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0.216.58\幼稚園g\幼稚園Gデータ領域\Dai2\け　経常費支出\06実績報告＆確定関係\令和０６年度\01_起案\"/>
    </mc:Choice>
  </mc:AlternateContent>
  <xr:revisionPtr revIDLastSave="0" documentId="13_ncr:1_{C3F383F9-CE6D-459D-9432-95F6552A1B19}" xr6:coauthVersionLast="47" xr6:coauthVersionMax="47" xr10:uidLastSave="{00000000-0000-0000-0000-000000000000}"/>
  <bookViews>
    <workbookView xWindow="-120" yWindow="-120" windowWidth="29040" windowHeight="15990" xr2:uid="{00000000-000D-0000-FFFF-FFFF00000000}"/>
  </bookViews>
  <sheets>
    <sheet name="調査書" sheetId="9" r:id="rId1"/>
    <sheet name="給与改善実績（専任）" sheetId="27" r:id="rId2"/>
    <sheet name="給与改善実績（専任以外）" sheetId="28" r:id="rId3"/>
    <sheet name="給与改善実績（専任）記入例" sheetId="25" r:id="rId4"/>
    <sheet name="給与改善実績（専任以外）記入例" sheetId="29" r:id="rId5"/>
  </sheets>
  <definedNames>
    <definedName name="_xlnm.Print_Area" localSheetId="1">'給与改善実績（専任）'!$A$1:$Y$61</definedName>
    <definedName name="_xlnm.Print_Area" localSheetId="3">'給与改善実績（専任）記入例'!$A$1:$Y$65</definedName>
    <definedName name="_xlnm.Print_Area" localSheetId="2">'給与改善実績（専任以外）'!$A$1:$X$61</definedName>
    <definedName name="_xlnm.Print_Area" localSheetId="4">'給与改善実績（専任以外）記入例'!$A$1:$X$61</definedName>
    <definedName name="_xlnm.Print_Area" localSheetId="0">調査書!$A$1:$J$46</definedName>
    <definedName name="_xlnm.Print_Titles" localSheetId="1">'給与改善実績（専任）'!$1:$1</definedName>
    <definedName name="_xlnm.Print_Titles" localSheetId="3">'給与改善実績（専任）記入例'!$1:$1</definedName>
    <definedName name="_xlnm.Print_Titles" localSheetId="2">'給与改善実績（専任以外）'!$1:$1</definedName>
    <definedName name="_xlnm.Print_Titles" localSheetId="4">'給与改善実績（専任以外）記入例'!$1:$1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29" l="1"/>
  <c r="M15" i="29"/>
  <c r="M14" i="29"/>
  <c r="M13" i="29"/>
  <c r="M17" i="29"/>
  <c r="M18" i="29"/>
  <c r="M19" i="29"/>
  <c r="M20" i="29"/>
  <c r="M21" i="29"/>
  <c r="M22" i="29"/>
  <c r="M23" i="29"/>
  <c r="M24" i="29"/>
  <c r="M25" i="29"/>
  <c r="M26" i="29"/>
  <c r="M27" i="29"/>
  <c r="M28" i="29"/>
  <c r="M29" i="29"/>
  <c r="M30" i="29"/>
  <c r="M31" i="29"/>
  <c r="M32" i="29"/>
  <c r="M33" i="29"/>
  <c r="M34" i="29"/>
  <c r="M35" i="29"/>
  <c r="M36" i="29"/>
  <c r="M37" i="29"/>
  <c r="M38" i="29"/>
  <c r="M39" i="29"/>
  <c r="M40" i="29"/>
  <c r="M41" i="29"/>
  <c r="M42" i="29"/>
  <c r="M43" i="29"/>
  <c r="M44" i="29"/>
  <c r="M45" i="29"/>
  <c r="M46" i="29"/>
  <c r="M47" i="29"/>
  <c r="M48" i="29"/>
  <c r="M49" i="29"/>
  <c r="M50" i="29"/>
  <c r="M51" i="29"/>
  <c r="M52" i="29"/>
  <c r="M53" i="29"/>
  <c r="M54" i="29"/>
  <c r="M55" i="29"/>
  <c r="M56" i="29"/>
  <c r="M57" i="29"/>
  <c r="M58" i="29"/>
  <c r="M59" i="29"/>
  <c r="M60" i="29"/>
  <c r="M61" i="29"/>
  <c r="M12" i="29"/>
  <c r="M39" i="25"/>
  <c r="M21" i="25"/>
  <c r="M18" i="25"/>
  <c r="M19" i="25"/>
  <c r="M20" i="25"/>
  <c r="M22" i="25"/>
  <c r="M23" i="25"/>
  <c r="M24" i="25"/>
  <c r="M25" i="25"/>
  <c r="M26" i="25"/>
  <c r="M27" i="25"/>
  <c r="M28" i="25"/>
  <c r="M29" i="25"/>
  <c r="M30" i="25"/>
  <c r="M31" i="25"/>
  <c r="M32" i="25"/>
  <c r="M33" i="25"/>
  <c r="M34" i="25"/>
  <c r="M35" i="25"/>
  <c r="M36" i="25"/>
  <c r="M37" i="25"/>
  <c r="M38"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16" i="25"/>
  <c r="M17" i="28"/>
  <c r="M16" i="27" l="1"/>
  <c r="M12" i="27"/>
  <c r="M13" i="27"/>
  <c r="K8" i="27" s="1"/>
  <c r="M14" i="27"/>
  <c r="M15"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U12" i="27"/>
  <c r="M13" i="28"/>
  <c r="M14" i="28"/>
  <c r="M15" i="28"/>
  <c r="M16" i="28"/>
  <c r="M18" i="28"/>
  <c r="M19" i="28"/>
  <c r="M20" i="28"/>
  <c r="M21" i="28"/>
  <c r="M22" i="28"/>
  <c r="M23" i="28"/>
  <c r="M24" i="28"/>
  <c r="M25" i="28"/>
  <c r="M26" i="28"/>
  <c r="M27" i="28"/>
  <c r="M28" i="28"/>
  <c r="M29" i="28"/>
  <c r="M30" i="28"/>
  <c r="M31" i="28"/>
  <c r="M32" i="28"/>
  <c r="M33" i="28"/>
  <c r="M34" i="28"/>
  <c r="M35" i="28"/>
  <c r="M36" i="28"/>
  <c r="M37" i="28"/>
  <c r="M38" i="28"/>
  <c r="M39" i="28"/>
  <c r="M40" i="28"/>
  <c r="M41" i="28"/>
  <c r="M42" i="28"/>
  <c r="M43" i="28"/>
  <c r="M44" i="28"/>
  <c r="M45" i="28"/>
  <c r="M46" i="28"/>
  <c r="M47" i="28"/>
  <c r="M48" i="28"/>
  <c r="M49" i="28"/>
  <c r="M50" i="28"/>
  <c r="M51" i="28"/>
  <c r="M52" i="28"/>
  <c r="M53" i="28"/>
  <c r="M54" i="28"/>
  <c r="M55" i="28"/>
  <c r="M56" i="28"/>
  <c r="M57" i="28"/>
  <c r="M58" i="28"/>
  <c r="M59" i="28"/>
  <c r="M60" i="28"/>
  <c r="M61" i="28"/>
  <c r="M12" i="28"/>
  <c r="U13" i="27" l="1"/>
  <c r="Y17" i="25" l="1"/>
  <c r="Y18" i="25"/>
  <c r="Y19" i="25"/>
  <c r="Y20" i="25"/>
  <c r="Y21" i="25"/>
  <c r="Y22" i="25"/>
  <c r="Y23" i="25"/>
  <c r="Y24" i="25"/>
  <c r="Y25" i="25"/>
  <c r="Y26" i="25"/>
  <c r="Y27" i="25"/>
  <c r="Y28" i="25"/>
  <c r="Y29" i="25"/>
  <c r="Y30" i="25"/>
  <c r="Y31" i="25"/>
  <c r="Y32" i="25"/>
  <c r="Y33" i="25"/>
  <c r="Y34" i="25"/>
  <c r="Y35" i="25"/>
  <c r="Y36" i="25"/>
  <c r="Y37" i="25"/>
  <c r="Y38" i="25"/>
  <c r="Y39" i="25"/>
  <c r="Y40" i="25"/>
  <c r="Y41" i="25"/>
  <c r="Y42" i="25"/>
  <c r="Y43" i="25"/>
  <c r="Y44" i="25"/>
  <c r="Y45" i="25"/>
  <c r="Y46" i="25"/>
  <c r="Y47" i="25"/>
  <c r="Y48" i="25"/>
  <c r="Y49" i="25"/>
  <c r="Y50" i="25"/>
  <c r="Y51" i="25"/>
  <c r="Y52" i="25"/>
  <c r="Y53" i="25"/>
  <c r="Y54" i="25"/>
  <c r="Y55" i="25"/>
  <c r="Y56" i="25"/>
  <c r="Y57" i="25"/>
  <c r="Y58" i="25"/>
  <c r="Y59" i="25"/>
  <c r="Y60" i="25"/>
  <c r="Y61" i="25"/>
  <c r="Y62" i="25"/>
  <c r="Y63" i="25"/>
  <c r="Y64" i="25"/>
  <c r="Y65" i="25"/>
  <c r="Y16" i="25"/>
  <c r="Y38" i="27"/>
  <c r="Y13" i="27"/>
  <c r="Y14" i="27"/>
  <c r="Y15" i="27"/>
  <c r="Y16" i="27"/>
  <c r="Y17" i="27"/>
  <c r="Y18" i="27"/>
  <c r="Y19" i="27"/>
  <c r="Y20" i="27"/>
  <c r="Y21" i="27"/>
  <c r="Y22" i="27"/>
  <c r="Y23" i="27"/>
  <c r="Y24" i="27"/>
  <c r="Y25" i="27"/>
  <c r="Y26" i="27"/>
  <c r="Y27" i="27"/>
  <c r="Y28" i="27"/>
  <c r="Y29" i="27"/>
  <c r="Y30" i="27"/>
  <c r="Y31" i="27"/>
  <c r="Y32" i="27"/>
  <c r="Y33" i="27"/>
  <c r="Y34" i="27"/>
  <c r="Y35" i="27"/>
  <c r="Y36" i="27"/>
  <c r="Y37" i="27"/>
  <c r="Y39" i="27"/>
  <c r="Y40" i="27"/>
  <c r="Y41" i="27"/>
  <c r="Y42" i="27"/>
  <c r="Y43" i="27"/>
  <c r="Y44" i="27"/>
  <c r="Y45" i="27"/>
  <c r="Y46" i="27"/>
  <c r="Y47" i="27"/>
  <c r="Y48" i="27"/>
  <c r="Y49" i="27"/>
  <c r="Y50" i="27"/>
  <c r="Y51" i="27"/>
  <c r="Y52" i="27"/>
  <c r="Y53" i="27"/>
  <c r="Y54" i="27"/>
  <c r="Y55" i="27"/>
  <c r="Y56" i="27"/>
  <c r="Y57" i="27"/>
  <c r="Y58" i="27"/>
  <c r="Y59" i="27"/>
  <c r="Y60" i="27"/>
  <c r="Y61" i="27"/>
  <c r="Y12" i="27"/>
  <c r="K8" i="28"/>
  <c r="K6" i="28" s="1"/>
  <c r="P12" i="25" l="1"/>
  <c r="O12" i="25"/>
  <c r="U18" i="25"/>
  <c r="T63" i="29" l="1"/>
  <c r="R63" i="29"/>
  <c r="G63" i="29"/>
  <c r="F63" i="29"/>
  <c r="E63" i="29"/>
  <c r="U61" i="29"/>
  <c r="AA61" i="29" s="1"/>
  <c r="AC61" i="29"/>
  <c r="U60" i="29"/>
  <c r="AC60" i="29"/>
  <c r="U59" i="29"/>
  <c r="AA59" i="29" s="1"/>
  <c r="U58" i="29"/>
  <c r="AA58" i="29" s="1"/>
  <c r="Y58" i="29"/>
  <c r="U57" i="29"/>
  <c r="AA57" i="29" s="1"/>
  <c r="AC57" i="29"/>
  <c r="U56" i="29"/>
  <c r="AC56" i="29"/>
  <c r="U55" i="29"/>
  <c r="AA55" i="29" s="1"/>
  <c r="Y55" i="29"/>
  <c r="U54" i="29"/>
  <c r="AA54" i="29" s="1"/>
  <c r="Y54" i="29"/>
  <c r="U53" i="29"/>
  <c r="AA53" i="29" s="1"/>
  <c r="AC53" i="29"/>
  <c r="U52" i="29"/>
  <c r="AC52" i="29"/>
  <c r="U51" i="29"/>
  <c r="AA51" i="29" s="1"/>
  <c r="Y51" i="29"/>
  <c r="U50" i="29"/>
  <c r="AA50" i="29" s="1"/>
  <c r="Y50" i="29"/>
  <c r="U49" i="29"/>
  <c r="AA49" i="29" s="1"/>
  <c r="AC49" i="29"/>
  <c r="U48" i="29"/>
  <c r="AC48" i="29"/>
  <c r="U47" i="29"/>
  <c r="AA47" i="29" s="1"/>
  <c r="Y47" i="29"/>
  <c r="U46" i="29"/>
  <c r="AA46" i="29" s="1"/>
  <c r="Y46" i="29"/>
  <c r="U45" i="29"/>
  <c r="AA45" i="29" s="1"/>
  <c r="AC45" i="29"/>
  <c r="U44" i="29"/>
  <c r="AC44" i="29"/>
  <c r="U43" i="29"/>
  <c r="AA43" i="29" s="1"/>
  <c r="Y43" i="29"/>
  <c r="U42" i="29"/>
  <c r="AA42" i="29" s="1"/>
  <c r="U41" i="29"/>
  <c r="AA41" i="29" s="1"/>
  <c r="AC41" i="29"/>
  <c r="U40" i="29"/>
  <c r="AC40" i="29"/>
  <c r="U39" i="29"/>
  <c r="AA39" i="29" s="1"/>
  <c r="Y39" i="29"/>
  <c r="U38" i="29"/>
  <c r="AA38" i="29" s="1"/>
  <c r="U37" i="29"/>
  <c r="AA37" i="29" s="1"/>
  <c r="AC37" i="29"/>
  <c r="U36" i="29"/>
  <c r="AC36" i="29"/>
  <c r="U35" i="29"/>
  <c r="AA35" i="29" s="1"/>
  <c r="U34" i="29"/>
  <c r="AA34" i="29" s="1"/>
  <c r="U33" i="29"/>
  <c r="AA33" i="29" s="1"/>
  <c r="AC33" i="29"/>
  <c r="U32" i="29"/>
  <c r="AC32" i="29"/>
  <c r="U31" i="29"/>
  <c r="AA31" i="29" s="1"/>
  <c r="Y31" i="29"/>
  <c r="U30" i="29"/>
  <c r="AA30" i="29" s="1"/>
  <c r="U29" i="29"/>
  <c r="AA29" i="29" s="1"/>
  <c r="AC29" i="29"/>
  <c r="U28" i="29"/>
  <c r="AA28" i="29" s="1"/>
  <c r="AC28" i="29"/>
  <c r="U27" i="29"/>
  <c r="AA27" i="29" s="1"/>
  <c r="U26" i="29"/>
  <c r="AA26" i="29" s="1"/>
  <c r="Y26" i="29"/>
  <c r="U25" i="29"/>
  <c r="AA25" i="29" s="1"/>
  <c r="AC25" i="29"/>
  <c r="U24" i="29"/>
  <c r="AA24" i="29" s="1"/>
  <c r="AC24" i="29"/>
  <c r="U23" i="29"/>
  <c r="AA23" i="29" s="1"/>
  <c r="AC23" i="29"/>
  <c r="U22" i="29"/>
  <c r="AA22" i="29" s="1"/>
  <c r="AC22" i="29"/>
  <c r="U21" i="29"/>
  <c r="AA21" i="29" s="1"/>
  <c r="AC21" i="29"/>
  <c r="U20" i="29"/>
  <c r="AA20" i="29" s="1"/>
  <c r="AC20" i="29"/>
  <c r="U19" i="29"/>
  <c r="AA19" i="29" s="1"/>
  <c r="U18" i="29"/>
  <c r="AA18" i="29" s="1"/>
  <c r="U17" i="29"/>
  <c r="AC17" i="29"/>
  <c r="U16" i="29"/>
  <c r="AA16" i="29" s="1"/>
  <c r="AE16" i="29" s="1"/>
  <c r="AC16" i="29"/>
  <c r="U15" i="29"/>
  <c r="AA15" i="29" s="1"/>
  <c r="AC14" i="29"/>
  <c r="U14" i="29"/>
  <c r="Y14" i="29" s="1"/>
  <c r="U13" i="29"/>
  <c r="K8" i="29"/>
  <c r="K6" i="29" s="1"/>
  <c r="B13" i="29"/>
  <c r="B14" i="29" s="1"/>
  <c r="B15" i="29" s="1"/>
  <c r="B16" i="29" s="1"/>
  <c r="B17" i="29" s="1"/>
  <c r="B18" i="29" s="1"/>
  <c r="B19" i="29" s="1"/>
  <c r="B20" i="29" s="1"/>
  <c r="B21" i="29" s="1"/>
  <c r="B22" i="29" s="1"/>
  <c r="B23" i="29" s="1"/>
  <c r="B24" i="29" s="1"/>
  <c r="B25" i="29" s="1"/>
  <c r="B26" i="29" s="1"/>
  <c r="B27" i="29" s="1"/>
  <c r="B28" i="29" s="1"/>
  <c r="B29" i="29" s="1"/>
  <c r="B30" i="29" s="1"/>
  <c r="B31" i="29" s="1"/>
  <c r="B32" i="29" s="1"/>
  <c r="B33" i="29" s="1"/>
  <c r="B34" i="29" s="1"/>
  <c r="B35" i="29" s="1"/>
  <c r="B36" i="29" s="1"/>
  <c r="B37" i="29" s="1"/>
  <c r="B38" i="29" s="1"/>
  <c r="B39" i="29" s="1"/>
  <c r="B40" i="29" s="1"/>
  <c r="B41" i="29" s="1"/>
  <c r="B42" i="29" s="1"/>
  <c r="B43" i="29" s="1"/>
  <c r="B44" i="29" s="1"/>
  <c r="B45" i="29" s="1"/>
  <c r="B46" i="29" s="1"/>
  <c r="B47" i="29" s="1"/>
  <c r="B48" i="29" s="1"/>
  <c r="B49" i="29" s="1"/>
  <c r="B50" i="29" s="1"/>
  <c r="B51" i="29" s="1"/>
  <c r="B52" i="29" s="1"/>
  <c r="B53" i="29" s="1"/>
  <c r="B54" i="29" s="1"/>
  <c r="B55" i="29" s="1"/>
  <c r="B56" i="29" s="1"/>
  <c r="B57" i="29" s="1"/>
  <c r="B58" i="29" s="1"/>
  <c r="B59" i="29" s="1"/>
  <c r="B60" i="29" s="1"/>
  <c r="B61" i="29" s="1"/>
  <c r="U12" i="29"/>
  <c r="E6" i="29"/>
  <c r="E4" i="29"/>
  <c r="AC17" i="28"/>
  <c r="G63" i="28"/>
  <c r="AE29" i="29" l="1"/>
  <c r="AE49" i="29"/>
  <c r="AE53" i="29"/>
  <c r="AE45" i="29"/>
  <c r="AE57" i="29"/>
  <c r="AE42" i="29"/>
  <c r="AE46" i="29"/>
  <c r="AE50" i="29"/>
  <c r="AE20" i="29"/>
  <c r="AE33" i="29"/>
  <c r="AE47" i="29"/>
  <c r="AE41" i="29"/>
  <c r="AE23" i="29"/>
  <c r="Y29" i="29"/>
  <c r="AE37" i="29"/>
  <c r="AE24" i="29"/>
  <c r="AE38" i="29"/>
  <c r="AE22" i="29"/>
  <c r="AE25" i="29"/>
  <c r="AE28" i="29"/>
  <c r="Y49" i="29"/>
  <c r="Y37" i="29"/>
  <c r="AE61" i="29"/>
  <c r="AE21" i="29"/>
  <c r="AE30" i="29"/>
  <c r="AE34" i="29"/>
  <c r="AE54" i="29"/>
  <c r="Y21" i="29"/>
  <c r="AE27" i="29"/>
  <c r="AE58" i="29"/>
  <c r="AE19" i="29"/>
  <c r="Y25" i="29"/>
  <c r="Y24" i="29"/>
  <c r="Y28" i="29"/>
  <c r="Y33" i="29"/>
  <c r="Y41" i="29"/>
  <c r="AE55" i="29"/>
  <c r="AC55" i="29"/>
  <c r="Y61" i="29"/>
  <c r="AC13" i="29"/>
  <c r="AC26" i="29"/>
  <c r="AE31" i="29"/>
  <c r="AE39" i="29"/>
  <c r="Y42" i="29"/>
  <c r="AC47" i="29"/>
  <c r="Y53" i="29"/>
  <c r="Y13" i="29"/>
  <c r="Y17" i="29"/>
  <c r="Y27" i="29"/>
  <c r="AC31" i="29"/>
  <c r="Y34" i="29"/>
  <c r="AC39" i="29"/>
  <c r="Y45" i="29"/>
  <c r="Y59" i="29"/>
  <c r="Y22" i="29"/>
  <c r="Y35" i="29"/>
  <c r="Y38" i="29"/>
  <c r="Y57" i="29"/>
  <c r="AA17" i="29"/>
  <c r="AE17" i="29" s="1"/>
  <c r="Y19" i="29"/>
  <c r="Y18" i="29"/>
  <c r="Y16" i="29"/>
  <c r="AE15" i="29"/>
  <c r="AA14" i="29"/>
  <c r="AE14" i="29" s="1"/>
  <c r="AA13" i="29"/>
  <c r="AE13" i="29" s="1"/>
  <c r="AC15" i="29"/>
  <c r="M63" i="29"/>
  <c r="AA12" i="29"/>
  <c r="AE12" i="29" s="1"/>
  <c r="U63" i="29"/>
  <c r="AA36" i="29"/>
  <c r="AE36" i="29" s="1"/>
  <c r="Y36" i="29"/>
  <c r="AA44" i="29"/>
  <c r="AE44" i="29" s="1"/>
  <c r="Y44" i="29"/>
  <c r="AA52" i="29"/>
  <c r="AE52" i="29" s="1"/>
  <c r="Y52" i="29"/>
  <c r="AA60" i="29"/>
  <c r="AE60" i="29" s="1"/>
  <c r="Y60" i="29"/>
  <c r="Y12" i="29"/>
  <c r="Y15" i="29"/>
  <c r="AE18" i="29"/>
  <c r="AC19" i="29"/>
  <c r="Y20" i="29"/>
  <c r="Y23" i="29"/>
  <c r="AA32" i="29"/>
  <c r="AE32" i="29" s="1"/>
  <c r="Y32" i="29"/>
  <c r="AE35" i="29"/>
  <c r="AE43" i="29"/>
  <c r="AE51" i="29"/>
  <c r="AE59" i="29"/>
  <c r="AC18" i="29"/>
  <c r="AE26" i="29"/>
  <c r="AC27" i="29"/>
  <c r="Y30" i="29"/>
  <c r="AC30" i="29"/>
  <c r="AC35" i="29"/>
  <c r="AA40" i="29"/>
  <c r="AE40" i="29" s="1"/>
  <c r="Y40" i="29"/>
  <c r="AC43" i="29"/>
  <c r="AA48" i="29"/>
  <c r="AE48" i="29" s="1"/>
  <c r="Y48" i="29"/>
  <c r="AC51" i="29"/>
  <c r="AA56" i="29"/>
  <c r="AE56" i="29" s="1"/>
  <c r="Y56" i="29"/>
  <c r="AC59" i="29"/>
  <c r="AC34" i="29"/>
  <c r="AC38" i="29"/>
  <c r="AC42" i="29"/>
  <c r="AC46" i="29"/>
  <c r="AC50" i="29"/>
  <c r="AC54" i="29"/>
  <c r="AC58" i="29"/>
  <c r="AC12" i="29"/>
  <c r="AA8" i="29" l="1"/>
  <c r="AC10" i="29"/>
  <c r="AE63" i="29"/>
  <c r="Y8" i="29"/>
  <c r="AC14" i="28"/>
  <c r="AC15" i="28"/>
  <c r="AC16" i="28"/>
  <c r="AC18" i="28"/>
  <c r="AC19" i="28"/>
  <c r="AC20" i="28"/>
  <c r="AC21" i="28"/>
  <c r="AC22" i="28"/>
  <c r="AC23" i="28"/>
  <c r="AC24" i="28"/>
  <c r="AC25" i="28"/>
  <c r="AC26" i="28"/>
  <c r="AC27" i="28"/>
  <c r="AC28" i="28"/>
  <c r="AC29" i="28"/>
  <c r="AC30" i="28"/>
  <c r="AC31" i="28"/>
  <c r="AC32" i="28"/>
  <c r="AC33" i="28"/>
  <c r="AC34" i="28"/>
  <c r="AC35" i="28"/>
  <c r="AC36" i="28"/>
  <c r="AC37" i="28"/>
  <c r="AC38" i="28"/>
  <c r="AC39" i="28"/>
  <c r="AC40" i="28"/>
  <c r="AC41" i="28"/>
  <c r="AC42" i="28"/>
  <c r="AC43" i="28"/>
  <c r="AC44" i="28"/>
  <c r="AC45" i="28"/>
  <c r="AC46" i="28"/>
  <c r="AC47" i="28"/>
  <c r="AC48" i="28"/>
  <c r="AC49" i="28"/>
  <c r="AC50" i="28"/>
  <c r="AC51" i="28"/>
  <c r="AC53" i="28"/>
  <c r="AC55" i="28"/>
  <c r="AE16" i="27"/>
  <c r="AE20" i="27"/>
  <c r="AE24" i="27"/>
  <c r="AE28" i="27"/>
  <c r="AE31" i="27"/>
  <c r="AE32" i="27"/>
  <c r="AE36" i="27"/>
  <c r="AE40" i="27"/>
  <c r="AE48" i="27"/>
  <c r="AE56" i="27"/>
  <c r="AE27" i="27"/>
  <c r="AE35" i="27"/>
  <c r="AE37" i="27"/>
  <c r="T63" i="28"/>
  <c r="R63" i="28"/>
  <c r="F63" i="28"/>
  <c r="E63" i="28"/>
  <c r="U61" i="28"/>
  <c r="AA61" i="28" s="1"/>
  <c r="AC61" i="28"/>
  <c r="U60" i="28"/>
  <c r="AA60" i="28" s="1"/>
  <c r="AC60" i="28"/>
  <c r="U59" i="28"/>
  <c r="AA59" i="28" s="1"/>
  <c r="U58" i="28"/>
  <c r="AA58" i="28" s="1"/>
  <c r="U57" i="28"/>
  <c r="AA57" i="28" s="1"/>
  <c r="AC57" i="28"/>
  <c r="U56" i="28"/>
  <c r="AA56" i="28" s="1"/>
  <c r="AC56" i="28"/>
  <c r="U55" i="28"/>
  <c r="AA55" i="28" s="1"/>
  <c r="U54" i="28"/>
  <c r="AA54" i="28" s="1"/>
  <c r="U53" i="28"/>
  <c r="AA53" i="28" s="1"/>
  <c r="U52" i="28"/>
  <c r="AA52" i="28" s="1"/>
  <c r="U51" i="28"/>
  <c r="AA51" i="28" s="1"/>
  <c r="U50" i="28"/>
  <c r="AA50" i="28" s="1"/>
  <c r="U49" i="28"/>
  <c r="AA49" i="28" s="1"/>
  <c r="U48" i="28"/>
  <c r="AA48" i="28" s="1"/>
  <c r="U47" i="28"/>
  <c r="AA47" i="28" s="1"/>
  <c r="U46" i="28"/>
  <c r="AA46" i="28" s="1"/>
  <c r="U45" i="28"/>
  <c r="AA45" i="28" s="1"/>
  <c r="U44" i="28"/>
  <c r="AA44" i="28" s="1"/>
  <c r="U43" i="28"/>
  <c r="AA43" i="28" s="1"/>
  <c r="U42" i="28"/>
  <c r="AA42" i="28" s="1"/>
  <c r="U41" i="28"/>
  <c r="AA41" i="28" s="1"/>
  <c r="U40" i="28"/>
  <c r="AA40" i="28" s="1"/>
  <c r="U39" i="28"/>
  <c r="AA39" i="28" s="1"/>
  <c r="U38" i="28"/>
  <c r="AA38" i="28" s="1"/>
  <c r="U37" i="28"/>
  <c r="AA37" i="28" s="1"/>
  <c r="U36" i="28"/>
  <c r="AA36" i="28" s="1"/>
  <c r="U35" i="28"/>
  <c r="AA35" i="28" s="1"/>
  <c r="U34" i="28"/>
  <c r="AA34" i="28" s="1"/>
  <c r="U33" i="28"/>
  <c r="AA33" i="28" s="1"/>
  <c r="U32" i="28"/>
  <c r="AA32" i="28" s="1"/>
  <c r="U31" i="28"/>
  <c r="AA31" i="28" s="1"/>
  <c r="U30" i="28"/>
  <c r="AA30" i="28" s="1"/>
  <c r="Y30" i="28"/>
  <c r="AE30" i="28" s="1"/>
  <c r="U29" i="28"/>
  <c r="AA29" i="28" s="1"/>
  <c r="U28" i="28"/>
  <c r="AA28" i="28" s="1"/>
  <c r="U27" i="28"/>
  <c r="AA27" i="28" s="1"/>
  <c r="U26" i="28"/>
  <c r="AA26" i="28" s="1"/>
  <c r="U25" i="28"/>
  <c r="AA25" i="28" s="1"/>
  <c r="U24" i="28"/>
  <c r="AA24" i="28" s="1"/>
  <c r="U23" i="28"/>
  <c r="AA23" i="28" s="1"/>
  <c r="U22" i="28"/>
  <c r="AA22" i="28" s="1"/>
  <c r="Y22" i="28"/>
  <c r="AE22" i="28" s="1"/>
  <c r="U21" i="28"/>
  <c r="AA21" i="28" s="1"/>
  <c r="U20" i="28"/>
  <c r="AA20" i="28" s="1"/>
  <c r="U19" i="28"/>
  <c r="AA19" i="28" s="1"/>
  <c r="U18" i="28"/>
  <c r="AA18" i="28" s="1"/>
  <c r="U17" i="28"/>
  <c r="AA17" i="28" s="1"/>
  <c r="U16" i="28"/>
  <c r="AA16" i="28" s="1"/>
  <c r="U15" i="28"/>
  <c r="AA15" i="28" s="1"/>
  <c r="U14" i="28"/>
  <c r="AA14" i="28" s="1"/>
  <c r="U13" i="28"/>
  <c r="AA13" i="28" s="1"/>
  <c r="B13" i="28"/>
  <c r="B14" i="28" s="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B38" i="28" s="1"/>
  <c r="B39" i="28" s="1"/>
  <c r="B40" i="28" s="1"/>
  <c r="B41" i="28" s="1"/>
  <c r="B42" i="28" s="1"/>
  <c r="B43" i="28" s="1"/>
  <c r="B44" i="28" s="1"/>
  <c r="B45" i="28" s="1"/>
  <c r="B46" i="28" s="1"/>
  <c r="B47" i="28" s="1"/>
  <c r="B48" i="28" s="1"/>
  <c r="B49" i="28" s="1"/>
  <c r="B50" i="28" s="1"/>
  <c r="B51" i="28" s="1"/>
  <c r="B52" i="28" s="1"/>
  <c r="B53" i="28" s="1"/>
  <c r="B54" i="28" s="1"/>
  <c r="B55" i="28" s="1"/>
  <c r="B56" i="28" s="1"/>
  <c r="B57" i="28" s="1"/>
  <c r="B58" i="28" s="1"/>
  <c r="B59" i="28" s="1"/>
  <c r="B60" i="28" s="1"/>
  <c r="B61" i="28" s="1"/>
  <c r="U12" i="28"/>
  <c r="AA12" i="28" s="1"/>
  <c r="E6" i="28"/>
  <c r="E4" i="28"/>
  <c r="T63" i="27"/>
  <c r="R63" i="27"/>
  <c r="G63" i="27"/>
  <c r="F63" i="27"/>
  <c r="E63" i="27"/>
  <c r="U61" i="27"/>
  <c r="AC61" i="27" s="1"/>
  <c r="AE61" i="27"/>
  <c r="U60" i="27"/>
  <c r="AE60" i="27"/>
  <c r="U59" i="27"/>
  <c r="AC59" i="27" s="1"/>
  <c r="AE59" i="27"/>
  <c r="AE58" i="27"/>
  <c r="U58" i="27"/>
  <c r="AC58" i="27" s="1"/>
  <c r="U57" i="27"/>
  <c r="AC57" i="27" s="1"/>
  <c r="AA57" i="27"/>
  <c r="AG57" i="27" s="1"/>
  <c r="U56" i="27"/>
  <c r="AE55" i="27"/>
  <c r="U55" i="27"/>
  <c r="AC55" i="27" s="1"/>
  <c r="AE54" i="27"/>
  <c r="U54" i="27"/>
  <c r="AC54" i="27" s="1"/>
  <c r="AE53" i="27"/>
  <c r="U53" i="27"/>
  <c r="AC53" i="27" s="1"/>
  <c r="AE52" i="27"/>
  <c r="U52" i="27"/>
  <c r="AE51" i="27"/>
  <c r="U51" i="27"/>
  <c r="AC51" i="27" s="1"/>
  <c r="AE50" i="27"/>
  <c r="U50" i="27"/>
  <c r="AC50" i="27" s="1"/>
  <c r="AE49" i="27"/>
  <c r="U49" i="27"/>
  <c r="AC49" i="27" s="1"/>
  <c r="U48" i="27"/>
  <c r="AE47" i="27"/>
  <c r="U47" i="27"/>
  <c r="AC47" i="27" s="1"/>
  <c r="AE46" i="27"/>
  <c r="U46" i="27"/>
  <c r="AC46" i="27" s="1"/>
  <c r="AE45" i="27"/>
  <c r="U45" i="27"/>
  <c r="AC45" i="27" s="1"/>
  <c r="AE44" i="27"/>
  <c r="U44" i="27"/>
  <c r="AE43" i="27"/>
  <c r="U43" i="27"/>
  <c r="AC43" i="27" s="1"/>
  <c r="AE42" i="27"/>
  <c r="U42" i="27"/>
  <c r="AC42" i="27" s="1"/>
  <c r="AE41" i="27"/>
  <c r="U41" i="27"/>
  <c r="AC41" i="27" s="1"/>
  <c r="U40" i="27"/>
  <c r="U39" i="27"/>
  <c r="AC39" i="27" s="1"/>
  <c r="AE39" i="27"/>
  <c r="U38" i="27"/>
  <c r="AC38" i="27" s="1"/>
  <c r="AE38" i="27"/>
  <c r="U37" i="27"/>
  <c r="AC37" i="27" s="1"/>
  <c r="U36" i="27"/>
  <c r="U35" i="27"/>
  <c r="AC35" i="27" s="1"/>
  <c r="U34" i="27"/>
  <c r="AC34" i="27" s="1"/>
  <c r="AA34" i="27"/>
  <c r="AG34" i="27" s="1"/>
  <c r="U33" i="27"/>
  <c r="AC33" i="27" s="1"/>
  <c r="AE33" i="27"/>
  <c r="U32" i="27"/>
  <c r="U31" i="27"/>
  <c r="AC31" i="27" s="1"/>
  <c r="U30" i="27"/>
  <c r="AC30" i="27" s="1"/>
  <c r="AE30" i="27"/>
  <c r="U29" i="27"/>
  <c r="AC29" i="27" s="1"/>
  <c r="AE29" i="27"/>
  <c r="U28" i="27"/>
  <c r="U27" i="27"/>
  <c r="AC27" i="27" s="1"/>
  <c r="U26" i="27"/>
  <c r="AC26" i="27" s="1"/>
  <c r="U25" i="27"/>
  <c r="AC25" i="27" s="1"/>
  <c r="AE25" i="27"/>
  <c r="U24" i="27"/>
  <c r="U23" i="27"/>
  <c r="AC23" i="27" s="1"/>
  <c r="AE23" i="27"/>
  <c r="U22" i="27"/>
  <c r="AC22" i="27" s="1"/>
  <c r="AE22" i="27"/>
  <c r="U21" i="27"/>
  <c r="AC21" i="27" s="1"/>
  <c r="AE21" i="27"/>
  <c r="U20" i="27"/>
  <c r="U19" i="27"/>
  <c r="AC19" i="27" s="1"/>
  <c r="AA19" i="27"/>
  <c r="AG19" i="27" s="1"/>
  <c r="U18" i="27"/>
  <c r="AC18" i="27" s="1"/>
  <c r="AE17" i="27"/>
  <c r="U17" i="27"/>
  <c r="AA17" i="27" s="1"/>
  <c r="AG17" i="27" s="1"/>
  <c r="U16" i="27"/>
  <c r="AE15" i="27"/>
  <c r="U15" i="27"/>
  <c r="AE14" i="27"/>
  <c r="U14" i="27"/>
  <c r="AE13" i="27"/>
  <c r="B13" i="27"/>
  <c r="B14" i="27" s="1"/>
  <c r="B15" i="27" s="1"/>
  <c r="B16" i="27" s="1"/>
  <c r="B17" i="27" s="1"/>
  <c r="B18" i="27" s="1"/>
  <c r="B19" i="27" s="1"/>
  <c r="B20" i="27" s="1"/>
  <c r="B21" i="27" s="1"/>
  <c r="B22" i="27" s="1"/>
  <c r="B23" i="27" s="1"/>
  <c r="B24" i="27" s="1"/>
  <c r="B25" i="27" s="1"/>
  <c r="B26" i="27" s="1"/>
  <c r="B27" i="27" s="1"/>
  <c r="B28" i="27" s="1"/>
  <c r="B29" i="27" s="1"/>
  <c r="B30" i="27" s="1"/>
  <c r="B31" i="27" s="1"/>
  <c r="B32" i="27" s="1"/>
  <c r="B33" i="27" s="1"/>
  <c r="B34" i="27" s="1"/>
  <c r="B35" i="27" s="1"/>
  <c r="B36" i="27" s="1"/>
  <c r="B37" i="27" s="1"/>
  <c r="B38" i="27" s="1"/>
  <c r="B39" i="27" s="1"/>
  <c r="B40" i="27" s="1"/>
  <c r="B41" i="27" s="1"/>
  <c r="B42" i="27" s="1"/>
  <c r="B43" i="27" s="1"/>
  <c r="B44" i="27" s="1"/>
  <c r="B45" i="27" s="1"/>
  <c r="B46" i="27" s="1"/>
  <c r="B47" i="27" s="1"/>
  <c r="B48" i="27" s="1"/>
  <c r="B49" i="27" s="1"/>
  <c r="B50" i="27" s="1"/>
  <c r="B51" i="27" s="1"/>
  <c r="B52" i="27" s="1"/>
  <c r="B53" i="27" s="1"/>
  <c r="B54" i="27" s="1"/>
  <c r="B55" i="27" s="1"/>
  <c r="B56" i="27" s="1"/>
  <c r="B57" i="27" s="1"/>
  <c r="B58" i="27" s="1"/>
  <c r="B59" i="27" s="1"/>
  <c r="B60" i="27" s="1"/>
  <c r="B61" i="27" s="1"/>
  <c r="AE12" i="27"/>
  <c r="E6" i="27"/>
  <c r="E4" i="27"/>
  <c r="AE40" i="25"/>
  <c r="AE41" i="25"/>
  <c r="AE42" i="25"/>
  <c r="AE21" i="25"/>
  <c r="AE24" i="25"/>
  <c r="AE35" i="25"/>
  <c r="Y27" i="28" l="1"/>
  <c r="AE27" i="28" s="1"/>
  <c r="Y53" i="28"/>
  <c r="AE53" i="28" s="1"/>
  <c r="Y28" i="28"/>
  <c r="AE28" i="28" s="1"/>
  <c r="Y25" i="28"/>
  <c r="AE25" i="28" s="1"/>
  <c r="Y32" i="28"/>
  <c r="AE32" i="28" s="1"/>
  <c r="Y43" i="28"/>
  <c r="AE43" i="28" s="1"/>
  <c r="Y38" i="28"/>
  <c r="AE38" i="28" s="1"/>
  <c r="AA58" i="27"/>
  <c r="AG58" i="27" s="1"/>
  <c r="AA45" i="27"/>
  <c r="AG45" i="27" s="1"/>
  <c r="AA49" i="27"/>
  <c r="AG49" i="27" s="1"/>
  <c r="AC17" i="27"/>
  <c r="AE57" i="27"/>
  <c r="Y18" i="28"/>
  <c r="AE18" i="28" s="1"/>
  <c r="AA29" i="27"/>
  <c r="AG29" i="27" s="1"/>
  <c r="O8" i="27"/>
  <c r="P8" i="27"/>
  <c r="AC13" i="28"/>
  <c r="AC12" i="28"/>
  <c r="AA8" i="28"/>
  <c r="Y35" i="28"/>
  <c r="AE35" i="28" s="1"/>
  <c r="Y46" i="28"/>
  <c r="AE46" i="28" s="1"/>
  <c r="Y50" i="28"/>
  <c r="AE50" i="28" s="1"/>
  <c r="AA46" i="27"/>
  <c r="AG46" i="27" s="1"/>
  <c r="AA42" i="27"/>
  <c r="AG42" i="27" s="1"/>
  <c r="Y29" i="28"/>
  <c r="AE29" i="28" s="1"/>
  <c r="Y57" i="28"/>
  <c r="AE57" i="28" s="1"/>
  <c r="AA21" i="27"/>
  <c r="AG21" i="27" s="1"/>
  <c r="AA37" i="27"/>
  <c r="AG37" i="27" s="1"/>
  <c r="Y33" i="28"/>
  <c r="AE33" i="28" s="1"/>
  <c r="Y51" i="28"/>
  <c r="AE51" i="28" s="1"/>
  <c r="AA54" i="27"/>
  <c r="AG54" i="27" s="1"/>
  <c r="Y58" i="28"/>
  <c r="AE58" i="28" s="1"/>
  <c r="AC58" i="28"/>
  <c r="Y60" i="28"/>
  <c r="AE60" i="28" s="1"/>
  <c r="Y54" i="28"/>
  <c r="AE54" i="28" s="1"/>
  <c r="AC54" i="28"/>
  <c r="AA26" i="27"/>
  <c r="AG26" i="27" s="1"/>
  <c r="Y34" i="28"/>
  <c r="AE34" i="28" s="1"/>
  <c r="Y37" i="28"/>
  <c r="AE37" i="28" s="1"/>
  <c r="Y41" i="28"/>
  <c r="AE41" i="28" s="1"/>
  <c r="AA53" i="27"/>
  <c r="AG53" i="27" s="1"/>
  <c r="Y16" i="28"/>
  <c r="AE16" i="28" s="1"/>
  <c r="Y24" i="28"/>
  <c r="AE24" i="28" s="1"/>
  <c r="Y45" i="28"/>
  <c r="AE45" i="28" s="1"/>
  <c r="Y49" i="28"/>
  <c r="AE49" i="28" s="1"/>
  <c r="Y52" i="28"/>
  <c r="AE52" i="28" s="1"/>
  <c r="AC52" i="28"/>
  <c r="AA41" i="27"/>
  <c r="AG41" i="27" s="1"/>
  <c r="Y12" i="28"/>
  <c r="AE12" i="28" s="1"/>
  <c r="Y56" i="28"/>
  <c r="AE56" i="28" s="1"/>
  <c r="Y59" i="28"/>
  <c r="AE59" i="28" s="1"/>
  <c r="AC59" i="28"/>
  <c r="Y61" i="28"/>
  <c r="AE61" i="28" s="1"/>
  <c r="AA50" i="27"/>
  <c r="AG50" i="27" s="1"/>
  <c r="Y20" i="28"/>
  <c r="AE20" i="28" s="1"/>
  <c r="Y36" i="28"/>
  <c r="AE36" i="28" s="1"/>
  <c r="Y40" i="28"/>
  <c r="AE40" i="28" s="1"/>
  <c r="Y44" i="28"/>
  <c r="AE44" i="28" s="1"/>
  <c r="Y48" i="28"/>
  <c r="AE48" i="28" s="1"/>
  <c r="M63" i="28"/>
  <c r="AE26" i="27"/>
  <c r="AE19" i="27"/>
  <c r="AA22" i="27"/>
  <c r="AG22" i="27" s="1"/>
  <c r="AA30" i="27"/>
  <c r="AG30" i="27" s="1"/>
  <c r="AA38" i="27"/>
  <c r="AG38" i="27" s="1"/>
  <c r="AE34" i="27"/>
  <c r="AA25" i="27"/>
  <c r="AG25" i="27" s="1"/>
  <c r="AA33" i="27"/>
  <c r="AG33" i="27" s="1"/>
  <c r="Y17" i="28"/>
  <c r="AE17" i="28" s="1"/>
  <c r="Y21" i="28"/>
  <c r="AE21" i="28" s="1"/>
  <c r="Y13" i="28"/>
  <c r="AE13" i="28" s="1"/>
  <c r="AA18" i="27"/>
  <c r="AG18" i="27" s="1"/>
  <c r="AC20" i="27"/>
  <c r="AA20" i="27"/>
  <c r="AG20" i="27" s="1"/>
  <c r="AC24" i="27"/>
  <c r="AA24" i="27"/>
  <c r="AG24" i="27" s="1"/>
  <c r="AC28" i="27"/>
  <c r="AA28" i="27"/>
  <c r="AG28" i="27" s="1"/>
  <c r="AC32" i="27"/>
  <c r="AA32" i="27"/>
  <c r="AG32" i="27" s="1"/>
  <c r="AC36" i="27"/>
  <c r="AA36" i="27"/>
  <c r="AG36" i="27" s="1"/>
  <c r="AC40" i="27"/>
  <c r="AA40" i="27"/>
  <c r="AG40" i="27" s="1"/>
  <c r="AC44" i="27"/>
  <c r="AA44" i="27"/>
  <c r="AG44" i="27" s="1"/>
  <c r="AC48" i="27"/>
  <c r="AA48" i="27"/>
  <c r="AG48" i="27" s="1"/>
  <c r="AC52" i="27"/>
  <c r="AA52" i="27"/>
  <c r="AG52" i="27" s="1"/>
  <c r="AC56" i="27"/>
  <c r="AA56" i="27"/>
  <c r="AG56" i="27" s="1"/>
  <c r="AC60" i="27"/>
  <c r="AA60" i="27"/>
  <c r="AG60" i="27" s="1"/>
  <c r="Y26" i="28"/>
  <c r="AE26" i="28" s="1"/>
  <c r="AC12" i="27"/>
  <c r="AA12" i="27"/>
  <c r="AG12" i="27" s="1"/>
  <c r="U63" i="27"/>
  <c r="Y63" i="27"/>
  <c r="Y8" i="27" s="1"/>
  <c r="AC13" i="27"/>
  <c r="AA13" i="27"/>
  <c r="AG13" i="27" s="1"/>
  <c r="AC14" i="27"/>
  <c r="AA14" i="27"/>
  <c r="AG14" i="27" s="1"/>
  <c r="AC15" i="27"/>
  <c r="AA15" i="27"/>
  <c r="AG15" i="27" s="1"/>
  <c r="AC16" i="27"/>
  <c r="AA16" i="27"/>
  <c r="AG16" i="27" s="1"/>
  <c r="Y42" i="28"/>
  <c r="AE42" i="28" s="1"/>
  <c r="M63" i="27"/>
  <c r="M8" i="27" s="1"/>
  <c r="K6" i="27" s="1"/>
  <c r="AE18" i="27"/>
  <c r="AA61" i="27"/>
  <c r="AG61" i="27" s="1"/>
  <c r="U63" i="28"/>
  <c r="Y14" i="28"/>
  <c r="AE14" i="28" s="1"/>
  <c r="Y15" i="28"/>
  <c r="AE15" i="28" s="1"/>
  <c r="Y19" i="28"/>
  <c r="AE19" i="28" s="1"/>
  <c r="Y23" i="28"/>
  <c r="AE23" i="28" s="1"/>
  <c r="Y39" i="28"/>
  <c r="AE39" i="28" s="1"/>
  <c r="Y55" i="28"/>
  <c r="AE55" i="28" s="1"/>
  <c r="AA23" i="27"/>
  <c r="AG23" i="27" s="1"/>
  <c r="AA27" i="27"/>
  <c r="AG27" i="27" s="1"/>
  <c r="AA31" i="27"/>
  <c r="AG31" i="27" s="1"/>
  <c r="AA35" i="27"/>
  <c r="AG35" i="27" s="1"/>
  <c r="AA39" i="27"/>
  <c r="AG39" i="27" s="1"/>
  <c r="AA43" i="27"/>
  <c r="AG43" i="27" s="1"/>
  <c r="AA47" i="27"/>
  <c r="AG47" i="27" s="1"/>
  <c r="AA51" i="27"/>
  <c r="AG51" i="27" s="1"/>
  <c r="AA55" i="27"/>
  <c r="AG55" i="27" s="1"/>
  <c r="AA59" i="27"/>
  <c r="AG59" i="27" s="1"/>
  <c r="Y31" i="28"/>
  <c r="AE31" i="28" s="1"/>
  <c r="Y47" i="28"/>
  <c r="AE47" i="28" s="1"/>
  <c r="AE17" i="25"/>
  <c r="AE18" i="25"/>
  <c r="AE19" i="25"/>
  <c r="AE20" i="25"/>
  <c r="AE22" i="25"/>
  <c r="AE23" i="25"/>
  <c r="AE25" i="25"/>
  <c r="AE26" i="25"/>
  <c r="AE27" i="25"/>
  <c r="AE28" i="25"/>
  <c r="AE29" i="25"/>
  <c r="AE30" i="25"/>
  <c r="AE31" i="25"/>
  <c r="AE32" i="25"/>
  <c r="AE33" i="25"/>
  <c r="AE34" i="25"/>
  <c r="AE36" i="25"/>
  <c r="AE37" i="25"/>
  <c r="AE38" i="25"/>
  <c r="AE39" i="25"/>
  <c r="AE43" i="25"/>
  <c r="AE44" i="25"/>
  <c r="AE45" i="25"/>
  <c r="AE46" i="25"/>
  <c r="AE47" i="25"/>
  <c r="AE48" i="25"/>
  <c r="AE49" i="25"/>
  <c r="AE50" i="25"/>
  <c r="AE51" i="25"/>
  <c r="AE52" i="25"/>
  <c r="AE53" i="25"/>
  <c r="AE54" i="25"/>
  <c r="AE55" i="25"/>
  <c r="AE56" i="25"/>
  <c r="AE57" i="25"/>
  <c r="AE58" i="25"/>
  <c r="AE59" i="25"/>
  <c r="AE60" i="25"/>
  <c r="AE61" i="25"/>
  <c r="AE62" i="25"/>
  <c r="AE63" i="25"/>
  <c r="AE64" i="25"/>
  <c r="AE65" i="25"/>
  <c r="AE10" i="27" l="1"/>
  <c r="AC8" i="27"/>
  <c r="AA8" i="27"/>
  <c r="U8" i="27"/>
  <c r="U6" i="27" s="1"/>
  <c r="Y8" i="28"/>
  <c r="AC10" i="28"/>
  <c r="AE63" i="28"/>
  <c r="AG63" i="27"/>
  <c r="F67" i="25"/>
  <c r="G67" i="25"/>
  <c r="U37" i="25" l="1"/>
  <c r="AC37" i="25" s="1"/>
  <c r="U38" i="25"/>
  <c r="AC38" i="25" s="1"/>
  <c r="U39" i="25"/>
  <c r="AC39" i="25" s="1"/>
  <c r="U40" i="25"/>
  <c r="AC40" i="25" s="1"/>
  <c r="U41" i="25"/>
  <c r="AC41" i="25" s="1"/>
  <c r="U42" i="25"/>
  <c r="AC42" i="25" s="1"/>
  <c r="U43" i="25"/>
  <c r="AC43" i="25" s="1"/>
  <c r="U44" i="25"/>
  <c r="AC44" i="25" s="1"/>
  <c r="U45" i="25"/>
  <c r="AC45" i="25" s="1"/>
  <c r="U46" i="25"/>
  <c r="AC46" i="25" s="1"/>
  <c r="U47" i="25"/>
  <c r="AC47" i="25" s="1"/>
  <c r="U48" i="25"/>
  <c r="AC48" i="25" s="1"/>
  <c r="U49" i="25"/>
  <c r="AC49" i="25" s="1"/>
  <c r="U50" i="25"/>
  <c r="AC50" i="25" s="1"/>
  <c r="U51" i="25"/>
  <c r="AC51" i="25" s="1"/>
  <c r="U52" i="25"/>
  <c r="AC52" i="25" s="1"/>
  <c r="U53" i="25"/>
  <c r="AC53" i="25" s="1"/>
  <c r="U54" i="25"/>
  <c r="AC54" i="25" s="1"/>
  <c r="U55" i="25"/>
  <c r="AC55" i="25" s="1"/>
  <c r="U56" i="25"/>
  <c r="AC56" i="25" s="1"/>
  <c r="U57" i="25"/>
  <c r="AC57" i="25" s="1"/>
  <c r="U58" i="25"/>
  <c r="AC58" i="25" s="1"/>
  <c r="U59" i="25"/>
  <c r="AC59" i="25" s="1"/>
  <c r="U60" i="25"/>
  <c r="AC60" i="25" s="1"/>
  <c r="U61" i="25"/>
  <c r="AC61" i="25" s="1"/>
  <c r="U62" i="25"/>
  <c r="AC62" i="25" s="1"/>
  <c r="U63" i="25"/>
  <c r="AC63" i="25" s="1"/>
  <c r="U64" i="25"/>
  <c r="AC64" i="25" s="1"/>
  <c r="U65" i="25"/>
  <c r="AC65" i="25" s="1"/>
  <c r="U17" i="25"/>
  <c r="AC17" i="25" s="1"/>
  <c r="AC18" i="25"/>
  <c r="U19" i="25"/>
  <c r="AC19" i="25" s="1"/>
  <c r="U20" i="25"/>
  <c r="AC20" i="25" s="1"/>
  <c r="U21" i="25"/>
  <c r="AC21" i="25" s="1"/>
  <c r="U22" i="25"/>
  <c r="AC22" i="25" s="1"/>
  <c r="U23" i="25"/>
  <c r="AC23" i="25" s="1"/>
  <c r="U24" i="25"/>
  <c r="AC24" i="25" s="1"/>
  <c r="U25" i="25"/>
  <c r="AC25" i="25" s="1"/>
  <c r="U26" i="25"/>
  <c r="AC26" i="25" s="1"/>
  <c r="U27" i="25"/>
  <c r="AC27" i="25" s="1"/>
  <c r="U28" i="25"/>
  <c r="AC28" i="25" s="1"/>
  <c r="U29" i="25"/>
  <c r="AC29" i="25" s="1"/>
  <c r="U30" i="25"/>
  <c r="AC30" i="25" s="1"/>
  <c r="U31" i="25"/>
  <c r="AC31" i="25" s="1"/>
  <c r="U32" i="25"/>
  <c r="AC32" i="25" s="1"/>
  <c r="U33" i="25"/>
  <c r="AC33" i="25" s="1"/>
  <c r="U34" i="25"/>
  <c r="AC34" i="25" s="1"/>
  <c r="U35" i="25"/>
  <c r="AC35" i="25" s="1"/>
  <c r="U36" i="25"/>
  <c r="AC36" i="25" s="1"/>
  <c r="U16" i="25"/>
  <c r="AC16" i="25" s="1"/>
  <c r="Y67" i="25" l="1"/>
  <c r="U12" i="25" l="1"/>
  <c r="U10" i="25" l="1"/>
  <c r="K12" i="25" l="1"/>
  <c r="AE16" i="25" l="1"/>
  <c r="AE14" i="25" s="1"/>
  <c r="AA16" i="25"/>
  <c r="AG16" i="25" s="1"/>
  <c r="AC12" i="25"/>
  <c r="AA18" i="25"/>
  <c r="AG18" i="25" s="1"/>
  <c r="AA17" i="25"/>
  <c r="AG17" i="25" s="1"/>
  <c r="M67" i="25"/>
  <c r="M12" i="25" s="1"/>
  <c r="K10" i="25" s="1"/>
  <c r="T67" i="25" l="1"/>
  <c r="R67" i="25"/>
  <c r="E67" i="25"/>
  <c r="Y12" i="25" s="1"/>
  <c r="AA65" i="25"/>
  <c r="AG65" i="25" s="1"/>
  <c r="AA64" i="25"/>
  <c r="AG64" i="25" s="1"/>
  <c r="AA63" i="25"/>
  <c r="AG63" i="25" s="1"/>
  <c r="AA61" i="25"/>
  <c r="AG61" i="25" s="1"/>
  <c r="AA59" i="25"/>
  <c r="AG59" i="25" s="1"/>
  <c r="AA51" i="25"/>
  <c r="AG51" i="25" s="1"/>
  <c r="AA50" i="25"/>
  <c r="AG50" i="25" s="1"/>
  <c r="AA48" i="25"/>
  <c r="AG48" i="25" s="1"/>
  <c r="AA46" i="25"/>
  <c r="AG46" i="25" s="1"/>
  <c r="AA37" i="25"/>
  <c r="AG37" i="25" s="1"/>
  <c r="AA36" i="25"/>
  <c r="AG36" i="25" s="1"/>
  <c r="AA35" i="25"/>
  <c r="AG35" i="25" s="1"/>
  <c r="AA33" i="25"/>
  <c r="AG33" i="25" s="1"/>
  <c r="AA29" i="25"/>
  <c r="AG29" i="25" s="1"/>
  <c r="AA27" i="25"/>
  <c r="AG27" i="25" s="1"/>
  <c r="AA25" i="25"/>
  <c r="AG25" i="25" s="1"/>
  <c r="AA23" i="25"/>
  <c r="AG23" i="25" s="1"/>
  <c r="AA21" i="25"/>
  <c r="AG21" i="25" s="1"/>
  <c r="AA19" i="25"/>
  <c r="AG19" i="25" s="1"/>
  <c r="B17" i="25"/>
  <c r="B18" i="25" s="1"/>
  <c r="B19" i="25" s="1"/>
  <c r="B20" i="25" s="1"/>
  <c r="B21" i="25" s="1"/>
  <c r="B22" i="25" s="1"/>
  <c r="B23" i="25" s="1"/>
  <c r="B24" i="25" s="1"/>
  <c r="B25" i="25" s="1"/>
  <c r="B26" i="25" s="1"/>
  <c r="B27" i="25" s="1"/>
  <c r="B28" i="25" s="1"/>
  <c r="B29" i="25" s="1"/>
  <c r="B30" i="25" s="1"/>
  <c r="B31" i="25" s="1"/>
  <c r="B32" i="25" s="1"/>
  <c r="B33" i="25" s="1"/>
  <c r="B34" i="25" s="1"/>
  <c r="B35" i="25" s="1"/>
  <c r="B36" i="25" s="1"/>
  <c r="B37" i="25" s="1"/>
  <c r="B38" i="25" s="1"/>
  <c r="B39" i="25" s="1"/>
  <c r="B40" i="25" s="1"/>
  <c r="B41" i="25" s="1"/>
  <c r="B42" i="25" s="1"/>
  <c r="B43" i="25" s="1"/>
  <c r="B44" i="25" s="1"/>
  <c r="B45" i="25" s="1"/>
  <c r="B46" i="25" s="1"/>
  <c r="B47" i="25" s="1"/>
  <c r="B48" i="25" s="1"/>
  <c r="B49" i="25" s="1"/>
  <c r="B50" i="25" s="1"/>
  <c r="B51" i="25" s="1"/>
  <c r="B52" i="25" s="1"/>
  <c r="B53" i="25" s="1"/>
  <c r="B54" i="25" s="1"/>
  <c r="B55" i="25" s="1"/>
  <c r="B56" i="25" s="1"/>
  <c r="B57" i="25" s="1"/>
  <c r="B58" i="25" s="1"/>
  <c r="B59" i="25" s="1"/>
  <c r="B60" i="25" s="1"/>
  <c r="B61" i="25" s="1"/>
  <c r="B62" i="25" s="1"/>
  <c r="B63" i="25" s="1"/>
  <c r="B64" i="25" s="1"/>
  <c r="B65" i="25" s="1"/>
  <c r="E10" i="25"/>
  <c r="E8" i="25"/>
  <c r="AA40" i="25" l="1"/>
  <c r="AG40" i="25" s="1"/>
  <c r="AA44" i="25"/>
  <c r="AG44" i="25" s="1"/>
  <c r="AA52" i="25"/>
  <c r="AG52" i="25" s="1"/>
  <c r="AA56" i="25"/>
  <c r="AG56" i="25" s="1"/>
  <c r="AA60" i="25"/>
  <c r="AG60" i="25" s="1"/>
  <c r="AA22" i="25"/>
  <c r="AG22" i="25" s="1"/>
  <c r="AA26" i="25"/>
  <c r="AG26" i="25" s="1"/>
  <c r="AA30" i="25"/>
  <c r="AG30" i="25" s="1"/>
  <c r="AA34" i="25"/>
  <c r="AG34" i="25" s="1"/>
  <c r="AA41" i="25"/>
  <c r="AG41" i="25" s="1"/>
  <c r="AA45" i="25"/>
  <c r="AG45" i="25" s="1"/>
  <c r="AA49" i="25"/>
  <c r="AG49" i="25" s="1"/>
  <c r="AA53" i="25"/>
  <c r="AG53" i="25" s="1"/>
  <c r="AA57" i="25"/>
  <c r="AG57" i="25" s="1"/>
  <c r="AA20" i="25"/>
  <c r="AG20" i="25" s="1"/>
  <c r="AA24" i="25"/>
  <c r="AG24" i="25" s="1"/>
  <c r="AA28" i="25"/>
  <c r="AG28" i="25" s="1"/>
  <c r="AA32" i="25"/>
  <c r="AG32" i="25" s="1"/>
  <c r="AA39" i="25"/>
  <c r="AG39" i="25" s="1"/>
  <c r="AA43" i="25"/>
  <c r="AG43" i="25" s="1"/>
  <c r="AA47" i="25"/>
  <c r="AG47" i="25" s="1"/>
  <c r="AA55" i="25"/>
  <c r="AG55" i="25" s="1"/>
  <c r="AA31" i="25"/>
  <c r="AG31" i="25" s="1"/>
  <c r="AA38" i="25"/>
  <c r="AG38" i="25" s="1"/>
  <c r="AA42" i="25"/>
  <c r="AG42" i="25" s="1"/>
  <c r="AA54" i="25"/>
  <c r="AG54" i="25" s="1"/>
  <c r="AA58" i="25"/>
  <c r="AG58" i="25" s="1"/>
  <c r="AA62" i="25"/>
  <c r="AG62" i="25" s="1"/>
  <c r="U67" i="25"/>
  <c r="AA12" i="25" l="1"/>
  <c r="AG67" i="25"/>
</calcChain>
</file>

<file path=xl/sharedStrings.xml><?xml version="1.0" encoding="utf-8"?>
<sst xmlns="http://schemas.openxmlformats.org/spreadsheetml/2006/main" count="562" uniqueCount="123">
  <si>
    <t>氏名</t>
    <rPh sb="0" eb="2">
      <t>シメイ</t>
    </rPh>
    <phoneticPr fontId="2"/>
  </si>
  <si>
    <t>職種</t>
    <rPh sb="0" eb="2">
      <t>ショクシュ</t>
    </rPh>
    <phoneticPr fontId="2"/>
  </si>
  <si>
    <t>専任</t>
    <rPh sb="0" eb="2">
      <t>センニン</t>
    </rPh>
    <phoneticPr fontId="2"/>
  </si>
  <si>
    <t>基礎資料
教職員
コード</t>
    <rPh sb="0" eb="4">
      <t>キソシリョウ</t>
    </rPh>
    <rPh sb="5" eb="8">
      <t>キョウショクイン</t>
    </rPh>
    <phoneticPr fontId="2"/>
  </si>
  <si>
    <t>要件
チェック</t>
    <rPh sb="0" eb="2">
      <t>ヨウケン</t>
    </rPh>
    <phoneticPr fontId="2"/>
  </si>
  <si>
    <t>チェック項目</t>
    <rPh sb="4" eb="6">
      <t>コウモク</t>
    </rPh>
    <phoneticPr fontId="2"/>
  </si>
  <si>
    <t>幼稚園番号</t>
    <rPh sb="0" eb="5">
      <t>ヨウチエンバンゴウ</t>
    </rPh>
    <phoneticPr fontId="2"/>
  </si>
  <si>
    <t>幼稚園名</t>
    <rPh sb="0" eb="3">
      <t>ヨウチエン</t>
    </rPh>
    <rPh sb="3" eb="4">
      <t>メイ</t>
    </rPh>
    <phoneticPr fontId="2"/>
  </si>
  <si>
    <t>代表者名</t>
    <rPh sb="0" eb="3">
      <t>ダイヒョウシャ</t>
    </rPh>
    <rPh sb="3" eb="4">
      <t>メイ</t>
    </rPh>
    <phoneticPr fontId="2"/>
  </si>
  <si>
    <t>記入者名</t>
    <rPh sb="0" eb="3">
      <t>キニュウシャ</t>
    </rPh>
    <rPh sb="3" eb="4">
      <t>メイ</t>
    </rPh>
    <phoneticPr fontId="2"/>
  </si>
  <si>
    <t>設置者名</t>
    <rPh sb="0" eb="3">
      <t>セッチシャ</t>
    </rPh>
    <rPh sb="3" eb="4">
      <t>メイ</t>
    </rPh>
    <phoneticPr fontId="2"/>
  </si>
  <si>
    <t>電話番号</t>
    <rPh sb="0" eb="2">
      <t>デンワ</t>
    </rPh>
    <rPh sb="2" eb="4">
      <t>バンゴウ</t>
    </rPh>
    <phoneticPr fontId="2"/>
  </si>
  <si>
    <t>回答</t>
    <rPh sb="0" eb="2">
      <t>カイトウ</t>
    </rPh>
    <phoneticPr fontId="2"/>
  </si>
  <si>
    <t>　大阪府教育庁私学課長　様</t>
    <rPh sb="1" eb="4">
      <t>オオサカフ</t>
    </rPh>
    <rPh sb="4" eb="7">
      <t>キョウイクチョウ</t>
    </rPh>
    <rPh sb="7" eb="9">
      <t>シガク</t>
    </rPh>
    <rPh sb="9" eb="11">
      <t>カチョウ</t>
    </rPh>
    <rPh sb="12" eb="13">
      <t>サマ</t>
    </rPh>
    <phoneticPr fontId="2"/>
  </si>
  <si>
    <t>幼稚園番号</t>
    <rPh sb="0" eb="3">
      <t>ヨウチエン</t>
    </rPh>
    <rPh sb="3" eb="5">
      <t>バンゴウ</t>
    </rPh>
    <phoneticPr fontId="2"/>
  </si>
  <si>
    <t>教員</t>
  </si>
  <si>
    <t>職員</t>
  </si>
  <si>
    <t>改善方法</t>
    <rPh sb="0" eb="4">
      <t>カイゼンホウホウ</t>
    </rPh>
    <phoneticPr fontId="2"/>
  </si>
  <si>
    <t>専任教員
過半数該当</t>
    <rPh sb="0" eb="2">
      <t>センニン</t>
    </rPh>
    <rPh sb="2" eb="4">
      <t>キョウイン</t>
    </rPh>
    <rPh sb="5" eb="8">
      <t>カハンスウ</t>
    </rPh>
    <rPh sb="8" eb="10">
      <t>ガイトウ</t>
    </rPh>
    <phoneticPr fontId="2"/>
  </si>
  <si>
    <r>
      <t xml:space="preserve">賃金改善額
</t>
    </r>
    <r>
      <rPr>
        <b/>
        <u/>
        <sz val="11"/>
        <color rgb="FFFF0000"/>
        <rFont val="Meiryo UI"/>
        <family val="3"/>
        <charset val="128"/>
      </rPr>
      <t>（月額）</t>
    </r>
    <r>
      <rPr>
        <sz val="11"/>
        <color theme="1"/>
        <rFont val="Meiryo UI"/>
        <family val="3"/>
        <charset val="128"/>
      </rPr>
      <t xml:space="preserve">
【a】</t>
    </r>
    <rPh sb="0" eb="5">
      <t>チンギンカイゼンガク</t>
    </rPh>
    <rPh sb="7" eb="9">
      <t>ゲツガク</t>
    </rPh>
    <phoneticPr fontId="2"/>
  </si>
  <si>
    <t>専任教員給与改善率
(C)/(A)</t>
    <rPh sb="0" eb="2">
      <t>センニン</t>
    </rPh>
    <rPh sb="2" eb="4">
      <t>キョウイン</t>
    </rPh>
    <rPh sb="4" eb="6">
      <t>キュウヨ</t>
    </rPh>
    <rPh sb="6" eb="8">
      <t>カイゼン</t>
    </rPh>
    <rPh sb="8" eb="9">
      <t>リツ</t>
    </rPh>
    <phoneticPr fontId="2"/>
  </si>
  <si>
    <t>府使用欄</t>
    <rPh sb="0" eb="4">
      <t>フシヨウラン</t>
    </rPh>
    <phoneticPr fontId="2"/>
  </si>
  <si>
    <r>
      <rPr>
        <sz val="12"/>
        <color theme="1"/>
        <rFont val="Meiryo UI"/>
        <family val="3"/>
        <charset val="128"/>
      </rPr>
      <t>基礎資料の情報</t>
    </r>
    <r>
      <rPr>
        <sz val="11"/>
        <color theme="1"/>
        <rFont val="Meiryo UI"/>
        <family val="3"/>
        <charset val="128"/>
      </rPr>
      <t xml:space="preserve">
（基礎資料に記載のない方は
「専任以外」としてください。）</t>
    </r>
    <rPh sb="0" eb="4">
      <t>キソシリョウ</t>
    </rPh>
    <rPh sb="5" eb="7">
      <t>ジョウホウ</t>
    </rPh>
    <rPh sb="9" eb="13">
      <t>キソシリョウ</t>
    </rPh>
    <rPh sb="14" eb="16">
      <t>キサイ</t>
    </rPh>
    <rPh sb="19" eb="20">
      <t>カタ</t>
    </rPh>
    <rPh sb="23" eb="25">
      <t>センニン</t>
    </rPh>
    <rPh sb="25" eb="27">
      <t>イガイ</t>
    </rPh>
    <phoneticPr fontId="2"/>
  </si>
  <si>
    <t>専任以外</t>
    <rPh sb="0" eb="2">
      <t>センニン</t>
    </rPh>
    <rPh sb="2" eb="4">
      <t>イガイ</t>
    </rPh>
    <phoneticPr fontId="2"/>
  </si>
  <si>
    <t>AA</t>
  </si>
  <si>
    <t>AB</t>
  </si>
  <si>
    <t>AC</t>
  </si>
  <si>
    <t>時給単価増額</t>
  </si>
  <si>
    <t>手当支給（毎月）</t>
  </si>
  <si>
    <t>国報告用
改善額</t>
    <rPh sb="0" eb="1">
      <t>クニ</t>
    </rPh>
    <rPh sb="1" eb="4">
      <t>ホウコクヨウ</t>
    </rPh>
    <rPh sb="5" eb="8">
      <t>カイゼンガク</t>
    </rPh>
    <phoneticPr fontId="2"/>
  </si>
  <si>
    <t>AD</t>
  </si>
  <si>
    <t>AE</t>
  </si>
  <si>
    <t>AF</t>
  </si>
  <si>
    <t>★</t>
  </si>
  <si>
    <t>　（年間給与台帳等）</t>
    <rPh sb="2" eb="4">
      <t>ネンカン</t>
    </rPh>
    <rPh sb="4" eb="6">
      <t>キュウヨ</t>
    </rPh>
    <rPh sb="6" eb="8">
      <t>ダイチョウ</t>
    </rPh>
    <rPh sb="8" eb="9">
      <t>トウ</t>
    </rPh>
    <phoneticPr fontId="2"/>
  </si>
  <si>
    <r>
      <t>添付書類</t>
    </r>
    <r>
      <rPr>
        <sz val="11"/>
        <color theme="1"/>
        <rFont val="Meiryo UI"/>
        <family val="3"/>
        <charset val="128"/>
      </rPr>
      <t>（※提出方法は提出依頼通知を確認してください。）</t>
    </r>
    <rPh sb="0" eb="2">
      <t>テンプ</t>
    </rPh>
    <rPh sb="2" eb="4">
      <t>ショルイ</t>
    </rPh>
    <rPh sb="6" eb="8">
      <t>テイシュツ</t>
    </rPh>
    <rPh sb="8" eb="10">
      <t>ホウホウ</t>
    </rPh>
    <rPh sb="11" eb="13">
      <t>テイシュツ</t>
    </rPh>
    <rPh sb="13" eb="15">
      <t>イライ</t>
    </rPh>
    <rPh sb="15" eb="17">
      <t>ツウチ</t>
    </rPh>
    <rPh sb="18" eb="20">
      <t>カクニン</t>
    </rPh>
    <phoneticPr fontId="2"/>
  </si>
  <si>
    <t>処遇改善②（旧交付金事業）</t>
    <rPh sb="0" eb="4">
      <t>ショグウカイゼン</t>
    </rPh>
    <rPh sb="6" eb="7">
      <t>キュウ</t>
    </rPh>
    <rPh sb="7" eb="12">
      <t>コウフキンジギョウ</t>
    </rPh>
    <phoneticPr fontId="2"/>
  </si>
  <si>
    <r>
      <t>処遇改善①</t>
    </r>
    <r>
      <rPr>
        <b/>
        <u/>
        <sz val="18"/>
        <rFont val="Meiryo UI"/>
        <family val="3"/>
        <charset val="128"/>
      </rPr>
      <t>（左記交付金事業「以外」</t>
    </r>
    <r>
      <rPr>
        <b/>
        <sz val="18"/>
        <rFont val="Meiryo UI"/>
        <family val="3"/>
        <charset val="128"/>
      </rPr>
      <t>の処遇改善）</t>
    </r>
    <rPh sb="0" eb="4">
      <t>ショグウカイゼン</t>
    </rPh>
    <rPh sb="6" eb="8">
      <t>サキ</t>
    </rPh>
    <rPh sb="8" eb="11">
      <t>コウフキン</t>
    </rPh>
    <rPh sb="11" eb="13">
      <t>ジギョウ</t>
    </rPh>
    <rPh sb="14" eb="16">
      <t>イガイ</t>
    </rPh>
    <rPh sb="18" eb="22">
      <t>ショグウカイゼン</t>
    </rPh>
    <phoneticPr fontId="2"/>
  </si>
  <si>
    <t>通勤手当・処遇改善②に
要した経費は除いてください</t>
    <rPh sb="0" eb="2">
      <t>ツウキン</t>
    </rPh>
    <rPh sb="2" eb="4">
      <t>テアテ</t>
    </rPh>
    <rPh sb="5" eb="9">
      <t>ショグウカイゼン</t>
    </rPh>
    <rPh sb="12" eb="13">
      <t>ヨウ</t>
    </rPh>
    <rPh sb="15" eb="17">
      <t>ケイヒ</t>
    </rPh>
    <rPh sb="18" eb="19">
      <t>ノゾ</t>
    </rPh>
    <phoneticPr fontId="2"/>
  </si>
  <si>
    <t>対象教員数</t>
    <rPh sb="0" eb="4">
      <t>タイショウキョウイン</t>
    </rPh>
    <rPh sb="4" eb="5">
      <t>スウ</t>
    </rPh>
    <phoneticPr fontId="2"/>
  </si>
  <si>
    <t>処遇改善②
充当チェック</t>
    <rPh sb="0" eb="4">
      <t>ショグウカイゼン</t>
    </rPh>
    <rPh sb="6" eb="8">
      <t>ジュウトウ</t>
    </rPh>
    <phoneticPr fontId="2"/>
  </si>
  <si>
    <t>☆</t>
  </si>
  <si>
    <t>備考
（異動年月等）</t>
    <rPh sb="0" eb="2">
      <t>ビコウ</t>
    </rPh>
    <rPh sb="4" eb="6">
      <t>イドウ</t>
    </rPh>
    <rPh sb="6" eb="8">
      <t>ネンゲツ</t>
    </rPh>
    <rPh sb="8" eb="9">
      <t>トウ</t>
    </rPh>
    <phoneticPr fontId="2"/>
  </si>
  <si>
    <t>①
2/3
以上
チェック</t>
    <rPh sb="6" eb="8">
      <t>イジョウ</t>
    </rPh>
    <phoneticPr fontId="2"/>
  </si>
  <si>
    <t>①+②
2/3
以上
チェック</t>
    <rPh sb="8" eb="10">
      <t>イジョウ</t>
    </rPh>
    <phoneticPr fontId="2"/>
  </si>
  <si>
    <t>平均処遇改善額</t>
    <phoneticPr fontId="2"/>
  </si>
  <si>
    <t>対象教員数</t>
    <phoneticPr fontId="2"/>
  </si>
  <si>
    <t>A</t>
  </si>
  <si>
    <t>B</t>
  </si>
  <si>
    <t>C</t>
  </si>
  <si>
    <t>D</t>
  </si>
  <si>
    <t>E</t>
  </si>
  <si>
    <t>F</t>
  </si>
  <si>
    <t>G</t>
  </si>
  <si>
    <t>H</t>
  </si>
  <si>
    <t>I</t>
  </si>
  <si>
    <t>J</t>
  </si>
  <si>
    <t>K</t>
  </si>
  <si>
    <t>L</t>
  </si>
  <si>
    <t>M</t>
  </si>
  <si>
    <t>N</t>
  </si>
  <si>
    <t>O</t>
  </si>
  <si>
    <t>R</t>
  </si>
  <si>
    <t>Q</t>
  </si>
  <si>
    <t>S</t>
  </si>
  <si>
    <t>T</t>
  </si>
  <si>
    <t>U</t>
  </si>
  <si>
    <t>V</t>
  </si>
  <si>
    <t>W</t>
  </si>
  <si>
    <t>X</t>
  </si>
  <si>
    <t>★専任シートに
　記載のある教職員</t>
    <rPh sb="1" eb="3">
      <t>センニン</t>
    </rPh>
    <rPh sb="9" eb="11">
      <t>キサイ</t>
    </rPh>
    <rPh sb="14" eb="17">
      <t>キョウショクイン</t>
    </rPh>
    <phoneticPr fontId="2"/>
  </si>
  <si>
    <t>R5途中採用</t>
  </si>
  <si>
    <t>AG</t>
    <phoneticPr fontId="2"/>
  </si>
  <si>
    <t>AH</t>
    <phoneticPr fontId="2"/>
  </si>
  <si>
    <t>R6新規採用・
R5途中採用・
転出入・休職・退職</t>
    <rPh sb="2" eb="6">
      <t>シンキサイヨウ</t>
    </rPh>
    <rPh sb="10" eb="14">
      <t>トチュウサイヨウ</t>
    </rPh>
    <rPh sb="16" eb="19">
      <t>テンシュツニュウ</t>
    </rPh>
    <rPh sb="20" eb="22">
      <t>キュウショク</t>
    </rPh>
    <rPh sb="23" eb="25">
      <t>タイショク</t>
    </rPh>
    <phoneticPr fontId="2"/>
  </si>
  <si>
    <t>R6途中採用
(☆後任として採用)</t>
    <rPh sb="2" eb="4">
      <t>トチュウ</t>
    </rPh>
    <rPh sb="4" eb="6">
      <t>サイヨウ</t>
    </rPh>
    <rPh sb="9" eb="11">
      <t>コウニン</t>
    </rPh>
    <rPh sb="14" eb="16">
      <t>サイヨウ</t>
    </rPh>
    <phoneticPr fontId="2"/>
  </si>
  <si>
    <t xml:space="preserve">R5
給与総額
</t>
    <rPh sb="3" eb="7">
      <t>キュウヨソウガク</t>
    </rPh>
    <phoneticPr fontId="2"/>
  </si>
  <si>
    <t>R5専任教員
総額(A)※</t>
    <rPh sb="2" eb="4">
      <t>センニン</t>
    </rPh>
    <rPh sb="4" eb="6">
      <t>キョウイン</t>
    </rPh>
    <rPh sb="7" eb="9">
      <t>ソウガク</t>
    </rPh>
    <phoneticPr fontId="2"/>
  </si>
  <si>
    <t>R6専任教員
総額(B)※</t>
    <rPh sb="2" eb="4">
      <t>センニン</t>
    </rPh>
    <rPh sb="4" eb="6">
      <t>キョウイン</t>
    </rPh>
    <rPh sb="7" eb="9">
      <t>ソウガク</t>
    </rPh>
    <phoneticPr fontId="2"/>
  </si>
  <si>
    <t>R5・6休職</t>
  </si>
  <si>
    <t>R6.4~休職</t>
    <rPh sb="5" eb="7">
      <t>キュウショク</t>
    </rPh>
    <phoneticPr fontId="2"/>
  </si>
  <si>
    <t>R5・6退職</t>
  </si>
  <si>
    <t>R6.7退職</t>
    <rPh sb="4" eb="6">
      <t>タイショク</t>
    </rPh>
    <phoneticPr fontId="2"/>
  </si>
  <si>
    <t>R5.12途中採用</t>
    <rPh sb="5" eb="7">
      <t>トチュウ</t>
    </rPh>
    <rPh sb="7" eb="9">
      <t>サイヨウ</t>
    </rPh>
    <phoneticPr fontId="2"/>
  </si>
  <si>
    <t>R6新規採用</t>
  </si>
  <si>
    <t>R6.4新規採用</t>
    <rPh sb="4" eb="8">
      <t>シンキサイヨウ</t>
    </rPh>
    <phoneticPr fontId="2"/>
  </si>
  <si>
    <t>R5・6転出入</t>
  </si>
  <si>
    <t>R6.4兼任から転入</t>
    <rPh sb="4" eb="6">
      <t>ケンニン</t>
    </rPh>
    <rPh sb="8" eb="10">
      <t>テンニュウ</t>
    </rPh>
    <phoneticPr fontId="2"/>
  </si>
  <si>
    <t>R6.8途中採用（203後任）</t>
    <rPh sb="4" eb="6">
      <t>トチュウ</t>
    </rPh>
    <rPh sb="6" eb="8">
      <t>サイヨウ</t>
    </rPh>
    <rPh sb="12" eb="14">
      <t>コウニン</t>
    </rPh>
    <phoneticPr fontId="2"/>
  </si>
  <si>
    <t>R6新規採用・
R6途中採用
R5途中採用・
転出入・休職・退職</t>
    <rPh sb="2" eb="6">
      <t>シンキサイヨウ</t>
    </rPh>
    <rPh sb="10" eb="14">
      <t>トチュウサイヨウ</t>
    </rPh>
    <rPh sb="17" eb="21">
      <t>トチュウサイヨウ</t>
    </rPh>
    <rPh sb="23" eb="26">
      <t>テンシュツニュウ</t>
    </rPh>
    <rPh sb="27" eb="29">
      <t>キュウショク</t>
    </rPh>
    <rPh sb="30" eb="32">
      <t>タイショク</t>
    </rPh>
    <phoneticPr fontId="2"/>
  </si>
  <si>
    <t>R6.4専任へ転出</t>
    <rPh sb="4" eb="6">
      <t>センニン</t>
    </rPh>
    <rPh sb="7" eb="9">
      <t>テンシュツ</t>
    </rPh>
    <phoneticPr fontId="2"/>
  </si>
  <si>
    <t>R6.8退職</t>
    <rPh sb="4" eb="6">
      <t>タイショク</t>
    </rPh>
    <phoneticPr fontId="2"/>
  </si>
  <si>
    <t>R6.4採用</t>
    <rPh sb="4" eb="6">
      <t>サイヨウ</t>
    </rPh>
    <phoneticPr fontId="2"/>
  </si>
  <si>
    <t>R6.10採用</t>
    <rPh sb="5" eb="7">
      <t>サイヨウ</t>
    </rPh>
    <phoneticPr fontId="2"/>
  </si>
  <si>
    <t>R6途中採用</t>
  </si>
  <si>
    <t>R６新規採用・
R６途中採用・
R５途中採用・
転出入・休職・退職</t>
    <rPh sb="2" eb="6">
      <t>シンキサイヨウ</t>
    </rPh>
    <rPh sb="10" eb="14">
      <t>トチュウサイヨウ</t>
    </rPh>
    <rPh sb="18" eb="22">
      <t>トチュウサイヨウ</t>
    </rPh>
    <rPh sb="24" eb="27">
      <t>テンシュツニュウ</t>
    </rPh>
    <rPh sb="28" eb="30">
      <t>キュウショク</t>
    </rPh>
    <rPh sb="31" eb="33">
      <t>タイショク</t>
    </rPh>
    <phoneticPr fontId="2"/>
  </si>
  <si>
    <t>令和７年　　月　　日</t>
    <rPh sb="0" eb="2">
      <t>レイワ</t>
    </rPh>
    <rPh sb="3" eb="4">
      <t>ネン</t>
    </rPh>
    <rPh sb="6" eb="7">
      <t>ガツ</t>
    </rPh>
    <rPh sb="9" eb="10">
      <t>ニチ</t>
    </rPh>
    <phoneticPr fontId="2"/>
  </si>
  <si>
    <t xml:space="preserve">  令和６年度大阪府私立幼稚園経常費補助金（処遇改善要素）に関する
  給与改善実績報告書</t>
    <rPh sb="2" eb="4">
      <t>レイワ</t>
    </rPh>
    <rPh sb="5" eb="7">
      <t>ネンド</t>
    </rPh>
    <rPh sb="7" eb="10">
      <t>オオサカフ</t>
    </rPh>
    <rPh sb="10" eb="12">
      <t>シリツ</t>
    </rPh>
    <rPh sb="12" eb="15">
      <t>ヨウチエン</t>
    </rPh>
    <rPh sb="15" eb="18">
      <t>ケイジョウヒ</t>
    </rPh>
    <rPh sb="18" eb="21">
      <t>ホジョキン</t>
    </rPh>
    <rPh sb="22" eb="26">
      <t>ショグウカイゼン</t>
    </rPh>
    <rPh sb="26" eb="28">
      <t>ヨウソ</t>
    </rPh>
    <rPh sb="30" eb="31">
      <t>カン</t>
    </rPh>
    <rPh sb="36" eb="40">
      <t>キュウヨカイゼン</t>
    </rPh>
    <rPh sb="40" eb="45">
      <t>ジッセキホウコクショ</t>
    </rPh>
    <phoneticPr fontId="2"/>
  </si>
  <si>
    <t>【別紙１】</t>
    <rPh sb="1" eb="3">
      <t>ベッシ</t>
    </rPh>
    <phoneticPr fontId="2"/>
  </si>
  <si>
    <t>　令和６年度大阪府私立幼稚園経常費補助金（処遇改善要素）に関する給与改善実績報告については、別紙「給与改善実績報告」のとおりです。</t>
    <rPh sb="36" eb="40">
      <t>ジッセキホウコク</t>
    </rPh>
    <rPh sb="46" eb="48">
      <t>ベッシ</t>
    </rPh>
    <rPh sb="49" eb="51">
      <t>キュウヨ</t>
    </rPh>
    <rPh sb="51" eb="53">
      <t>カイゼン</t>
    </rPh>
    <rPh sb="53" eb="57">
      <t>ジッセキホウコク</t>
    </rPh>
    <phoneticPr fontId="2"/>
  </si>
  <si>
    <t>処遇改善要素の対象となる教職員の年度中の異動（採用・退職・休職・転出）について確認し、別紙に反映させた。</t>
    <rPh sb="0" eb="4">
      <t>ショグウカイゼン</t>
    </rPh>
    <rPh sb="4" eb="6">
      <t>ヨウソ</t>
    </rPh>
    <rPh sb="7" eb="9">
      <t>タイショウ</t>
    </rPh>
    <rPh sb="12" eb="15">
      <t>キョウショクイン</t>
    </rPh>
    <rPh sb="16" eb="19">
      <t>ネンドチュウ</t>
    </rPh>
    <rPh sb="20" eb="22">
      <t>イドウ</t>
    </rPh>
    <rPh sb="23" eb="25">
      <t>サイヨウ</t>
    </rPh>
    <rPh sb="26" eb="28">
      <t>タイショク</t>
    </rPh>
    <rPh sb="29" eb="31">
      <t>キュウショク</t>
    </rPh>
    <rPh sb="32" eb="34">
      <t>テンシュツ</t>
    </rPh>
    <rPh sb="39" eb="41">
      <t>カクニン</t>
    </rPh>
    <rPh sb="43" eb="45">
      <t>ベッシ</t>
    </rPh>
    <rPh sb="46" eb="48">
      <t>ハンエイ</t>
    </rPh>
    <phoneticPr fontId="2"/>
  </si>
  <si>
    <t>・給与改善実績報告（別紙）</t>
    <rPh sb="1" eb="5">
      <t>キュウヨカイゼン</t>
    </rPh>
    <rPh sb="5" eb="9">
      <t>ジッセキホウコク</t>
    </rPh>
    <rPh sb="10" eb="12">
      <t>ベッシ</t>
    </rPh>
    <phoneticPr fontId="2"/>
  </si>
  <si>
    <r>
      <rPr>
        <sz val="11"/>
        <rFont val="Meiryo UI"/>
        <family val="3"/>
        <charset val="128"/>
      </rPr>
      <t xml:space="preserve">変更後の
賃金改善額
</t>
    </r>
    <r>
      <rPr>
        <b/>
        <u/>
        <sz val="11"/>
        <color rgb="FFFF0000"/>
        <rFont val="Meiryo UI"/>
        <family val="3"/>
        <charset val="128"/>
      </rPr>
      <t>(月額）</t>
    </r>
    <rPh sb="0" eb="3">
      <t>ヘンコウゴ</t>
    </rPh>
    <rPh sb="5" eb="10">
      <t>チンギンカイゼンガク</t>
    </rPh>
    <rPh sb="12" eb="14">
      <t>ゲツガク</t>
    </rPh>
    <phoneticPr fontId="2"/>
  </si>
  <si>
    <t>【別紙】令和６年度　給与改善実績報告【専任】</t>
    <rPh sb="1" eb="3">
      <t>ベッシ</t>
    </rPh>
    <rPh sb="4" eb="6">
      <t>レイワ</t>
    </rPh>
    <rPh sb="7" eb="9">
      <t>ネンド</t>
    </rPh>
    <rPh sb="10" eb="12">
      <t>キュウヨ</t>
    </rPh>
    <rPh sb="12" eb="14">
      <t>カイゼン</t>
    </rPh>
    <rPh sb="14" eb="16">
      <t>ジッセキ</t>
    </rPh>
    <rPh sb="16" eb="18">
      <t>ホウコク</t>
    </rPh>
    <rPh sb="19" eb="21">
      <t>センニン</t>
    </rPh>
    <phoneticPr fontId="2"/>
  </si>
  <si>
    <t>給与改善計画から勤務態様や処遇改善額に変更があった場合は有を、なかった場合は無を選択してください</t>
    <phoneticPr fontId="2"/>
  </si>
  <si>
    <t>給与改善計画からの変更の
有無</t>
    <rPh sb="0" eb="2">
      <t>キュウヨ</t>
    </rPh>
    <rPh sb="2" eb="4">
      <t>カイゼン</t>
    </rPh>
    <rPh sb="4" eb="6">
      <t>ケイカク</t>
    </rPh>
    <rPh sb="9" eb="11">
      <t>ヘンコウ</t>
    </rPh>
    <rPh sb="13" eb="15">
      <t>ウム</t>
    </rPh>
    <phoneticPr fontId="2"/>
  </si>
  <si>
    <r>
      <rPr>
        <sz val="11"/>
        <rFont val="Meiryo UI"/>
        <family val="3"/>
        <charset val="128"/>
      </rPr>
      <t>変更後の
賃金改善額</t>
    </r>
    <r>
      <rPr>
        <b/>
        <u/>
        <sz val="11"/>
        <color rgb="FFFF0000"/>
        <rFont val="Meiryo UI"/>
        <family val="3"/>
        <charset val="128"/>
      </rPr>
      <t>（月額）</t>
    </r>
    <rPh sb="0" eb="3">
      <t>ヘンコウゴ</t>
    </rPh>
    <rPh sb="5" eb="7">
      <t>チンギン</t>
    </rPh>
    <rPh sb="7" eb="9">
      <t>カイゼン</t>
    </rPh>
    <rPh sb="9" eb="10">
      <t>ガク</t>
    </rPh>
    <rPh sb="11" eb="13">
      <t>ゲツガク</t>
    </rPh>
    <phoneticPr fontId="2"/>
  </si>
  <si>
    <t>【別紙】令和６年度　給与改善実績報告【専任以外】</t>
    <rPh sb="1" eb="3">
      <t>ベッシ</t>
    </rPh>
    <rPh sb="4" eb="6">
      <t>レイワ</t>
    </rPh>
    <rPh sb="7" eb="9">
      <t>ネンド</t>
    </rPh>
    <rPh sb="10" eb="12">
      <t>キュウヨ</t>
    </rPh>
    <rPh sb="12" eb="14">
      <t>カイゼン</t>
    </rPh>
    <rPh sb="14" eb="18">
      <t>ジッセキホウコク</t>
    </rPh>
    <rPh sb="19" eb="21">
      <t>センニン</t>
    </rPh>
    <rPh sb="21" eb="23">
      <t>イガイ</t>
    </rPh>
    <phoneticPr fontId="2"/>
  </si>
  <si>
    <t>【別紙】令和６年度　給与改善実績報告【専任】</t>
    <phoneticPr fontId="2"/>
  </si>
  <si>
    <t>教育支援体制整備事業費交付金（幼稚園の教育体制支援事業）並びに前年度の本事業による処遇改善の水準を低下させなかった。</t>
    <rPh sb="0" eb="6">
      <t>キョウイクシエンタイセイ</t>
    </rPh>
    <rPh sb="6" eb="8">
      <t>セイビ</t>
    </rPh>
    <rPh sb="8" eb="11">
      <t>ジギョウヒ</t>
    </rPh>
    <rPh sb="11" eb="14">
      <t>コウフキン</t>
    </rPh>
    <rPh sb="15" eb="18">
      <t>ヨウチエン</t>
    </rPh>
    <rPh sb="19" eb="21">
      <t>キョウイク</t>
    </rPh>
    <rPh sb="21" eb="23">
      <t>タイセイ</t>
    </rPh>
    <rPh sb="23" eb="25">
      <t>シエン</t>
    </rPh>
    <rPh sb="25" eb="27">
      <t>ジギョウ</t>
    </rPh>
    <rPh sb="28" eb="29">
      <t>ナラ</t>
    </rPh>
    <rPh sb="31" eb="34">
      <t>ゼンネンド</t>
    </rPh>
    <rPh sb="35" eb="38">
      <t>ホンジギョウ</t>
    </rPh>
    <rPh sb="41" eb="45">
      <t>ショグウカイゼン</t>
    </rPh>
    <rPh sb="46" eb="48">
      <t>スイジュン</t>
    </rPh>
    <rPh sb="49" eb="51">
      <t>テイカ</t>
    </rPh>
    <phoneticPr fontId="2"/>
  </si>
  <si>
    <t>給与改善が一時的なものではなく後年度にわたり効果が及ぶものである（あるいは後年度においても同等の措置を行う意思決定等がなされている）。</t>
    <rPh sb="0" eb="2">
      <t>キュウヨ</t>
    </rPh>
    <rPh sb="2" eb="4">
      <t>カイゼン</t>
    </rPh>
    <rPh sb="5" eb="8">
      <t>イチジテキ</t>
    </rPh>
    <rPh sb="15" eb="18">
      <t>コウネンド</t>
    </rPh>
    <rPh sb="22" eb="24">
      <t>コウカ</t>
    </rPh>
    <rPh sb="25" eb="26">
      <t>オヨ</t>
    </rPh>
    <rPh sb="37" eb="40">
      <t>コウネンド</t>
    </rPh>
    <rPh sb="45" eb="47">
      <t>ドウトウ</t>
    </rPh>
    <rPh sb="48" eb="50">
      <t>ソチ</t>
    </rPh>
    <rPh sb="51" eb="52">
      <t>オコナ</t>
    </rPh>
    <rPh sb="53" eb="57">
      <t>イシケッテイ</t>
    </rPh>
    <rPh sb="57" eb="58">
      <t>トウ</t>
    </rPh>
    <phoneticPr fontId="2"/>
  </si>
  <si>
    <t>園長、預かり保育や未就園児クラス等のみに従事する教職員は処遇改善要素の対象に含まないことを確認し、当該教職員は「給与改善実績報告」に記載していない。</t>
    <rPh sb="0" eb="2">
      <t>エンチョウ</t>
    </rPh>
    <rPh sb="3" eb="4">
      <t>アズ</t>
    </rPh>
    <rPh sb="6" eb="8">
      <t>ホイク</t>
    </rPh>
    <rPh sb="9" eb="13">
      <t>ミシュウエンジ</t>
    </rPh>
    <rPh sb="16" eb="17">
      <t>トウ</t>
    </rPh>
    <rPh sb="20" eb="22">
      <t>ジュウジ</t>
    </rPh>
    <rPh sb="24" eb="27">
      <t>キョウショクイン</t>
    </rPh>
    <rPh sb="28" eb="34">
      <t>ショグウカイゼンヨウソ</t>
    </rPh>
    <rPh sb="35" eb="37">
      <t>タイショウ</t>
    </rPh>
    <rPh sb="38" eb="39">
      <t>フク</t>
    </rPh>
    <rPh sb="45" eb="47">
      <t>カクニン</t>
    </rPh>
    <rPh sb="49" eb="51">
      <t>トウガイ</t>
    </rPh>
    <rPh sb="51" eb="54">
      <t>キョウショクイン</t>
    </rPh>
    <rPh sb="56" eb="58">
      <t>キュウヨ</t>
    </rPh>
    <rPh sb="58" eb="60">
      <t>カイゼン</t>
    </rPh>
    <rPh sb="60" eb="64">
      <t>ジッセキホウコク</t>
    </rPh>
    <rPh sb="66" eb="68">
      <t>キサイ</t>
    </rPh>
    <phoneticPr fontId="2"/>
  </si>
  <si>
    <t>賃金改善に係る計画書を有し、計画の具体的な内容を教職員に周知した。</t>
    <rPh sb="0" eb="4">
      <t>チンギンカイゼン</t>
    </rPh>
    <rPh sb="5" eb="6">
      <t>カカ</t>
    </rPh>
    <rPh sb="7" eb="10">
      <t>ケイカクショ</t>
    </rPh>
    <rPh sb="11" eb="12">
      <t>ユウ</t>
    </rPh>
    <rPh sb="14" eb="16">
      <t>ケイカク</t>
    </rPh>
    <rPh sb="17" eb="20">
      <t>グタイテキ</t>
    </rPh>
    <rPh sb="21" eb="23">
      <t>ナイヨウ</t>
    </rPh>
    <rPh sb="24" eb="27">
      <t>キョウショクイン</t>
    </rPh>
    <rPh sb="28" eb="30">
      <t>シュウチ</t>
    </rPh>
    <phoneticPr fontId="2"/>
  </si>
  <si>
    <t>・処遇改善要素の対象となった教職員の令和６年度の給与支給実績を確認できる資料</t>
    <rPh sb="1" eb="5">
      <t>ショグウカイゼン</t>
    </rPh>
    <rPh sb="5" eb="7">
      <t>ヨウソ</t>
    </rPh>
    <rPh sb="8" eb="10">
      <t>タイショウ</t>
    </rPh>
    <rPh sb="24" eb="28">
      <t>キュウヨシキュウ</t>
    </rPh>
    <rPh sb="28" eb="30">
      <t>ジッセキ</t>
    </rPh>
    <rPh sb="31" eb="33">
      <t>カクニン</t>
    </rPh>
    <rPh sb="36" eb="38">
      <t>シリョウ</t>
    </rPh>
    <phoneticPr fontId="2"/>
  </si>
  <si>
    <t>有</t>
  </si>
  <si>
    <t>無</t>
  </si>
  <si>
    <t>無</t>
    <phoneticPr fontId="2"/>
  </si>
  <si>
    <t>R6
給与総額
（実績）</t>
    <rPh sb="3" eb="7">
      <t>キュウヨソウガク</t>
    </rPh>
    <rPh sb="9" eb="11">
      <t>ジッセキ</t>
    </rPh>
    <phoneticPr fontId="2"/>
  </si>
  <si>
    <t>給与改善実績
(C)=(B)-(A)</t>
    <rPh sb="0" eb="2">
      <t>キュウヨ</t>
    </rPh>
    <rPh sb="2" eb="4">
      <t>カイゼン</t>
    </rPh>
    <rPh sb="4" eb="6">
      <t>ジッセキ</t>
    </rPh>
    <phoneticPr fontId="2"/>
  </si>
  <si>
    <r>
      <t xml:space="preserve">改善額実績
</t>
    </r>
    <r>
      <rPr>
        <b/>
        <sz val="11"/>
        <color rgb="FFFF0000"/>
        <rFont val="Meiryo UI"/>
        <family val="3"/>
        <charset val="128"/>
      </rPr>
      <t>R6.4~R7.3</t>
    </r>
    <r>
      <rPr>
        <sz val="11"/>
        <color theme="1"/>
        <rFont val="Meiryo UI"/>
        <family val="3"/>
        <charset val="128"/>
      </rPr>
      <t xml:space="preserve">
【a×12】</t>
    </r>
    <rPh sb="3" eb="5">
      <t>ジッセキ</t>
    </rPh>
    <phoneticPr fontId="2"/>
  </si>
  <si>
    <r>
      <t xml:space="preserve">賃金改善額
</t>
    </r>
    <r>
      <rPr>
        <b/>
        <u/>
        <sz val="11"/>
        <color rgb="FFFF0000"/>
        <rFont val="Meiryo UI"/>
        <family val="3"/>
        <charset val="128"/>
      </rPr>
      <t>毎月決まって
改善する額</t>
    </r>
    <r>
      <rPr>
        <sz val="11"/>
        <color theme="1"/>
        <rFont val="Meiryo UI"/>
        <family val="3"/>
        <charset val="128"/>
      </rPr>
      <t xml:space="preserve">
（</t>
    </r>
    <r>
      <rPr>
        <b/>
        <u/>
        <sz val="11"/>
        <color rgb="FFFF0000"/>
        <rFont val="Meiryo UI"/>
        <family val="3"/>
        <charset val="128"/>
      </rPr>
      <t>年額実績</t>
    </r>
    <r>
      <rPr>
        <sz val="11"/>
        <color theme="1"/>
        <rFont val="Meiryo UI"/>
        <family val="3"/>
        <charset val="128"/>
      </rPr>
      <t>）
【b】</t>
    </r>
    <rPh sb="0" eb="5">
      <t>チンギンカイゼンガク</t>
    </rPh>
    <rPh sb="6" eb="8">
      <t>マイツキ</t>
    </rPh>
    <rPh sb="8" eb="9">
      <t>キ</t>
    </rPh>
    <rPh sb="13" eb="15">
      <t>カイゼン</t>
    </rPh>
    <rPh sb="17" eb="18">
      <t>ガク</t>
    </rPh>
    <rPh sb="20" eb="22">
      <t>ネンガク</t>
    </rPh>
    <rPh sb="22" eb="24">
      <t>ジッセキ</t>
    </rPh>
    <phoneticPr fontId="2"/>
  </si>
  <si>
    <r>
      <t xml:space="preserve">賃金改善額
</t>
    </r>
    <r>
      <rPr>
        <b/>
        <u/>
        <sz val="11"/>
        <color rgb="FFFF0000"/>
        <rFont val="Meiryo UI"/>
        <family val="3"/>
        <charset val="128"/>
      </rPr>
      <t>一時金</t>
    </r>
    <r>
      <rPr>
        <sz val="11"/>
        <color theme="1"/>
        <rFont val="Meiryo UI"/>
        <family val="3"/>
        <charset val="128"/>
      </rPr>
      <t xml:space="preserve">
（年額実績）
【c】</t>
    </r>
    <rPh sb="0" eb="5">
      <t>チンギンカイゼンガク</t>
    </rPh>
    <rPh sb="6" eb="9">
      <t>イチジキン</t>
    </rPh>
    <rPh sb="11" eb="13">
      <t>ネンガク</t>
    </rPh>
    <rPh sb="13" eb="15">
      <t>ジッセキ</t>
    </rPh>
    <phoneticPr fontId="2"/>
  </si>
  <si>
    <r>
      <t xml:space="preserve">賃金改善額
</t>
    </r>
    <r>
      <rPr>
        <sz val="11"/>
        <rFont val="Meiryo UI"/>
        <family val="3"/>
        <charset val="128"/>
      </rPr>
      <t>（年額実績）</t>
    </r>
    <r>
      <rPr>
        <sz val="11"/>
        <color theme="1"/>
        <rFont val="Meiryo UI"/>
        <family val="3"/>
        <charset val="128"/>
      </rPr>
      <t xml:space="preserve">
R6.4~R7.3
【b】+【c】</t>
    </r>
    <rPh sb="0" eb="2">
      <t>チンギン</t>
    </rPh>
    <rPh sb="2" eb="4">
      <t>カイゼン</t>
    </rPh>
    <rPh sb="4" eb="5">
      <t>ガク</t>
    </rPh>
    <rPh sb="7" eb="9">
      <t>ネンガク</t>
    </rPh>
    <rPh sb="9" eb="11">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</si>
</sst>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quot;(&quot;#,##0&quot;人)&quot;"/>
    <numFmt numFmtId="178" formatCode="&quot;(&quot;#,##0&quot;円)&quot;"/>
    <numFmt numFmtId="179" formatCode="#,##0&quot;人&quot;"/>
    <numFmt numFmtId="180" formatCode="#,##0&quot;円&quot;"/>
    <numFmt numFmtId="181" formatCode="#,##0_ ;[Red]\-#,##0\ "/>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b/>
      <sz val="14"/>
      <color theme="1"/>
      <name val="Meiryo UI"/>
      <family val="3"/>
      <charset val="128"/>
    </font>
    <font>
      <sz val="10"/>
      <color theme="1"/>
      <name val="Meiryo UI"/>
      <family val="3"/>
      <charset val="128"/>
    </font>
    <font>
      <sz val="12"/>
      <color theme="1"/>
      <name val="Meiryo UI"/>
      <family val="3"/>
      <charset val="128"/>
    </font>
    <font>
      <b/>
      <sz val="11"/>
      <color rgb="FFFF0000"/>
      <name val="Meiryo UI"/>
      <family val="3"/>
      <charset val="128"/>
    </font>
    <font>
      <b/>
      <u/>
      <sz val="11"/>
      <color rgb="FFFF0000"/>
      <name val="Meiryo UI"/>
      <family val="3"/>
      <charset val="128"/>
    </font>
    <font>
      <b/>
      <sz val="16"/>
      <color theme="1"/>
      <name val="Meiryo UI"/>
      <family val="3"/>
      <charset val="128"/>
    </font>
    <font>
      <sz val="11"/>
      <name val="Meiryo UI"/>
      <family val="3"/>
      <charset val="128"/>
    </font>
    <font>
      <b/>
      <sz val="12"/>
      <color theme="1"/>
      <name val="Meiryo UI"/>
      <family val="3"/>
      <charset val="128"/>
    </font>
    <font>
      <sz val="11"/>
      <color rgb="FFFF0000"/>
      <name val="Meiryo UI"/>
      <family val="3"/>
      <charset val="128"/>
    </font>
    <font>
      <b/>
      <sz val="18"/>
      <color theme="1"/>
      <name val="Meiryo UI"/>
      <family val="3"/>
      <charset val="128"/>
    </font>
    <font>
      <b/>
      <sz val="11"/>
      <color theme="1"/>
      <name val="Meiryo UI"/>
      <family val="3"/>
      <charset val="128"/>
    </font>
    <font>
      <b/>
      <sz val="18"/>
      <name val="Meiryo UI"/>
      <family val="3"/>
      <charset val="128"/>
    </font>
    <font>
      <b/>
      <u/>
      <sz val="18"/>
      <name val="Meiryo UI"/>
      <family val="3"/>
      <charset val="128"/>
    </font>
    <font>
      <sz val="9"/>
      <color theme="1"/>
      <name val="Meiryo UI"/>
      <family val="3"/>
      <charset val="128"/>
    </font>
    <font>
      <sz val="11"/>
      <color rgb="FF0066FF"/>
      <name val="Meiryo UI"/>
      <family val="3"/>
      <charset val="128"/>
    </font>
    <font>
      <b/>
      <sz val="16"/>
      <name val="Meiryo UI"/>
      <family val="3"/>
      <charset val="128"/>
    </font>
    <font>
      <b/>
      <sz val="9"/>
      <color rgb="FFFF0000"/>
      <name val="Meiryo UI"/>
      <family val="3"/>
      <charset val="128"/>
    </font>
    <font>
      <b/>
      <sz val="9"/>
      <color rgb="FF0066FF"/>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rgb="FFFFFF00"/>
        <bgColor indexed="64"/>
      </patternFill>
    </fill>
    <fill>
      <patternFill patternType="solid">
        <fgColor rgb="FFCC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indexed="64"/>
      </left>
      <right style="thin">
        <color indexed="64"/>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style="thin">
        <color indexed="64"/>
      </right>
      <top/>
      <bottom style="thin">
        <color indexed="64"/>
      </bottom>
      <diagonal/>
    </border>
    <border>
      <left style="thin">
        <color indexed="64"/>
      </left>
      <right style="thick">
        <color rgb="FFFF0000"/>
      </right>
      <top/>
      <bottom style="thin">
        <color indexed="64"/>
      </bottom>
      <diagonal/>
    </border>
    <border>
      <left/>
      <right style="dotted">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4">
    <xf numFmtId="0" fontId="0" fillId="0" borderId="0" xfId="0">
      <alignment vertical="center"/>
    </xf>
    <xf numFmtId="0" fontId="3" fillId="0" borderId="1" xfId="0" applyFont="1" applyBorder="1" applyAlignment="1" applyProtection="1">
      <alignment horizontal="center" vertical="center"/>
      <protection locked="0"/>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vertical="center" wrapText="1"/>
    </xf>
    <xf numFmtId="0" fontId="11" fillId="0" borderId="0" xfId="0" applyFont="1">
      <alignment vertical="center"/>
    </xf>
    <xf numFmtId="0" fontId="3" fillId="0" borderId="1" xfId="0" applyFont="1" applyBorder="1" applyProtection="1">
      <alignment vertical="center"/>
      <protection locked="0"/>
    </xf>
    <xf numFmtId="38" fontId="3" fillId="0" borderId="1" xfId="1" applyFont="1" applyBorder="1" applyAlignment="1" applyProtection="1">
      <alignment vertical="center"/>
      <protection locked="0"/>
    </xf>
    <xf numFmtId="38" fontId="3" fillId="0" borderId="1" xfId="1" applyFont="1" applyBorder="1" applyProtection="1">
      <alignment vertical="center"/>
      <protection locked="0"/>
    </xf>
    <xf numFmtId="0" fontId="9" fillId="0" borderId="0" xfId="0" applyFont="1">
      <alignment vertical="center"/>
    </xf>
    <xf numFmtId="38" fontId="3" fillId="0" borderId="1" xfId="0" applyNumberFormat="1" applyFont="1" applyBorder="1" applyAlignment="1">
      <alignment vertical="center" wrapText="1"/>
    </xf>
    <xf numFmtId="0" fontId="3" fillId="3" borderId="1" xfId="0" applyFont="1" applyFill="1" applyBorder="1" applyAlignment="1">
      <alignment horizontal="center" vertical="center"/>
    </xf>
    <xf numFmtId="0" fontId="3" fillId="2" borderId="0" xfId="0" applyFont="1" applyFill="1" applyAlignment="1">
      <alignment horizontal="center" vertical="center"/>
    </xf>
    <xf numFmtId="0" fontId="3" fillId="0" borderId="8" xfId="0" applyFont="1" applyBorder="1" applyAlignment="1">
      <alignment horizontal="center" vertical="center"/>
    </xf>
    <xf numFmtId="38" fontId="3" fillId="2" borderId="1" xfId="0" applyNumberFormat="1" applyFont="1" applyFill="1" applyBorder="1">
      <alignment vertical="center"/>
    </xf>
    <xf numFmtId="0" fontId="3" fillId="2" borderId="0" xfId="0" applyFont="1" applyFill="1" applyAlignment="1">
      <alignment horizontal="center" vertical="center" wrapText="1"/>
    </xf>
    <xf numFmtId="0" fontId="3" fillId="0" borderId="1" xfId="0" applyFont="1" applyBorder="1">
      <alignment vertical="center"/>
    </xf>
    <xf numFmtId="38" fontId="3" fillId="0" borderId="1" xfId="1" applyFont="1" applyBorder="1" applyProtection="1">
      <alignment vertical="center"/>
    </xf>
    <xf numFmtId="38" fontId="3" fillId="2" borderId="0" xfId="1" applyFont="1" applyFill="1" applyBorder="1" applyAlignment="1" applyProtection="1">
      <alignment vertical="center"/>
    </xf>
    <xf numFmtId="38" fontId="3" fillId="0" borderId="0" xfId="1" applyFont="1" applyProtection="1">
      <alignment vertical="center"/>
    </xf>
    <xf numFmtId="38" fontId="3" fillId="0" borderId="0" xfId="0" applyNumberFormat="1" applyFont="1">
      <alignment vertical="center"/>
    </xf>
    <xf numFmtId="0" fontId="12" fillId="0" borderId="1" xfId="0" applyFont="1" applyBorder="1" applyAlignment="1" applyProtection="1">
      <alignment horizontal="center" vertical="center"/>
      <protection locked="0"/>
    </xf>
    <xf numFmtId="0" fontId="12" fillId="0" borderId="1" xfId="0" applyFont="1" applyBorder="1" applyProtection="1">
      <alignment vertical="center"/>
      <protection locked="0"/>
    </xf>
    <xf numFmtId="3" fontId="3" fillId="0" borderId="0" xfId="0" applyNumberFormat="1" applyFont="1">
      <alignment vertical="center"/>
    </xf>
    <xf numFmtId="176" fontId="3" fillId="0" borderId="0" xfId="0" applyNumberFormat="1" applyFont="1">
      <alignment vertical="center"/>
    </xf>
    <xf numFmtId="38" fontId="3" fillId="2" borderId="0" xfId="0" applyNumberFormat="1" applyFont="1" applyFill="1">
      <alignment vertical="center"/>
    </xf>
    <xf numFmtId="0" fontId="3" fillId="0" borderId="0" xfId="0" applyFont="1" applyAlignment="1">
      <alignment vertical="center" shrinkToFit="1"/>
    </xf>
    <xf numFmtId="178" fontId="3" fillId="0" borderId="16" xfId="0" applyNumberFormat="1" applyFont="1" applyBorder="1">
      <alignment vertical="center"/>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2" xfId="0" applyFont="1" applyBorder="1" applyAlignment="1">
      <alignment horizontal="center" vertical="center" wrapText="1" shrinkToFit="1"/>
    </xf>
    <xf numFmtId="0" fontId="12" fillId="0" borderId="1" xfId="0" applyFont="1" applyBorder="1">
      <alignment vertical="center"/>
    </xf>
    <xf numFmtId="0" fontId="12" fillId="0" borderId="1" xfId="0" applyFont="1" applyBorder="1" applyAlignment="1">
      <alignment horizontal="center" vertical="center"/>
    </xf>
    <xf numFmtId="38" fontId="3" fillId="0" borderId="1" xfId="1" applyFont="1" applyBorder="1" applyAlignment="1" applyProtection="1">
      <alignment vertical="center"/>
    </xf>
    <xf numFmtId="0" fontId="10" fillId="0" borderId="0" xfId="0" applyFont="1">
      <alignment vertical="center"/>
    </xf>
    <xf numFmtId="38" fontId="3" fillId="0" borderId="17" xfId="1" applyFont="1" applyBorder="1" applyProtection="1">
      <alignment vertical="center"/>
    </xf>
    <xf numFmtId="38" fontId="3" fillId="0" borderId="18" xfId="1" applyFont="1" applyBorder="1" applyProtection="1">
      <alignment vertical="center"/>
    </xf>
    <xf numFmtId="38" fontId="3" fillId="0" borderId="19" xfId="1" applyFont="1" applyBorder="1" applyProtection="1">
      <alignment vertical="center"/>
    </xf>
    <xf numFmtId="38" fontId="3" fillId="0" borderId="20" xfId="1" applyFont="1" applyBorder="1" applyProtection="1">
      <alignment vertical="center"/>
    </xf>
    <xf numFmtId="0" fontId="10" fillId="0" borderId="1" xfId="0" applyFont="1" applyBorder="1">
      <alignment vertical="center"/>
    </xf>
    <xf numFmtId="0" fontId="10" fillId="0" borderId="1" xfId="0" applyFont="1" applyBorder="1" applyAlignment="1">
      <alignment horizontal="center" vertical="center"/>
    </xf>
    <xf numFmtId="38" fontId="3" fillId="0" borderId="21" xfId="1" applyFont="1" applyBorder="1" applyProtection="1">
      <alignment vertical="center"/>
    </xf>
    <xf numFmtId="38" fontId="3" fillId="0" borderId="22" xfId="1" applyFont="1" applyBorder="1" applyProtection="1">
      <alignment vertical="center"/>
    </xf>
    <xf numFmtId="38" fontId="3" fillId="0" borderId="2" xfId="1" applyFont="1" applyBorder="1" applyProtection="1">
      <alignment vertical="center"/>
    </xf>
    <xf numFmtId="38" fontId="3" fillId="0" borderId="23" xfId="1" applyFont="1" applyBorder="1" applyProtection="1">
      <alignment vertical="center"/>
    </xf>
    <xf numFmtId="38" fontId="3" fillId="0" borderId="24" xfId="1" applyFont="1" applyBorder="1" applyProtection="1">
      <alignment vertical="center"/>
    </xf>
    <xf numFmtId="38" fontId="10" fillId="2" borderId="0" xfId="1" applyFont="1" applyFill="1" applyBorder="1" applyAlignment="1" applyProtection="1">
      <alignment vertical="center"/>
    </xf>
    <xf numFmtId="0" fontId="3" fillId="0" borderId="1" xfId="0" applyFont="1" applyBorder="1" applyAlignment="1">
      <alignment horizontal="center" vertical="center"/>
    </xf>
    <xf numFmtId="0" fontId="3" fillId="0" borderId="0" xfId="0" applyFont="1">
      <alignment vertical="center"/>
    </xf>
    <xf numFmtId="0" fontId="19" fillId="0" borderId="0" xfId="0" applyFont="1">
      <alignment vertical="center"/>
    </xf>
    <xf numFmtId="38" fontId="3" fillId="0" borderId="1" xfId="1" applyFont="1" applyBorder="1" applyAlignment="1" applyProtection="1">
      <alignment horizontal="right" vertical="center"/>
      <protection locked="0"/>
    </xf>
    <xf numFmtId="0" fontId="3" fillId="0" borderId="0" xfId="0" applyFont="1" applyBorder="1" applyAlignment="1">
      <alignment horizontal="center" vertical="center" wrapText="1"/>
    </xf>
    <xf numFmtId="38" fontId="3" fillId="0" borderId="0" xfId="1" applyFont="1" applyBorder="1" applyProtection="1">
      <alignment vertical="center"/>
    </xf>
    <xf numFmtId="0" fontId="13" fillId="0" borderId="0" xfId="0" applyFont="1" applyFill="1" applyBorder="1" applyAlignment="1">
      <alignment horizontal="center" vertical="center" wrapText="1"/>
    </xf>
    <xf numFmtId="0" fontId="3" fillId="0" borderId="0" xfId="0" applyFont="1">
      <alignment vertical="center"/>
    </xf>
    <xf numFmtId="181" fontId="3" fillId="0" borderId="1" xfId="1" applyNumberFormat="1" applyFont="1" applyBorder="1" applyAlignment="1" applyProtection="1">
      <alignment horizontal="right" vertical="center"/>
      <protection locked="0"/>
    </xf>
    <xf numFmtId="0" fontId="3" fillId="0" borderId="1" xfId="0" applyFont="1" applyBorder="1" applyAlignment="1">
      <alignment vertical="center" wrapText="1"/>
    </xf>
    <xf numFmtId="0" fontId="4" fillId="0" borderId="0" xfId="0" applyFont="1" applyAlignment="1">
      <alignment vertical="center" wrapText="1"/>
    </xf>
    <xf numFmtId="0" fontId="3" fillId="5" borderId="0" xfId="0" applyFont="1" applyFill="1" applyAlignment="1" applyProtection="1">
      <alignment horizontal="right" vertical="center"/>
      <protection locked="0"/>
    </xf>
    <xf numFmtId="0" fontId="3" fillId="0" borderId="0" xfId="0" applyFont="1" applyAlignment="1">
      <alignment vertical="center" wrapText="1"/>
    </xf>
    <xf numFmtId="0" fontId="3" fillId="0" borderId="0" xfId="0" applyFont="1">
      <alignment vertical="center"/>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13" fillId="4" borderId="9" xfId="0" applyFont="1" applyFill="1" applyBorder="1" applyAlignment="1">
      <alignment horizontal="center" vertical="center" shrinkToFit="1"/>
    </xf>
    <xf numFmtId="0" fontId="13" fillId="4" borderId="11" xfId="0" applyFont="1" applyFill="1" applyBorder="1" applyAlignment="1">
      <alignment horizontal="center" vertical="center" shrinkToFit="1"/>
    </xf>
    <xf numFmtId="0" fontId="13" fillId="4" borderId="12" xfId="0" applyFont="1" applyFill="1" applyBorder="1" applyAlignment="1">
      <alignment horizontal="center" vertical="center" shrinkToFit="1"/>
    </xf>
    <xf numFmtId="0" fontId="13" fillId="4" borderId="10" xfId="0" applyFont="1" applyFill="1" applyBorder="1" applyAlignment="1">
      <alignment horizontal="center" vertical="center" shrinkToFit="1"/>
    </xf>
    <xf numFmtId="0" fontId="13" fillId="4" borderId="7" xfId="0" applyFont="1" applyFill="1" applyBorder="1" applyAlignment="1">
      <alignment horizontal="center" vertical="center" shrinkToFit="1"/>
    </xf>
    <xf numFmtId="0" fontId="13" fillId="4" borderId="13" xfId="0" applyFont="1" applyFill="1" applyBorder="1" applyAlignment="1">
      <alignment horizontal="center" vertical="center" shrinkToFit="1"/>
    </xf>
    <xf numFmtId="0" fontId="13" fillId="4"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2" xfId="0" applyFont="1" applyBorder="1" applyAlignment="1">
      <alignment horizontal="center" vertical="center" wrapText="1" shrinkToFit="1"/>
    </xf>
    <xf numFmtId="176" fontId="14" fillId="3" borderId="9" xfId="0" applyNumberFormat="1" applyFont="1" applyFill="1" applyBorder="1" applyAlignment="1">
      <alignment horizontal="center" vertical="center"/>
    </xf>
    <xf numFmtId="176" fontId="14" fillId="3" borderId="11" xfId="0" applyNumberFormat="1" applyFont="1" applyFill="1" applyBorder="1" applyAlignment="1">
      <alignment horizontal="center" vertical="center"/>
    </xf>
    <xf numFmtId="176" fontId="14" fillId="3" borderId="12" xfId="0" applyNumberFormat="1" applyFont="1" applyFill="1" applyBorder="1" applyAlignment="1">
      <alignment horizontal="center" vertical="center"/>
    </xf>
    <xf numFmtId="176" fontId="14" fillId="3" borderId="10" xfId="0" applyNumberFormat="1" applyFont="1" applyFill="1" applyBorder="1" applyAlignment="1">
      <alignment horizontal="center" vertical="center"/>
    </xf>
    <xf numFmtId="176" fontId="14" fillId="3" borderId="7" xfId="0" applyNumberFormat="1" applyFont="1" applyFill="1" applyBorder="1" applyAlignment="1">
      <alignment horizontal="center" vertical="center"/>
    </xf>
    <xf numFmtId="176" fontId="14" fillId="3" borderId="13" xfId="0" applyNumberFormat="1" applyFont="1" applyFill="1" applyBorder="1" applyAlignment="1">
      <alignment horizontal="center"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3" xfId="0" applyFont="1" applyBorder="1" applyAlignment="1">
      <alignment horizontal="center" vertical="center" wrapText="1"/>
    </xf>
    <xf numFmtId="10" fontId="3" fillId="3" borderId="2" xfId="0" applyNumberFormat="1" applyFont="1" applyFill="1" applyBorder="1" applyAlignment="1">
      <alignment horizontal="center" vertical="center"/>
    </xf>
    <xf numFmtId="10" fontId="3" fillId="3" borderId="1" xfId="0" applyNumberFormat="1" applyFont="1" applyFill="1" applyBorder="1" applyAlignment="1">
      <alignment horizontal="center" vertical="center"/>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20" fillId="0" borderId="11" xfId="0" applyFont="1" applyBorder="1" applyAlignment="1">
      <alignment horizontal="left" vertical="center" wrapText="1"/>
    </xf>
    <xf numFmtId="0" fontId="20" fillId="0" borderId="0" xfId="0" applyFont="1" applyAlignment="1">
      <alignment horizontal="left" vertical="center" wrapText="1"/>
    </xf>
    <xf numFmtId="0" fontId="20" fillId="0" borderId="7"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17" fillId="0" borderId="4" xfId="0" applyFont="1" applyBorder="1" applyAlignment="1">
      <alignment horizontal="center" vertical="top" textRotation="255" wrapText="1"/>
    </xf>
    <xf numFmtId="0" fontId="17" fillId="0" borderId="3" xfId="0" applyFont="1" applyBorder="1" applyAlignment="1">
      <alignment horizontal="center" vertical="top" textRotation="255"/>
    </xf>
    <xf numFmtId="0" fontId="18"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8" fillId="0" borderId="1" xfId="0" applyFont="1" applyBorder="1" applyAlignment="1">
      <alignment horizontal="center" vertical="center" wrapText="1"/>
    </xf>
    <xf numFmtId="177" fontId="3" fillId="0" borderId="5" xfId="0" applyNumberFormat="1" applyFont="1" applyBorder="1" applyAlignment="1">
      <alignment horizontal="center" vertical="center"/>
    </xf>
    <xf numFmtId="0" fontId="0" fillId="0" borderId="25" xfId="0" applyBorder="1" applyAlignment="1">
      <alignment horizontal="center" vertical="center"/>
    </xf>
    <xf numFmtId="180" fontId="14" fillId="3" borderId="9" xfId="0" applyNumberFormat="1" applyFont="1" applyFill="1" applyBorder="1" applyAlignment="1">
      <alignment horizontal="center" vertical="center"/>
    </xf>
    <xf numFmtId="180" fontId="14" fillId="3" borderId="11" xfId="0" applyNumberFormat="1" applyFont="1" applyFill="1" applyBorder="1" applyAlignment="1">
      <alignment horizontal="center" vertical="center"/>
    </xf>
    <xf numFmtId="180" fontId="14" fillId="3" borderId="12" xfId="0" applyNumberFormat="1" applyFont="1" applyFill="1" applyBorder="1" applyAlignment="1">
      <alignment horizontal="center" vertical="center"/>
    </xf>
    <xf numFmtId="180" fontId="14" fillId="3" borderId="10" xfId="0" applyNumberFormat="1" applyFont="1" applyFill="1" applyBorder="1" applyAlignment="1">
      <alignment horizontal="center" vertical="center"/>
    </xf>
    <xf numFmtId="180" fontId="14" fillId="3" borderId="7" xfId="0" applyNumberFormat="1" applyFont="1" applyFill="1" applyBorder="1" applyAlignment="1">
      <alignment horizontal="center" vertical="center"/>
    </xf>
    <xf numFmtId="180" fontId="14" fillId="3" borderId="13" xfId="0" applyNumberFormat="1" applyFont="1" applyFill="1" applyBorder="1" applyAlignment="1">
      <alignment horizontal="center" vertical="center"/>
    </xf>
    <xf numFmtId="179" fontId="14" fillId="3" borderId="5" xfId="0" applyNumberFormat="1" applyFont="1" applyFill="1" applyBorder="1" applyAlignment="1">
      <alignment horizontal="center" vertical="center"/>
    </xf>
    <xf numFmtId="179" fontId="14" fillId="3" borderId="8" xfId="0" applyNumberFormat="1" applyFont="1" applyFill="1" applyBorder="1" applyAlignment="1">
      <alignment horizontal="center" vertical="center"/>
    </xf>
    <xf numFmtId="179" fontId="14" fillId="3" borderId="6" xfId="0" applyNumberFormat="1" applyFont="1" applyFill="1" applyBorder="1" applyAlignment="1">
      <alignment horizontal="center" vertical="center"/>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3" xfId="0" applyFont="1" applyBorder="1" applyAlignment="1">
      <alignment horizontal="center" vertical="center" wrapText="1"/>
    </xf>
    <xf numFmtId="0" fontId="21" fillId="0" borderId="0" xfId="0" applyFont="1" applyAlignment="1">
      <alignment horizontal="left" vertical="center" wrapText="1"/>
    </xf>
    <xf numFmtId="0" fontId="21" fillId="0" borderId="7" xfId="0" applyFont="1" applyBorder="1" applyAlignment="1">
      <alignment horizontal="left" vertical="center" wrapText="1"/>
    </xf>
    <xf numFmtId="0" fontId="7" fillId="0" borderId="9" xfId="0" applyFont="1" applyBorder="1" applyAlignment="1">
      <alignment horizontal="center" wrapText="1"/>
    </xf>
    <xf numFmtId="0" fontId="7" fillId="0" borderId="12" xfId="0" applyFont="1" applyBorder="1" applyAlignment="1">
      <alignment horizont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cellXfs>
  <cellStyles count="2">
    <cellStyle name="桁区切り" xfId="1" builtinId="6"/>
    <cellStyle name="標準" xfId="0" builtinId="0"/>
  </cellStyles>
  <dxfs count="42">
    <dxf>
      <fill>
        <patternFill>
          <bgColor rgb="FFCCFFFF"/>
        </patternFill>
      </fill>
    </dxf>
    <dxf>
      <fill>
        <patternFill>
          <bgColor rgb="FFCCFFFF"/>
        </patternFill>
      </fill>
    </dxf>
    <dxf>
      <fill>
        <patternFill>
          <bgColor rgb="FFCCFFFF"/>
        </patternFill>
      </fill>
    </dxf>
    <dxf>
      <fill>
        <patternFill>
          <bgColor theme="1" tint="0.499984740745262"/>
        </patternFill>
      </fill>
    </dxf>
    <dxf>
      <fill>
        <patternFill>
          <bgColor rgb="FFCCFFFF"/>
        </patternFill>
      </fill>
    </dxf>
    <dxf>
      <fill>
        <patternFill>
          <bgColor theme="1" tint="0.499984740745262"/>
        </patternFill>
      </fill>
    </dxf>
    <dxf>
      <fill>
        <patternFill>
          <bgColor rgb="FFCCFFFF"/>
        </patternFill>
      </fill>
    </dxf>
    <dxf>
      <font>
        <color rgb="FFFF0000"/>
      </font>
      <fill>
        <patternFill patternType="solid">
          <bgColor rgb="FFFFFF00"/>
        </patternFill>
      </fill>
    </dxf>
    <dxf>
      <fill>
        <patternFill>
          <bgColor rgb="FFFFFF0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theme="1" tint="0.499984740745262"/>
        </patternFill>
      </fill>
    </dxf>
    <dxf>
      <fill>
        <patternFill>
          <bgColor rgb="FFCCFFFF"/>
        </patternFill>
      </fill>
    </dxf>
    <dxf>
      <font>
        <color rgb="FFFF0000"/>
      </font>
      <fill>
        <patternFill patternType="solid">
          <bgColor rgb="FFFFFF00"/>
        </patternFill>
      </fill>
    </dxf>
    <dxf>
      <fill>
        <patternFill>
          <bgColor rgb="FFFFFF0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theme="1" tint="0.499984740745262"/>
        </patternFill>
      </fill>
    </dxf>
    <dxf>
      <fill>
        <patternFill>
          <bgColor rgb="FFCCFFFF"/>
        </patternFill>
      </fill>
    </dxf>
    <dxf>
      <font>
        <color rgb="FFFF0000"/>
      </font>
      <fill>
        <patternFill patternType="solid">
          <bgColor rgb="FFFFFF00"/>
        </patternFill>
      </fill>
    </dxf>
    <dxf>
      <fill>
        <patternFill>
          <bgColor rgb="FFFFFF00"/>
        </patternFill>
      </fill>
    </dxf>
    <dxf>
      <fill>
        <patternFill>
          <bgColor theme="1" tint="0.499984740745262"/>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theme="1" tint="0.499984740745262"/>
        </patternFill>
      </fill>
    </dxf>
    <dxf>
      <fill>
        <patternFill>
          <bgColor rgb="FFCCFFFF"/>
        </patternFill>
      </fill>
    </dxf>
    <dxf>
      <font>
        <color rgb="FFFF0000"/>
      </font>
      <fill>
        <patternFill patternType="solid">
          <bgColor rgb="FFFFFF00"/>
        </patternFill>
      </fill>
    </dxf>
    <dxf>
      <fill>
        <patternFill>
          <bgColor rgb="FFFFFF00"/>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color rgb="FF66FFFF"/>
      <color rgb="FF0000CC"/>
      <color rgb="FFFFCCFF"/>
      <color rgb="FFFFFFFF"/>
      <color rgb="FFCCFF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285752</xdr:colOff>
      <xdr:row>1</xdr:row>
      <xdr:rowOff>35718</xdr:rowOff>
    </xdr:from>
    <xdr:ext cx="7643812" cy="388696"/>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85752" y="302418"/>
          <a:ext cx="764381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latin typeface="Meiryo UI" panose="020B0604030504040204" pitchFamily="50" charset="-128"/>
              <a:ea typeface="Meiryo UI" panose="020B0604030504040204" pitchFamily="50" charset="-128"/>
            </a:rPr>
            <a:t>このシートには基礎資料の専任教員、専任職員のみを記載してください。園長は記載しないでください。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285752</xdr:colOff>
      <xdr:row>1</xdr:row>
      <xdr:rowOff>35718</xdr:rowOff>
    </xdr:from>
    <xdr:ext cx="7000874" cy="388696"/>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85752" y="302418"/>
          <a:ext cx="7000874"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400" b="1">
              <a:solidFill>
                <a:srgbClr val="FF0000"/>
              </a:solidFill>
              <a:effectLst/>
              <a:latin typeface="Meiryo UI" panose="020B0604030504040204" pitchFamily="50" charset="-128"/>
              <a:ea typeface="Meiryo UI" panose="020B0604030504040204" pitchFamily="50" charset="-128"/>
              <a:cs typeface="+mn-cs"/>
            </a:rPr>
            <a:t>このシートには</a:t>
          </a:r>
          <a:r>
            <a:rPr kumimoji="1" lang="ja-JP" altLang="en-US" sz="1400" b="1">
              <a:solidFill>
                <a:srgbClr val="FF0000"/>
              </a:solidFill>
              <a:effectLst/>
              <a:latin typeface="Meiryo UI" panose="020B0604030504040204" pitchFamily="50" charset="-128"/>
              <a:ea typeface="Meiryo UI" panose="020B0604030504040204" pitchFamily="50" charset="-128"/>
              <a:cs typeface="+mn-cs"/>
            </a:rPr>
            <a:t>処遇改善要素②</a:t>
          </a:r>
          <a:r>
            <a:rPr kumimoji="1" lang="ja-JP" altLang="ja-JP" sz="1400" b="1">
              <a:solidFill>
                <a:srgbClr val="FF0000"/>
              </a:solidFill>
              <a:effectLst/>
              <a:latin typeface="Meiryo UI" panose="020B0604030504040204" pitchFamily="50" charset="-128"/>
              <a:ea typeface="Meiryo UI" panose="020B0604030504040204" pitchFamily="50" charset="-128"/>
              <a:cs typeface="+mn-cs"/>
            </a:rPr>
            <a:t>の対象ではない教職員を記載いただく必要</a:t>
          </a:r>
          <a:r>
            <a:rPr kumimoji="1" lang="ja-JP" altLang="en-US" sz="1400" b="1">
              <a:solidFill>
                <a:srgbClr val="FF0000"/>
              </a:solidFill>
              <a:effectLst/>
              <a:latin typeface="Meiryo UI" panose="020B0604030504040204" pitchFamily="50" charset="-128"/>
              <a:ea typeface="Meiryo UI" panose="020B0604030504040204" pitchFamily="50" charset="-128"/>
              <a:cs typeface="+mn-cs"/>
            </a:rPr>
            <a:t>は</a:t>
          </a:r>
          <a:r>
            <a:rPr kumimoji="1" lang="ja-JP" altLang="ja-JP" sz="1400" b="1">
              <a:solidFill>
                <a:srgbClr val="FF0000"/>
              </a:solidFill>
              <a:effectLst/>
              <a:latin typeface="Meiryo UI" panose="020B0604030504040204" pitchFamily="50" charset="-128"/>
              <a:ea typeface="Meiryo UI" panose="020B0604030504040204" pitchFamily="50" charset="-128"/>
              <a:cs typeface="+mn-cs"/>
            </a:rPr>
            <a:t>ありません。</a:t>
          </a:r>
          <a:endParaRPr lang="ja-JP" altLang="ja-JP" sz="1800">
            <a:solidFill>
              <a:srgbClr val="FF0000"/>
            </a:solidFill>
            <a:effectLst/>
            <a:latin typeface="Meiryo UI" panose="020B0604030504040204" pitchFamily="50" charset="-128"/>
            <a:ea typeface="Meiryo UI" panose="020B060403050404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285752</xdr:colOff>
      <xdr:row>1</xdr:row>
      <xdr:rowOff>35718</xdr:rowOff>
    </xdr:from>
    <xdr:ext cx="7643812" cy="388696"/>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85752" y="302418"/>
          <a:ext cx="764381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latin typeface="Meiryo UI" panose="020B0604030504040204" pitchFamily="50" charset="-128"/>
              <a:ea typeface="Meiryo UI" panose="020B0604030504040204" pitchFamily="50" charset="-128"/>
            </a:rPr>
            <a:t>このシートには基礎資料の専任教員、専任職員のみを記載してください。園長は記載しないでください。</a:t>
          </a:r>
        </a:p>
      </xdr:txBody>
    </xdr:sp>
    <xdr:clientData/>
  </xdr:oneCellAnchor>
  <xdr:twoCellAnchor>
    <xdr:from>
      <xdr:col>0</xdr:col>
      <xdr:colOff>357188</xdr:colOff>
      <xdr:row>2</xdr:row>
      <xdr:rowOff>107155</xdr:rowOff>
    </xdr:from>
    <xdr:to>
      <xdr:col>5</xdr:col>
      <xdr:colOff>666750</xdr:colOff>
      <xdr:row>7</xdr:row>
      <xdr:rowOff>357186</xdr:rowOff>
    </xdr:to>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357188" y="631030"/>
          <a:ext cx="3250406" cy="1488281"/>
        </a:xfrm>
        <a:prstGeom prst="wedgeRectCallout">
          <a:avLst>
            <a:gd name="adj1" fmla="val 34964"/>
            <a:gd name="adj2" fmla="val 94260"/>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基本的に、基礎資料の勤務態様が</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a:t>
          </a:r>
          <a:r>
            <a:rPr kumimoji="1" lang="en-US" altLang="ja-JP" sz="1100" b="1">
              <a:solidFill>
                <a:sysClr val="windowText" lastClr="000000"/>
              </a:solidFill>
              <a:latin typeface="Meiryo UI" panose="020B0604030504040204" pitchFamily="50" charset="-128"/>
              <a:ea typeface="Meiryo UI" panose="020B0604030504040204" pitchFamily="50" charset="-128"/>
            </a:rPr>
            <a:t>0</a:t>
          </a:r>
          <a:r>
            <a:rPr kumimoji="1" lang="ja-JP" altLang="en-US" sz="1100" b="1">
              <a:solidFill>
                <a:sysClr val="windowText" lastClr="000000"/>
              </a:solidFill>
              <a:latin typeface="Meiryo UI" panose="020B0604030504040204" pitchFamily="50" charset="-128"/>
              <a:ea typeface="Meiryo UI" panose="020B0604030504040204" pitchFamily="50" charset="-128"/>
            </a:rPr>
            <a:t>（通常勤務）」以外の方はプルダウンから選択の上、備考欄に年月等を記入してください。</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rPr>
            <a:t>ただし、</a:t>
          </a:r>
          <a:r>
            <a:rPr kumimoji="1" lang="en-US" altLang="ja-JP" sz="1100" b="1">
              <a:solidFill>
                <a:sysClr val="windowText" lastClr="000000"/>
              </a:solidFill>
              <a:latin typeface="Meiryo UI" panose="020B0604030504040204" pitchFamily="50" charset="-128"/>
              <a:ea typeface="Meiryo UI" panose="020B0604030504040204" pitchFamily="50" charset="-128"/>
            </a:rPr>
            <a:t>R6</a:t>
          </a:r>
          <a:r>
            <a:rPr kumimoji="1" lang="ja-JP" altLang="en-US" sz="1100" b="1">
              <a:solidFill>
                <a:sysClr val="windowText" lastClr="000000"/>
              </a:solidFill>
              <a:latin typeface="Meiryo UI" panose="020B0604030504040204" pitchFamily="50" charset="-128"/>
              <a:ea typeface="Meiryo UI" panose="020B0604030504040204" pitchFamily="50" charset="-128"/>
            </a:rPr>
            <a:t>途中退職の教員の後任を採用した場合を除く</a:t>
          </a:r>
        </a:p>
      </xdr:txBody>
    </xdr:sp>
    <xdr:clientData/>
  </xdr:twoCellAnchor>
  <xdr:twoCellAnchor>
    <xdr:from>
      <xdr:col>5</xdr:col>
      <xdr:colOff>761999</xdr:colOff>
      <xdr:row>20</xdr:row>
      <xdr:rowOff>11906</xdr:rowOff>
    </xdr:from>
    <xdr:to>
      <xdr:col>10</xdr:col>
      <xdr:colOff>309561</xdr:colOff>
      <xdr:row>26</xdr:row>
      <xdr:rowOff>23811</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3702843" y="6024562"/>
          <a:ext cx="4429124" cy="1297780"/>
        </a:xfrm>
        <a:prstGeom prst="wedgeRectCallout">
          <a:avLst>
            <a:gd name="adj1" fmla="val 83949"/>
            <a:gd name="adj2" fmla="val -94868"/>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「改善額 </a:t>
          </a:r>
          <a:r>
            <a:rPr kumimoji="1" lang="en-US" altLang="ja-JP" sz="1100" b="1">
              <a:solidFill>
                <a:sysClr val="windowText" lastClr="000000"/>
              </a:solidFill>
              <a:latin typeface="Meiryo UI" panose="020B0604030504040204" pitchFamily="50" charset="-128"/>
              <a:ea typeface="Meiryo UI" panose="020B0604030504040204" pitchFamily="50" charset="-128"/>
            </a:rPr>
            <a:t>R6.4</a:t>
          </a:r>
          <a:r>
            <a:rPr kumimoji="1" lang="ja-JP" altLang="en-US" sz="1100" b="1">
              <a:solidFill>
                <a:sysClr val="windowText" lastClr="000000"/>
              </a:solidFill>
              <a:latin typeface="Meiryo UI" panose="020B0604030504040204" pitchFamily="50" charset="-128"/>
              <a:ea typeface="Meiryo UI" panose="020B0604030504040204" pitchFamily="50" charset="-128"/>
            </a:rPr>
            <a:t>～</a:t>
          </a:r>
          <a:r>
            <a:rPr kumimoji="1" lang="en-US" altLang="ja-JP" sz="1100" b="1">
              <a:solidFill>
                <a:sysClr val="windowText" lastClr="000000"/>
              </a:solidFill>
              <a:latin typeface="Meiryo UI" panose="020B0604030504040204" pitchFamily="50" charset="-128"/>
              <a:ea typeface="Meiryo UI" panose="020B0604030504040204" pitchFamily="50" charset="-128"/>
            </a:rPr>
            <a:t>R7.3</a:t>
          </a:r>
          <a:r>
            <a:rPr kumimoji="1" lang="ja-JP" altLang="en-US" sz="1100" b="1">
              <a:solidFill>
                <a:sysClr val="windowText" lastClr="000000"/>
              </a:solidFill>
              <a:latin typeface="Meiryo UI" panose="020B0604030504040204" pitchFamily="50" charset="-128"/>
              <a:ea typeface="Meiryo UI" panose="020B0604030504040204" pitchFamily="50" charset="-128"/>
            </a:rPr>
            <a:t>」は自動で</a:t>
          </a:r>
          <a:r>
            <a:rPr kumimoji="1" lang="en-US" altLang="ja-JP" sz="1100" b="1">
              <a:solidFill>
                <a:sysClr val="windowText" lastClr="000000"/>
              </a:solidFill>
              <a:latin typeface="Meiryo UI" panose="020B0604030504040204" pitchFamily="50" charset="-128"/>
              <a:ea typeface="Meiryo UI" panose="020B0604030504040204" pitchFamily="50" charset="-128"/>
            </a:rPr>
            <a:t>12</a:t>
          </a:r>
          <a:r>
            <a:rPr kumimoji="1" lang="ja-JP" altLang="en-US" sz="1100" b="1">
              <a:solidFill>
                <a:sysClr val="windowText" lastClr="000000"/>
              </a:solidFill>
              <a:latin typeface="Meiryo UI" panose="020B0604030504040204" pitchFamily="50" charset="-128"/>
              <a:ea typeface="Meiryo UI" panose="020B0604030504040204" pitchFamily="50" charset="-128"/>
            </a:rPr>
            <a:t>ヶ月分の金額が表示されます。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実態と異なる場合は手入力で修正してください。</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例）</a:t>
          </a:r>
          <a:r>
            <a:rPr kumimoji="1" lang="en-US" altLang="ja-JP" sz="1100" b="1">
              <a:solidFill>
                <a:sysClr val="windowText" lastClr="000000"/>
              </a:solidFill>
              <a:latin typeface="Meiryo UI" panose="020B0604030504040204" pitchFamily="50" charset="-128"/>
              <a:ea typeface="Meiryo UI" panose="020B0604030504040204" pitchFamily="50" charset="-128"/>
            </a:rPr>
            <a:t>No.203</a:t>
          </a:r>
          <a:r>
            <a:rPr kumimoji="1" lang="ja-JP" altLang="en-US" sz="1100" b="1">
              <a:solidFill>
                <a:sysClr val="windowText" lastClr="000000"/>
              </a:solidFill>
              <a:latin typeface="Meiryo UI" panose="020B0604030504040204" pitchFamily="50" charset="-128"/>
              <a:ea typeface="Meiryo UI" panose="020B0604030504040204" pitchFamily="50" charset="-128"/>
            </a:rPr>
            <a:t>教員は</a:t>
          </a:r>
          <a:r>
            <a:rPr kumimoji="1" lang="en-US" altLang="ja-JP" sz="1100" b="1">
              <a:solidFill>
                <a:sysClr val="windowText" lastClr="000000"/>
              </a:solidFill>
              <a:latin typeface="Meiryo UI" panose="020B0604030504040204" pitchFamily="50" charset="-128"/>
              <a:ea typeface="Meiryo UI" panose="020B0604030504040204" pitchFamily="50" charset="-128"/>
            </a:rPr>
            <a:t>R6.7</a:t>
          </a:r>
          <a:r>
            <a:rPr kumimoji="1" lang="ja-JP" altLang="en-US" sz="1100" b="1">
              <a:solidFill>
                <a:sysClr val="windowText" lastClr="000000"/>
              </a:solidFill>
              <a:latin typeface="Meiryo UI" panose="020B0604030504040204" pitchFamily="50" charset="-128"/>
              <a:ea typeface="Meiryo UI" panose="020B0604030504040204" pitchFamily="50" charset="-128"/>
            </a:rPr>
            <a:t>に退職したため、</a:t>
          </a:r>
          <a:r>
            <a:rPr kumimoji="1" lang="en-US" altLang="ja-JP" sz="1100" b="1">
              <a:solidFill>
                <a:sysClr val="windowText" lastClr="000000"/>
              </a:solidFill>
              <a:latin typeface="Meiryo UI" panose="020B0604030504040204" pitchFamily="50" charset="-128"/>
              <a:ea typeface="Meiryo UI" panose="020B0604030504040204" pitchFamily="50" charset="-128"/>
            </a:rPr>
            <a:t>R6.8~R7.3</a:t>
          </a:r>
          <a:r>
            <a:rPr kumimoji="1" lang="ja-JP" altLang="en-US" sz="1100" b="1">
              <a:solidFill>
                <a:sysClr val="windowText" lastClr="000000"/>
              </a:solidFill>
              <a:latin typeface="Meiryo UI" panose="020B0604030504040204" pitchFamily="50" charset="-128"/>
              <a:ea typeface="Meiryo UI" panose="020B0604030504040204" pitchFamily="50" charset="-128"/>
            </a:rPr>
            <a:t>の</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賃金改善額を除き「</a:t>
          </a:r>
          <a:r>
            <a:rPr kumimoji="1" lang="en-US" altLang="ja-JP" sz="1100" b="1">
              <a:solidFill>
                <a:sysClr val="windowText" lastClr="000000"/>
              </a:solidFill>
              <a:latin typeface="Meiryo UI" panose="020B0604030504040204" pitchFamily="50" charset="-128"/>
              <a:ea typeface="Meiryo UI" panose="020B0604030504040204" pitchFamily="50" charset="-128"/>
            </a:rPr>
            <a:t>36,000</a:t>
          </a:r>
          <a:r>
            <a:rPr kumimoji="1" lang="ja-JP" altLang="en-US" sz="1100" b="1">
              <a:solidFill>
                <a:sysClr val="windowText" lastClr="000000"/>
              </a:solidFill>
              <a:latin typeface="Meiryo UI" panose="020B0604030504040204" pitchFamily="50" charset="-128"/>
              <a:ea typeface="Meiryo UI" panose="020B0604030504040204" pitchFamily="50" charset="-128"/>
            </a:rPr>
            <a:t>」円に修正（</a:t>
          </a:r>
          <a:r>
            <a:rPr kumimoji="1" lang="en-US" altLang="ja-JP" sz="1100" b="1">
              <a:solidFill>
                <a:sysClr val="windowText" lastClr="000000"/>
              </a:solidFill>
              <a:latin typeface="Meiryo UI" panose="020B0604030504040204" pitchFamily="50" charset="-128"/>
              <a:ea typeface="Meiryo UI" panose="020B0604030504040204" pitchFamily="50" charset="-128"/>
            </a:rPr>
            <a:t>9,000</a:t>
          </a:r>
          <a:r>
            <a:rPr kumimoji="1" lang="ja-JP" altLang="en-US" sz="1100" b="1">
              <a:solidFill>
                <a:sysClr val="windowText" lastClr="000000"/>
              </a:solidFill>
              <a:latin typeface="Meiryo UI" panose="020B0604030504040204" pitchFamily="50" charset="-128"/>
              <a:ea typeface="Meiryo UI" panose="020B0604030504040204" pitchFamily="50" charset="-128"/>
            </a:rPr>
            <a:t>円*</a:t>
          </a:r>
          <a:r>
            <a:rPr kumimoji="1" lang="en-US" altLang="ja-JP" sz="1100" b="1">
              <a:solidFill>
                <a:sysClr val="windowText" lastClr="000000"/>
              </a:solidFill>
              <a:latin typeface="Meiryo UI" panose="020B0604030504040204" pitchFamily="50" charset="-128"/>
              <a:ea typeface="Meiryo UI" panose="020B0604030504040204" pitchFamily="50" charset="-128"/>
            </a:rPr>
            <a:t>4</a:t>
          </a:r>
          <a:r>
            <a:rPr kumimoji="1" lang="ja-JP" altLang="en-US" sz="1100" b="1">
              <a:solidFill>
                <a:sysClr val="windowText" lastClr="000000"/>
              </a:solidFill>
              <a:latin typeface="Meiryo UI" panose="020B0604030504040204" pitchFamily="50" charset="-128"/>
              <a:ea typeface="Meiryo UI" panose="020B0604030504040204" pitchFamily="50" charset="-128"/>
            </a:rPr>
            <a:t>ヶ月）</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xdr:col>
      <xdr:colOff>380999</xdr:colOff>
      <xdr:row>42</xdr:row>
      <xdr:rowOff>202407</xdr:rowOff>
    </xdr:from>
    <xdr:to>
      <xdr:col>12</xdr:col>
      <xdr:colOff>571501</xdr:colOff>
      <xdr:row>48</xdr:row>
      <xdr:rowOff>107159</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4786312" y="10537032"/>
          <a:ext cx="4464845" cy="1190627"/>
        </a:xfrm>
        <a:prstGeom prst="wedgeRectCallout">
          <a:avLst>
            <a:gd name="adj1" fmla="val 46591"/>
            <a:gd name="adj2" fmla="val -74600"/>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F</a:t>
          </a:r>
          <a:r>
            <a:rPr kumimoji="1" lang="ja-JP" altLang="en-US" sz="1100" b="1">
              <a:solidFill>
                <a:sysClr val="windowText" lastClr="000000"/>
              </a:solidFill>
              <a:latin typeface="Meiryo UI" panose="020B0604030504040204" pitchFamily="50" charset="-128"/>
              <a:ea typeface="Meiryo UI" panose="020B0604030504040204" pitchFamily="50" charset="-128"/>
            </a:rPr>
            <a:t>列もしくは</a:t>
          </a:r>
          <a:r>
            <a:rPr kumimoji="1" lang="en-US" altLang="ja-JP" sz="1100" b="1">
              <a:solidFill>
                <a:sysClr val="windowText" lastClr="000000"/>
              </a:solidFill>
              <a:latin typeface="Meiryo UI" panose="020B0604030504040204" pitchFamily="50" charset="-128"/>
              <a:ea typeface="Meiryo UI" panose="020B0604030504040204" pitchFamily="50" charset="-128"/>
            </a:rPr>
            <a:t>G</a:t>
          </a:r>
          <a:r>
            <a:rPr kumimoji="1" lang="ja-JP" altLang="en-US" sz="1100" b="1">
              <a:solidFill>
                <a:sysClr val="windowText" lastClr="000000"/>
              </a:solidFill>
              <a:latin typeface="Meiryo UI" panose="020B0604030504040204" pitchFamily="50" charset="-128"/>
              <a:ea typeface="Meiryo UI" panose="020B0604030504040204" pitchFamily="50" charset="-128"/>
            </a:rPr>
            <a:t>列のプルダウンを選択すると、</a:t>
          </a:r>
          <a:r>
            <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rPr>
            <a:t>L</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列「改善額</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見込</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 </a:t>
          </a:r>
          <a:r>
            <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rPr>
            <a:t>R6.4</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a:t>
          </a:r>
          <a:r>
            <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rPr>
            <a:t>R7.3</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欄が黄色に変わります。</a:t>
          </a:r>
          <a:endPar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エラーがなくても色が変わりますので、実態と一致した金額であれば修正の</a:t>
          </a:r>
          <a:endPar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必要はありません。</a:t>
          </a:r>
          <a:endParaRPr kumimoji="1" lang="ja-JP" altLang="en-US" sz="11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771525</xdr:colOff>
      <xdr:row>2</xdr:row>
      <xdr:rowOff>104773</xdr:rowOff>
    </xdr:from>
    <xdr:to>
      <xdr:col>7</xdr:col>
      <xdr:colOff>1724025</xdr:colOff>
      <xdr:row>7</xdr:row>
      <xdr:rowOff>354804</xdr:rowOff>
    </xdr:to>
    <xdr:sp macro="" textlink="">
      <xdr:nvSpPr>
        <xdr:cNvPr id="6" name="四角形吹き出し 5">
          <a:extLst>
            <a:ext uri="{FF2B5EF4-FFF2-40B4-BE49-F238E27FC236}">
              <a16:creationId xmlns:a16="http://schemas.microsoft.com/office/drawing/2014/main" id="{00000000-0008-0000-0300-000006000000}"/>
            </a:ext>
          </a:extLst>
        </xdr:cNvPr>
        <xdr:cNvSpPr/>
      </xdr:nvSpPr>
      <xdr:spPr>
        <a:xfrm>
          <a:off x="3712369" y="628648"/>
          <a:ext cx="2416969" cy="1488281"/>
        </a:xfrm>
        <a:prstGeom prst="wedgeRectCallout">
          <a:avLst>
            <a:gd name="adj1" fmla="val -26259"/>
            <a:gd name="adj2" fmla="val 93460"/>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rPr>
            <a:t>R6</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途中退職</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した</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教員の後任を採用した場合</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は「☆」を選択の上、備考欄に年月等を記入してください。</a:t>
          </a:r>
          <a:endParaRPr kumimoji="1" lang="ja-JP" altLang="en-US" sz="11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59531</xdr:colOff>
      <xdr:row>35</xdr:row>
      <xdr:rowOff>35718</xdr:rowOff>
    </xdr:from>
    <xdr:to>
      <xdr:col>24</xdr:col>
      <xdr:colOff>297656</xdr:colOff>
      <xdr:row>45</xdr:row>
      <xdr:rowOff>190498</xdr:rowOff>
    </xdr:to>
    <xdr:sp macro="" textlink="">
      <xdr:nvSpPr>
        <xdr:cNvPr id="7" name="四角形吹き出し 6">
          <a:extLst>
            <a:ext uri="{FF2B5EF4-FFF2-40B4-BE49-F238E27FC236}">
              <a16:creationId xmlns:a16="http://schemas.microsoft.com/office/drawing/2014/main" id="{00000000-0008-0000-0300-000007000000}"/>
            </a:ext>
          </a:extLst>
        </xdr:cNvPr>
        <xdr:cNvSpPr/>
      </xdr:nvSpPr>
      <xdr:spPr>
        <a:xfrm>
          <a:off x="12049125" y="8870156"/>
          <a:ext cx="4595812" cy="2297905"/>
        </a:xfrm>
        <a:prstGeom prst="wedgeRectCallout">
          <a:avLst>
            <a:gd name="adj1" fmla="val 425"/>
            <a:gd name="adj2" fmla="val -114865"/>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a:t>
          </a:r>
          <a:r>
            <a:rPr kumimoji="1" lang="en-US" altLang="ja-JP" sz="1100" b="1">
              <a:solidFill>
                <a:sysClr val="windowText" lastClr="000000"/>
              </a:solidFill>
              <a:latin typeface="Meiryo UI" panose="020B0604030504040204" pitchFamily="50" charset="-128"/>
              <a:ea typeface="Meiryo UI" panose="020B0604030504040204" pitchFamily="50" charset="-128"/>
            </a:rPr>
            <a:t>S</a:t>
          </a:r>
          <a:r>
            <a:rPr kumimoji="1" lang="ja-JP" altLang="en-US" sz="1100" b="1">
              <a:solidFill>
                <a:sysClr val="windowText" lastClr="000000"/>
              </a:solidFill>
              <a:latin typeface="Meiryo UI" panose="020B0604030504040204" pitchFamily="50" charset="-128"/>
              <a:ea typeface="Meiryo UI" panose="020B0604030504040204" pitchFamily="50" charset="-128"/>
            </a:rPr>
            <a:t>列「賃金改善額 毎月決まって改善する額」欄には、毎月決まって</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改善する額の</a:t>
          </a:r>
          <a:r>
            <a:rPr kumimoji="1" lang="ja-JP" altLang="en-US" sz="1100" b="1" u="sng">
              <a:solidFill>
                <a:sysClr val="windowText" lastClr="000000"/>
              </a:solidFill>
              <a:latin typeface="Meiryo UI" panose="020B0604030504040204" pitchFamily="50" charset="-128"/>
              <a:ea typeface="Meiryo UI" panose="020B0604030504040204" pitchFamily="50" charset="-128"/>
            </a:rPr>
            <a:t>年間の合計額</a:t>
          </a:r>
          <a:r>
            <a:rPr kumimoji="1" lang="ja-JP" altLang="en-US" sz="1100" b="1">
              <a:solidFill>
                <a:sysClr val="windowText" lastClr="000000"/>
              </a:solidFill>
              <a:latin typeface="Meiryo UI" panose="020B0604030504040204" pitchFamily="50" charset="-128"/>
              <a:ea typeface="Meiryo UI" panose="020B0604030504040204" pitchFamily="50" charset="-128"/>
            </a:rPr>
            <a:t>を記入してください。</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実施していない場合は記入不要です。</a:t>
          </a:r>
          <a:endParaRPr kumimoji="1" lang="en-US" altLang="ja-JP" sz="1100" b="1" u="sng">
            <a:solidFill>
              <a:srgbClr val="FF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例）</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①</a:t>
          </a:r>
          <a:r>
            <a:rPr kumimoji="1" lang="en-US" altLang="ja-JP" sz="1100" b="1">
              <a:solidFill>
                <a:sysClr val="windowText" lastClr="000000"/>
              </a:solidFill>
              <a:latin typeface="Meiryo UI" panose="020B0604030504040204" pitchFamily="50" charset="-128"/>
              <a:ea typeface="Meiryo UI" panose="020B0604030504040204" pitchFamily="50" charset="-128"/>
            </a:rPr>
            <a:t>R6.4</a:t>
          </a:r>
          <a:r>
            <a:rPr kumimoji="1" lang="ja-JP" altLang="en-US" sz="1100" b="1">
              <a:solidFill>
                <a:sysClr val="windowText" lastClr="000000"/>
              </a:solidFill>
              <a:latin typeface="Meiryo UI" panose="020B0604030504040204" pitchFamily="50" charset="-128"/>
              <a:ea typeface="Meiryo UI" panose="020B0604030504040204" pitchFamily="50" charset="-128"/>
            </a:rPr>
            <a:t>～</a:t>
          </a:r>
          <a:r>
            <a:rPr kumimoji="1" lang="en-US" altLang="ja-JP" sz="1100" b="1">
              <a:solidFill>
                <a:sysClr val="windowText" lastClr="000000"/>
              </a:solidFill>
              <a:latin typeface="Meiryo UI" panose="020B0604030504040204" pitchFamily="50" charset="-128"/>
              <a:ea typeface="Meiryo UI" panose="020B0604030504040204" pitchFamily="50" charset="-128"/>
            </a:rPr>
            <a:t>R7.3</a:t>
          </a:r>
          <a:r>
            <a:rPr kumimoji="1" lang="ja-JP" altLang="en-US" sz="1100" b="1">
              <a:solidFill>
                <a:sysClr val="windowText" lastClr="000000"/>
              </a:solidFill>
              <a:latin typeface="Meiryo UI" panose="020B0604030504040204" pitchFamily="50" charset="-128"/>
              <a:ea typeface="Meiryo UI" panose="020B0604030504040204" pitchFamily="50" charset="-128"/>
            </a:rPr>
            <a:t>に月額</a:t>
          </a:r>
          <a:r>
            <a:rPr kumimoji="1" lang="en-US" altLang="ja-JP" sz="1100" b="1">
              <a:solidFill>
                <a:sysClr val="windowText" lastClr="000000"/>
              </a:solidFill>
              <a:latin typeface="Meiryo UI" panose="020B0604030504040204" pitchFamily="50" charset="-128"/>
              <a:ea typeface="Meiryo UI" panose="020B0604030504040204" pitchFamily="50" charset="-128"/>
            </a:rPr>
            <a:t>2,000</a:t>
          </a:r>
          <a:r>
            <a:rPr kumimoji="1" lang="ja-JP" altLang="en-US" sz="1100" b="1">
              <a:solidFill>
                <a:sysClr val="windowText" lastClr="000000"/>
              </a:solidFill>
              <a:latin typeface="Meiryo UI" panose="020B0604030504040204" pitchFamily="50" charset="-128"/>
              <a:ea typeface="Meiryo UI" panose="020B0604030504040204" pitchFamily="50" charset="-128"/>
            </a:rPr>
            <a:t>円の賃金改善を行った場合</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en-US" altLang="ja-JP" sz="1100" b="1">
              <a:solidFill>
                <a:sysClr val="windowText" lastClr="000000"/>
              </a:solidFill>
              <a:latin typeface="Meiryo UI" panose="020B0604030504040204" pitchFamily="50" charset="-128"/>
              <a:ea typeface="Meiryo UI" panose="020B0604030504040204" pitchFamily="50" charset="-128"/>
            </a:rPr>
            <a:t>2,000</a:t>
          </a:r>
          <a:r>
            <a:rPr kumimoji="1" lang="ja-JP" altLang="en-US" sz="1100" b="1">
              <a:solidFill>
                <a:sysClr val="windowText" lastClr="000000"/>
              </a:solidFill>
              <a:latin typeface="Meiryo UI" panose="020B0604030504040204" pitchFamily="50" charset="-128"/>
              <a:ea typeface="Meiryo UI" panose="020B0604030504040204" pitchFamily="50" charset="-128"/>
            </a:rPr>
            <a:t>円</a:t>
          </a:r>
          <a:r>
            <a:rPr kumimoji="1" lang="en-US" altLang="ja-JP" sz="1100" b="1">
              <a:solidFill>
                <a:sysClr val="windowText" lastClr="000000"/>
              </a:solidFill>
              <a:latin typeface="Meiryo UI" panose="020B0604030504040204" pitchFamily="50" charset="-128"/>
              <a:ea typeface="Meiryo UI" panose="020B0604030504040204" pitchFamily="50" charset="-128"/>
            </a:rPr>
            <a:t>×12</a:t>
          </a:r>
          <a:r>
            <a:rPr kumimoji="1" lang="ja-JP" altLang="en-US" sz="1100" b="1">
              <a:solidFill>
                <a:sysClr val="windowText" lastClr="000000"/>
              </a:solidFill>
              <a:latin typeface="Meiryo UI" panose="020B0604030504040204" pitchFamily="50" charset="-128"/>
              <a:ea typeface="Meiryo UI" panose="020B0604030504040204" pitchFamily="50" charset="-128"/>
            </a:rPr>
            <a:t>ヶ月＝</a:t>
          </a:r>
          <a:r>
            <a:rPr kumimoji="1" lang="en-US" altLang="ja-JP" sz="1100" b="1" u="sng">
              <a:solidFill>
                <a:sysClr val="windowText" lastClr="000000"/>
              </a:solidFill>
              <a:latin typeface="Meiryo UI" panose="020B0604030504040204" pitchFamily="50" charset="-128"/>
              <a:ea typeface="Meiryo UI" panose="020B0604030504040204" pitchFamily="50" charset="-128"/>
            </a:rPr>
            <a:t>24,000</a:t>
          </a:r>
          <a:r>
            <a:rPr kumimoji="1" lang="ja-JP" altLang="en-US" sz="1100" b="1" u="sng">
              <a:solidFill>
                <a:sysClr val="windowText" lastClr="000000"/>
              </a:solidFill>
              <a:latin typeface="Meiryo UI" panose="020B0604030504040204" pitchFamily="50" charset="-128"/>
              <a:ea typeface="Meiryo UI" panose="020B0604030504040204" pitchFamily="50" charset="-128"/>
            </a:rPr>
            <a:t>円</a:t>
          </a:r>
          <a:endParaRPr kumimoji="1" lang="en-US" altLang="ja-JP" sz="1100" b="1"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②</a:t>
          </a:r>
          <a:r>
            <a:rPr kumimoji="1" lang="en-US" altLang="ja-JP" sz="1100" b="1">
              <a:solidFill>
                <a:sysClr val="windowText" lastClr="000000"/>
              </a:solidFill>
              <a:latin typeface="Meiryo UI" panose="020B0604030504040204" pitchFamily="50" charset="-128"/>
              <a:ea typeface="Meiryo UI" panose="020B0604030504040204" pitchFamily="50" charset="-128"/>
            </a:rPr>
            <a:t>R7.1</a:t>
          </a:r>
          <a:r>
            <a:rPr kumimoji="1" lang="ja-JP" altLang="en-US" sz="1100" b="1">
              <a:solidFill>
                <a:sysClr val="windowText" lastClr="000000"/>
              </a:solidFill>
              <a:latin typeface="Meiryo UI" panose="020B0604030504040204" pitchFamily="50" charset="-128"/>
              <a:ea typeface="Meiryo UI" panose="020B0604030504040204" pitchFamily="50" charset="-128"/>
            </a:rPr>
            <a:t>～</a:t>
          </a:r>
          <a:r>
            <a:rPr kumimoji="1" lang="en-US" altLang="ja-JP" sz="1100" b="1">
              <a:solidFill>
                <a:sysClr val="windowText" lastClr="000000"/>
              </a:solidFill>
              <a:latin typeface="Meiryo UI" panose="020B0604030504040204" pitchFamily="50" charset="-128"/>
              <a:ea typeface="Meiryo UI" panose="020B0604030504040204" pitchFamily="50" charset="-128"/>
            </a:rPr>
            <a:t>R7.3</a:t>
          </a:r>
          <a:r>
            <a:rPr kumimoji="1" lang="ja-JP" altLang="en-US" sz="1100" b="1">
              <a:solidFill>
                <a:sysClr val="windowText" lastClr="000000"/>
              </a:solidFill>
              <a:latin typeface="Meiryo UI" panose="020B0604030504040204" pitchFamily="50" charset="-128"/>
              <a:ea typeface="Meiryo UI" panose="020B0604030504040204" pitchFamily="50" charset="-128"/>
            </a:rPr>
            <a:t>に月額</a:t>
          </a:r>
          <a:r>
            <a:rPr kumimoji="1" lang="en-US" altLang="ja-JP" sz="1100" b="1">
              <a:solidFill>
                <a:sysClr val="windowText" lastClr="000000"/>
              </a:solidFill>
              <a:latin typeface="Meiryo UI" panose="020B0604030504040204" pitchFamily="50" charset="-128"/>
              <a:ea typeface="Meiryo UI" panose="020B0604030504040204" pitchFamily="50" charset="-128"/>
            </a:rPr>
            <a:t>8,000</a:t>
          </a:r>
          <a:r>
            <a:rPr kumimoji="1" lang="ja-JP" altLang="en-US" sz="1100" b="1">
              <a:solidFill>
                <a:sysClr val="windowText" lastClr="000000"/>
              </a:solidFill>
              <a:latin typeface="Meiryo UI" panose="020B0604030504040204" pitchFamily="50" charset="-128"/>
              <a:ea typeface="Meiryo UI" panose="020B0604030504040204" pitchFamily="50" charset="-128"/>
            </a:rPr>
            <a:t>円の賃金改善を行った場合</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en-US" altLang="ja-JP" sz="1100" b="1">
              <a:solidFill>
                <a:sysClr val="windowText" lastClr="000000"/>
              </a:solidFill>
              <a:latin typeface="Meiryo UI" panose="020B0604030504040204" pitchFamily="50" charset="-128"/>
              <a:ea typeface="Meiryo UI" panose="020B0604030504040204" pitchFamily="50" charset="-128"/>
            </a:rPr>
            <a:t>8,000</a:t>
          </a:r>
          <a:r>
            <a:rPr kumimoji="1" lang="ja-JP" altLang="en-US" sz="1100" b="1">
              <a:solidFill>
                <a:sysClr val="windowText" lastClr="000000"/>
              </a:solidFill>
              <a:latin typeface="Meiryo UI" panose="020B0604030504040204" pitchFamily="50" charset="-128"/>
              <a:ea typeface="Meiryo UI" panose="020B0604030504040204" pitchFamily="50" charset="-128"/>
            </a:rPr>
            <a:t>円</a:t>
          </a:r>
          <a:r>
            <a:rPr kumimoji="1" lang="en-US" altLang="ja-JP" sz="1100" b="1">
              <a:solidFill>
                <a:sysClr val="windowText" lastClr="000000"/>
              </a:solidFill>
              <a:latin typeface="Meiryo UI" panose="020B0604030504040204" pitchFamily="50" charset="-128"/>
              <a:ea typeface="Meiryo UI" panose="020B0604030504040204" pitchFamily="50" charset="-128"/>
            </a:rPr>
            <a:t>×3</a:t>
          </a:r>
          <a:r>
            <a:rPr kumimoji="1" lang="ja-JP" altLang="en-US" sz="1100" b="1">
              <a:solidFill>
                <a:sysClr val="windowText" lastClr="000000"/>
              </a:solidFill>
              <a:latin typeface="Meiryo UI" panose="020B0604030504040204" pitchFamily="50" charset="-128"/>
              <a:ea typeface="Meiryo UI" panose="020B0604030504040204" pitchFamily="50" charset="-128"/>
            </a:rPr>
            <a:t>ヶ月＝</a:t>
          </a:r>
          <a:r>
            <a:rPr kumimoji="1" lang="en-US" altLang="ja-JP" sz="1100" b="1" u="sng">
              <a:solidFill>
                <a:sysClr val="windowText" lastClr="000000"/>
              </a:solidFill>
              <a:latin typeface="Meiryo UI" panose="020B0604030504040204" pitchFamily="50" charset="-128"/>
              <a:ea typeface="Meiryo UI" panose="020B0604030504040204" pitchFamily="50" charset="-128"/>
            </a:rPr>
            <a:t>24,000</a:t>
          </a:r>
          <a:r>
            <a:rPr kumimoji="1" lang="ja-JP" altLang="en-US" sz="1100" b="1" u="sng">
              <a:solidFill>
                <a:sysClr val="windowText" lastClr="000000"/>
              </a:solidFill>
              <a:latin typeface="Meiryo UI" panose="020B0604030504040204" pitchFamily="50" charset="-128"/>
              <a:ea typeface="Meiryo UI" panose="020B0604030504040204" pitchFamily="50" charset="-128"/>
            </a:rPr>
            <a:t>円</a:t>
          </a:r>
          <a:endParaRPr kumimoji="1" lang="en-US" altLang="ja-JP" sz="1100" b="1" u="sng">
            <a:solidFill>
              <a:sysClr val="windowText" lastClr="000000"/>
            </a:solidFill>
            <a:latin typeface="Meiryo UI" panose="020B0604030504040204" pitchFamily="50" charset="-128"/>
            <a:ea typeface="Meiryo UI" panose="020B0604030504040204" pitchFamily="50" charset="-128"/>
          </a:endParaRPr>
        </a:p>
      </xdr:txBody>
    </xdr:sp>
    <xdr:clientData/>
  </xdr:twoCellAnchor>
  <xdr:oneCellAnchor>
    <xdr:from>
      <xdr:col>9</xdr:col>
      <xdr:colOff>571501</xdr:colOff>
      <xdr:row>0</xdr:row>
      <xdr:rowOff>76199</xdr:rowOff>
    </xdr:from>
    <xdr:ext cx="7393780" cy="1269208"/>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7048501" y="76199"/>
          <a:ext cx="7393780" cy="1269208"/>
        </a:xfrm>
        <a:prstGeom prst="rect">
          <a:avLst/>
        </a:prstGeom>
        <a:solidFill>
          <a:schemeClr val="accent4">
            <a:lumMod val="40000"/>
            <a:lumOff val="6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latin typeface="Meiryo UI" panose="020B0604030504040204" pitchFamily="50" charset="-128"/>
              <a:ea typeface="Meiryo UI" panose="020B0604030504040204" pitchFamily="50" charset="-128"/>
            </a:rPr>
            <a:t>例）</a:t>
          </a:r>
          <a:r>
            <a:rPr kumimoji="1" lang="ja-JP" altLang="en-US" sz="1400" b="1">
              <a:latin typeface="Meiryo UI" panose="020B0604030504040204" pitchFamily="50" charset="-128"/>
              <a:ea typeface="Meiryo UI" panose="020B0604030504040204" pitchFamily="50" charset="-128"/>
            </a:rPr>
            <a:t>教員</a:t>
          </a:r>
          <a:r>
            <a:rPr kumimoji="1" lang="en-US" altLang="ja-JP" sz="1400" b="1">
              <a:latin typeface="Meiryo UI" panose="020B0604030504040204" pitchFamily="50" charset="-128"/>
              <a:ea typeface="Meiryo UI" panose="020B0604030504040204" pitchFamily="50" charset="-128"/>
            </a:rPr>
            <a:t>D</a:t>
          </a:r>
          <a:r>
            <a:rPr kumimoji="1" lang="ja-JP" altLang="en-US" sz="1400" b="1">
              <a:latin typeface="Meiryo UI" panose="020B0604030504040204" pitchFamily="50" charset="-128"/>
              <a:ea typeface="Meiryo UI" panose="020B0604030504040204" pitchFamily="50" charset="-128"/>
            </a:rPr>
            <a:t>（基礎資料</a:t>
          </a:r>
          <a:r>
            <a:rPr kumimoji="1" lang="en-US" altLang="ja-JP" sz="1400" b="1">
              <a:latin typeface="Meiryo UI" panose="020B0604030504040204" pitchFamily="50" charset="-128"/>
              <a:ea typeface="Meiryo UI" panose="020B0604030504040204" pitchFamily="50" charset="-128"/>
            </a:rPr>
            <a:t>No.204</a:t>
          </a:r>
          <a:r>
            <a:rPr kumimoji="1" lang="ja-JP" altLang="en-US" sz="1400" b="1">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について、以下の処遇改善を実施している場合</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　　　　＜１＞ 令和</a:t>
          </a:r>
          <a:r>
            <a:rPr kumimoji="1" lang="en-US" altLang="ja-JP" sz="1400">
              <a:latin typeface="Meiryo UI" panose="020B0604030504040204" pitchFamily="50" charset="-128"/>
              <a:ea typeface="Meiryo UI" panose="020B0604030504040204" pitchFamily="50" charset="-128"/>
            </a:rPr>
            <a:t>6</a:t>
          </a:r>
          <a:r>
            <a:rPr kumimoji="1" lang="ja-JP" altLang="en-US" sz="1400">
              <a:latin typeface="Meiryo UI" panose="020B0604030504040204" pitchFamily="50" charset="-128"/>
              <a:ea typeface="Meiryo UI" panose="020B0604030504040204" pitchFamily="50" charset="-128"/>
            </a:rPr>
            <a:t>年</a:t>
          </a:r>
          <a:r>
            <a:rPr kumimoji="1" lang="en-US" altLang="ja-JP" sz="1400">
              <a:latin typeface="Meiryo UI" panose="020B0604030504040204" pitchFamily="50" charset="-128"/>
              <a:ea typeface="Meiryo UI" panose="020B0604030504040204" pitchFamily="50" charset="-128"/>
            </a:rPr>
            <a:t>4</a:t>
          </a:r>
          <a:r>
            <a:rPr kumimoji="1" lang="ja-JP" altLang="en-US" sz="1400">
              <a:latin typeface="Meiryo UI" panose="020B0604030504040204" pitchFamily="50" charset="-128"/>
              <a:ea typeface="Meiryo UI" panose="020B0604030504040204" pitchFamily="50" charset="-128"/>
            </a:rPr>
            <a:t>月～令和</a:t>
          </a:r>
          <a:r>
            <a:rPr kumimoji="1" lang="en-US" altLang="ja-JP" sz="1400">
              <a:latin typeface="Meiryo UI" panose="020B0604030504040204" pitchFamily="50" charset="-128"/>
              <a:ea typeface="Meiryo UI" panose="020B0604030504040204" pitchFamily="50" charset="-128"/>
            </a:rPr>
            <a:t>7</a:t>
          </a:r>
          <a:r>
            <a:rPr kumimoji="1" lang="ja-JP" altLang="en-US" sz="1400">
              <a:latin typeface="Meiryo UI" panose="020B0604030504040204" pitchFamily="50" charset="-128"/>
              <a:ea typeface="Meiryo UI" panose="020B0604030504040204" pitchFamily="50" charset="-128"/>
            </a:rPr>
            <a:t>年</a:t>
          </a:r>
          <a:r>
            <a:rPr kumimoji="1" lang="en-US" altLang="ja-JP" sz="1400">
              <a:latin typeface="Meiryo UI" panose="020B0604030504040204" pitchFamily="50" charset="-128"/>
              <a:ea typeface="Meiryo UI" panose="020B0604030504040204" pitchFamily="50" charset="-128"/>
            </a:rPr>
            <a:t>3</a:t>
          </a:r>
          <a:r>
            <a:rPr kumimoji="1" lang="ja-JP" altLang="en-US" sz="1400">
              <a:latin typeface="Meiryo UI" panose="020B0604030504040204" pitchFamily="50" charset="-128"/>
              <a:ea typeface="Meiryo UI" panose="020B0604030504040204" pitchFamily="50" charset="-128"/>
            </a:rPr>
            <a:t>月まで月額</a:t>
          </a:r>
          <a:r>
            <a:rPr kumimoji="1" lang="en-US" altLang="ja-JP" sz="1400">
              <a:latin typeface="Meiryo UI" panose="020B0604030504040204" pitchFamily="50" charset="-128"/>
              <a:ea typeface="Meiryo UI" panose="020B0604030504040204" pitchFamily="50" charset="-128"/>
            </a:rPr>
            <a:t>9,000</a:t>
          </a:r>
          <a:r>
            <a:rPr kumimoji="1" lang="ja-JP" altLang="en-US" sz="1400">
              <a:latin typeface="Meiryo UI" panose="020B0604030504040204" pitchFamily="50" charset="-128"/>
              <a:ea typeface="Meiryo UI" panose="020B0604030504040204" pitchFamily="50" charset="-128"/>
            </a:rPr>
            <a:t>円</a:t>
          </a:r>
          <a:r>
            <a:rPr kumimoji="1" lang="ja-JP" altLang="ja-JP" sz="1400">
              <a:solidFill>
                <a:schemeClr val="tx1"/>
              </a:solidFill>
              <a:effectLst/>
              <a:latin typeface="Meiryo UI" panose="020B0604030504040204" pitchFamily="50" charset="-128"/>
              <a:ea typeface="Meiryo UI" panose="020B0604030504040204" pitchFamily="50" charset="-128"/>
              <a:cs typeface="+mn-cs"/>
            </a:rPr>
            <a:t>の賃金改善を</a:t>
          </a:r>
          <a:r>
            <a:rPr kumimoji="1" lang="ja-JP" altLang="en-US" sz="1400">
              <a:solidFill>
                <a:schemeClr val="tx1"/>
              </a:solidFill>
              <a:effectLst/>
              <a:latin typeface="Meiryo UI" panose="020B0604030504040204" pitchFamily="50" charset="-128"/>
              <a:ea typeface="Meiryo UI" panose="020B0604030504040204" pitchFamily="50" charset="-128"/>
              <a:cs typeface="+mn-cs"/>
            </a:rPr>
            <a:t>実施（旧交付金事業）</a:t>
          </a:r>
          <a:endParaRPr kumimoji="1" lang="en-US" altLang="ja-JP" sz="1400">
            <a:solidFill>
              <a:schemeClr val="tx1"/>
            </a:solidFill>
            <a:effectLst/>
            <a:latin typeface="Meiryo UI" panose="020B0604030504040204" pitchFamily="50" charset="-128"/>
            <a:ea typeface="Meiryo UI" panose="020B0604030504040204" pitchFamily="50" charset="-128"/>
            <a:cs typeface="+mn-cs"/>
          </a:endParaRPr>
        </a:p>
        <a:p>
          <a:r>
            <a:rPr kumimoji="1" lang="ja-JP" altLang="en-US" sz="1400">
              <a:latin typeface="Meiryo UI" panose="020B0604030504040204" pitchFamily="50" charset="-128"/>
              <a:ea typeface="Meiryo UI" panose="020B0604030504040204" pitchFamily="50" charset="-128"/>
            </a:rPr>
            <a:t>　　　　＜２＞ </a:t>
          </a:r>
          <a:r>
            <a:rPr kumimoji="1" lang="ja-JP" altLang="en-US" sz="1400" b="1" u="sng">
              <a:latin typeface="Meiryo UI" panose="020B0604030504040204" pitchFamily="50" charset="-128"/>
              <a:ea typeface="Meiryo UI" panose="020B0604030504040204" pitchFamily="50" charset="-128"/>
            </a:rPr>
            <a:t>＜１＞とは別に</a:t>
          </a:r>
          <a:r>
            <a:rPr kumimoji="1" lang="ja-JP" altLang="en-US" sz="1400">
              <a:latin typeface="Meiryo UI" panose="020B0604030504040204" pitchFamily="50" charset="-128"/>
              <a:ea typeface="Meiryo UI" panose="020B0604030504040204" pitchFamily="50" charset="-128"/>
            </a:rPr>
            <a:t>、年額</a:t>
          </a:r>
          <a:r>
            <a:rPr kumimoji="1" lang="en-US" altLang="ja-JP" sz="1400">
              <a:latin typeface="Meiryo UI" panose="020B0604030504040204" pitchFamily="50" charset="-128"/>
              <a:ea typeface="Meiryo UI" panose="020B0604030504040204" pitchFamily="50" charset="-128"/>
            </a:rPr>
            <a:t>24,000</a:t>
          </a:r>
          <a:r>
            <a:rPr kumimoji="1" lang="ja-JP" altLang="en-US" sz="1400">
              <a:latin typeface="Meiryo UI" panose="020B0604030504040204" pitchFamily="50" charset="-128"/>
              <a:ea typeface="Meiryo UI" panose="020B0604030504040204" pitchFamily="50" charset="-128"/>
            </a:rPr>
            <a:t>円の賃金改善を実施（</a:t>
          </a:r>
          <a:r>
            <a:rPr kumimoji="1" lang="en-US" altLang="ja-JP" sz="1400" b="1" u="sng">
              <a:latin typeface="Meiryo UI" panose="020B0604030504040204" pitchFamily="50" charset="-128"/>
              <a:ea typeface="Meiryo UI" panose="020B0604030504040204" pitchFamily="50" charset="-128"/>
            </a:rPr>
            <a:t>※</a:t>
          </a:r>
          <a:r>
            <a:rPr kumimoji="1" lang="ja-JP" altLang="en-US" sz="1400" b="1" u="sng">
              <a:latin typeface="Meiryo UI" panose="020B0604030504040204" pitchFamily="50" charset="-128"/>
              <a:ea typeface="Meiryo UI" panose="020B0604030504040204" pitchFamily="50" charset="-128"/>
            </a:rPr>
            <a:t>ベースアップは含まない</a:t>
          </a:r>
          <a:r>
            <a:rPr kumimoji="1" lang="ja-JP" altLang="en-US" sz="1400">
              <a:latin typeface="Meiryo UI" panose="020B0604030504040204" pitchFamily="50" charset="-128"/>
              <a:ea typeface="Meiryo UI" panose="020B0604030504040204" pitchFamily="50" charset="-128"/>
            </a:rPr>
            <a:t>）</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　　　この場合、＜１＞の内容を</a:t>
          </a:r>
          <a:r>
            <a:rPr kumimoji="1" lang="en-US" altLang="ja-JP" sz="1400" u="sng">
              <a:latin typeface="Meiryo UI" panose="020B0604030504040204" pitchFamily="50" charset="-128"/>
              <a:ea typeface="Meiryo UI" panose="020B0604030504040204" pitchFamily="50" charset="-128"/>
            </a:rPr>
            <a:t>J</a:t>
          </a:r>
          <a:r>
            <a:rPr kumimoji="1" lang="ja-JP" altLang="en-US" sz="1400" u="sng">
              <a:latin typeface="Meiryo UI" panose="020B0604030504040204" pitchFamily="50" charset="-128"/>
              <a:ea typeface="Meiryo UI" panose="020B0604030504040204" pitchFamily="50" charset="-128"/>
            </a:rPr>
            <a:t>列～</a:t>
          </a:r>
          <a:r>
            <a:rPr kumimoji="1" lang="en-US" altLang="ja-JP" sz="1400" u="sng">
              <a:latin typeface="Meiryo UI" panose="020B0604030504040204" pitchFamily="50" charset="-128"/>
              <a:ea typeface="Meiryo UI" panose="020B0604030504040204" pitchFamily="50" charset="-128"/>
            </a:rPr>
            <a:t>M</a:t>
          </a:r>
          <a:r>
            <a:rPr kumimoji="1" lang="ja-JP" altLang="en-US" sz="1400" u="sng">
              <a:latin typeface="Meiryo UI" panose="020B0604030504040204" pitchFamily="50" charset="-128"/>
              <a:ea typeface="Meiryo UI" panose="020B0604030504040204" pitchFamily="50" charset="-128"/>
            </a:rPr>
            <a:t>列</a:t>
          </a:r>
          <a:r>
            <a:rPr kumimoji="1" lang="ja-JP" altLang="en-US" sz="1400">
              <a:latin typeface="Meiryo UI" panose="020B0604030504040204" pitchFamily="50" charset="-128"/>
              <a:ea typeface="Meiryo UI" panose="020B0604030504040204" pitchFamily="50" charset="-128"/>
            </a:rPr>
            <a:t>に、＜２＞の内容を</a:t>
          </a:r>
          <a:r>
            <a:rPr kumimoji="1" lang="en-US" altLang="ja-JP" sz="1400" u="sng">
              <a:latin typeface="Meiryo UI" panose="020B0604030504040204" pitchFamily="50" charset="-128"/>
              <a:ea typeface="Meiryo UI" panose="020B0604030504040204" pitchFamily="50" charset="-128"/>
            </a:rPr>
            <a:t>R</a:t>
          </a:r>
          <a:r>
            <a:rPr kumimoji="1" lang="ja-JP" altLang="en-US" sz="1400" u="sng">
              <a:latin typeface="Meiryo UI" panose="020B0604030504040204" pitchFamily="50" charset="-128"/>
              <a:ea typeface="Meiryo UI" panose="020B0604030504040204" pitchFamily="50" charset="-128"/>
            </a:rPr>
            <a:t>列～</a:t>
          </a:r>
          <a:r>
            <a:rPr kumimoji="1" lang="en-US" altLang="ja-JP" sz="1400" u="sng">
              <a:latin typeface="Meiryo UI" panose="020B0604030504040204" pitchFamily="50" charset="-128"/>
              <a:ea typeface="Meiryo UI" panose="020B0604030504040204" pitchFamily="50" charset="-128"/>
            </a:rPr>
            <a:t>U</a:t>
          </a:r>
          <a:r>
            <a:rPr kumimoji="1" lang="ja-JP" altLang="en-US" sz="1400" u="sng">
              <a:latin typeface="Meiryo UI" panose="020B0604030504040204" pitchFamily="50" charset="-128"/>
              <a:ea typeface="Meiryo UI" panose="020B0604030504040204" pitchFamily="50" charset="-128"/>
            </a:rPr>
            <a:t>列</a:t>
          </a:r>
          <a:r>
            <a:rPr kumimoji="1" lang="ja-JP" altLang="en-US" sz="1400">
              <a:latin typeface="Meiryo UI" panose="020B0604030504040204" pitchFamily="50" charset="-128"/>
              <a:ea typeface="Meiryo UI" panose="020B0604030504040204" pitchFamily="50" charset="-128"/>
            </a:rPr>
            <a:t>に記入してください。</a:t>
          </a:r>
          <a:endParaRPr kumimoji="1" lang="en-US" altLang="ja-JP" sz="1400">
            <a:latin typeface="Meiryo UI" panose="020B0604030504040204" pitchFamily="50" charset="-128"/>
            <a:ea typeface="Meiryo UI" panose="020B0604030504040204" pitchFamily="50" charset="-128"/>
          </a:endParaRPr>
        </a:p>
      </xdr:txBody>
    </xdr:sp>
    <xdr:clientData/>
  </xdr:oneCellAnchor>
  <xdr:twoCellAnchor>
    <xdr:from>
      <xdr:col>12</xdr:col>
      <xdr:colOff>758740</xdr:colOff>
      <xdr:row>4</xdr:row>
      <xdr:rowOff>148222</xdr:rowOff>
    </xdr:from>
    <xdr:to>
      <xdr:col>12</xdr:col>
      <xdr:colOff>990307</xdr:colOff>
      <xdr:row>9</xdr:row>
      <xdr:rowOff>225615</xdr:rowOff>
    </xdr:to>
    <xdr:sp macro="" textlink="">
      <xdr:nvSpPr>
        <xdr:cNvPr id="9" name="下矢印 8">
          <a:extLst>
            <a:ext uri="{FF2B5EF4-FFF2-40B4-BE49-F238E27FC236}">
              <a16:creationId xmlns:a16="http://schemas.microsoft.com/office/drawing/2014/main" id="{00000000-0008-0000-0300-000009000000}"/>
            </a:ext>
          </a:extLst>
        </xdr:cNvPr>
        <xdr:cNvSpPr/>
      </xdr:nvSpPr>
      <xdr:spPr>
        <a:xfrm rot="1258937">
          <a:off x="9438396" y="1195972"/>
          <a:ext cx="231567" cy="1232299"/>
        </a:xfrm>
        <a:prstGeom prst="downArrow">
          <a:avLst>
            <a:gd name="adj1" fmla="val 50000"/>
            <a:gd name="adj2" fmla="val 48471"/>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103442</xdr:colOff>
      <xdr:row>4</xdr:row>
      <xdr:rowOff>148130</xdr:rowOff>
    </xdr:from>
    <xdr:to>
      <xdr:col>17</xdr:col>
      <xdr:colOff>330910</xdr:colOff>
      <xdr:row>9</xdr:row>
      <xdr:rowOff>251730</xdr:rowOff>
    </xdr:to>
    <xdr:sp macro="" textlink="">
      <xdr:nvSpPr>
        <xdr:cNvPr id="10" name="下矢印 9">
          <a:extLst>
            <a:ext uri="{FF2B5EF4-FFF2-40B4-BE49-F238E27FC236}">
              <a16:creationId xmlns:a16="http://schemas.microsoft.com/office/drawing/2014/main" id="{00000000-0008-0000-0300-00000A000000}"/>
            </a:ext>
          </a:extLst>
        </xdr:cNvPr>
        <xdr:cNvSpPr/>
      </xdr:nvSpPr>
      <xdr:spPr>
        <a:xfrm rot="20195754">
          <a:off x="12093036" y="1195880"/>
          <a:ext cx="227468" cy="1258506"/>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190499</xdr:colOff>
      <xdr:row>4</xdr:row>
      <xdr:rowOff>0</xdr:rowOff>
    </xdr:from>
    <xdr:to>
      <xdr:col>24</xdr:col>
      <xdr:colOff>750093</xdr:colOff>
      <xdr:row>6</xdr:row>
      <xdr:rowOff>142875</xdr:rowOff>
    </xdr:to>
    <xdr:sp macro="" textlink="">
      <xdr:nvSpPr>
        <xdr:cNvPr id="11" name="四角形吹き出し 10">
          <a:extLst>
            <a:ext uri="{FF2B5EF4-FFF2-40B4-BE49-F238E27FC236}">
              <a16:creationId xmlns:a16="http://schemas.microsoft.com/office/drawing/2014/main" id="{00000000-0008-0000-0300-00000B000000}"/>
            </a:ext>
          </a:extLst>
        </xdr:cNvPr>
        <xdr:cNvSpPr/>
      </xdr:nvSpPr>
      <xdr:spPr>
        <a:xfrm>
          <a:off x="14489905" y="1047750"/>
          <a:ext cx="2607469" cy="666750"/>
        </a:xfrm>
        <a:prstGeom prst="wedgeRectCallout">
          <a:avLst>
            <a:gd name="adj1" fmla="val -130414"/>
            <a:gd name="adj2" fmla="val 65513"/>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ベースアップ・＜１＞以外に処遇改善していない場合は、＜２＞は記入不要です。</a:t>
          </a:r>
        </a:p>
      </xdr:txBody>
    </xdr:sp>
    <xdr:clientData/>
  </xdr:twoCellAnchor>
  <xdr:twoCellAnchor>
    <xdr:from>
      <xdr:col>14</xdr:col>
      <xdr:colOff>69056</xdr:colOff>
      <xdr:row>42</xdr:row>
      <xdr:rowOff>188121</xdr:rowOff>
    </xdr:from>
    <xdr:to>
      <xdr:col>15</xdr:col>
      <xdr:colOff>904874</xdr:colOff>
      <xdr:row>50</xdr:row>
      <xdr:rowOff>23813</xdr:rowOff>
    </xdr:to>
    <xdr:sp macro="" textlink="">
      <xdr:nvSpPr>
        <xdr:cNvPr id="12" name="四角形吹き出し 11">
          <a:extLst>
            <a:ext uri="{FF2B5EF4-FFF2-40B4-BE49-F238E27FC236}">
              <a16:creationId xmlns:a16="http://schemas.microsoft.com/office/drawing/2014/main" id="{00000000-0008-0000-0300-00000C000000}"/>
            </a:ext>
          </a:extLst>
        </xdr:cNvPr>
        <xdr:cNvSpPr/>
      </xdr:nvSpPr>
      <xdr:spPr>
        <a:xfrm>
          <a:off x="10868025" y="10915652"/>
          <a:ext cx="1800224" cy="1550192"/>
        </a:xfrm>
        <a:prstGeom prst="wedgeRectCallout">
          <a:avLst>
            <a:gd name="adj1" fmla="val 5586"/>
            <a:gd name="adj2" fmla="val -74600"/>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処遇改善①・②の実施状況に関わらず、全員記入してください。</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u="sng">
              <a:solidFill>
                <a:srgbClr val="FF0000"/>
              </a:solidFill>
              <a:effectLst/>
              <a:latin typeface="+mn-lt"/>
              <a:ea typeface="+mn-ea"/>
              <a:cs typeface="+mn-cs"/>
            </a:rPr>
            <a:t>また、</a:t>
          </a:r>
          <a:r>
            <a:rPr kumimoji="1" lang="en-US" altLang="ja-JP" sz="1100" b="1" u="sng">
              <a:solidFill>
                <a:srgbClr val="FF0000"/>
              </a:solidFill>
              <a:effectLst/>
              <a:latin typeface="+mn-lt"/>
              <a:ea typeface="+mn-ea"/>
              <a:cs typeface="+mn-cs"/>
            </a:rPr>
            <a:t>R5</a:t>
          </a:r>
          <a:r>
            <a:rPr kumimoji="1" lang="ja-JP" altLang="ja-JP" sz="1100" b="1" u="sng">
              <a:solidFill>
                <a:srgbClr val="FF0000"/>
              </a:solidFill>
              <a:effectLst/>
              <a:latin typeface="+mn-lt"/>
              <a:ea typeface="+mn-ea"/>
              <a:cs typeface="+mn-cs"/>
            </a:rPr>
            <a:t>給与総額は事業計画と同じ金額を記載（コピペ）してください。</a:t>
          </a:r>
          <a:endParaRPr lang="ja-JP" altLang="ja-JP">
            <a:solidFill>
              <a:srgbClr val="FF0000"/>
            </a:solidFill>
            <a:effectLst/>
          </a:endParaRPr>
        </a:p>
        <a:p>
          <a:pPr algn="l"/>
          <a:endParaRPr kumimoji="1" lang="ja-JP" altLang="en-US" sz="11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xdr:col>
      <xdr:colOff>142875</xdr:colOff>
      <xdr:row>43</xdr:row>
      <xdr:rowOff>142875</xdr:rowOff>
    </xdr:from>
    <xdr:to>
      <xdr:col>5</xdr:col>
      <xdr:colOff>931623</xdr:colOff>
      <xdr:row>47</xdr:row>
      <xdr:rowOff>96006</xdr:rowOff>
    </xdr:to>
    <xdr:sp macro="" textlink="">
      <xdr:nvSpPr>
        <xdr:cNvPr id="13" name="四角形吹き出し 11">
          <a:extLst>
            <a:ext uri="{FF2B5EF4-FFF2-40B4-BE49-F238E27FC236}">
              <a16:creationId xmlns:a16="http://schemas.microsoft.com/office/drawing/2014/main" id="{40894EF8-B6A3-4131-BD98-04A5DFD96583}"/>
            </a:ext>
          </a:extLst>
        </xdr:cNvPr>
        <xdr:cNvSpPr/>
      </xdr:nvSpPr>
      <xdr:spPr>
        <a:xfrm>
          <a:off x="845344" y="10691813"/>
          <a:ext cx="3027123" cy="810381"/>
        </a:xfrm>
        <a:prstGeom prst="wedgeRectCallout">
          <a:avLst>
            <a:gd name="adj1" fmla="val -20488"/>
            <a:gd name="adj2" fmla="val -86398"/>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sng">
              <a:solidFill>
                <a:srgbClr val="FF0000"/>
              </a:solidFill>
              <a:latin typeface="Meiryo UI" panose="020B0604030504040204" pitchFamily="50" charset="-128"/>
              <a:ea typeface="Meiryo UI" panose="020B0604030504040204" pitchFamily="50" charset="-128"/>
            </a:rPr>
            <a:t>事業計画と同じ内容を記載（コピペ）したうえで、変更のあった部分について修正を行ってください。</a:t>
          </a:r>
          <a:endParaRPr kumimoji="1" lang="en-US" altLang="ja-JP" sz="1100" b="1" u="sng">
            <a:solidFill>
              <a:srgbClr val="FF0000"/>
            </a:solidFill>
            <a:latin typeface="Meiryo UI" panose="020B0604030504040204" pitchFamily="50" charset="-128"/>
            <a:ea typeface="Meiryo UI" panose="020B0604030504040204" pitchFamily="50" charset="-128"/>
          </a:endParaRPr>
        </a:p>
        <a:p>
          <a:pPr algn="l"/>
          <a:endParaRPr kumimoji="1" lang="ja-JP" altLang="en-US" sz="11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12</xdr:col>
      <xdr:colOff>642936</xdr:colOff>
      <xdr:row>21</xdr:row>
      <xdr:rowOff>130968</xdr:rowOff>
    </xdr:from>
    <xdr:to>
      <xdr:col>17</xdr:col>
      <xdr:colOff>657156</xdr:colOff>
      <xdr:row>29</xdr:row>
      <xdr:rowOff>178593</xdr:rowOff>
    </xdr:to>
    <xdr:sp macro="" textlink="">
      <xdr:nvSpPr>
        <xdr:cNvPr id="14" name="四角形吹き出し 14">
          <a:extLst>
            <a:ext uri="{FF2B5EF4-FFF2-40B4-BE49-F238E27FC236}">
              <a16:creationId xmlns:a16="http://schemas.microsoft.com/office/drawing/2014/main" id="{65A14656-8477-4B30-8705-816F2F127DC0}"/>
            </a:ext>
          </a:extLst>
        </xdr:cNvPr>
        <xdr:cNvSpPr/>
      </xdr:nvSpPr>
      <xdr:spPr>
        <a:xfrm>
          <a:off x="10179842" y="6357937"/>
          <a:ext cx="3324158" cy="1762125"/>
        </a:xfrm>
        <a:prstGeom prst="wedgeRectCallout">
          <a:avLst>
            <a:gd name="adj1" fmla="val -81597"/>
            <a:gd name="adj2" fmla="val -62339"/>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賃金改善額に変更があった場合は変更後の賃金改善額を入力してください。</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例）</a:t>
          </a:r>
          <a:r>
            <a:rPr kumimoji="1" lang="en-US" altLang="ja-JP" sz="1100" b="1">
              <a:solidFill>
                <a:sysClr val="windowText" lastClr="000000"/>
              </a:solidFill>
              <a:latin typeface="Meiryo UI" panose="020B0604030504040204" pitchFamily="50" charset="-128"/>
              <a:ea typeface="Meiryo UI" panose="020B0604030504040204" pitchFamily="50" charset="-128"/>
            </a:rPr>
            <a:t>No.206</a:t>
          </a:r>
          <a:r>
            <a:rPr kumimoji="1" lang="ja-JP" altLang="en-US" sz="1100" b="1">
              <a:solidFill>
                <a:sysClr val="windowText" lastClr="000000"/>
              </a:solidFill>
              <a:latin typeface="Meiryo UI" panose="020B0604030504040204" pitchFamily="50" charset="-128"/>
              <a:ea typeface="Meiryo UI" panose="020B0604030504040204" pitchFamily="50" charset="-128"/>
            </a:rPr>
            <a:t>教員は月額</a:t>
          </a:r>
          <a:r>
            <a:rPr kumimoji="1" lang="en-US" altLang="ja-JP" sz="1100" b="1">
              <a:solidFill>
                <a:sysClr val="windowText" lastClr="000000"/>
              </a:solidFill>
              <a:latin typeface="Meiryo UI" panose="020B0604030504040204" pitchFamily="50" charset="-128"/>
              <a:ea typeface="Meiryo UI" panose="020B0604030504040204" pitchFamily="50" charset="-128"/>
            </a:rPr>
            <a:t>9,000</a:t>
          </a:r>
          <a:r>
            <a:rPr kumimoji="1" lang="ja-JP" altLang="en-US" sz="1100" b="1">
              <a:solidFill>
                <a:sysClr val="windowText" lastClr="000000"/>
              </a:solidFill>
              <a:latin typeface="Meiryo UI" panose="020B0604030504040204" pitchFamily="50" charset="-128"/>
              <a:ea typeface="Meiryo UI" panose="020B0604030504040204" pitchFamily="50" charset="-128"/>
            </a:rPr>
            <a:t>円の賃金改善として</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　　　いたが、月額</a:t>
          </a:r>
          <a:r>
            <a:rPr kumimoji="1" lang="en-US" altLang="ja-JP" sz="1100" b="1">
              <a:solidFill>
                <a:schemeClr val="tx1"/>
              </a:solidFill>
              <a:latin typeface="Meiryo UI" panose="020B0604030504040204" pitchFamily="50" charset="-128"/>
              <a:ea typeface="Meiryo UI" panose="020B0604030504040204" pitchFamily="50" charset="-128"/>
            </a:rPr>
            <a:t>10,000</a:t>
          </a:r>
          <a:r>
            <a:rPr kumimoji="1" lang="ja-JP" altLang="en-US" sz="1100" b="1">
              <a:solidFill>
                <a:schemeClr val="tx1"/>
              </a:solidFill>
              <a:latin typeface="Meiryo UI" panose="020B0604030504040204" pitchFamily="50" charset="-128"/>
              <a:ea typeface="Meiryo UI" panose="020B0604030504040204" pitchFamily="50" charset="-128"/>
            </a:rPr>
            <a:t>円に賃金改善額を変更した　</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　　　ため、</a:t>
          </a:r>
          <a:r>
            <a:rPr kumimoji="1" lang="en-US" altLang="ja-JP" sz="1100" b="1">
              <a:solidFill>
                <a:schemeClr val="tx1"/>
              </a:solidFill>
              <a:latin typeface="Meiryo UI" panose="020B0604030504040204" pitchFamily="50" charset="-128"/>
              <a:ea typeface="Meiryo UI" panose="020B0604030504040204" pitchFamily="50" charset="-128"/>
            </a:rPr>
            <a:t>L</a:t>
          </a:r>
          <a:r>
            <a:rPr kumimoji="1" lang="ja-JP" altLang="en-US" sz="1100" b="1">
              <a:solidFill>
                <a:schemeClr val="tx1"/>
              </a:solidFill>
              <a:latin typeface="Meiryo UI" panose="020B0604030504040204" pitchFamily="50" charset="-128"/>
              <a:ea typeface="Meiryo UI" panose="020B0604030504040204" pitchFamily="50" charset="-128"/>
            </a:rPr>
            <a:t>列に「</a:t>
          </a:r>
          <a:r>
            <a:rPr kumimoji="1" lang="en-US" altLang="ja-JP" sz="1100" b="1">
              <a:solidFill>
                <a:schemeClr val="tx1"/>
              </a:solidFill>
              <a:latin typeface="Meiryo UI" panose="020B0604030504040204" pitchFamily="50" charset="-128"/>
              <a:ea typeface="Meiryo UI" panose="020B0604030504040204" pitchFamily="50" charset="-128"/>
            </a:rPr>
            <a:t>10,000</a:t>
          </a:r>
          <a:r>
            <a:rPr kumimoji="1" lang="ja-JP" altLang="en-US" sz="1100" b="1">
              <a:solidFill>
                <a:schemeClr val="tx1"/>
              </a:solidFill>
              <a:latin typeface="Meiryo UI" panose="020B0604030504040204" pitchFamily="50" charset="-128"/>
              <a:ea typeface="Meiryo UI" panose="020B0604030504040204" pitchFamily="50" charset="-128"/>
            </a:rPr>
            <a:t>」円を追記。</a:t>
          </a:r>
          <a:endParaRPr kumimoji="1" lang="en-US" altLang="ja-JP" sz="1100" b="1">
            <a:solidFill>
              <a:schemeClr val="tx1"/>
            </a:solidFill>
            <a:latin typeface="Meiryo UI" panose="020B0604030504040204" pitchFamily="50" charset="-128"/>
            <a:ea typeface="Meiryo UI" panose="020B0604030504040204" pitchFamily="50" charset="-128"/>
          </a:endParaRPr>
        </a:p>
        <a:p>
          <a:r>
            <a:rPr kumimoji="1" lang="ja-JP" altLang="ja-JP" sz="1100" b="1">
              <a:solidFill>
                <a:schemeClr val="tx1"/>
              </a:solidFill>
              <a:effectLst/>
              <a:latin typeface="Meiryo UI" panose="020B0604030504040204" pitchFamily="50" charset="-128"/>
              <a:ea typeface="Meiryo UI" panose="020B0604030504040204" pitchFamily="50" charset="-128"/>
              <a:cs typeface="+mn-cs"/>
            </a:rPr>
            <a:t>　</a:t>
          </a:r>
          <a:r>
            <a:rPr kumimoji="1" lang="en-US" altLang="ja-JP" sz="1100" b="1">
              <a:solidFill>
                <a:schemeClr val="tx1"/>
              </a:solidFill>
              <a:effectLst/>
              <a:latin typeface="Meiryo UI" panose="020B0604030504040204" pitchFamily="50" charset="-128"/>
              <a:ea typeface="Meiryo UI" panose="020B0604030504040204" pitchFamily="50" charset="-128"/>
              <a:cs typeface="+mn-cs"/>
            </a:rPr>
            <a:t>     </a:t>
          </a:r>
          <a:r>
            <a:rPr kumimoji="1" lang="ja-JP" altLang="ja-JP" sz="1100" b="1">
              <a:solidFill>
                <a:schemeClr val="tx1"/>
              </a:solidFill>
              <a:effectLst/>
              <a:latin typeface="Meiryo UI" panose="020B0604030504040204" pitchFamily="50" charset="-128"/>
              <a:ea typeface="Meiryo UI" panose="020B0604030504040204" pitchFamily="50" charset="-128"/>
              <a:cs typeface="+mn-cs"/>
            </a:rPr>
            <a:t>併せて、</a:t>
          </a:r>
          <a:r>
            <a:rPr kumimoji="1" lang="en-US" altLang="ja-JP" sz="1100" b="1">
              <a:solidFill>
                <a:schemeClr val="tx1"/>
              </a:solidFill>
              <a:effectLst/>
              <a:latin typeface="Meiryo UI" panose="020B0604030504040204" pitchFamily="50" charset="-128"/>
              <a:ea typeface="Meiryo UI" panose="020B0604030504040204" pitchFamily="50" charset="-128"/>
              <a:cs typeface="+mn-cs"/>
            </a:rPr>
            <a:t>M</a:t>
          </a:r>
          <a:r>
            <a:rPr kumimoji="1" lang="ja-JP" altLang="ja-JP" sz="1100" b="1">
              <a:solidFill>
                <a:schemeClr val="tx1"/>
              </a:solidFill>
              <a:effectLst/>
              <a:latin typeface="Meiryo UI" panose="020B0604030504040204" pitchFamily="50" charset="-128"/>
              <a:ea typeface="Meiryo UI" panose="020B0604030504040204" pitchFamily="50" charset="-128"/>
              <a:cs typeface="+mn-cs"/>
            </a:rPr>
            <a:t>列の改善額実績を手入力で</a:t>
          </a:r>
          <a:endParaRPr lang="ja-JP" altLang="ja-JP">
            <a:solidFill>
              <a:schemeClr val="tx1"/>
            </a:solidFill>
            <a:effectLst/>
            <a:latin typeface="Meiryo UI" panose="020B0604030504040204" pitchFamily="50" charset="-128"/>
            <a:ea typeface="Meiryo UI" panose="020B0604030504040204" pitchFamily="50" charset="-128"/>
          </a:endParaRPr>
        </a:p>
        <a:p>
          <a:r>
            <a:rPr kumimoji="1" lang="ja-JP" altLang="ja-JP" sz="1100" b="1">
              <a:solidFill>
                <a:schemeClr val="tx1"/>
              </a:solidFill>
              <a:effectLst/>
              <a:latin typeface="Meiryo UI" panose="020B0604030504040204" pitchFamily="50" charset="-128"/>
              <a:ea typeface="Meiryo UI" panose="020B0604030504040204" pitchFamily="50" charset="-128"/>
              <a:cs typeface="+mn-cs"/>
            </a:rPr>
            <a:t>　　　「</a:t>
          </a:r>
          <a:r>
            <a:rPr kumimoji="1" lang="en-US" altLang="ja-JP" sz="1100" b="1">
              <a:solidFill>
                <a:schemeClr val="tx1"/>
              </a:solidFill>
              <a:effectLst/>
              <a:latin typeface="Meiryo UI" panose="020B0604030504040204" pitchFamily="50" charset="-128"/>
              <a:ea typeface="Meiryo UI" panose="020B0604030504040204" pitchFamily="50" charset="-128"/>
              <a:cs typeface="+mn-cs"/>
            </a:rPr>
            <a:t>120,000</a:t>
          </a:r>
          <a:r>
            <a:rPr kumimoji="1" lang="ja-JP" altLang="ja-JP" sz="1100" b="1">
              <a:solidFill>
                <a:schemeClr val="tx1"/>
              </a:solidFill>
              <a:effectLst/>
              <a:latin typeface="Meiryo UI" panose="020B0604030504040204" pitchFamily="50" charset="-128"/>
              <a:ea typeface="Meiryo UI" panose="020B0604030504040204" pitchFamily="50" charset="-128"/>
              <a:cs typeface="+mn-cs"/>
            </a:rPr>
            <a:t>」円に修正（</a:t>
          </a:r>
          <a:r>
            <a:rPr kumimoji="1" lang="en-US" altLang="ja-JP" sz="1100" b="1">
              <a:solidFill>
                <a:schemeClr val="tx1"/>
              </a:solidFill>
              <a:effectLst/>
              <a:latin typeface="Meiryo UI" panose="020B0604030504040204" pitchFamily="50" charset="-128"/>
              <a:ea typeface="Meiryo UI" panose="020B0604030504040204" pitchFamily="50" charset="-128"/>
              <a:cs typeface="+mn-cs"/>
            </a:rPr>
            <a:t>10,000</a:t>
          </a:r>
          <a:r>
            <a:rPr kumimoji="1" lang="ja-JP" altLang="ja-JP" sz="1100" b="1">
              <a:solidFill>
                <a:schemeClr val="tx1"/>
              </a:solidFill>
              <a:effectLst/>
              <a:latin typeface="Meiryo UI" panose="020B0604030504040204" pitchFamily="50" charset="-128"/>
              <a:ea typeface="Meiryo UI" panose="020B0604030504040204" pitchFamily="50" charset="-128"/>
              <a:cs typeface="+mn-cs"/>
            </a:rPr>
            <a:t>*</a:t>
          </a:r>
          <a:r>
            <a:rPr kumimoji="1" lang="en-US" altLang="ja-JP" sz="1100" b="1">
              <a:solidFill>
                <a:schemeClr val="tx1"/>
              </a:solidFill>
              <a:effectLst/>
              <a:latin typeface="Meiryo UI" panose="020B0604030504040204" pitchFamily="50" charset="-128"/>
              <a:ea typeface="Meiryo UI" panose="020B0604030504040204" pitchFamily="50" charset="-128"/>
              <a:cs typeface="+mn-cs"/>
            </a:rPr>
            <a:t>12</a:t>
          </a:r>
          <a:r>
            <a:rPr kumimoji="1" lang="ja-JP" altLang="ja-JP" sz="1100" b="1">
              <a:solidFill>
                <a:schemeClr val="tx1"/>
              </a:solidFill>
              <a:effectLst/>
              <a:latin typeface="Meiryo UI" panose="020B0604030504040204" pitchFamily="50" charset="-128"/>
              <a:ea typeface="Meiryo UI" panose="020B0604030504040204" pitchFamily="50" charset="-128"/>
              <a:cs typeface="+mn-cs"/>
            </a:rPr>
            <a:t>ヵ月）</a:t>
          </a:r>
          <a:endParaRPr lang="ja-JP" altLang="ja-JP">
            <a:solidFill>
              <a:schemeClr val="tx1"/>
            </a:solidFill>
            <a:effectLst/>
            <a:latin typeface="Meiryo UI" panose="020B0604030504040204" pitchFamily="50" charset="-128"/>
            <a:ea typeface="Meiryo UI" panose="020B0604030504040204" pitchFamily="50" charset="-128"/>
          </a:endParaRPr>
        </a:p>
        <a:p>
          <a:pPr algn="l"/>
          <a:endParaRPr kumimoji="1" lang="en-US" altLang="ja-JP" sz="11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285752</xdr:colOff>
      <xdr:row>1</xdr:row>
      <xdr:rowOff>35718</xdr:rowOff>
    </xdr:from>
    <xdr:ext cx="7000874" cy="388696"/>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85752" y="302418"/>
          <a:ext cx="7000874"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400" b="1">
              <a:solidFill>
                <a:srgbClr val="FF0000"/>
              </a:solidFill>
              <a:effectLst/>
              <a:latin typeface="Meiryo UI" panose="020B0604030504040204" pitchFamily="50" charset="-128"/>
              <a:ea typeface="Meiryo UI" panose="020B0604030504040204" pitchFamily="50" charset="-128"/>
              <a:cs typeface="+mn-cs"/>
            </a:rPr>
            <a:t>このシートには</a:t>
          </a:r>
          <a:r>
            <a:rPr kumimoji="1" lang="ja-JP" altLang="en-US" sz="1400" b="1">
              <a:solidFill>
                <a:srgbClr val="FF0000"/>
              </a:solidFill>
              <a:effectLst/>
              <a:latin typeface="Meiryo UI" panose="020B0604030504040204" pitchFamily="50" charset="-128"/>
              <a:ea typeface="Meiryo UI" panose="020B0604030504040204" pitchFamily="50" charset="-128"/>
              <a:cs typeface="+mn-cs"/>
            </a:rPr>
            <a:t>処遇改善要素②</a:t>
          </a:r>
          <a:r>
            <a:rPr kumimoji="1" lang="ja-JP" altLang="ja-JP" sz="1400" b="1">
              <a:solidFill>
                <a:srgbClr val="FF0000"/>
              </a:solidFill>
              <a:effectLst/>
              <a:latin typeface="Meiryo UI" panose="020B0604030504040204" pitchFamily="50" charset="-128"/>
              <a:ea typeface="Meiryo UI" panose="020B0604030504040204" pitchFamily="50" charset="-128"/>
              <a:cs typeface="+mn-cs"/>
            </a:rPr>
            <a:t>の対象ではない教職員を記載いただく必要</a:t>
          </a:r>
          <a:r>
            <a:rPr kumimoji="1" lang="ja-JP" altLang="en-US" sz="1400" b="1">
              <a:solidFill>
                <a:srgbClr val="FF0000"/>
              </a:solidFill>
              <a:effectLst/>
              <a:latin typeface="Meiryo UI" panose="020B0604030504040204" pitchFamily="50" charset="-128"/>
              <a:ea typeface="Meiryo UI" panose="020B0604030504040204" pitchFamily="50" charset="-128"/>
              <a:cs typeface="+mn-cs"/>
            </a:rPr>
            <a:t>は</a:t>
          </a:r>
          <a:r>
            <a:rPr kumimoji="1" lang="ja-JP" altLang="ja-JP" sz="1400" b="1">
              <a:solidFill>
                <a:srgbClr val="FF0000"/>
              </a:solidFill>
              <a:effectLst/>
              <a:latin typeface="Meiryo UI" panose="020B0604030504040204" pitchFamily="50" charset="-128"/>
              <a:ea typeface="Meiryo UI" panose="020B0604030504040204" pitchFamily="50" charset="-128"/>
              <a:cs typeface="+mn-cs"/>
            </a:rPr>
            <a:t>ありません。</a:t>
          </a:r>
          <a:endParaRPr lang="ja-JP" altLang="ja-JP" sz="1800">
            <a:solidFill>
              <a:srgbClr val="FF0000"/>
            </a:solidFill>
            <a:effectLst/>
            <a:latin typeface="Meiryo UI" panose="020B0604030504040204" pitchFamily="50" charset="-128"/>
            <a:ea typeface="Meiryo UI" panose="020B0604030504040204" pitchFamily="50" charset="-128"/>
          </a:endParaRPr>
        </a:p>
      </xdr:txBody>
    </xdr:sp>
    <xdr:clientData/>
  </xdr:oneCellAnchor>
  <xdr:twoCellAnchor>
    <xdr:from>
      <xdr:col>2</xdr:col>
      <xdr:colOff>130969</xdr:colOff>
      <xdr:row>21</xdr:row>
      <xdr:rowOff>71438</xdr:rowOff>
    </xdr:from>
    <xdr:to>
      <xdr:col>6</xdr:col>
      <xdr:colOff>0</xdr:colOff>
      <xdr:row>24</xdr:row>
      <xdr:rowOff>142877</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1059657" y="5715001"/>
          <a:ext cx="3071812" cy="714376"/>
        </a:xfrm>
        <a:prstGeom prst="wedgeRectCallout">
          <a:avLst>
            <a:gd name="adj1" fmla="val -40584"/>
            <a:gd name="adj2" fmla="val -132629"/>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基礎資料に記載のない方は「教職員コード」欄は</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空欄としてください。</a:t>
          </a:r>
        </a:p>
      </xdr:txBody>
    </xdr:sp>
    <xdr:clientData/>
  </xdr:twoCellAnchor>
  <xdr:twoCellAnchor>
    <xdr:from>
      <xdr:col>6</xdr:col>
      <xdr:colOff>333376</xdr:colOff>
      <xdr:row>21</xdr:row>
      <xdr:rowOff>95250</xdr:rowOff>
    </xdr:from>
    <xdr:to>
      <xdr:col>9</xdr:col>
      <xdr:colOff>857250</xdr:colOff>
      <xdr:row>26</xdr:row>
      <xdr:rowOff>95250</xdr:rowOff>
    </xdr:to>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4464845" y="5738813"/>
          <a:ext cx="3095624" cy="1071562"/>
        </a:xfrm>
        <a:prstGeom prst="wedgeRectCallout">
          <a:avLst>
            <a:gd name="adj1" fmla="val 68834"/>
            <a:gd name="adj2" fmla="val -107367"/>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「改善方法」が「時給単価増額」の場合で、各月の実労働時間数により改善額が増減する場合、「賃金改善額（月額）」欄には、標準的な</a:t>
          </a:r>
          <a:r>
            <a:rPr kumimoji="1" lang="en-US" altLang="ja-JP" sz="1100" b="1">
              <a:solidFill>
                <a:sysClr val="windowText" lastClr="000000"/>
              </a:solidFill>
              <a:latin typeface="Meiryo UI" panose="020B0604030504040204" pitchFamily="50" charset="-128"/>
              <a:ea typeface="Meiryo UI" panose="020B0604030504040204" pitchFamily="50" charset="-128"/>
            </a:rPr>
            <a:t>1</a:t>
          </a:r>
          <a:r>
            <a:rPr kumimoji="1" lang="ja-JP" altLang="en-US" sz="1100" b="1">
              <a:solidFill>
                <a:sysClr val="windowText" lastClr="000000"/>
              </a:solidFill>
              <a:latin typeface="Meiryo UI" panose="020B0604030504040204" pitchFamily="50" charset="-128"/>
              <a:ea typeface="Meiryo UI" panose="020B0604030504040204" pitchFamily="50" charset="-128"/>
            </a:rPr>
            <a:t>ヶ月の改善額を記入してください。</a:t>
          </a:r>
        </a:p>
      </xdr:txBody>
    </xdr:sp>
    <xdr:clientData/>
  </xdr:twoCellAnchor>
  <xdr:oneCellAnchor>
    <xdr:from>
      <xdr:col>9</xdr:col>
      <xdr:colOff>1214437</xdr:colOff>
      <xdr:row>0</xdr:row>
      <xdr:rowOff>107157</xdr:rowOff>
    </xdr:from>
    <xdr:ext cx="4702969" cy="471488"/>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917656" y="107157"/>
          <a:ext cx="4702969" cy="471488"/>
        </a:xfrm>
        <a:prstGeom prst="rect">
          <a:avLst/>
        </a:prstGeom>
        <a:solidFill>
          <a:schemeClr val="accent4">
            <a:lumMod val="40000"/>
            <a:lumOff val="6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ja-JP" sz="1100" b="1">
              <a:solidFill>
                <a:schemeClr val="tx1"/>
              </a:solidFill>
              <a:effectLst/>
              <a:latin typeface="Meiryo UI" panose="020B0604030504040204" pitchFamily="50" charset="-128"/>
              <a:ea typeface="Meiryo UI" panose="020B0604030504040204" pitchFamily="50" charset="-128"/>
              <a:cs typeface="+mn-cs"/>
            </a:rPr>
            <a:t>専任教職員のシートと同様に</a:t>
          </a:r>
          <a:r>
            <a:rPr kumimoji="1" lang="ja-JP" altLang="en-US" sz="1100" b="1">
              <a:solidFill>
                <a:schemeClr val="tx1"/>
              </a:solidFill>
              <a:effectLst/>
              <a:latin typeface="Meiryo UI" panose="020B0604030504040204" pitchFamily="50" charset="-128"/>
              <a:ea typeface="Meiryo UI" panose="020B0604030504040204" pitchFamily="50" charset="-128"/>
              <a:cs typeface="+mn-cs"/>
            </a:rPr>
            <a:t>　</a:t>
          </a:r>
          <a:r>
            <a:rPr kumimoji="1" lang="en-US" altLang="ja-JP" sz="1100" b="1" u="sng">
              <a:solidFill>
                <a:schemeClr val="tx1"/>
              </a:solidFill>
              <a:effectLst/>
              <a:latin typeface="Meiryo UI" panose="020B0604030504040204" pitchFamily="50" charset="-128"/>
              <a:ea typeface="Meiryo UI" panose="020B0604030504040204" pitchFamily="50" charset="-128"/>
              <a:cs typeface="+mn-cs"/>
            </a:rPr>
            <a:t>J</a:t>
          </a:r>
          <a:r>
            <a:rPr kumimoji="1" lang="ja-JP" altLang="ja-JP" sz="1100" b="1" u="sng">
              <a:solidFill>
                <a:schemeClr val="tx1"/>
              </a:solidFill>
              <a:effectLst/>
              <a:latin typeface="Meiryo UI" panose="020B0604030504040204" pitchFamily="50" charset="-128"/>
              <a:ea typeface="Meiryo UI" panose="020B0604030504040204" pitchFamily="50" charset="-128"/>
              <a:cs typeface="+mn-cs"/>
            </a:rPr>
            <a:t>列～</a:t>
          </a:r>
          <a:r>
            <a:rPr kumimoji="1" lang="en-US" altLang="ja-JP" sz="1100" b="1" u="sng">
              <a:solidFill>
                <a:schemeClr val="tx1"/>
              </a:solidFill>
              <a:effectLst/>
              <a:latin typeface="Meiryo UI" panose="020B0604030504040204" pitchFamily="50" charset="-128"/>
              <a:ea typeface="Meiryo UI" panose="020B0604030504040204" pitchFamily="50" charset="-128"/>
              <a:cs typeface="+mn-cs"/>
            </a:rPr>
            <a:t>M</a:t>
          </a:r>
          <a:r>
            <a:rPr kumimoji="1" lang="ja-JP" altLang="ja-JP" sz="1100" b="1" u="sng">
              <a:solidFill>
                <a:schemeClr val="tx1"/>
              </a:solidFill>
              <a:effectLst/>
              <a:latin typeface="Meiryo UI" panose="020B0604030504040204" pitchFamily="50" charset="-128"/>
              <a:ea typeface="Meiryo UI" panose="020B0604030504040204" pitchFamily="50" charset="-128"/>
              <a:cs typeface="+mn-cs"/>
            </a:rPr>
            <a:t>列</a:t>
          </a:r>
          <a:r>
            <a:rPr kumimoji="1" lang="ja-JP" altLang="en-US" sz="1100" b="1" u="none">
              <a:solidFill>
                <a:schemeClr val="tx1"/>
              </a:solidFill>
              <a:effectLst/>
              <a:latin typeface="Meiryo UI" panose="020B0604030504040204" pitchFamily="50" charset="-128"/>
              <a:ea typeface="Meiryo UI" panose="020B0604030504040204" pitchFamily="50" charset="-128"/>
              <a:cs typeface="+mn-cs"/>
            </a:rPr>
            <a:t>　</a:t>
          </a:r>
          <a:r>
            <a:rPr kumimoji="1" lang="ja-JP" altLang="ja-JP" sz="1100" b="1">
              <a:solidFill>
                <a:schemeClr val="tx1"/>
              </a:solidFill>
              <a:effectLst/>
              <a:latin typeface="Meiryo UI" panose="020B0604030504040204" pitchFamily="50" charset="-128"/>
              <a:ea typeface="Meiryo UI" panose="020B0604030504040204" pitchFamily="50" charset="-128"/>
              <a:cs typeface="+mn-cs"/>
            </a:rPr>
            <a:t>と</a:t>
          </a:r>
          <a:r>
            <a:rPr kumimoji="1" lang="ja-JP" altLang="en-US" sz="1100" b="1">
              <a:solidFill>
                <a:schemeClr val="tx1"/>
              </a:solidFill>
              <a:effectLst/>
              <a:latin typeface="Meiryo UI" panose="020B0604030504040204" pitchFamily="50" charset="-128"/>
              <a:ea typeface="Meiryo UI" panose="020B0604030504040204" pitchFamily="50" charset="-128"/>
              <a:cs typeface="+mn-cs"/>
            </a:rPr>
            <a:t>　</a:t>
          </a:r>
          <a:r>
            <a:rPr kumimoji="1" lang="en-US" altLang="ja-JP" sz="1100" b="1" u="sng">
              <a:solidFill>
                <a:schemeClr val="tx1"/>
              </a:solidFill>
              <a:effectLst/>
              <a:latin typeface="Meiryo UI" panose="020B0604030504040204" pitchFamily="50" charset="-128"/>
              <a:ea typeface="Meiryo UI" panose="020B0604030504040204" pitchFamily="50" charset="-128"/>
              <a:cs typeface="+mn-cs"/>
            </a:rPr>
            <a:t>R</a:t>
          </a:r>
          <a:r>
            <a:rPr kumimoji="1" lang="ja-JP" altLang="ja-JP" sz="1100" b="1" u="sng">
              <a:solidFill>
                <a:schemeClr val="tx1"/>
              </a:solidFill>
              <a:effectLst/>
              <a:latin typeface="Meiryo UI" panose="020B0604030504040204" pitchFamily="50" charset="-128"/>
              <a:ea typeface="Meiryo UI" panose="020B0604030504040204" pitchFamily="50" charset="-128"/>
              <a:cs typeface="+mn-cs"/>
            </a:rPr>
            <a:t>列～</a:t>
          </a:r>
          <a:r>
            <a:rPr kumimoji="1" lang="en-US" altLang="ja-JP" sz="1100" b="1" u="sng">
              <a:solidFill>
                <a:schemeClr val="tx1"/>
              </a:solidFill>
              <a:effectLst/>
              <a:latin typeface="Meiryo UI" panose="020B0604030504040204" pitchFamily="50" charset="-128"/>
              <a:ea typeface="Meiryo UI" panose="020B0604030504040204" pitchFamily="50" charset="-128"/>
              <a:cs typeface="+mn-cs"/>
            </a:rPr>
            <a:t>U</a:t>
          </a:r>
          <a:r>
            <a:rPr kumimoji="1" lang="ja-JP" altLang="ja-JP" sz="1100" b="1" u="sng">
              <a:solidFill>
                <a:schemeClr val="tx1"/>
              </a:solidFill>
              <a:effectLst/>
              <a:latin typeface="Meiryo UI" panose="020B0604030504040204" pitchFamily="50" charset="-128"/>
              <a:ea typeface="Meiryo UI" panose="020B0604030504040204" pitchFamily="50" charset="-128"/>
              <a:cs typeface="+mn-cs"/>
            </a:rPr>
            <a:t>列</a:t>
          </a:r>
          <a:r>
            <a:rPr kumimoji="1" lang="ja-JP" altLang="en-US" sz="1100" b="1" u="none">
              <a:solidFill>
                <a:schemeClr val="tx1"/>
              </a:solidFill>
              <a:effectLst/>
              <a:latin typeface="Meiryo UI" panose="020B0604030504040204" pitchFamily="50" charset="-128"/>
              <a:ea typeface="Meiryo UI" panose="020B0604030504040204" pitchFamily="50" charset="-128"/>
              <a:cs typeface="+mn-cs"/>
            </a:rPr>
            <a:t>　</a:t>
          </a:r>
          <a:r>
            <a:rPr kumimoji="1" lang="ja-JP" altLang="ja-JP" sz="1100" b="1">
              <a:solidFill>
                <a:schemeClr val="tx1"/>
              </a:solidFill>
              <a:effectLst/>
              <a:latin typeface="Meiryo UI" panose="020B0604030504040204" pitchFamily="50" charset="-128"/>
              <a:ea typeface="Meiryo UI" panose="020B0604030504040204" pitchFamily="50" charset="-128"/>
              <a:cs typeface="+mn-cs"/>
            </a:rPr>
            <a:t>に記入してください。</a:t>
          </a:r>
          <a:endParaRPr lang="ja-JP" altLang="ja-JP" sz="1400" b="1">
            <a:effectLst/>
            <a:latin typeface="Meiryo UI" panose="020B0604030504040204" pitchFamily="50" charset="-128"/>
            <a:ea typeface="Meiryo UI" panose="020B0604030504040204" pitchFamily="50" charset="-128"/>
          </a:endParaRPr>
        </a:p>
      </xdr:txBody>
    </xdr:sp>
    <xdr:clientData/>
  </xdr:oneCellAnchor>
  <xdr:twoCellAnchor>
    <xdr:from>
      <xdr:col>12</xdr:col>
      <xdr:colOff>843200</xdr:colOff>
      <xdr:row>1</xdr:row>
      <xdr:rowOff>101726</xdr:rowOff>
    </xdr:from>
    <xdr:to>
      <xdr:col>12</xdr:col>
      <xdr:colOff>1041172</xdr:colOff>
      <xdr:row>7</xdr:row>
      <xdr:rowOff>525</xdr:rowOff>
    </xdr:to>
    <xdr:sp macro="" textlink="">
      <xdr:nvSpPr>
        <xdr:cNvPr id="6" name="下矢印 5">
          <a:extLst>
            <a:ext uri="{FF2B5EF4-FFF2-40B4-BE49-F238E27FC236}">
              <a16:creationId xmlns:a16="http://schemas.microsoft.com/office/drawing/2014/main" id="{00000000-0008-0000-0400-000006000000}"/>
            </a:ext>
          </a:extLst>
        </xdr:cNvPr>
        <xdr:cNvSpPr/>
      </xdr:nvSpPr>
      <xdr:spPr>
        <a:xfrm rot="1258937">
          <a:off x="9749075" y="363664"/>
          <a:ext cx="197972" cy="1232299"/>
        </a:xfrm>
        <a:prstGeom prst="downArrow">
          <a:avLst>
            <a:gd name="adj1" fmla="val 50000"/>
            <a:gd name="adj2" fmla="val 48471"/>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489958</xdr:colOff>
      <xdr:row>3</xdr:row>
      <xdr:rowOff>341502</xdr:rowOff>
    </xdr:from>
    <xdr:to>
      <xdr:col>17</xdr:col>
      <xdr:colOff>541225</xdr:colOff>
      <xdr:row>5</xdr:row>
      <xdr:rowOff>92786</xdr:rowOff>
    </xdr:to>
    <xdr:sp macro="" textlink="">
      <xdr:nvSpPr>
        <xdr:cNvPr id="7" name="下矢印 6">
          <a:extLst>
            <a:ext uri="{FF2B5EF4-FFF2-40B4-BE49-F238E27FC236}">
              <a16:creationId xmlns:a16="http://schemas.microsoft.com/office/drawing/2014/main" id="{00000000-0008-0000-0400-000007000000}"/>
            </a:ext>
          </a:extLst>
        </xdr:cNvPr>
        <xdr:cNvSpPr/>
      </xdr:nvSpPr>
      <xdr:spPr>
        <a:xfrm rot="18794650">
          <a:off x="11611559" y="102214"/>
          <a:ext cx="191815" cy="2099142"/>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559591</xdr:colOff>
      <xdr:row>0</xdr:row>
      <xdr:rowOff>90489</xdr:rowOff>
    </xdr:from>
    <xdr:to>
      <xdr:col>19</xdr:col>
      <xdr:colOff>857248</xdr:colOff>
      <xdr:row>3</xdr:row>
      <xdr:rowOff>42864</xdr:rowOff>
    </xdr:to>
    <xdr:sp macro="" textlink="">
      <xdr:nvSpPr>
        <xdr:cNvPr id="8" name="四角形吹き出し 7">
          <a:extLst>
            <a:ext uri="{FF2B5EF4-FFF2-40B4-BE49-F238E27FC236}">
              <a16:creationId xmlns:a16="http://schemas.microsoft.com/office/drawing/2014/main" id="{00000000-0008-0000-0400-000008000000}"/>
            </a:ext>
          </a:extLst>
        </xdr:cNvPr>
        <xdr:cNvSpPr/>
      </xdr:nvSpPr>
      <xdr:spPr>
        <a:xfrm>
          <a:off x="12775404" y="90489"/>
          <a:ext cx="2607469" cy="666750"/>
        </a:xfrm>
        <a:prstGeom prst="wedgeRectCallout">
          <a:avLst>
            <a:gd name="adj1" fmla="val -83838"/>
            <a:gd name="adj2" fmla="val 94085"/>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ベースアップ・＜１＞以外に処遇改善していない場合は、＜２＞は記入不要です。</a:t>
          </a:r>
        </a:p>
      </xdr:txBody>
    </xdr:sp>
    <xdr:clientData/>
  </xdr:twoCellAnchor>
  <xdr:twoCellAnchor>
    <xdr:from>
      <xdr:col>14</xdr:col>
      <xdr:colOff>845342</xdr:colOff>
      <xdr:row>20</xdr:row>
      <xdr:rowOff>71437</xdr:rowOff>
    </xdr:from>
    <xdr:to>
      <xdr:col>17</xdr:col>
      <xdr:colOff>1071560</xdr:colOff>
      <xdr:row>25</xdr:row>
      <xdr:rowOff>154782</xdr:rowOff>
    </xdr:to>
    <xdr:sp macro="" textlink="">
      <xdr:nvSpPr>
        <xdr:cNvPr id="9" name="四角形吹き出し 8">
          <a:extLst>
            <a:ext uri="{FF2B5EF4-FFF2-40B4-BE49-F238E27FC236}">
              <a16:creationId xmlns:a16="http://schemas.microsoft.com/office/drawing/2014/main" id="{00000000-0008-0000-0400-000009000000}"/>
            </a:ext>
          </a:extLst>
        </xdr:cNvPr>
        <xdr:cNvSpPr/>
      </xdr:nvSpPr>
      <xdr:spPr>
        <a:xfrm>
          <a:off x="11870530" y="5500687"/>
          <a:ext cx="2274093" cy="1154908"/>
        </a:xfrm>
        <a:prstGeom prst="wedgeRectCallout">
          <a:avLst>
            <a:gd name="adj1" fmla="val -46663"/>
            <a:gd name="adj2" fmla="val -74600"/>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処遇改善①・②の実施状況に関わらず、全員記入してください。</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u="sng">
              <a:solidFill>
                <a:srgbClr val="FF0000"/>
              </a:solidFill>
              <a:effectLst/>
              <a:latin typeface="Meiryo UI" panose="020B0604030504040204" pitchFamily="50" charset="-128"/>
              <a:ea typeface="Meiryo UI" panose="020B0604030504040204" pitchFamily="50" charset="-128"/>
              <a:cs typeface="+mn-cs"/>
            </a:rPr>
            <a:t>また、</a:t>
          </a:r>
          <a:r>
            <a:rPr kumimoji="1" lang="en-US" altLang="ja-JP" sz="1100" b="1" u="sng">
              <a:solidFill>
                <a:srgbClr val="FF0000"/>
              </a:solidFill>
              <a:effectLst/>
              <a:latin typeface="Meiryo UI" panose="020B0604030504040204" pitchFamily="50" charset="-128"/>
              <a:ea typeface="Meiryo UI" panose="020B0604030504040204" pitchFamily="50" charset="-128"/>
              <a:cs typeface="+mn-cs"/>
            </a:rPr>
            <a:t>R5</a:t>
          </a:r>
          <a:r>
            <a:rPr kumimoji="1" lang="ja-JP" altLang="ja-JP" sz="1100" b="1" u="sng">
              <a:solidFill>
                <a:srgbClr val="FF0000"/>
              </a:solidFill>
              <a:effectLst/>
              <a:latin typeface="Meiryo UI" panose="020B0604030504040204" pitchFamily="50" charset="-128"/>
              <a:ea typeface="Meiryo UI" panose="020B0604030504040204" pitchFamily="50" charset="-128"/>
              <a:cs typeface="+mn-cs"/>
            </a:rPr>
            <a:t>給与総額は事業計画と同じ金額を記載（コピペ）してください。</a:t>
          </a:r>
          <a:endParaRPr lang="ja-JP" altLang="ja-JP">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9</xdr:col>
      <xdr:colOff>1273969</xdr:colOff>
      <xdr:row>20</xdr:row>
      <xdr:rowOff>59531</xdr:rowOff>
    </xdr:from>
    <xdr:to>
      <xdr:col>14</xdr:col>
      <xdr:colOff>357187</xdr:colOff>
      <xdr:row>28</xdr:row>
      <xdr:rowOff>178594</xdr:rowOff>
    </xdr:to>
    <xdr:sp macro="" textlink="">
      <xdr:nvSpPr>
        <xdr:cNvPr id="10" name="四角形吹き出し 14">
          <a:extLst>
            <a:ext uri="{FF2B5EF4-FFF2-40B4-BE49-F238E27FC236}">
              <a16:creationId xmlns:a16="http://schemas.microsoft.com/office/drawing/2014/main" id="{ECC17539-2A54-4BF7-8852-C54590A91CB6}"/>
            </a:ext>
          </a:extLst>
        </xdr:cNvPr>
        <xdr:cNvSpPr/>
      </xdr:nvSpPr>
      <xdr:spPr>
        <a:xfrm>
          <a:off x="7977188" y="5488781"/>
          <a:ext cx="3405187" cy="1833563"/>
        </a:xfrm>
        <a:prstGeom prst="wedgeRectCallout">
          <a:avLst>
            <a:gd name="adj1" fmla="val -8262"/>
            <a:gd name="adj2" fmla="val -103804"/>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賃金改善額に変更があった場合は変更後の賃金改善額を</a:t>
          </a:r>
          <a:r>
            <a:rPr kumimoji="1" lang="ja-JP" altLang="en-US" sz="1100" b="1">
              <a:solidFill>
                <a:schemeClr val="tx1"/>
              </a:solidFill>
              <a:latin typeface="Meiryo UI" panose="020B0604030504040204" pitchFamily="50" charset="-128"/>
              <a:ea typeface="Meiryo UI" panose="020B0604030504040204" pitchFamily="50" charset="-128"/>
            </a:rPr>
            <a:t>入力してください。</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例）</a:t>
          </a:r>
          <a:r>
            <a:rPr kumimoji="1" lang="en-US" altLang="ja-JP" sz="1100" b="1">
              <a:solidFill>
                <a:schemeClr val="tx1"/>
              </a:solidFill>
              <a:latin typeface="Meiryo UI" panose="020B0604030504040204" pitchFamily="50" charset="-128"/>
              <a:ea typeface="Meiryo UI" panose="020B0604030504040204" pitchFamily="50" charset="-128"/>
            </a:rPr>
            <a:t>No.304</a:t>
          </a:r>
          <a:r>
            <a:rPr kumimoji="1" lang="ja-JP" altLang="en-US" sz="1100" b="1">
              <a:solidFill>
                <a:schemeClr val="tx1"/>
              </a:solidFill>
              <a:latin typeface="Meiryo UI" panose="020B0604030504040204" pitchFamily="50" charset="-128"/>
              <a:ea typeface="Meiryo UI" panose="020B0604030504040204" pitchFamily="50" charset="-128"/>
            </a:rPr>
            <a:t>教員は月額</a:t>
          </a:r>
          <a:r>
            <a:rPr kumimoji="1" lang="en-US" altLang="ja-JP" sz="1100" b="1">
              <a:solidFill>
                <a:schemeClr val="tx1"/>
              </a:solidFill>
              <a:latin typeface="Meiryo UI" panose="020B0604030504040204" pitchFamily="50" charset="-128"/>
              <a:ea typeface="Meiryo UI" panose="020B0604030504040204" pitchFamily="50" charset="-128"/>
            </a:rPr>
            <a:t>2,000</a:t>
          </a:r>
          <a:r>
            <a:rPr kumimoji="1" lang="ja-JP" altLang="en-US" sz="1100" b="1">
              <a:solidFill>
                <a:schemeClr val="tx1"/>
              </a:solidFill>
              <a:latin typeface="Meiryo UI" panose="020B0604030504040204" pitchFamily="50" charset="-128"/>
              <a:ea typeface="Meiryo UI" panose="020B0604030504040204" pitchFamily="50" charset="-128"/>
            </a:rPr>
            <a:t>円の賃金改善として</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　　　いたが、月額</a:t>
          </a:r>
          <a:r>
            <a:rPr kumimoji="1" lang="en-US" altLang="ja-JP" sz="1100" b="1">
              <a:solidFill>
                <a:schemeClr val="tx1"/>
              </a:solidFill>
              <a:latin typeface="Meiryo UI" panose="020B0604030504040204" pitchFamily="50" charset="-128"/>
              <a:ea typeface="Meiryo UI" panose="020B0604030504040204" pitchFamily="50" charset="-128"/>
            </a:rPr>
            <a:t>2,500</a:t>
          </a:r>
          <a:r>
            <a:rPr kumimoji="1" lang="ja-JP" altLang="en-US" sz="1100" b="1">
              <a:solidFill>
                <a:schemeClr val="tx1"/>
              </a:solidFill>
              <a:latin typeface="Meiryo UI" panose="020B0604030504040204" pitchFamily="50" charset="-128"/>
              <a:ea typeface="Meiryo UI" panose="020B0604030504040204" pitchFamily="50" charset="-128"/>
            </a:rPr>
            <a:t>円に賃金改善額を変更した　</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　　　ため、</a:t>
          </a:r>
          <a:r>
            <a:rPr kumimoji="1" lang="en-US" altLang="ja-JP" sz="1100" b="1">
              <a:solidFill>
                <a:schemeClr val="tx1"/>
              </a:solidFill>
              <a:latin typeface="Meiryo UI" panose="020B0604030504040204" pitchFamily="50" charset="-128"/>
              <a:ea typeface="Meiryo UI" panose="020B0604030504040204" pitchFamily="50" charset="-128"/>
            </a:rPr>
            <a:t>L</a:t>
          </a:r>
          <a:r>
            <a:rPr kumimoji="1" lang="ja-JP" altLang="en-US" sz="1100" b="1">
              <a:solidFill>
                <a:schemeClr val="tx1"/>
              </a:solidFill>
              <a:latin typeface="Meiryo UI" panose="020B0604030504040204" pitchFamily="50" charset="-128"/>
              <a:ea typeface="Meiryo UI" panose="020B0604030504040204" pitchFamily="50" charset="-128"/>
            </a:rPr>
            <a:t>列に「</a:t>
          </a:r>
          <a:r>
            <a:rPr kumimoji="1" lang="en-US" altLang="ja-JP" sz="1100" b="1">
              <a:solidFill>
                <a:schemeClr val="tx1"/>
              </a:solidFill>
              <a:latin typeface="Meiryo UI" panose="020B0604030504040204" pitchFamily="50" charset="-128"/>
              <a:ea typeface="Meiryo UI" panose="020B0604030504040204" pitchFamily="50" charset="-128"/>
            </a:rPr>
            <a:t>2,500</a:t>
          </a:r>
          <a:r>
            <a:rPr kumimoji="1" lang="ja-JP" altLang="en-US" sz="1100" b="1">
              <a:solidFill>
                <a:schemeClr val="tx1"/>
              </a:solidFill>
              <a:latin typeface="Meiryo UI" panose="020B0604030504040204" pitchFamily="50" charset="-128"/>
              <a:ea typeface="Meiryo UI" panose="020B0604030504040204" pitchFamily="50" charset="-128"/>
            </a:rPr>
            <a:t>」円を追記。</a:t>
          </a:r>
          <a:endParaRPr kumimoji="1" lang="en-US" altLang="ja-JP" sz="1100" b="1">
            <a:solidFill>
              <a:schemeClr val="tx1"/>
            </a:solidFill>
            <a:latin typeface="Meiryo UI" panose="020B0604030504040204" pitchFamily="50" charset="-128"/>
            <a:ea typeface="Meiryo UI" panose="020B0604030504040204" pitchFamily="50" charset="-128"/>
          </a:endParaRPr>
        </a:p>
        <a:p>
          <a:r>
            <a:rPr kumimoji="1" lang="ja-JP" altLang="en-US" sz="1100" b="1">
              <a:solidFill>
                <a:schemeClr val="tx1"/>
              </a:solidFill>
              <a:latin typeface="Meiryo UI" panose="020B0604030504040204" pitchFamily="50" charset="-128"/>
              <a:ea typeface="Meiryo UI" panose="020B0604030504040204" pitchFamily="50" charset="-128"/>
            </a:rPr>
            <a:t>　　　</a:t>
          </a:r>
          <a:r>
            <a:rPr kumimoji="1" lang="ja-JP" altLang="ja-JP" sz="1100" b="1">
              <a:solidFill>
                <a:schemeClr val="tx1"/>
              </a:solidFill>
              <a:effectLst/>
              <a:latin typeface="Meiryo UI" panose="020B0604030504040204" pitchFamily="50" charset="-128"/>
              <a:ea typeface="Meiryo UI" panose="020B0604030504040204" pitchFamily="50" charset="-128"/>
              <a:cs typeface="+mn-cs"/>
            </a:rPr>
            <a:t>併せて、</a:t>
          </a:r>
          <a:r>
            <a:rPr kumimoji="1" lang="en-US" altLang="ja-JP" sz="1100" b="1">
              <a:solidFill>
                <a:schemeClr val="tx1"/>
              </a:solidFill>
              <a:effectLst/>
              <a:latin typeface="Meiryo UI" panose="020B0604030504040204" pitchFamily="50" charset="-128"/>
              <a:ea typeface="Meiryo UI" panose="020B0604030504040204" pitchFamily="50" charset="-128"/>
              <a:cs typeface="+mn-cs"/>
            </a:rPr>
            <a:t>M</a:t>
          </a:r>
          <a:r>
            <a:rPr kumimoji="1" lang="ja-JP" altLang="ja-JP" sz="1100" b="1">
              <a:solidFill>
                <a:schemeClr val="tx1"/>
              </a:solidFill>
              <a:effectLst/>
              <a:latin typeface="Meiryo UI" panose="020B0604030504040204" pitchFamily="50" charset="-128"/>
              <a:ea typeface="Meiryo UI" panose="020B0604030504040204" pitchFamily="50" charset="-128"/>
              <a:cs typeface="+mn-cs"/>
            </a:rPr>
            <a:t>列の改善額実績を手入力で</a:t>
          </a:r>
          <a:endParaRPr lang="ja-JP" altLang="ja-JP">
            <a:solidFill>
              <a:schemeClr val="tx1"/>
            </a:solidFill>
            <a:effectLst/>
            <a:latin typeface="Meiryo UI" panose="020B0604030504040204" pitchFamily="50" charset="-128"/>
            <a:ea typeface="Meiryo UI" panose="020B0604030504040204" pitchFamily="50" charset="-128"/>
          </a:endParaRPr>
        </a:p>
        <a:p>
          <a:r>
            <a:rPr kumimoji="1" lang="ja-JP" altLang="ja-JP" sz="1100" b="1">
              <a:solidFill>
                <a:schemeClr val="tx1"/>
              </a:solidFill>
              <a:effectLst/>
              <a:latin typeface="Meiryo UI" panose="020B0604030504040204" pitchFamily="50" charset="-128"/>
              <a:ea typeface="Meiryo UI" panose="020B0604030504040204" pitchFamily="50" charset="-128"/>
              <a:cs typeface="+mn-cs"/>
            </a:rPr>
            <a:t>　　　「</a:t>
          </a:r>
          <a:r>
            <a:rPr kumimoji="1" lang="en-US" altLang="ja-JP" sz="1100" b="1">
              <a:solidFill>
                <a:schemeClr val="tx1"/>
              </a:solidFill>
              <a:effectLst/>
              <a:latin typeface="Meiryo UI" panose="020B0604030504040204" pitchFamily="50" charset="-128"/>
              <a:ea typeface="Meiryo UI" panose="020B0604030504040204" pitchFamily="50" charset="-128"/>
              <a:cs typeface="+mn-cs"/>
            </a:rPr>
            <a:t>30,000</a:t>
          </a:r>
          <a:r>
            <a:rPr kumimoji="1" lang="ja-JP" altLang="ja-JP" sz="1100" b="1">
              <a:solidFill>
                <a:schemeClr val="tx1"/>
              </a:solidFill>
              <a:effectLst/>
              <a:latin typeface="Meiryo UI" panose="020B0604030504040204" pitchFamily="50" charset="-128"/>
              <a:ea typeface="Meiryo UI" panose="020B0604030504040204" pitchFamily="50" charset="-128"/>
              <a:cs typeface="+mn-cs"/>
            </a:rPr>
            <a:t>」円に修正（</a:t>
          </a:r>
          <a:r>
            <a:rPr kumimoji="1" lang="en-US" altLang="ja-JP" sz="1100" b="1">
              <a:solidFill>
                <a:schemeClr val="tx1"/>
              </a:solidFill>
              <a:effectLst/>
              <a:latin typeface="Meiryo UI" panose="020B0604030504040204" pitchFamily="50" charset="-128"/>
              <a:ea typeface="Meiryo UI" panose="020B0604030504040204" pitchFamily="50" charset="-128"/>
              <a:cs typeface="+mn-cs"/>
            </a:rPr>
            <a:t>2,500</a:t>
          </a:r>
          <a:r>
            <a:rPr kumimoji="1" lang="ja-JP" altLang="ja-JP" sz="1100" b="1">
              <a:solidFill>
                <a:schemeClr val="tx1"/>
              </a:solidFill>
              <a:effectLst/>
              <a:latin typeface="Meiryo UI" panose="020B0604030504040204" pitchFamily="50" charset="-128"/>
              <a:ea typeface="Meiryo UI" panose="020B0604030504040204" pitchFamily="50" charset="-128"/>
              <a:cs typeface="+mn-cs"/>
            </a:rPr>
            <a:t>*</a:t>
          </a:r>
          <a:r>
            <a:rPr kumimoji="1" lang="en-US" altLang="ja-JP" sz="1100" b="1">
              <a:solidFill>
                <a:schemeClr val="tx1"/>
              </a:solidFill>
              <a:effectLst/>
              <a:latin typeface="Meiryo UI" panose="020B0604030504040204" pitchFamily="50" charset="-128"/>
              <a:ea typeface="Meiryo UI" panose="020B0604030504040204" pitchFamily="50" charset="-128"/>
              <a:cs typeface="+mn-cs"/>
            </a:rPr>
            <a:t>12</a:t>
          </a:r>
          <a:r>
            <a:rPr kumimoji="1" lang="ja-JP" altLang="ja-JP" sz="1100" b="1">
              <a:solidFill>
                <a:schemeClr val="tx1"/>
              </a:solidFill>
              <a:effectLst/>
              <a:latin typeface="Meiryo UI" panose="020B0604030504040204" pitchFamily="50" charset="-128"/>
              <a:ea typeface="Meiryo UI" panose="020B0604030504040204" pitchFamily="50" charset="-128"/>
              <a:cs typeface="+mn-cs"/>
            </a:rPr>
            <a:t>ヵ月）</a:t>
          </a:r>
          <a:endParaRPr lang="ja-JP" altLang="ja-JP">
            <a:solidFill>
              <a:schemeClr val="tx1"/>
            </a:solidFill>
            <a:effectLst/>
            <a:latin typeface="Meiryo UI" panose="020B0604030504040204" pitchFamily="50" charset="-128"/>
            <a:ea typeface="Meiryo UI" panose="020B0604030504040204" pitchFamily="50" charset="-128"/>
          </a:endParaRPr>
        </a:p>
        <a:p>
          <a:pPr algn="l"/>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xdr:col>
      <xdr:colOff>381000</xdr:colOff>
      <xdr:row>8</xdr:row>
      <xdr:rowOff>202407</xdr:rowOff>
    </xdr:from>
    <xdr:to>
      <xdr:col>7</xdr:col>
      <xdr:colOff>335671</xdr:colOff>
      <xdr:row>10</xdr:row>
      <xdr:rowOff>106380</xdr:rowOff>
    </xdr:to>
    <xdr:sp macro="" textlink="">
      <xdr:nvSpPr>
        <xdr:cNvPr id="11" name="四角形吹き出し 2">
          <a:extLst>
            <a:ext uri="{FF2B5EF4-FFF2-40B4-BE49-F238E27FC236}">
              <a16:creationId xmlns:a16="http://schemas.microsoft.com/office/drawing/2014/main" id="{0449B9CC-D0D3-43EE-AAC9-FC72D792DB55}"/>
            </a:ext>
          </a:extLst>
        </xdr:cNvPr>
        <xdr:cNvSpPr/>
      </xdr:nvSpPr>
      <xdr:spPr>
        <a:xfrm>
          <a:off x="1309688" y="2274095"/>
          <a:ext cx="3657514" cy="856473"/>
        </a:xfrm>
        <a:prstGeom prst="wedgeRectCallout">
          <a:avLst>
            <a:gd name="adj1" fmla="val -27702"/>
            <a:gd name="adj2" fmla="val 99238"/>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sng">
              <a:solidFill>
                <a:srgbClr val="FF0000"/>
              </a:solidFill>
              <a:latin typeface="Meiryo UI" panose="020B0604030504040204" pitchFamily="50" charset="-128"/>
              <a:ea typeface="Meiryo UI" panose="020B0604030504040204" pitchFamily="50" charset="-128"/>
            </a:rPr>
            <a:t>事業計画と同じ内容を記載（コピペ）したうえで、変更のあった部分について修正を行ってください。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36"/>
  <sheetViews>
    <sheetView tabSelected="1" view="pageBreakPreview" zoomScaleNormal="100" zoomScaleSheetLayoutView="100" workbookViewId="0">
      <selection activeCell="G4" sqref="G4"/>
    </sheetView>
  </sheetViews>
  <sheetFormatPr defaultColWidth="9" defaultRowHeight="15.75" x14ac:dyDescent="0.4"/>
  <cols>
    <col min="1" max="1" width="5.625" style="2" customWidth="1"/>
    <col min="2" max="6" width="9" style="2"/>
    <col min="7" max="7" width="11.25" style="2" bestFit="1" customWidth="1"/>
    <col min="8" max="8" width="11.5" style="2" customWidth="1"/>
    <col min="9" max="9" width="9" style="2" customWidth="1"/>
    <col min="10" max="16384" width="9" style="2"/>
  </cols>
  <sheetData>
    <row r="1" spans="1:10" x14ac:dyDescent="0.4">
      <c r="A1" s="2" t="s">
        <v>98</v>
      </c>
    </row>
    <row r="3" spans="1:10" x14ac:dyDescent="0.4">
      <c r="H3" s="60" t="s">
        <v>96</v>
      </c>
      <c r="I3" s="60"/>
      <c r="J3" s="60"/>
    </row>
    <row r="4" spans="1:10" s="56" customFormat="1" x14ac:dyDescent="0.4">
      <c r="H4" s="3"/>
      <c r="I4" s="3"/>
      <c r="J4" s="3"/>
    </row>
    <row r="5" spans="1:10" x14ac:dyDescent="0.4">
      <c r="A5" s="2" t="s">
        <v>13</v>
      </c>
    </row>
    <row r="7" spans="1:10" x14ac:dyDescent="0.4">
      <c r="G7" s="2" t="s">
        <v>6</v>
      </c>
      <c r="H7" s="63"/>
      <c r="I7" s="63"/>
      <c r="J7" s="63"/>
    </row>
    <row r="8" spans="1:10" x14ac:dyDescent="0.4">
      <c r="G8" s="2" t="s">
        <v>7</v>
      </c>
      <c r="H8" s="64"/>
      <c r="I8" s="64"/>
      <c r="J8" s="64"/>
    </row>
    <row r="9" spans="1:10" x14ac:dyDescent="0.4">
      <c r="G9" s="2" t="s">
        <v>10</v>
      </c>
      <c r="H9" s="64"/>
      <c r="I9" s="64"/>
      <c r="J9" s="64"/>
    </row>
    <row r="10" spans="1:10" x14ac:dyDescent="0.4">
      <c r="G10" s="2" t="s">
        <v>8</v>
      </c>
      <c r="H10" s="64"/>
      <c r="I10" s="64"/>
      <c r="J10" s="64"/>
    </row>
    <row r="11" spans="1:10" x14ac:dyDescent="0.4">
      <c r="G11" s="2" t="s">
        <v>9</v>
      </c>
      <c r="H11" s="64"/>
      <c r="I11" s="64"/>
      <c r="J11" s="64"/>
    </row>
    <row r="12" spans="1:10" x14ac:dyDescent="0.4">
      <c r="G12" s="2" t="s">
        <v>11</v>
      </c>
      <c r="H12" s="64"/>
      <c r="I12" s="64"/>
      <c r="J12" s="64"/>
    </row>
    <row r="14" spans="1:10" x14ac:dyDescent="0.4">
      <c r="H14" s="4"/>
      <c r="I14" s="4"/>
      <c r="J14" s="4"/>
    </row>
    <row r="15" spans="1:10" x14ac:dyDescent="0.4">
      <c r="H15" s="4"/>
      <c r="I15" s="4"/>
      <c r="J15" s="4"/>
    </row>
    <row r="16" spans="1:10" ht="39" customHeight="1" x14ac:dyDescent="0.4">
      <c r="B16" s="59" t="s">
        <v>97</v>
      </c>
      <c r="C16" s="59"/>
      <c r="D16" s="59"/>
      <c r="E16" s="59"/>
      <c r="F16" s="59"/>
      <c r="G16" s="59"/>
      <c r="H16" s="59"/>
      <c r="I16" s="59"/>
      <c r="J16" s="4"/>
    </row>
    <row r="17" spans="2:10" ht="15.75" customHeight="1" x14ac:dyDescent="0.4">
      <c r="B17" s="5"/>
      <c r="C17" s="5"/>
      <c r="D17" s="5"/>
      <c r="E17" s="5"/>
      <c r="F17" s="5"/>
      <c r="G17" s="5"/>
      <c r="H17" s="5"/>
      <c r="I17" s="5"/>
      <c r="J17" s="4"/>
    </row>
    <row r="18" spans="2:10" ht="15.75" customHeight="1" x14ac:dyDescent="0.4">
      <c r="H18" s="4"/>
      <c r="I18" s="4"/>
      <c r="J18" s="4"/>
    </row>
    <row r="19" spans="2:10" ht="35.1" customHeight="1" x14ac:dyDescent="0.4">
      <c r="B19" s="61" t="s">
        <v>99</v>
      </c>
      <c r="C19" s="62"/>
      <c r="D19" s="62"/>
      <c r="E19" s="62"/>
      <c r="F19" s="62"/>
      <c r="G19" s="62"/>
      <c r="H19" s="62"/>
      <c r="I19" s="62"/>
      <c r="J19" s="4"/>
    </row>
    <row r="22" spans="2:10" ht="16.5" x14ac:dyDescent="0.4">
      <c r="B22" s="6" t="s">
        <v>5</v>
      </c>
      <c r="J22" s="4" t="s">
        <v>12</v>
      </c>
    </row>
    <row r="23" spans="2:10" ht="35.1" customHeight="1" x14ac:dyDescent="0.4">
      <c r="B23" s="58" t="s">
        <v>109</v>
      </c>
      <c r="C23" s="58"/>
      <c r="D23" s="58"/>
      <c r="E23" s="58"/>
      <c r="F23" s="58"/>
      <c r="G23" s="58"/>
      <c r="H23" s="58"/>
      <c r="I23" s="58"/>
      <c r="J23" s="1"/>
    </row>
    <row r="24" spans="2:10" ht="35.1" customHeight="1" x14ac:dyDescent="0.4">
      <c r="B24" s="58" t="s">
        <v>110</v>
      </c>
      <c r="C24" s="58"/>
      <c r="D24" s="58"/>
      <c r="E24" s="58"/>
      <c r="F24" s="58"/>
      <c r="G24" s="58"/>
      <c r="H24" s="58"/>
      <c r="I24" s="58"/>
      <c r="J24" s="1"/>
    </row>
    <row r="25" spans="2:10" ht="35.1" customHeight="1" x14ac:dyDescent="0.4">
      <c r="B25" s="58" t="s">
        <v>111</v>
      </c>
      <c r="C25" s="58"/>
      <c r="D25" s="58"/>
      <c r="E25" s="58"/>
      <c r="F25" s="58"/>
      <c r="G25" s="58"/>
      <c r="H25" s="58"/>
      <c r="I25" s="58"/>
      <c r="J25" s="1"/>
    </row>
    <row r="26" spans="2:10" ht="35.1" customHeight="1" x14ac:dyDescent="0.4">
      <c r="B26" s="58" t="s">
        <v>112</v>
      </c>
      <c r="C26" s="58"/>
      <c r="D26" s="58"/>
      <c r="E26" s="58"/>
      <c r="F26" s="58"/>
      <c r="G26" s="58"/>
      <c r="H26" s="58"/>
      <c r="I26" s="58"/>
      <c r="J26" s="1"/>
    </row>
    <row r="27" spans="2:10" s="50" customFormat="1" ht="35.1" customHeight="1" x14ac:dyDescent="0.4">
      <c r="B27" s="58" t="s">
        <v>100</v>
      </c>
      <c r="C27" s="58"/>
      <c r="D27" s="58"/>
      <c r="E27" s="58"/>
      <c r="F27" s="58"/>
      <c r="G27" s="58"/>
      <c r="H27" s="58"/>
      <c r="I27" s="58"/>
      <c r="J27" s="1"/>
    </row>
    <row r="28" spans="2:10" ht="35.1" customHeight="1" x14ac:dyDescent="0.4"/>
    <row r="29" spans="2:10" ht="16.5" x14ac:dyDescent="0.4">
      <c r="B29" s="6" t="s">
        <v>35</v>
      </c>
    </row>
    <row r="30" spans="2:10" ht="5.0999999999999996" customHeight="1" x14ac:dyDescent="0.4">
      <c r="B30" s="6"/>
    </row>
    <row r="31" spans="2:10" x14ac:dyDescent="0.4">
      <c r="B31" s="50" t="s">
        <v>101</v>
      </c>
    </row>
    <row r="32" spans="2:10" x14ac:dyDescent="0.4">
      <c r="B32" s="50" t="s">
        <v>113</v>
      </c>
    </row>
    <row r="33" spans="2:2" x14ac:dyDescent="0.4">
      <c r="B33" s="50" t="s">
        <v>34</v>
      </c>
    </row>
    <row r="36" spans="2:2" ht="9.9499999999999993" customHeight="1" x14ac:dyDescent="0.4"/>
  </sheetData>
  <sheetProtection algorithmName="SHA-512" hashValue="dxAnXpZgv+8im/cpiY1zD+l2nibwmSnXwf+Z2k6uUejIZKeG8wx7mf2jJrtoykZ4zDRa+vCJRDsSN6y5wILfHA==" saltValue="g5BO50gEK70o+4ixAgAAVg==" spinCount="100000" sheet="1" objects="1" scenarios="1"/>
  <mergeCells count="14">
    <mergeCell ref="B27:I27"/>
    <mergeCell ref="B24:I24"/>
    <mergeCell ref="B16:I16"/>
    <mergeCell ref="H3:J3"/>
    <mergeCell ref="B19:I19"/>
    <mergeCell ref="B26:I26"/>
    <mergeCell ref="B25:I25"/>
    <mergeCell ref="B23:I23"/>
    <mergeCell ref="H7:J7"/>
    <mergeCell ref="H8:J8"/>
    <mergeCell ref="H9:J9"/>
    <mergeCell ref="H10:J10"/>
    <mergeCell ref="H11:J11"/>
    <mergeCell ref="H12:J12"/>
  </mergeCells>
  <phoneticPr fontId="2"/>
  <conditionalFormatting sqref="H7:J12">
    <cfRule type="containsBlanks" dxfId="41" priority="6">
      <formula>LEN(TRIM(H7))=0</formula>
    </cfRule>
  </conditionalFormatting>
  <conditionalFormatting sqref="J23:J27">
    <cfRule type="containsBlanks" dxfId="40" priority="1">
      <formula>LEN(TRIM(J23))=0</formula>
    </cfRule>
  </conditionalFormatting>
  <dataValidations count="1">
    <dataValidation type="list" allowBlank="1" showInputMessage="1" showErrorMessage="1" sqref="J23:J27" xr:uid="{EEB4CDCD-4EC8-401A-B54B-DC49DA4B52B9}">
      <formula1>"✓"</formula1>
    </dataValidation>
  </dataValidations>
  <pageMargins left="0.70866141732283472" right="0.70866141732283472" top="0.74803149606299213" bottom="0.74803149606299213" header="0.31496062992125984" footer="0.31496062992125984"/>
  <pageSetup paperSize="9" scale="85"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G64"/>
  <sheetViews>
    <sheetView showGridLines="0" view="pageBreakPreview" zoomScale="70" zoomScaleNormal="100" zoomScaleSheetLayoutView="70" workbookViewId="0">
      <pane xSplit="9" ySplit="11" topLeftCell="J12" activePane="bottomRight" state="frozen"/>
      <selection pane="topRight" activeCell="I1" sqref="I1"/>
      <selection pane="bottomLeft" activeCell="A12" sqref="A12"/>
      <selection pane="bottomRight" activeCell="K24" sqref="K24"/>
    </sheetView>
  </sheetViews>
  <sheetFormatPr defaultColWidth="9" defaultRowHeight="15.75" x14ac:dyDescent="0.4"/>
  <cols>
    <col min="1" max="1" width="5.625" style="2" customWidth="1"/>
    <col min="2" max="2" width="3.625" style="2" customWidth="1"/>
    <col min="3" max="3" width="8.5" style="2" customWidth="1"/>
    <col min="4" max="4" width="13.25" style="2" customWidth="1"/>
    <col min="5" max="5" width="7.625" style="2" customWidth="1"/>
    <col min="6" max="6" width="12.625" style="2" customWidth="1"/>
    <col min="7" max="7" width="6.625" style="2" customWidth="1"/>
    <col min="8" max="8" width="25.625" style="2" customWidth="1"/>
    <col min="9" max="9" width="1.625" style="2" customWidth="1"/>
    <col min="10" max="10" width="17.625" style="2" bestFit="1" customWidth="1"/>
    <col min="11" max="11" width="11.25" style="2" bestFit="1" customWidth="1"/>
    <col min="12" max="12" width="11.25" style="50" customWidth="1"/>
    <col min="13" max="13" width="15" style="2" bestFit="1" customWidth="1"/>
    <col min="14" max="14" width="1.625" style="2" customWidth="1"/>
    <col min="15" max="16" width="12.625" style="2" customWidth="1"/>
    <col min="17" max="17" width="1.625" style="2" customWidth="1"/>
    <col min="18" max="18" width="17.625" style="2" bestFit="1" customWidth="1"/>
    <col min="19" max="21" width="12.625" style="2" customWidth="1"/>
    <col min="22" max="22" width="1.625" style="2" customWidth="1"/>
    <col min="23" max="23" width="12.625" style="50" customWidth="1"/>
    <col min="24" max="24" width="1.625" style="50" customWidth="1"/>
    <col min="25" max="25" width="10.625" style="2" customWidth="1"/>
    <col min="26" max="26" width="1.625" style="2" customWidth="1"/>
    <col min="27" max="27" width="10.875" style="2" bestFit="1" customWidth="1"/>
    <col min="28" max="28" width="1.625" style="2" customWidth="1"/>
    <col min="29" max="29" width="10.875" style="2" bestFit="1" customWidth="1"/>
    <col min="30" max="30" width="1.625" style="2" customWidth="1"/>
    <col min="31" max="31" width="10.875" style="2" customWidth="1"/>
    <col min="32" max="32" width="1.625" style="2" customWidth="1"/>
    <col min="33" max="33" width="10.875" style="2" bestFit="1" customWidth="1"/>
    <col min="34" max="16384" width="9" style="2"/>
  </cols>
  <sheetData>
    <row r="1" spans="1:33" ht="21" customHeight="1" x14ac:dyDescent="0.4">
      <c r="A1" s="51" t="s">
        <v>103</v>
      </c>
      <c r="J1" s="27"/>
      <c r="S1" s="25"/>
    </row>
    <row r="2" spans="1:33" ht="21" x14ac:dyDescent="0.4">
      <c r="A2" s="10"/>
      <c r="J2" s="27"/>
      <c r="O2"/>
      <c r="S2" s="25"/>
    </row>
    <row r="3" spans="1:33" ht="15" customHeight="1" x14ac:dyDescent="0.4">
      <c r="A3" s="10"/>
      <c r="K3" s="4"/>
      <c r="L3" s="4"/>
      <c r="M3" s="4"/>
    </row>
    <row r="4" spans="1:33" ht="30" customHeight="1" x14ac:dyDescent="0.4">
      <c r="A4" s="10"/>
      <c r="C4" s="65" t="s">
        <v>14</v>
      </c>
      <c r="D4" s="65"/>
      <c r="E4" s="65">
        <f>調査書!H7</f>
        <v>0</v>
      </c>
      <c r="F4" s="65"/>
      <c r="G4" s="65"/>
      <c r="H4" s="65"/>
      <c r="J4" s="67" t="s">
        <v>36</v>
      </c>
      <c r="K4" s="68"/>
      <c r="L4" s="68"/>
      <c r="M4" s="69"/>
      <c r="O4" s="73" t="s">
        <v>37</v>
      </c>
      <c r="P4" s="73"/>
      <c r="Q4" s="73"/>
      <c r="R4" s="73"/>
      <c r="S4" s="73"/>
      <c r="T4" s="73"/>
      <c r="U4" s="73"/>
      <c r="V4" s="73"/>
      <c r="W4" s="73"/>
      <c r="X4" s="73"/>
      <c r="Y4" s="73"/>
    </row>
    <row r="5" spans="1:33" ht="20.25" customHeight="1" x14ac:dyDescent="0.4">
      <c r="A5" s="10"/>
      <c r="C5" s="66"/>
      <c r="D5" s="66"/>
      <c r="E5" s="66"/>
      <c r="F5" s="66"/>
      <c r="G5" s="66"/>
      <c r="H5" s="66"/>
      <c r="J5" s="70"/>
      <c r="K5" s="71"/>
      <c r="L5" s="71"/>
      <c r="M5" s="72"/>
      <c r="O5" s="73"/>
      <c r="P5" s="73"/>
      <c r="Q5" s="73"/>
      <c r="R5" s="73"/>
      <c r="S5" s="73"/>
      <c r="T5" s="73"/>
      <c r="U5" s="73"/>
      <c r="V5" s="73"/>
      <c r="W5" s="73"/>
      <c r="X5" s="73"/>
      <c r="Y5" s="73"/>
    </row>
    <row r="6" spans="1:33" ht="30" customHeight="1" x14ac:dyDescent="0.4">
      <c r="C6" s="74" t="s">
        <v>7</v>
      </c>
      <c r="D6" s="74"/>
      <c r="E6" s="74">
        <f>調査書!H8</f>
        <v>0</v>
      </c>
      <c r="F6" s="74"/>
      <c r="G6" s="74"/>
      <c r="H6" s="74"/>
      <c r="J6" s="75" t="s">
        <v>40</v>
      </c>
      <c r="K6" s="78" t="e">
        <f>IF((M8/K8)&gt;=66000,"○","府で審査します")</f>
        <v>#DIV/0!</v>
      </c>
      <c r="L6" s="79"/>
      <c r="M6" s="80"/>
      <c r="O6" s="84" t="s">
        <v>77</v>
      </c>
      <c r="P6" s="84" t="s">
        <v>78</v>
      </c>
      <c r="R6" s="86" t="s">
        <v>20</v>
      </c>
      <c r="S6" s="87"/>
      <c r="T6" s="88"/>
      <c r="U6" s="92" t="e">
        <f>U8/O8</f>
        <v>#DIV/0!</v>
      </c>
      <c r="W6" s="97" t="s">
        <v>104</v>
      </c>
      <c r="Y6" s="84" t="s">
        <v>18</v>
      </c>
      <c r="AA6" s="31" t="s">
        <v>21</v>
      </c>
      <c r="AC6" s="31" t="s">
        <v>21</v>
      </c>
      <c r="AE6" s="13"/>
      <c r="AG6" s="13"/>
    </row>
    <row r="7" spans="1:33" ht="19.5" customHeight="1" x14ac:dyDescent="0.4">
      <c r="C7" s="74"/>
      <c r="D7" s="74"/>
      <c r="E7" s="74"/>
      <c r="F7" s="74"/>
      <c r="G7" s="74"/>
      <c r="H7" s="74"/>
      <c r="J7" s="76"/>
      <c r="K7" s="81"/>
      <c r="L7" s="82"/>
      <c r="M7" s="83"/>
      <c r="O7" s="85"/>
      <c r="P7" s="85"/>
      <c r="R7" s="89"/>
      <c r="S7" s="90"/>
      <c r="T7" s="91"/>
      <c r="U7" s="93"/>
      <c r="W7" s="98"/>
      <c r="Y7" s="85"/>
      <c r="AA7" s="14"/>
      <c r="AC7" s="14"/>
      <c r="AE7" s="4"/>
      <c r="AG7" s="4"/>
    </row>
    <row r="8" spans="1:33" ht="37.5" customHeight="1" x14ac:dyDescent="0.4">
      <c r="C8" s="85" t="s">
        <v>22</v>
      </c>
      <c r="D8" s="74"/>
      <c r="E8" s="74"/>
      <c r="F8" s="108" t="s">
        <v>74</v>
      </c>
      <c r="G8" s="108" t="s">
        <v>75</v>
      </c>
      <c r="H8" s="85" t="s">
        <v>42</v>
      </c>
      <c r="J8" s="77"/>
      <c r="K8" s="113">
        <f>COUNTIFS(E12:E61,"教員",M12:M61,"&lt;&gt;0")</f>
        <v>0</v>
      </c>
      <c r="L8" s="114"/>
      <c r="M8" s="28">
        <f>M63</f>
        <v>0</v>
      </c>
      <c r="O8" s="11">
        <f>SUMIF(Y12:Y61,"○",O12:O61)+SUMIF(Y12:Y61,"×",O12:O61)</f>
        <v>0</v>
      </c>
      <c r="P8" s="11">
        <f>SUMIF(Y12:Y61,"○",P12:P61)+SUMIF(Y12:Y61,"×",P12:P61)</f>
        <v>0</v>
      </c>
      <c r="R8" s="94" t="s">
        <v>118</v>
      </c>
      <c r="S8" s="95"/>
      <c r="T8" s="96"/>
      <c r="U8" s="11">
        <f>P8-O8</f>
        <v>0</v>
      </c>
      <c r="W8" s="99"/>
      <c r="Y8" s="12" t="str">
        <f>IF(Y63&gt;(E63-F63-G63)/2,"○","×")</f>
        <v>×</v>
      </c>
      <c r="AA8" s="15">
        <f>SUM(AG12:AG61)</f>
        <v>0</v>
      </c>
      <c r="AC8" s="15">
        <f>SUM(M12:M61)+SUMIF(AC12:AC61,"○",U12:U61)</f>
        <v>0</v>
      </c>
      <c r="AE8" s="26"/>
      <c r="AG8" s="13"/>
    </row>
    <row r="9" spans="1:33" ht="37.5" customHeight="1" x14ac:dyDescent="0.4">
      <c r="C9" s="74"/>
      <c r="D9" s="74"/>
      <c r="E9" s="74"/>
      <c r="F9" s="109"/>
      <c r="G9" s="109"/>
      <c r="H9" s="74"/>
      <c r="J9" s="106" t="s">
        <v>17</v>
      </c>
      <c r="K9" s="106" t="s">
        <v>19</v>
      </c>
      <c r="L9" s="110" t="s">
        <v>102</v>
      </c>
      <c r="M9" s="106" t="s">
        <v>119</v>
      </c>
      <c r="O9" s="107" t="s">
        <v>76</v>
      </c>
      <c r="P9" s="107" t="s">
        <v>117</v>
      </c>
      <c r="R9" s="107" t="s">
        <v>17</v>
      </c>
      <c r="S9" s="107" t="s">
        <v>120</v>
      </c>
      <c r="T9" s="107" t="s">
        <v>121</v>
      </c>
      <c r="U9" s="107" t="s">
        <v>122</v>
      </c>
      <c r="W9" s="111" t="s">
        <v>105</v>
      </c>
      <c r="Y9" s="84" t="s">
        <v>4</v>
      </c>
      <c r="AA9" s="100" t="s">
        <v>44</v>
      </c>
      <c r="AC9" s="100" t="s">
        <v>43</v>
      </c>
      <c r="AE9" s="16"/>
      <c r="AG9" s="16"/>
    </row>
    <row r="10" spans="1:33" ht="37.5" customHeight="1" x14ac:dyDescent="0.4">
      <c r="C10" s="102" t="s">
        <v>3</v>
      </c>
      <c r="D10" s="74" t="s">
        <v>0</v>
      </c>
      <c r="E10" s="74" t="s">
        <v>1</v>
      </c>
      <c r="F10" s="109"/>
      <c r="G10" s="109"/>
      <c r="H10" s="74"/>
      <c r="I10" s="29"/>
      <c r="J10" s="107"/>
      <c r="K10" s="107"/>
      <c r="L10" s="107"/>
      <c r="M10" s="107"/>
      <c r="O10" s="84"/>
      <c r="P10" s="84"/>
      <c r="R10" s="107"/>
      <c r="S10" s="107"/>
      <c r="T10" s="107"/>
      <c r="U10" s="107"/>
      <c r="W10" s="112"/>
      <c r="Y10" s="74"/>
      <c r="AA10" s="101"/>
      <c r="AC10" s="101"/>
      <c r="AE10" s="31">
        <f>COUNTIF(AE12:AE61,"○")</f>
        <v>0</v>
      </c>
      <c r="AG10" s="13"/>
    </row>
    <row r="11" spans="1:33" ht="37.5" customHeight="1" x14ac:dyDescent="0.4">
      <c r="C11" s="103"/>
      <c r="D11" s="65"/>
      <c r="E11" s="65"/>
      <c r="F11" s="109"/>
      <c r="G11" s="109"/>
      <c r="H11" s="65"/>
      <c r="I11" s="29"/>
      <c r="J11" s="84"/>
      <c r="K11" s="84"/>
      <c r="L11" s="84"/>
      <c r="M11" s="84"/>
      <c r="O11" s="104" t="s">
        <v>38</v>
      </c>
      <c r="P11" s="105"/>
      <c r="R11" s="84"/>
      <c r="S11" s="84"/>
      <c r="T11" s="84"/>
      <c r="U11" s="84"/>
      <c r="W11" s="112"/>
      <c r="Y11" s="74"/>
      <c r="AA11" s="101"/>
      <c r="AC11" s="101"/>
      <c r="AE11" s="13" t="s">
        <v>39</v>
      </c>
      <c r="AG11" s="16" t="s">
        <v>29</v>
      </c>
    </row>
    <row r="12" spans="1:33" ht="17.45" customHeight="1" x14ac:dyDescent="0.4">
      <c r="A12" s="3" t="s">
        <v>2</v>
      </c>
      <c r="B12" s="2">
        <v>1</v>
      </c>
      <c r="C12" s="7"/>
      <c r="D12" s="7"/>
      <c r="E12" s="1"/>
      <c r="F12" s="1"/>
      <c r="G12" s="1"/>
      <c r="H12" s="7"/>
      <c r="J12" s="1"/>
      <c r="K12" s="8"/>
      <c r="L12" s="8"/>
      <c r="M12" s="57">
        <f>K12*12</f>
        <v>0</v>
      </c>
      <c r="O12" s="9"/>
      <c r="P12" s="9"/>
      <c r="R12" s="1"/>
      <c r="S12" s="8"/>
      <c r="T12" s="8"/>
      <c r="U12" s="18">
        <f>S12+T12</f>
        <v>0</v>
      </c>
      <c r="W12" s="1"/>
      <c r="Y12" s="30" t="str">
        <f>IF(OR(F12="R6新規採用",F12="R5途中採用",F12="R5・6転出入",F12="R5・6休職",F12="R5・6退職"),"‐",IF(G12="☆","‐",IF(E12="職員","‐",IF((P12-O12)&gt;(O12*0.005),"○","×"))))</f>
        <v>×</v>
      </c>
      <c r="AA12" s="31" t="str">
        <f>IFERROR(IF((M12+S12)/(M12+U12)&gt;=2/3,"○","×"),"-")</f>
        <v>-</v>
      </c>
      <c r="AC12" s="31" t="str">
        <f>IFERROR(IF((S12/U12)&gt;=2/3,"○","×"),"-")</f>
        <v>-</v>
      </c>
      <c r="AE12" s="13" t="e">
        <f>IF(E12="職員","‐",IF(G12="☆","‐",IF(M12/K12&gt;=6,"○","×")))</f>
        <v>#DIV/0!</v>
      </c>
      <c r="AG12" s="48">
        <f>IF(AA12="○",M12+U12,M12)</f>
        <v>0</v>
      </c>
    </row>
    <row r="13" spans="1:33" ht="17.45" customHeight="1" x14ac:dyDescent="0.4">
      <c r="A13" s="3" t="s">
        <v>2</v>
      </c>
      <c r="B13" s="2">
        <f>B12+1</f>
        <v>2</v>
      </c>
      <c r="C13" s="7"/>
      <c r="D13" s="7"/>
      <c r="E13" s="1"/>
      <c r="F13" s="1"/>
      <c r="G13" s="1"/>
      <c r="H13" s="7"/>
      <c r="J13" s="1"/>
      <c r="K13" s="8"/>
      <c r="L13" s="8"/>
      <c r="M13" s="57">
        <f t="shared" ref="M13:M61" si="0">K13*12</f>
        <v>0</v>
      </c>
      <c r="O13" s="9"/>
      <c r="P13" s="9"/>
      <c r="R13" s="1"/>
      <c r="S13" s="8"/>
      <c r="T13" s="8"/>
      <c r="U13" s="18">
        <f>S13+T13</f>
        <v>0</v>
      </c>
      <c r="W13" s="1"/>
      <c r="Y13" s="49" t="str">
        <f t="shared" ref="Y13:Y61" si="1">IF(OR(F13="R6新規採用",F13="R5途中採用",F13="R5・6転出入",F13="R5・6休職",F13="R5・6退職"),"‐",IF(G13="☆","‐",IF(E13="職員","‐",IF((P13-O13)&gt;(O13*0.005),"○","×"))))</f>
        <v>×</v>
      </c>
      <c r="AA13" s="31" t="str">
        <f t="shared" ref="AA13:AA61" si="2">IFERROR(IF((M13+S13)/(M13+U13)&gt;=2/3,"○","×"),"-")</f>
        <v>-</v>
      </c>
      <c r="AC13" s="31" t="str">
        <f t="shared" ref="AC13:AC61" si="3">IFERROR(IF((S13/U13)&gt;=2/3,"○","×"),"-")</f>
        <v>-</v>
      </c>
      <c r="AE13" s="13" t="e">
        <f t="shared" ref="AE13:AE61" si="4">IF(E13="職員","‐",IF(G13="☆","‐",IF(M13/K13&gt;=6,"○","×")))</f>
        <v>#DIV/0!</v>
      </c>
      <c r="AG13" s="48">
        <f>IF(AA13="○",M13+U13,M13)</f>
        <v>0</v>
      </c>
    </row>
    <row r="14" spans="1:33" ht="17.45" customHeight="1" x14ac:dyDescent="0.4">
      <c r="A14" s="3" t="s">
        <v>2</v>
      </c>
      <c r="B14" s="2">
        <f t="shared" ref="B14:B61" si="5">B13+1</f>
        <v>3</v>
      </c>
      <c r="C14" s="7"/>
      <c r="D14" s="7"/>
      <c r="E14" s="1"/>
      <c r="F14" s="1"/>
      <c r="G14" s="1"/>
      <c r="H14" s="7"/>
      <c r="J14" s="1"/>
      <c r="K14" s="8"/>
      <c r="L14" s="8"/>
      <c r="M14" s="57">
        <f t="shared" si="0"/>
        <v>0</v>
      </c>
      <c r="O14" s="9"/>
      <c r="P14" s="9"/>
      <c r="R14" s="1"/>
      <c r="S14" s="8"/>
      <c r="T14" s="8"/>
      <c r="U14" s="18">
        <f t="shared" ref="U14:U61" si="6">S14+T14</f>
        <v>0</v>
      </c>
      <c r="W14" s="1"/>
      <c r="Y14" s="49" t="str">
        <f t="shared" si="1"/>
        <v>×</v>
      </c>
      <c r="AA14" s="31" t="str">
        <f t="shared" si="2"/>
        <v>-</v>
      </c>
      <c r="AC14" s="31" t="str">
        <f t="shared" si="3"/>
        <v>-</v>
      </c>
      <c r="AE14" s="13" t="e">
        <f t="shared" si="4"/>
        <v>#DIV/0!</v>
      </c>
      <c r="AG14" s="48">
        <f t="shared" ref="AG14:AG61" si="7">IF(AA14="○",M14+U14,M14)</f>
        <v>0</v>
      </c>
    </row>
    <row r="15" spans="1:33" ht="17.45" customHeight="1" x14ac:dyDescent="0.4">
      <c r="A15" s="3" t="s">
        <v>2</v>
      </c>
      <c r="B15" s="2">
        <f t="shared" si="5"/>
        <v>4</v>
      </c>
      <c r="C15" s="7"/>
      <c r="D15" s="7"/>
      <c r="E15" s="1"/>
      <c r="F15" s="1"/>
      <c r="G15" s="1"/>
      <c r="H15" s="7"/>
      <c r="J15" s="1"/>
      <c r="K15" s="8"/>
      <c r="L15" s="8"/>
      <c r="M15" s="57">
        <f t="shared" si="0"/>
        <v>0</v>
      </c>
      <c r="O15" s="9"/>
      <c r="P15" s="9"/>
      <c r="R15" s="1"/>
      <c r="S15" s="8"/>
      <c r="T15" s="8"/>
      <c r="U15" s="18">
        <f t="shared" si="6"/>
        <v>0</v>
      </c>
      <c r="W15" s="1"/>
      <c r="Y15" s="49" t="str">
        <f t="shared" si="1"/>
        <v>×</v>
      </c>
      <c r="AA15" s="31" t="str">
        <f t="shared" si="2"/>
        <v>-</v>
      </c>
      <c r="AC15" s="31" t="str">
        <f t="shared" si="3"/>
        <v>-</v>
      </c>
      <c r="AE15" s="13" t="e">
        <f t="shared" si="4"/>
        <v>#DIV/0!</v>
      </c>
      <c r="AG15" s="48">
        <f t="shared" si="7"/>
        <v>0</v>
      </c>
    </row>
    <row r="16" spans="1:33" ht="17.45" customHeight="1" x14ac:dyDescent="0.4">
      <c r="A16" s="3" t="s">
        <v>2</v>
      </c>
      <c r="B16" s="2">
        <f t="shared" si="5"/>
        <v>5</v>
      </c>
      <c r="C16" s="7"/>
      <c r="D16" s="7"/>
      <c r="E16" s="1"/>
      <c r="F16" s="1"/>
      <c r="G16" s="1"/>
      <c r="H16" s="7"/>
      <c r="J16" s="1"/>
      <c r="K16" s="8"/>
      <c r="L16" s="8"/>
      <c r="M16" s="57">
        <f t="shared" si="0"/>
        <v>0</v>
      </c>
      <c r="O16" s="9"/>
      <c r="P16" s="9"/>
      <c r="R16" s="1"/>
      <c r="S16" s="8"/>
      <c r="T16" s="8"/>
      <c r="U16" s="18">
        <f t="shared" si="6"/>
        <v>0</v>
      </c>
      <c r="W16" s="1"/>
      <c r="Y16" s="49" t="str">
        <f t="shared" si="1"/>
        <v>×</v>
      </c>
      <c r="AA16" s="31" t="str">
        <f t="shared" si="2"/>
        <v>-</v>
      </c>
      <c r="AC16" s="31" t="str">
        <f t="shared" si="3"/>
        <v>-</v>
      </c>
      <c r="AE16" s="13" t="e">
        <f t="shared" si="4"/>
        <v>#DIV/0!</v>
      </c>
      <c r="AG16" s="48">
        <f t="shared" si="7"/>
        <v>0</v>
      </c>
    </row>
    <row r="17" spans="1:33" ht="17.45" customHeight="1" x14ac:dyDescent="0.4">
      <c r="A17" s="3" t="s">
        <v>2</v>
      </c>
      <c r="B17" s="2">
        <f t="shared" si="5"/>
        <v>6</v>
      </c>
      <c r="C17" s="7"/>
      <c r="D17" s="7"/>
      <c r="E17" s="1"/>
      <c r="F17" s="1"/>
      <c r="G17" s="1"/>
      <c r="H17" s="7"/>
      <c r="J17" s="1"/>
      <c r="K17" s="8"/>
      <c r="L17" s="8"/>
      <c r="M17" s="57">
        <f t="shared" si="0"/>
        <v>0</v>
      </c>
      <c r="O17" s="9"/>
      <c r="P17" s="9"/>
      <c r="R17" s="1"/>
      <c r="S17" s="8"/>
      <c r="T17" s="8"/>
      <c r="U17" s="18">
        <f t="shared" si="6"/>
        <v>0</v>
      </c>
      <c r="W17" s="1"/>
      <c r="Y17" s="49" t="str">
        <f t="shared" si="1"/>
        <v>×</v>
      </c>
      <c r="AA17" s="31" t="str">
        <f t="shared" si="2"/>
        <v>-</v>
      </c>
      <c r="AC17" s="31" t="str">
        <f t="shared" si="3"/>
        <v>-</v>
      </c>
      <c r="AE17" s="13" t="e">
        <f t="shared" si="4"/>
        <v>#DIV/0!</v>
      </c>
      <c r="AG17" s="48">
        <f t="shared" si="7"/>
        <v>0</v>
      </c>
    </row>
    <row r="18" spans="1:33" ht="17.45" customHeight="1" x14ac:dyDescent="0.4">
      <c r="A18" s="3" t="s">
        <v>2</v>
      </c>
      <c r="B18" s="2">
        <f t="shared" si="5"/>
        <v>7</v>
      </c>
      <c r="C18" s="7"/>
      <c r="D18" s="7"/>
      <c r="E18" s="1"/>
      <c r="F18" s="1"/>
      <c r="G18" s="1"/>
      <c r="H18" s="7"/>
      <c r="J18" s="1"/>
      <c r="K18" s="8"/>
      <c r="L18" s="8"/>
      <c r="M18" s="57">
        <f t="shared" si="0"/>
        <v>0</v>
      </c>
      <c r="O18" s="9"/>
      <c r="P18" s="9"/>
      <c r="R18" s="1"/>
      <c r="S18" s="8"/>
      <c r="T18" s="8"/>
      <c r="U18" s="18">
        <f t="shared" si="6"/>
        <v>0</v>
      </c>
      <c r="W18" s="1"/>
      <c r="Y18" s="49" t="str">
        <f t="shared" si="1"/>
        <v>×</v>
      </c>
      <c r="AA18" s="31" t="str">
        <f t="shared" si="2"/>
        <v>-</v>
      </c>
      <c r="AC18" s="31" t="str">
        <f t="shared" si="3"/>
        <v>-</v>
      </c>
      <c r="AE18" s="13" t="e">
        <f t="shared" si="4"/>
        <v>#DIV/0!</v>
      </c>
      <c r="AG18" s="48">
        <f t="shared" si="7"/>
        <v>0</v>
      </c>
    </row>
    <row r="19" spans="1:33" ht="17.45" customHeight="1" x14ac:dyDescent="0.4">
      <c r="A19" s="3" t="s">
        <v>2</v>
      </c>
      <c r="B19" s="2">
        <f t="shared" si="5"/>
        <v>8</v>
      </c>
      <c r="C19" s="7"/>
      <c r="D19" s="7"/>
      <c r="E19" s="1"/>
      <c r="F19" s="1"/>
      <c r="G19" s="1"/>
      <c r="H19" s="7"/>
      <c r="J19" s="1"/>
      <c r="K19" s="8"/>
      <c r="L19" s="8"/>
      <c r="M19" s="57">
        <f t="shared" si="0"/>
        <v>0</v>
      </c>
      <c r="O19" s="9"/>
      <c r="P19" s="9"/>
      <c r="R19" s="1"/>
      <c r="S19" s="8"/>
      <c r="T19" s="8"/>
      <c r="U19" s="18">
        <f t="shared" si="6"/>
        <v>0</v>
      </c>
      <c r="W19" s="1"/>
      <c r="Y19" s="49" t="str">
        <f t="shared" si="1"/>
        <v>×</v>
      </c>
      <c r="AA19" s="31" t="str">
        <f t="shared" si="2"/>
        <v>-</v>
      </c>
      <c r="AC19" s="31" t="str">
        <f t="shared" si="3"/>
        <v>-</v>
      </c>
      <c r="AE19" s="13" t="e">
        <f t="shared" si="4"/>
        <v>#DIV/0!</v>
      </c>
      <c r="AG19" s="48">
        <f t="shared" si="7"/>
        <v>0</v>
      </c>
    </row>
    <row r="20" spans="1:33" ht="17.45" customHeight="1" x14ac:dyDescent="0.4">
      <c r="A20" s="3" t="s">
        <v>2</v>
      </c>
      <c r="B20" s="2">
        <f t="shared" si="5"/>
        <v>9</v>
      </c>
      <c r="C20" s="7"/>
      <c r="D20" s="7"/>
      <c r="E20" s="1"/>
      <c r="F20" s="1"/>
      <c r="G20" s="1"/>
      <c r="H20" s="7"/>
      <c r="J20" s="1"/>
      <c r="K20" s="8"/>
      <c r="L20" s="8"/>
      <c r="M20" s="57">
        <f t="shared" si="0"/>
        <v>0</v>
      </c>
      <c r="O20" s="9"/>
      <c r="P20" s="9"/>
      <c r="R20" s="1"/>
      <c r="S20" s="8"/>
      <c r="T20" s="8"/>
      <c r="U20" s="18">
        <f t="shared" si="6"/>
        <v>0</v>
      </c>
      <c r="W20" s="1"/>
      <c r="Y20" s="49" t="str">
        <f t="shared" si="1"/>
        <v>×</v>
      </c>
      <c r="AA20" s="31" t="str">
        <f t="shared" si="2"/>
        <v>-</v>
      </c>
      <c r="AC20" s="31" t="str">
        <f t="shared" si="3"/>
        <v>-</v>
      </c>
      <c r="AE20" s="13" t="e">
        <f t="shared" si="4"/>
        <v>#DIV/0!</v>
      </c>
      <c r="AG20" s="48">
        <f t="shared" si="7"/>
        <v>0</v>
      </c>
    </row>
    <row r="21" spans="1:33" ht="17.45" customHeight="1" x14ac:dyDescent="0.4">
      <c r="A21" s="3" t="s">
        <v>2</v>
      </c>
      <c r="B21" s="2">
        <f t="shared" si="5"/>
        <v>10</v>
      </c>
      <c r="C21" s="7"/>
      <c r="D21" s="7"/>
      <c r="E21" s="1"/>
      <c r="F21" s="1"/>
      <c r="G21" s="1"/>
      <c r="H21" s="7"/>
      <c r="J21" s="1"/>
      <c r="K21" s="8"/>
      <c r="L21" s="8"/>
      <c r="M21" s="57">
        <f t="shared" si="0"/>
        <v>0</v>
      </c>
      <c r="O21" s="9"/>
      <c r="P21" s="9"/>
      <c r="R21" s="1"/>
      <c r="S21" s="8"/>
      <c r="T21" s="8"/>
      <c r="U21" s="18">
        <f t="shared" si="6"/>
        <v>0</v>
      </c>
      <c r="W21" s="1"/>
      <c r="Y21" s="49" t="str">
        <f t="shared" si="1"/>
        <v>×</v>
      </c>
      <c r="AA21" s="31" t="str">
        <f t="shared" si="2"/>
        <v>-</v>
      </c>
      <c r="AC21" s="31" t="str">
        <f t="shared" si="3"/>
        <v>-</v>
      </c>
      <c r="AE21" s="13" t="e">
        <f t="shared" si="4"/>
        <v>#DIV/0!</v>
      </c>
      <c r="AG21" s="48">
        <f t="shared" si="7"/>
        <v>0</v>
      </c>
    </row>
    <row r="22" spans="1:33" ht="17.45" customHeight="1" x14ac:dyDescent="0.4">
      <c r="A22" s="3" t="s">
        <v>2</v>
      </c>
      <c r="B22" s="2">
        <f t="shared" si="5"/>
        <v>11</v>
      </c>
      <c r="C22" s="7"/>
      <c r="D22" s="7"/>
      <c r="E22" s="1"/>
      <c r="F22" s="1"/>
      <c r="G22" s="1"/>
      <c r="H22" s="7"/>
      <c r="J22" s="1"/>
      <c r="K22" s="8"/>
      <c r="L22" s="8"/>
      <c r="M22" s="57">
        <f t="shared" si="0"/>
        <v>0</v>
      </c>
      <c r="O22" s="9"/>
      <c r="P22" s="9"/>
      <c r="R22" s="1"/>
      <c r="S22" s="8"/>
      <c r="T22" s="8"/>
      <c r="U22" s="18">
        <f t="shared" si="6"/>
        <v>0</v>
      </c>
      <c r="W22" s="1"/>
      <c r="Y22" s="49" t="str">
        <f t="shared" si="1"/>
        <v>×</v>
      </c>
      <c r="AA22" s="31" t="str">
        <f t="shared" si="2"/>
        <v>-</v>
      </c>
      <c r="AC22" s="31" t="str">
        <f t="shared" si="3"/>
        <v>-</v>
      </c>
      <c r="AE22" s="13" t="e">
        <f t="shared" si="4"/>
        <v>#DIV/0!</v>
      </c>
      <c r="AG22" s="48">
        <f t="shared" si="7"/>
        <v>0</v>
      </c>
    </row>
    <row r="23" spans="1:33" ht="17.45" customHeight="1" x14ac:dyDescent="0.4">
      <c r="A23" s="3" t="s">
        <v>2</v>
      </c>
      <c r="B23" s="2">
        <f t="shared" si="5"/>
        <v>12</v>
      </c>
      <c r="C23" s="7"/>
      <c r="D23" s="7"/>
      <c r="E23" s="1"/>
      <c r="F23" s="1"/>
      <c r="G23" s="1"/>
      <c r="H23" s="7"/>
      <c r="J23" s="1"/>
      <c r="K23" s="8"/>
      <c r="L23" s="8"/>
      <c r="M23" s="57">
        <f t="shared" si="0"/>
        <v>0</v>
      </c>
      <c r="O23" s="9"/>
      <c r="P23" s="9"/>
      <c r="R23" s="1"/>
      <c r="S23" s="8"/>
      <c r="T23" s="8"/>
      <c r="U23" s="18">
        <f t="shared" si="6"/>
        <v>0</v>
      </c>
      <c r="W23" s="1"/>
      <c r="Y23" s="49" t="str">
        <f t="shared" si="1"/>
        <v>×</v>
      </c>
      <c r="AA23" s="31" t="str">
        <f t="shared" si="2"/>
        <v>-</v>
      </c>
      <c r="AC23" s="31" t="str">
        <f t="shared" si="3"/>
        <v>-</v>
      </c>
      <c r="AE23" s="13" t="e">
        <f t="shared" si="4"/>
        <v>#DIV/0!</v>
      </c>
      <c r="AG23" s="48">
        <f t="shared" si="7"/>
        <v>0</v>
      </c>
    </row>
    <row r="24" spans="1:33" ht="17.45" customHeight="1" x14ac:dyDescent="0.4">
      <c r="A24" s="3" t="s">
        <v>2</v>
      </c>
      <c r="B24" s="2">
        <f t="shared" si="5"/>
        <v>13</v>
      </c>
      <c r="C24" s="7"/>
      <c r="D24" s="7"/>
      <c r="E24" s="1"/>
      <c r="F24" s="1"/>
      <c r="G24" s="1"/>
      <c r="H24" s="7"/>
      <c r="J24" s="1"/>
      <c r="K24" s="8"/>
      <c r="L24" s="8"/>
      <c r="M24" s="57">
        <f t="shared" si="0"/>
        <v>0</v>
      </c>
      <c r="O24" s="9"/>
      <c r="P24" s="9"/>
      <c r="R24" s="1"/>
      <c r="S24" s="8"/>
      <c r="T24" s="8"/>
      <c r="U24" s="18">
        <f t="shared" si="6"/>
        <v>0</v>
      </c>
      <c r="W24" s="1"/>
      <c r="Y24" s="49" t="str">
        <f t="shared" si="1"/>
        <v>×</v>
      </c>
      <c r="AA24" s="31" t="str">
        <f t="shared" si="2"/>
        <v>-</v>
      </c>
      <c r="AC24" s="31" t="str">
        <f t="shared" si="3"/>
        <v>-</v>
      </c>
      <c r="AE24" s="13" t="e">
        <f t="shared" si="4"/>
        <v>#DIV/0!</v>
      </c>
      <c r="AG24" s="48">
        <f t="shared" si="7"/>
        <v>0</v>
      </c>
    </row>
    <row r="25" spans="1:33" ht="17.45" customHeight="1" x14ac:dyDescent="0.4">
      <c r="A25" s="3" t="s">
        <v>2</v>
      </c>
      <c r="B25" s="2">
        <f t="shared" si="5"/>
        <v>14</v>
      </c>
      <c r="C25" s="7"/>
      <c r="D25" s="7"/>
      <c r="E25" s="1"/>
      <c r="F25" s="1"/>
      <c r="G25" s="1"/>
      <c r="H25" s="7"/>
      <c r="J25" s="1"/>
      <c r="K25" s="8"/>
      <c r="L25" s="8"/>
      <c r="M25" s="57">
        <f t="shared" si="0"/>
        <v>0</v>
      </c>
      <c r="O25" s="9"/>
      <c r="P25" s="9"/>
      <c r="R25" s="1"/>
      <c r="S25" s="8"/>
      <c r="T25" s="8"/>
      <c r="U25" s="18">
        <f t="shared" si="6"/>
        <v>0</v>
      </c>
      <c r="W25" s="1"/>
      <c r="Y25" s="49" t="str">
        <f t="shared" si="1"/>
        <v>×</v>
      </c>
      <c r="AA25" s="31" t="str">
        <f t="shared" si="2"/>
        <v>-</v>
      </c>
      <c r="AC25" s="31" t="str">
        <f t="shared" si="3"/>
        <v>-</v>
      </c>
      <c r="AE25" s="13" t="e">
        <f t="shared" si="4"/>
        <v>#DIV/0!</v>
      </c>
      <c r="AG25" s="48">
        <f t="shared" si="7"/>
        <v>0</v>
      </c>
    </row>
    <row r="26" spans="1:33" ht="17.45" customHeight="1" x14ac:dyDescent="0.4">
      <c r="A26" s="3" t="s">
        <v>2</v>
      </c>
      <c r="B26" s="2">
        <f t="shared" si="5"/>
        <v>15</v>
      </c>
      <c r="C26" s="7"/>
      <c r="D26" s="7"/>
      <c r="E26" s="1"/>
      <c r="F26" s="1"/>
      <c r="G26" s="1"/>
      <c r="H26" s="7"/>
      <c r="J26" s="1"/>
      <c r="K26" s="8"/>
      <c r="L26" s="8"/>
      <c r="M26" s="57">
        <f t="shared" si="0"/>
        <v>0</v>
      </c>
      <c r="O26" s="9"/>
      <c r="P26" s="9"/>
      <c r="R26" s="1"/>
      <c r="S26" s="8"/>
      <c r="T26" s="8"/>
      <c r="U26" s="18">
        <f t="shared" si="6"/>
        <v>0</v>
      </c>
      <c r="W26" s="1"/>
      <c r="Y26" s="49" t="str">
        <f t="shared" si="1"/>
        <v>×</v>
      </c>
      <c r="AA26" s="31" t="str">
        <f t="shared" si="2"/>
        <v>-</v>
      </c>
      <c r="AC26" s="31" t="str">
        <f t="shared" si="3"/>
        <v>-</v>
      </c>
      <c r="AE26" s="13" t="e">
        <f t="shared" si="4"/>
        <v>#DIV/0!</v>
      </c>
      <c r="AG26" s="48">
        <f t="shared" si="7"/>
        <v>0</v>
      </c>
    </row>
    <row r="27" spans="1:33" ht="17.45" customHeight="1" x14ac:dyDescent="0.4">
      <c r="A27" s="3" t="s">
        <v>2</v>
      </c>
      <c r="B27" s="2">
        <f t="shared" si="5"/>
        <v>16</v>
      </c>
      <c r="C27" s="7"/>
      <c r="D27" s="7"/>
      <c r="E27" s="1"/>
      <c r="F27" s="1"/>
      <c r="G27" s="1"/>
      <c r="H27" s="7"/>
      <c r="J27" s="1"/>
      <c r="K27" s="8"/>
      <c r="L27" s="8"/>
      <c r="M27" s="57">
        <f t="shared" si="0"/>
        <v>0</v>
      </c>
      <c r="O27" s="9"/>
      <c r="P27" s="9"/>
      <c r="R27" s="1"/>
      <c r="S27" s="8"/>
      <c r="T27" s="8"/>
      <c r="U27" s="18">
        <f t="shared" si="6"/>
        <v>0</v>
      </c>
      <c r="W27" s="1"/>
      <c r="Y27" s="49" t="str">
        <f t="shared" si="1"/>
        <v>×</v>
      </c>
      <c r="AA27" s="31" t="str">
        <f t="shared" si="2"/>
        <v>-</v>
      </c>
      <c r="AC27" s="31" t="str">
        <f t="shared" si="3"/>
        <v>-</v>
      </c>
      <c r="AE27" s="13" t="e">
        <f t="shared" si="4"/>
        <v>#DIV/0!</v>
      </c>
      <c r="AG27" s="48">
        <f t="shared" si="7"/>
        <v>0</v>
      </c>
    </row>
    <row r="28" spans="1:33" ht="17.45" customHeight="1" x14ac:dyDescent="0.4">
      <c r="A28" s="3" t="s">
        <v>2</v>
      </c>
      <c r="B28" s="2">
        <f t="shared" si="5"/>
        <v>17</v>
      </c>
      <c r="C28" s="7"/>
      <c r="D28" s="7"/>
      <c r="E28" s="1"/>
      <c r="F28" s="1"/>
      <c r="G28" s="1"/>
      <c r="H28" s="7"/>
      <c r="J28" s="1"/>
      <c r="K28" s="8"/>
      <c r="L28" s="8"/>
      <c r="M28" s="57">
        <f t="shared" si="0"/>
        <v>0</v>
      </c>
      <c r="O28" s="9"/>
      <c r="P28" s="9"/>
      <c r="R28" s="1"/>
      <c r="S28" s="8"/>
      <c r="T28" s="8"/>
      <c r="U28" s="18">
        <f t="shared" si="6"/>
        <v>0</v>
      </c>
      <c r="W28" s="1"/>
      <c r="Y28" s="49" t="str">
        <f t="shared" si="1"/>
        <v>×</v>
      </c>
      <c r="AA28" s="31" t="str">
        <f t="shared" si="2"/>
        <v>-</v>
      </c>
      <c r="AC28" s="31" t="str">
        <f t="shared" si="3"/>
        <v>-</v>
      </c>
      <c r="AE28" s="13" t="e">
        <f t="shared" si="4"/>
        <v>#DIV/0!</v>
      </c>
      <c r="AG28" s="48">
        <f t="shared" si="7"/>
        <v>0</v>
      </c>
    </row>
    <row r="29" spans="1:33" ht="17.45" customHeight="1" x14ac:dyDescent="0.4">
      <c r="A29" s="3" t="s">
        <v>2</v>
      </c>
      <c r="B29" s="2">
        <f t="shared" si="5"/>
        <v>18</v>
      </c>
      <c r="C29" s="7"/>
      <c r="D29" s="7"/>
      <c r="E29" s="1"/>
      <c r="F29" s="1"/>
      <c r="G29" s="1"/>
      <c r="H29" s="7"/>
      <c r="J29" s="1"/>
      <c r="K29" s="8"/>
      <c r="L29" s="8"/>
      <c r="M29" s="57">
        <f t="shared" si="0"/>
        <v>0</v>
      </c>
      <c r="O29" s="9"/>
      <c r="P29" s="9"/>
      <c r="R29" s="1"/>
      <c r="S29" s="8"/>
      <c r="T29" s="8"/>
      <c r="U29" s="18">
        <f t="shared" si="6"/>
        <v>0</v>
      </c>
      <c r="W29" s="1"/>
      <c r="Y29" s="49" t="str">
        <f t="shared" si="1"/>
        <v>×</v>
      </c>
      <c r="AA29" s="31" t="str">
        <f t="shared" si="2"/>
        <v>-</v>
      </c>
      <c r="AC29" s="31" t="str">
        <f t="shared" si="3"/>
        <v>-</v>
      </c>
      <c r="AE29" s="13" t="e">
        <f t="shared" si="4"/>
        <v>#DIV/0!</v>
      </c>
      <c r="AG29" s="48">
        <f t="shared" si="7"/>
        <v>0</v>
      </c>
    </row>
    <row r="30" spans="1:33" ht="17.45" customHeight="1" x14ac:dyDescent="0.4">
      <c r="A30" s="3" t="s">
        <v>2</v>
      </c>
      <c r="B30" s="2">
        <f t="shared" si="5"/>
        <v>19</v>
      </c>
      <c r="C30" s="7"/>
      <c r="D30" s="7"/>
      <c r="E30" s="1"/>
      <c r="F30" s="1"/>
      <c r="G30" s="1"/>
      <c r="H30" s="7"/>
      <c r="J30" s="1"/>
      <c r="K30" s="8"/>
      <c r="L30" s="8"/>
      <c r="M30" s="57">
        <f t="shared" si="0"/>
        <v>0</v>
      </c>
      <c r="O30" s="9"/>
      <c r="P30" s="9"/>
      <c r="R30" s="1"/>
      <c r="S30" s="8"/>
      <c r="T30" s="8"/>
      <c r="U30" s="18">
        <f t="shared" si="6"/>
        <v>0</v>
      </c>
      <c r="W30" s="1"/>
      <c r="Y30" s="49" t="str">
        <f t="shared" si="1"/>
        <v>×</v>
      </c>
      <c r="AA30" s="31" t="str">
        <f t="shared" si="2"/>
        <v>-</v>
      </c>
      <c r="AC30" s="31" t="str">
        <f t="shared" si="3"/>
        <v>-</v>
      </c>
      <c r="AE30" s="13" t="e">
        <f t="shared" si="4"/>
        <v>#DIV/0!</v>
      </c>
      <c r="AG30" s="48">
        <f t="shared" si="7"/>
        <v>0</v>
      </c>
    </row>
    <row r="31" spans="1:33" ht="17.45" customHeight="1" x14ac:dyDescent="0.4">
      <c r="A31" s="3" t="s">
        <v>2</v>
      </c>
      <c r="B31" s="2">
        <f t="shared" si="5"/>
        <v>20</v>
      </c>
      <c r="C31" s="7"/>
      <c r="D31" s="7"/>
      <c r="E31" s="1"/>
      <c r="F31" s="1"/>
      <c r="G31" s="1"/>
      <c r="H31" s="7"/>
      <c r="J31" s="1"/>
      <c r="K31" s="8"/>
      <c r="L31" s="8"/>
      <c r="M31" s="57">
        <f t="shared" si="0"/>
        <v>0</v>
      </c>
      <c r="O31" s="9"/>
      <c r="P31" s="9"/>
      <c r="R31" s="1"/>
      <c r="S31" s="8"/>
      <c r="T31" s="8"/>
      <c r="U31" s="18">
        <f t="shared" si="6"/>
        <v>0</v>
      </c>
      <c r="W31" s="1"/>
      <c r="Y31" s="49" t="str">
        <f t="shared" si="1"/>
        <v>×</v>
      </c>
      <c r="AA31" s="31" t="str">
        <f t="shared" si="2"/>
        <v>-</v>
      </c>
      <c r="AC31" s="31" t="str">
        <f t="shared" si="3"/>
        <v>-</v>
      </c>
      <c r="AE31" s="13" t="e">
        <f t="shared" si="4"/>
        <v>#DIV/0!</v>
      </c>
      <c r="AG31" s="48">
        <f t="shared" si="7"/>
        <v>0</v>
      </c>
    </row>
    <row r="32" spans="1:33" ht="17.45" customHeight="1" x14ac:dyDescent="0.4">
      <c r="A32" s="3" t="s">
        <v>2</v>
      </c>
      <c r="B32" s="2">
        <f t="shared" si="5"/>
        <v>21</v>
      </c>
      <c r="C32" s="7"/>
      <c r="D32" s="7"/>
      <c r="E32" s="1"/>
      <c r="F32" s="1"/>
      <c r="G32" s="1"/>
      <c r="H32" s="7"/>
      <c r="J32" s="1"/>
      <c r="K32" s="8"/>
      <c r="L32" s="8"/>
      <c r="M32" s="57">
        <f t="shared" si="0"/>
        <v>0</v>
      </c>
      <c r="O32" s="9"/>
      <c r="P32" s="9"/>
      <c r="R32" s="1"/>
      <c r="S32" s="8"/>
      <c r="T32" s="8"/>
      <c r="U32" s="18">
        <f t="shared" si="6"/>
        <v>0</v>
      </c>
      <c r="W32" s="1"/>
      <c r="Y32" s="49" t="str">
        <f t="shared" si="1"/>
        <v>×</v>
      </c>
      <c r="AA32" s="31" t="str">
        <f t="shared" si="2"/>
        <v>-</v>
      </c>
      <c r="AC32" s="31" t="str">
        <f t="shared" si="3"/>
        <v>-</v>
      </c>
      <c r="AE32" s="13" t="e">
        <f t="shared" si="4"/>
        <v>#DIV/0!</v>
      </c>
      <c r="AG32" s="48">
        <f t="shared" si="7"/>
        <v>0</v>
      </c>
    </row>
    <row r="33" spans="1:33" ht="17.45" customHeight="1" x14ac:dyDescent="0.4">
      <c r="A33" s="3" t="s">
        <v>2</v>
      </c>
      <c r="B33" s="2">
        <f t="shared" si="5"/>
        <v>22</v>
      </c>
      <c r="C33" s="7"/>
      <c r="D33" s="7"/>
      <c r="E33" s="1"/>
      <c r="F33" s="1"/>
      <c r="G33" s="1"/>
      <c r="H33" s="7"/>
      <c r="J33" s="1"/>
      <c r="K33" s="8"/>
      <c r="L33" s="8"/>
      <c r="M33" s="57">
        <f t="shared" si="0"/>
        <v>0</v>
      </c>
      <c r="O33" s="9"/>
      <c r="P33" s="9"/>
      <c r="R33" s="1"/>
      <c r="S33" s="8"/>
      <c r="T33" s="8"/>
      <c r="U33" s="18">
        <f t="shared" si="6"/>
        <v>0</v>
      </c>
      <c r="W33" s="1"/>
      <c r="Y33" s="49" t="str">
        <f t="shared" si="1"/>
        <v>×</v>
      </c>
      <c r="AA33" s="31" t="str">
        <f t="shared" si="2"/>
        <v>-</v>
      </c>
      <c r="AC33" s="31" t="str">
        <f t="shared" si="3"/>
        <v>-</v>
      </c>
      <c r="AE33" s="13" t="e">
        <f t="shared" si="4"/>
        <v>#DIV/0!</v>
      </c>
      <c r="AG33" s="48">
        <f t="shared" si="7"/>
        <v>0</v>
      </c>
    </row>
    <row r="34" spans="1:33" ht="17.45" customHeight="1" x14ac:dyDescent="0.4">
      <c r="A34" s="3" t="s">
        <v>2</v>
      </c>
      <c r="B34" s="2">
        <f t="shared" si="5"/>
        <v>23</v>
      </c>
      <c r="C34" s="7"/>
      <c r="D34" s="7"/>
      <c r="E34" s="1"/>
      <c r="F34" s="1"/>
      <c r="G34" s="1"/>
      <c r="H34" s="7"/>
      <c r="J34" s="1"/>
      <c r="K34" s="8"/>
      <c r="L34" s="8"/>
      <c r="M34" s="57">
        <f t="shared" si="0"/>
        <v>0</v>
      </c>
      <c r="O34" s="9"/>
      <c r="P34" s="9"/>
      <c r="R34" s="1"/>
      <c r="S34" s="8"/>
      <c r="T34" s="8"/>
      <c r="U34" s="18">
        <f t="shared" si="6"/>
        <v>0</v>
      </c>
      <c r="W34" s="1"/>
      <c r="Y34" s="49" t="str">
        <f t="shared" si="1"/>
        <v>×</v>
      </c>
      <c r="AA34" s="31" t="str">
        <f t="shared" si="2"/>
        <v>-</v>
      </c>
      <c r="AC34" s="31" t="str">
        <f t="shared" si="3"/>
        <v>-</v>
      </c>
      <c r="AE34" s="13" t="e">
        <f t="shared" si="4"/>
        <v>#DIV/0!</v>
      </c>
      <c r="AG34" s="48">
        <f t="shared" si="7"/>
        <v>0</v>
      </c>
    </row>
    <row r="35" spans="1:33" ht="17.45" customHeight="1" x14ac:dyDescent="0.4">
      <c r="A35" s="3" t="s">
        <v>2</v>
      </c>
      <c r="B35" s="2">
        <f t="shared" si="5"/>
        <v>24</v>
      </c>
      <c r="C35" s="7"/>
      <c r="D35" s="7"/>
      <c r="E35" s="1"/>
      <c r="F35" s="1"/>
      <c r="G35" s="1"/>
      <c r="H35" s="23"/>
      <c r="J35" s="1"/>
      <c r="K35" s="8"/>
      <c r="L35" s="8"/>
      <c r="M35" s="57">
        <f t="shared" si="0"/>
        <v>0</v>
      </c>
      <c r="O35" s="9"/>
      <c r="P35" s="9"/>
      <c r="R35" s="1"/>
      <c r="S35" s="8"/>
      <c r="T35" s="8"/>
      <c r="U35" s="18">
        <f t="shared" si="6"/>
        <v>0</v>
      </c>
      <c r="W35" s="1"/>
      <c r="Y35" s="49" t="str">
        <f t="shared" si="1"/>
        <v>×</v>
      </c>
      <c r="AA35" s="31" t="str">
        <f t="shared" si="2"/>
        <v>-</v>
      </c>
      <c r="AC35" s="31" t="str">
        <f t="shared" si="3"/>
        <v>-</v>
      </c>
      <c r="AE35" s="13" t="e">
        <f t="shared" si="4"/>
        <v>#DIV/0!</v>
      </c>
      <c r="AG35" s="48">
        <f t="shared" si="7"/>
        <v>0</v>
      </c>
    </row>
    <row r="36" spans="1:33" ht="17.45" customHeight="1" x14ac:dyDescent="0.4">
      <c r="A36" s="3" t="s">
        <v>2</v>
      </c>
      <c r="B36" s="2">
        <f t="shared" si="5"/>
        <v>25</v>
      </c>
      <c r="C36" s="7"/>
      <c r="D36" s="7"/>
      <c r="E36" s="1"/>
      <c r="F36" s="1"/>
      <c r="G36" s="1"/>
      <c r="H36" s="23"/>
      <c r="J36" s="1"/>
      <c r="K36" s="8"/>
      <c r="L36" s="8"/>
      <c r="M36" s="57">
        <f t="shared" si="0"/>
        <v>0</v>
      </c>
      <c r="O36" s="9"/>
      <c r="P36" s="9"/>
      <c r="R36" s="1"/>
      <c r="S36" s="8"/>
      <c r="T36" s="8"/>
      <c r="U36" s="18">
        <f t="shared" si="6"/>
        <v>0</v>
      </c>
      <c r="W36" s="1"/>
      <c r="Y36" s="49" t="str">
        <f t="shared" si="1"/>
        <v>×</v>
      </c>
      <c r="AA36" s="31" t="str">
        <f t="shared" si="2"/>
        <v>-</v>
      </c>
      <c r="AC36" s="31" t="str">
        <f t="shared" si="3"/>
        <v>-</v>
      </c>
      <c r="AE36" s="13" t="e">
        <f t="shared" si="4"/>
        <v>#DIV/0!</v>
      </c>
      <c r="AG36" s="48">
        <f t="shared" si="7"/>
        <v>0</v>
      </c>
    </row>
    <row r="37" spans="1:33" ht="17.45" customHeight="1" x14ac:dyDescent="0.4">
      <c r="A37" s="3" t="s">
        <v>2</v>
      </c>
      <c r="B37" s="2">
        <f t="shared" si="5"/>
        <v>26</v>
      </c>
      <c r="C37" s="7"/>
      <c r="D37" s="7"/>
      <c r="E37" s="1"/>
      <c r="F37" s="1"/>
      <c r="G37" s="1"/>
      <c r="H37" s="7"/>
      <c r="J37" s="1"/>
      <c r="K37" s="8"/>
      <c r="L37" s="8"/>
      <c r="M37" s="57">
        <f t="shared" si="0"/>
        <v>0</v>
      </c>
      <c r="O37" s="9"/>
      <c r="P37" s="9"/>
      <c r="R37" s="1"/>
      <c r="S37" s="8"/>
      <c r="T37" s="8"/>
      <c r="U37" s="18">
        <f t="shared" si="6"/>
        <v>0</v>
      </c>
      <c r="W37" s="1"/>
      <c r="Y37" s="49" t="str">
        <f t="shared" si="1"/>
        <v>×</v>
      </c>
      <c r="AA37" s="31" t="str">
        <f t="shared" si="2"/>
        <v>-</v>
      </c>
      <c r="AC37" s="31" t="str">
        <f t="shared" si="3"/>
        <v>-</v>
      </c>
      <c r="AE37" s="13" t="e">
        <f t="shared" si="4"/>
        <v>#DIV/0!</v>
      </c>
      <c r="AG37" s="48">
        <f t="shared" si="7"/>
        <v>0</v>
      </c>
    </row>
    <row r="38" spans="1:33" ht="17.45" customHeight="1" x14ac:dyDescent="0.4">
      <c r="A38" s="3" t="s">
        <v>2</v>
      </c>
      <c r="B38" s="2">
        <f t="shared" si="5"/>
        <v>27</v>
      </c>
      <c r="C38" s="7"/>
      <c r="D38" s="7"/>
      <c r="E38" s="1"/>
      <c r="F38" s="1"/>
      <c r="G38" s="1"/>
      <c r="H38" s="7"/>
      <c r="J38" s="1"/>
      <c r="K38" s="8"/>
      <c r="L38" s="8"/>
      <c r="M38" s="57">
        <f t="shared" si="0"/>
        <v>0</v>
      </c>
      <c r="O38" s="9"/>
      <c r="P38" s="9"/>
      <c r="R38" s="1"/>
      <c r="S38" s="8"/>
      <c r="T38" s="8"/>
      <c r="U38" s="18">
        <f t="shared" si="6"/>
        <v>0</v>
      </c>
      <c r="W38" s="1"/>
      <c r="Y38" s="49" t="str">
        <f>IF(OR(F38="R6新規採用",F38="R5途中採用",F38="R5・6転出入",F38="R5・6休職",F38="R5・6退職"),"‐",IF(G38="☆","‐",IF(E38="職員","‐",IF((P38-O38)&gt;(O38*0.005),"○","×"))))</f>
        <v>×</v>
      </c>
      <c r="AA38" s="31" t="str">
        <f t="shared" si="2"/>
        <v>-</v>
      </c>
      <c r="AC38" s="31" t="str">
        <f t="shared" si="3"/>
        <v>-</v>
      </c>
      <c r="AE38" s="13" t="e">
        <f t="shared" si="4"/>
        <v>#DIV/0!</v>
      </c>
      <c r="AG38" s="48">
        <f t="shared" si="7"/>
        <v>0</v>
      </c>
    </row>
    <row r="39" spans="1:33" ht="17.45" customHeight="1" x14ac:dyDescent="0.4">
      <c r="A39" s="3" t="s">
        <v>2</v>
      </c>
      <c r="B39" s="2">
        <f t="shared" si="5"/>
        <v>28</v>
      </c>
      <c r="C39" s="7"/>
      <c r="D39" s="7"/>
      <c r="E39" s="1"/>
      <c r="F39" s="1"/>
      <c r="G39" s="1"/>
      <c r="H39" s="7"/>
      <c r="J39" s="1"/>
      <c r="K39" s="8"/>
      <c r="L39" s="8"/>
      <c r="M39" s="57">
        <f t="shared" si="0"/>
        <v>0</v>
      </c>
      <c r="O39" s="9"/>
      <c r="P39" s="9"/>
      <c r="R39" s="1"/>
      <c r="S39" s="8"/>
      <c r="T39" s="8"/>
      <c r="U39" s="18">
        <f t="shared" si="6"/>
        <v>0</v>
      </c>
      <c r="W39" s="1"/>
      <c r="Y39" s="49" t="str">
        <f t="shared" si="1"/>
        <v>×</v>
      </c>
      <c r="AA39" s="31" t="str">
        <f t="shared" si="2"/>
        <v>-</v>
      </c>
      <c r="AC39" s="31" t="str">
        <f t="shared" si="3"/>
        <v>-</v>
      </c>
      <c r="AE39" s="13" t="e">
        <f t="shared" si="4"/>
        <v>#DIV/0!</v>
      </c>
      <c r="AG39" s="48">
        <f t="shared" si="7"/>
        <v>0</v>
      </c>
    </row>
    <row r="40" spans="1:33" ht="17.45" customHeight="1" x14ac:dyDescent="0.4">
      <c r="A40" s="3" t="s">
        <v>2</v>
      </c>
      <c r="B40" s="2">
        <f t="shared" si="5"/>
        <v>29</v>
      </c>
      <c r="C40" s="7"/>
      <c r="D40" s="7"/>
      <c r="E40" s="1"/>
      <c r="F40" s="1"/>
      <c r="G40" s="1"/>
      <c r="H40" s="7"/>
      <c r="J40" s="1"/>
      <c r="K40" s="8"/>
      <c r="L40" s="8"/>
      <c r="M40" s="57">
        <f t="shared" si="0"/>
        <v>0</v>
      </c>
      <c r="O40" s="9"/>
      <c r="P40" s="9"/>
      <c r="R40" s="1"/>
      <c r="S40" s="8"/>
      <c r="T40" s="8"/>
      <c r="U40" s="18">
        <f t="shared" si="6"/>
        <v>0</v>
      </c>
      <c r="W40" s="1"/>
      <c r="Y40" s="49" t="str">
        <f t="shared" si="1"/>
        <v>×</v>
      </c>
      <c r="AA40" s="31" t="str">
        <f t="shared" si="2"/>
        <v>-</v>
      </c>
      <c r="AC40" s="31" t="str">
        <f t="shared" si="3"/>
        <v>-</v>
      </c>
      <c r="AE40" s="13" t="e">
        <f t="shared" si="4"/>
        <v>#DIV/0!</v>
      </c>
      <c r="AG40" s="48">
        <f t="shared" si="7"/>
        <v>0</v>
      </c>
    </row>
    <row r="41" spans="1:33" ht="17.45" customHeight="1" x14ac:dyDescent="0.4">
      <c r="A41" s="3" t="s">
        <v>2</v>
      </c>
      <c r="B41" s="2">
        <f t="shared" si="5"/>
        <v>30</v>
      </c>
      <c r="C41" s="7"/>
      <c r="D41" s="7"/>
      <c r="E41" s="1"/>
      <c r="F41" s="1"/>
      <c r="G41" s="1"/>
      <c r="H41" s="7"/>
      <c r="J41" s="1"/>
      <c r="K41" s="8"/>
      <c r="L41" s="8"/>
      <c r="M41" s="57">
        <f t="shared" si="0"/>
        <v>0</v>
      </c>
      <c r="O41" s="9"/>
      <c r="P41" s="9"/>
      <c r="R41" s="1"/>
      <c r="S41" s="8"/>
      <c r="T41" s="8"/>
      <c r="U41" s="18">
        <f t="shared" si="6"/>
        <v>0</v>
      </c>
      <c r="W41" s="1"/>
      <c r="Y41" s="49" t="str">
        <f t="shared" si="1"/>
        <v>×</v>
      </c>
      <c r="AA41" s="31" t="str">
        <f t="shared" si="2"/>
        <v>-</v>
      </c>
      <c r="AC41" s="31" t="str">
        <f t="shared" si="3"/>
        <v>-</v>
      </c>
      <c r="AE41" s="13" t="e">
        <f t="shared" si="4"/>
        <v>#DIV/0!</v>
      </c>
      <c r="AG41" s="48">
        <f t="shared" si="7"/>
        <v>0</v>
      </c>
    </row>
    <row r="42" spans="1:33" ht="17.45" customHeight="1" x14ac:dyDescent="0.4">
      <c r="A42" s="3" t="s">
        <v>2</v>
      </c>
      <c r="B42" s="2">
        <f t="shared" si="5"/>
        <v>31</v>
      </c>
      <c r="C42" s="7"/>
      <c r="D42" s="7"/>
      <c r="E42" s="1"/>
      <c r="F42" s="1"/>
      <c r="G42" s="1"/>
      <c r="H42" s="7"/>
      <c r="J42" s="1"/>
      <c r="K42" s="8"/>
      <c r="L42" s="8"/>
      <c r="M42" s="57">
        <f t="shared" si="0"/>
        <v>0</v>
      </c>
      <c r="O42" s="9"/>
      <c r="P42" s="9"/>
      <c r="R42" s="1"/>
      <c r="S42" s="8"/>
      <c r="T42" s="8"/>
      <c r="U42" s="18">
        <f t="shared" si="6"/>
        <v>0</v>
      </c>
      <c r="W42" s="1"/>
      <c r="Y42" s="49" t="str">
        <f t="shared" si="1"/>
        <v>×</v>
      </c>
      <c r="AA42" s="31" t="str">
        <f t="shared" si="2"/>
        <v>-</v>
      </c>
      <c r="AC42" s="31" t="str">
        <f t="shared" si="3"/>
        <v>-</v>
      </c>
      <c r="AE42" s="13" t="e">
        <f t="shared" si="4"/>
        <v>#DIV/0!</v>
      </c>
      <c r="AG42" s="48">
        <f t="shared" si="7"/>
        <v>0</v>
      </c>
    </row>
    <row r="43" spans="1:33" ht="17.45" customHeight="1" x14ac:dyDescent="0.4">
      <c r="A43" s="3" t="s">
        <v>2</v>
      </c>
      <c r="B43" s="2">
        <f t="shared" si="5"/>
        <v>32</v>
      </c>
      <c r="C43" s="7"/>
      <c r="D43" s="7"/>
      <c r="E43" s="1"/>
      <c r="F43" s="1"/>
      <c r="G43" s="1"/>
      <c r="H43" s="7"/>
      <c r="J43" s="1"/>
      <c r="K43" s="8"/>
      <c r="L43" s="8"/>
      <c r="M43" s="57">
        <f t="shared" si="0"/>
        <v>0</v>
      </c>
      <c r="O43" s="9"/>
      <c r="P43" s="9"/>
      <c r="R43" s="1"/>
      <c r="S43" s="8"/>
      <c r="T43" s="8"/>
      <c r="U43" s="18">
        <f t="shared" si="6"/>
        <v>0</v>
      </c>
      <c r="W43" s="1"/>
      <c r="Y43" s="49" t="str">
        <f t="shared" si="1"/>
        <v>×</v>
      </c>
      <c r="AA43" s="31" t="str">
        <f t="shared" si="2"/>
        <v>-</v>
      </c>
      <c r="AC43" s="31" t="str">
        <f t="shared" si="3"/>
        <v>-</v>
      </c>
      <c r="AE43" s="13" t="e">
        <f t="shared" si="4"/>
        <v>#DIV/0!</v>
      </c>
      <c r="AG43" s="48">
        <f>IF(AA43="○",M43+U43,M43)</f>
        <v>0</v>
      </c>
    </row>
    <row r="44" spans="1:33" ht="17.45" customHeight="1" x14ac:dyDescent="0.4">
      <c r="A44" s="3" t="s">
        <v>2</v>
      </c>
      <c r="B44" s="2">
        <f t="shared" si="5"/>
        <v>33</v>
      </c>
      <c r="C44" s="7"/>
      <c r="D44" s="7"/>
      <c r="E44" s="1"/>
      <c r="F44" s="1"/>
      <c r="G44" s="1"/>
      <c r="H44" s="7"/>
      <c r="J44" s="1"/>
      <c r="K44" s="8"/>
      <c r="L44" s="8"/>
      <c r="M44" s="57">
        <f t="shared" si="0"/>
        <v>0</v>
      </c>
      <c r="O44" s="9"/>
      <c r="P44" s="9"/>
      <c r="R44" s="1"/>
      <c r="S44" s="8"/>
      <c r="T44" s="8"/>
      <c r="U44" s="18">
        <f t="shared" si="6"/>
        <v>0</v>
      </c>
      <c r="W44" s="1"/>
      <c r="Y44" s="49" t="str">
        <f t="shared" si="1"/>
        <v>×</v>
      </c>
      <c r="AA44" s="31" t="str">
        <f t="shared" si="2"/>
        <v>-</v>
      </c>
      <c r="AC44" s="31" t="str">
        <f t="shared" si="3"/>
        <v>-</v>
      </c>
      <c r="AE44" s="13" t="e">
        <f t="shared" si="4"/>
        <v>#DIV/0!</v>
      </c>
      <c r="AG44" s="48">
        <f t="shared" si="7"/>
        <v>0</v>
      </c>
    </row>
    <row r="45" spans="1:33" ht="17.45" customHeight="1" x14ac:dyDescent="0.4">
      <c r="A45" s="3" t="s">
        <v>2</v>
      </c>
      <c r="B45" s="2">
        <f t="shared" si="5"/>
        <v>34</v>
      </c>
      <c r="C45" s="7"/>
      <c r="D45" s="7"/>
      <c r="E45" s="1"/>
      <c r="F45" s="1"/>
      <c r="G45" s="1"/>
      <c r="H45" s="7"/>
      <c r="J45" s="1"/>
      <c r="K45" s="8"/>
      <c r="L45" s="8"/>
      <c r="M45" s="57">
        <f t="shared" si="0"/>
        <v>0</v>
      </c>
      <c r="O45" s="9"/>
      <c r="P45" s="9"/>
      <c r="R45" s="1"/>
      <c r="S45" s="8"/>
      <c r="T45" s="8"/>
      <c r="U45" s="18">
        <f t="shared" si="6"/>
        <v>0</v>
      </c>
      <c r="W45" s="1"/>
      <c r="Y45" s="49" t="str">
        <f t="shared" si="1"/>
        <v>×</v>
      </c>
      <c r="AA45" s="31" t="str">
        <f t="shared" si="2"/>
        <v>-</v>
      </c>
      <c r="AC45" s="31" t="str">
        <f t="shared" si="3"/>
        <v>-</v>
      </c>
      <c r="AE45" s="13" t="e">
        <f t="shared" si="4"/>
        <v>#DIV/0!</v>
      </c>
      <c r="AG45" s="48">
        <f t="shared" si="7"/>
        <v>0</v>
      </c>
    </row>
    <row r="46" spans="1:33" ht="17.45" customHeight="1" x14ac:dyDescent="0.4">
      <c r="A46" s="3" t="s">
        <v>2</v>
      </c>
      <c r="B46" s="2">
        <f t="shared" si="5"/>
        <v>35</v>
      </c>
      <c r="C46" s="7"/>
      <c r="D46" s="7"/>
      <c r="E46" s="1"/>
      <c r="F46" s="1"/>
      <c r="G46" s="1"/>
      <c r="H46" s="7"/>
      <c r="J46" s="1"/>
      <c r="K46" s="8"/>
      <c r="L46" s="8"/>
      <c r="M46" s="57">
        <f t="shared" si="0"/>
        <v>0</v>
      </c>
      <c r="O46" s="9"/>
      <c r="P46" s="9"/>
      <c r="R46" s="1"/>
      <c r="S46" s="8"/>
      <c r="T46" s="8"/>
      <c r="U46" s="18">
        <f t="shared" si="6"/>
        <v>0</v>
      </c>
      <c r="W46" s="1"/>
      <c r="Y46" s="49" t="str">
        <f t="shared" si="1"/>
        <v>×</v>
      </c>
      <c r="AA46" s="31" t="str">
        <f t="shared" si="2"/>
        <v>-</v>
      </c>
      <c r="AC46" s="31" t="str">
        <f t="shared" si="3"/>
        <v>-</v>
      </c>
      <c r="AE46" s="13" t="e">
        <f t="shared" si="4"/>
        <v>#DIV/0!</v>
      </c>
      <c r="AG46" s="48">
        <f t="shared" si="7"/>
        <v>0</v>
      </c>
    </row>
    <row r="47" spans="1:33" ht="17.45" customHeight="1" x14ac:dyDescent="0.4">
      <c r="A47" s="3" t="s">
        <v>2</v>
      </c>
      <c r="B47" s="2">
        <f t="shared" si="5"/>
        <v>36</v>
      </c>
      <c r="C47" s="7"/>
      <c r="D47" s="7"/>
      <c r="E47" s="1"/>
      <c r="F47" s="1"/>
      <c r="G47" s="1"/>
      <c r="H47" s="7"/>
      <c r="J47" s="1"/>
      <c r="K47" s="8"/>
      <c r="L47" s="8"/>
      <c r="M47" s="57">
        <f t="shared" si="0"/>
        <v>0</v>
      </c>
      <c r="O47" s="9"/>
      <c r="P47" s="9"/>
      <c r="R47" s="1"/>
      <c r="S47" s="8"/>
      <c r="T47" s="8"/>
      <c r="U47" s="18">
        <f t="shared" si="6"/>
        <v>0</v>
      </c>
      <c r="W47" s="1"/>
      <c r="Y47" s="49" t="str">
        <f t="shared" si="1"/>
        <v>×</v>
      </c>
      <c r="AA47" s="31" t="str">
        <f t="shared" si="2"/>
        <v>-</v>
      </c>
      <c r="AC47" s="31" t="str">
        <f t="shared" si="3"/>
        <v>-</v>
      </c>
      <c r="AE47" s="13" t="e">
        <f t="shared" si="4"/>
        <v>#DIV/0!</v>
      </c>
      <c r="AG47" s="48">
        <f t="shared" si="7"/>
        <v>0</v>
      </c>
    </row>
    <row r="48" spans="1:33" ht="17.45" customHeight="1" x14ac:dyDescent="0.4">
      <c r="A48" s="3" t="s">
        <v>2</v>
      </c>
      <c r="B48" s="2">
        <f t="shared" si="5"/>
        <v>37</v>
      </c>
      <c r="C48" s="7"/>
      <c r="D48" s="7"/>
      <c r="E48" s="1"/>
      <c r="F48" s="1"/>
      <c r="G48" s="1"/>
      <c r="H48" s="7"/>
      <c r="J48" s="1"/>
      <c r="K48" s="8"/>
      <c r="L48" s="8"/>
      <c r="M48" s="57">
        <f t="shared" si="0"/>
        <v>0</v>
      </c>
      <c r="O48" s="9"/>
      <c r="P48" s="9"/>
      <c r="R48" s="1"/>
      <c r="S48" s="8"/>
      <c r="T48" s="8"/>
      <c r="U48" s="18">
        <f t="shared" si="6"/>
        <v>0</v>
      </c>
      <c r="W48" s="1"/>
      <c r="Y48" s="49" t="str">
        <f t="shared" si="1"/>
        <v>×</v>
      </c>
      <c r="AA48" s="31" t="str">
        <f t="shared" si="2"/>
        <v>-</v>
      </c>
      <c r="AC48" s="31" t="str">
        <f t="shared" si="3"/>
        <v>-</v>
      </c>
      <c r="AE48" s="13" t="e">
        <f t="shared" si="4"/>
        <v>#DIV/0!</v>
      </c>
      <c r="AG48" s="48">
        <f t="shared" si="7"/>
        <v>0</v>
      </c>
    </row>
    <row r="49" spans="1:33" ht="17.45" customHeight="1" x14ac:dyDescent="0.4">
      <c r="A49" s="3" t="s">
        <v>2</v>
      </c>
      <c r="B49" s="2">
        <f t="shared" si="5"/>
        <v>38</v>
      </c>
      <c r="C49" s="7"/>
      <c r="D49" s="7"/>
      <c r="E49" s="1"/>
      <c r="F49" s="1"/>
      <c r="G49" s="1"/>
      <c r="H49" s="23"/>
      <c r="J49" s="1"/>
      <c r="K49" s="8"/>
      <c r="L49" s="8"/>
      <c r="M49" s="57">
        <f t="shared" si="0"/>
        <v>0</v>
      </c>
      <c r="O49" s="9"/>
      <c r="P49" s="9"/>
      <c r="R49" s="1"/>
      <c r="S49" s="8"/>
      <c r="T49" s="8"/>
      <c r="U49" s="18">
        <f t="shared" si="6"/>
        <v>0</v>
      </c>
      <c r="W49" s="1"/>
      <c r="Y49" s="49" t="str">
        <f t="shared" si="1"/>
        <v>×</v>
      </c>
      <c r="AA49" s="31" t="str">
        <f t="shared" si="2"/>
        <v>-</v>
      </c>
      <c r="AC49" s="31" t="str">
        <f t="shared" si="3"/>
        <v>-</v>
      </c>
      <c r="AE49" s="13" t="e">
        <f t="shared" si="4"/>
        <v>#DIV/0!</v>
      </c>
      <c r="AG49" s="48">
        <f t="shared" si="7"/>
        <v>0</v>
      </c>
    </row>
    <row r="50" spans="1:33" ht="17.45" customHeight="1" x14ac:dyDescent="0.4">
      <c r="A50" s="3" t="s">
        <v>2</v>
      </c>
      <c r="B50" s="2">
        <f t="shared" si="5"/>
        <v>39</v>
      </c>
      <c r="C50" s="7"/>
      <c r="D50" s="7"/>
      <c r="E50" s="1"/>
      <c r="F50" s="1"/>
      <c r="G50" s="1"/>
      <c r="H50" s="23"/>
      <c r="J50" s="1"/>
      <c r="K50" s="8"/>
      <c r="L50" s="8"/>
      <c r="M50" s="57">
        <f t="shared" si="0"/>
        <v>0</v>
      </c>
      <c r="O50" s="9"/>
      <c r="P50" s="9"/>
      <c r="R50" s="1"/>
      <c r="S50" s="8"/>
      <c r="T50" s="8"/>
      <c r="U50" s="18">
        <f t="shared" si="6"/>
        <v>0</v>
      </c>
      <c r="W50" s="1"/>
      <c r="Y50" s="49" t="str">
        <f t="shared" si="1"/>
        <v>×</v>
      </c>
      <c r="AA50" s="31" t="str">
        <f t="shared" si="2"/>
        <v>-</v>
      </c>
      <c r="AC50" s="31" t="str">
        <f t="shared" si="3"/>
        <v>-</v>
      </c>
      <c r="AE50" s="13" t="e">
        <f t="shared" si="4"/>
        <v>#DIV/0!</v>
      </c>
      <c r="AG50" s="48">
        <f t="shared" si="7"/>
        <v>0</v>
      </c>
    </row>
    <row r="51" spans="1:33" ht="17.45" customHeight="1" x14ac:dyDescent="0.4">
      <c r="A51" s="3" t="s">
        <v>2</v>
      </c>
      <c r="B51" s="2">
        <f t="shared" si="5"/>
        <v>40</v>
      </c>
      <c r="C51" s="7"/>
      <c r="D51" s="7"/>
      <c r="E51" s="1"/>
      <c r="F51" s="1"/>
      <c r="G51" s="1"/>
      <c r="H51" s="23"/>
      <c r="J51" s="1"/>
      <c r="K51" s="8"/>
      <c r="L51" s="8"/>
      <c r="M51" s="57">
        <f t="shared" si="0"/>
        <v>0</v>
      </c>
      <c r="O51" s="9"/>
      <c r="P51" s="9"/>
      <c r="R51" s="1"/>
      <c r="S51" s="8"/>
      <c r="T51" s="8"/>
      <c r="U51" s="18">
        <f t="shared" si="6"/>
        <v>0</v>
      </c>
      <c r="W51" s="1"/>
      <c r="Y51" s="49" t="str">
        <f t="shared" si="1"/>
        <v>×</v>
      </c>
      <c r="AA51" s="31" t="str">
        <f t="shared" si="2"/>
        <v>-</v>
      </c>
      <c r="AC51" s="31" t="str">
        <f t="shared" si="3"/>
        <v>-</v>
      </c>
      <c r="AE51" s="13" t="e">
        <f t="shared" si="4"/>
        <v>#DIV/0!</v>
      </c>
      <c r="AG51" s="48">
        <f t="shared" si="7"/>
        <v>0</v>
      </c>
    </row>
    <row r="52" spans="1:33" ht="17.45" customHeight="1" x14ac:dyDescent="0.4">
      <c r="A52" s="3" t="s">
        <v>2</v>
      </c>
      <c r="B52" s="2">
        <f t="shared" si="5"/>
        <v>41</v>
      </c>
      <c r="C52" s="7"/>
      <c r="D52" s="7"/>
      <c r="E52" s="1"/>
      <c r="F52" s="1"/>
      <c r="G52" s="1"/>
      <c r="H52" s="23"/>
      <c r="J52" s="1"/>
      <c r="K52" s="8"/>
      <c r="L52" s="8"/>
      <c r="M52" s="57">
        <f t="shared" si="0"/>
        <v>0</v>
      </c>
      <c r="O52" s="9"/>
      <c r="P52" s="9"/>
      <c r="R52" s="1"/>
      <c r="S52" s="8"/>
      <c r="T52" s="8"/>
      <c r="U52" s="18">
        <f t="shared" si="6"/>
        <v>0</v>
      </c>
      <c r="W52" s="1"/>
      <c r="Y52" s="49" t="str">
        <f t="shared" si="1"/>
        <v>×</v>
      </c>
      <c r="AA52" s="31" t="str">
        <f t="shared" si="2"/>
        <v>-</v>
      </c>
      <c r="AC52" s="31" t="str">
        <f t="shared" si="3"/>
        <v>-</v>
      </c>
      <c r="AE52" s="13" t="e">
        <f t="shared" si="4"/>
        <v>#DIV/0!</v>
      </c>
      <c r="AG52" s="48">
        <f t="shared" si="7"/>
        <v>0</v>
      </c>
    </row>
    <row r="53" spans="1:33" ht="17.45" customHeight="1" x14ac:dyDescent="0.4">
      <c r="A53" s="3" t="s">
        <v>2</v>
      </c>
      <c r="B53" s="2">
        <f t="shared" si="5"/>
        <v>42</v>
      </c>
      <c r="C53" s="7"/>
      <c r="D53" s="7"/>
      <c r="E53" s="1"/>
      <c r="F53" s="1"/>
      <c r="G53" s="1"/>
      <c r="H53" s="23"/>
      <c r="J53" s="1"/>
      <c r="K53" s="8"/>
      <c r="L53" s="8"/>
      <c r="M53" s="57">
        <f t="shared" si="0"/>
        <v>0</v>
      </c>
      <c r="O53" s="9"/>
      <c r="P53" s="9"/>
      <c r="R53" s="1"/>
      <c r="S53" s="8"/>
      <c r="T53" s="8"/>
      <c r="U53" s="18">
        <f t="shared" si="6"/>
        <v>0</v>
      </c>
      <c r="W53" s="1"/>
      <c r="Y53" s="49" t="str">
        <f t="shared" si="1"/>
        <v>×</v>
      </c>
      <c r="AA53" s="31" t="str">
        <f t="shared" si="2"/>
        <v>-</v>
      </c>
      <c r="AC53" s="31" t="str">
        <f t="shared" si="3"/>
        <v>-</v>
      </c>
      <c r="AE53" s="13" t="e">
        <f t="shared" si="4"/>
        <v>#DIV/0!</v>
      </c>
      <c r="AG53" s="48">
        <f t="shared" si="7"/>
        <v>0</v>
      </c>
    </row>
    <row r="54" spans="1:33" ht="17.45" customHeight="1" x14ac:dyDescent="0.4">
      <c r="A54" s="3" t="s">
        <v>2</v>
      </c>
      <c r="B54" s="2">
        <f t="shared" si="5"/>
        <v>43</v>
      </c>
      <c r="C54" s="7"/>
      <c r="D54" s="7"/>
      <c r="E54" s="1"/>
      <c r="F54" s="1"/>
      <c r="G54" s="1"/>
      <c r="H54" s="23"/>
      <c r="J54" s="1"/>
      <c r="K54" s="8"/>
      <c r="L54" s="8"/>
      <c r="M54" s="57">
        <f t="shared" si="0"/>
        <v>0</v>
      </c>
      <c r="O54" s="9"/>
      <c r="P54" s="9"/>
      <c r="R54" s="1"/>
      <c r="S54" s="8"/>
      <c r="T54" s="8"/>
      <c r="U54" s="18">
        <f t="shared" si="6"/>
        <v>0</v>
      </c>
      <c r="W54" s="1"/>
      <c r="Y54" s="49" t="str">
        <f t="shared" si="1"/>
        <v>×</v>
      </c>
      <c r="AA54" s="31" t="str">
        <f t="shared" si="2"/>
        <v>-</v>
      </c>
      <c r="AC54" s="31" t="str">
        <f t="shared" si="3"/>
        <v>-</v>
      </c>
      <c r="AE54" s="13" t="e">
        <f t="shared" si="4"/>
        <v>#DIV/0!</v>
      </c>
      <c r="AG54" s="48">
        <f t="shared" si="7"/>
        <v>0</v>
      </c>
    </row>
    <row r="55" spans="1:33" ht="17.45" customHeight="1" x14ac:dyDescent="0.4">
      <c r="A55" s="3" t="s">
        <v>2</v>
      </c>
      <c r="B55" s="2">
        <f t="shared" si="5"/>
        <v>44</v>
      </c>
      <c r="C55" s="7"/>
      <c r="D55" s="7"/>
      <c r="E55" s="1"/>
      <c r="F55" s="1"/>
      <c r="G55" s="1"/>
      <c r="H55" s="23"/>
      <c r="J55" s="1"/>
      <c r="K55" s="8"/>
      <c r="L55" s="8"/>
      <c r="M55" s="57">
        <f t="shared" si="0"/>
        <v>0</v>
      </c>
      <c r="O55" s="9"/>
      <c r="P55" s="9"/>
      <c r="R55" s="1"/>
      <c r="S55" s="8"/>
      <c r="T55" s="8"/>
      <c r="U55" s="18">
        <f t="shared" si="6"/>
        <v>0</v>
      </c>
      <c r="W55" s="1"/>
      <c r="Y55" s="49" t="str">
        <f t="shared" si="1"/>
        <v>×</v>
      </c>
      <c r="AA55" s="31" t="str">
        <f t="shared" si="2"/>
        <v>-</v>
      </c>
      <c r="AC55" s="31" t="str">
        <f t="shared" si="3"/>
        <v>-</v>
      </c>
      <c r="AE55" s="13" t="e">
        <f t="shared" si="4"/>
        <v>#DIV/0!</v>
      </c>
      <c r="AG55" s="48">
        <f t="shared" si="7"/>
        <v>0</v>
      </c>
    </row>
    <row r="56" spans="1:33" ht="17.45" customHeight="1" x14ac:dyDescent="0.4">
      <c r="A56" s="3" t="s">
        <v>2</v>
      </c>
      <c r="B56" s="2">
        <f t="shared" si="5"/>
        <v>45</v>
      </c>
      <c r="C56" s="7"/>
      <c r="D56" s="7"/>
      <c r="E56" s="1"/>
      <c r="F56" s="1"/>
      <c r="G56" s="1"/>
      <c r="H56" s="23"/>
      <c r="J56" s="1"/>
      <c r="K56" s="8"/>
      <c r="L56" s="8"/>
      <c r="M56" s="57">
        <f t="shared" si="0"/>
        <v>0</v>
      </c>
      <c r="O56" s="9"/>
      <c r="P56" s="9"/>
      <c r="R56" s="1"/>
      <c r="S56" s="8"/>
      <c r="T56" s="8"/>
      <c r="U56" s="18">
        <f t="shared" si="6"/>
        <v>0</v>
      </c>
      <c r="W56" s="1"/>
      <c r="Y56" s="49" t="str">
        <f t="shared" si="1"/>
        <v>×</v>
      </c>
      <c r="AA56" s="31" t="str">
        <f t="shared" si="2"/>
        <v>-</v>
      </c>
      <c r="AC56" s="31" t="str">
        <f t="shared" si="3"/>
        <v>-</v>
      </c>
      <c r="AE56" s="13" t="e">
        <f t="shared" si="4"/>
        <v>#DIV/0!</v>
      </c>
      <c r="AG56" s="48">
        <f t="shared" si="7"/>
        <v>0</v>
      </c>
    </row>
    <row r="57" spans="1:33" ht="17.45" customHeight="1" x14ac:dyDescent="0.4">
      <c r="A57" s="3" t="s">
        <v>2</v>
      </c>
      <c r="B57" s="2">
        <f t="shared" si="5"/>
        <v>46</v>
      </c>
      <c r="C57" s="7"/>
      <c r="D57" s="7"/>
      <c r="E57" s="1"/>
      <c r="F57" s="1"/>
      <c r="G57" s="1"/>
      <c r="H57" s="7"/>
      <c r="J57" s="1"/>
      <c r="K57" s="8"/>
      <c r="L57" s="8"/>
      <c r="M57" s="57">
        <f t="shared" si="0"/>
        <v>0</v>
      </c>
      <c r="O57" s="9"/>
      <c r="P57" s="9"/>
      <c r="R57" s="1"/>
      <c r="S57" s="8"/>
      <c r="T57" s="8"/>
      <c r="U57" s="18">
        <f t="shared" si="6"/>
        <v>0</v>
      </c>
      <c r="W57" s="1"/>
      <c r="Y57" s="49" t="str">
        <f t="shared" si="1"/>
        <v>×</v>
      </c>
      <c r="AA57" s="31" t="str">
        <f t="shared" si="2"/>
        <v>-</v>
      </c>
      <c r="AC57" s="31" t="str">
        <f t="shared" si="3"/>
        <v>-</v>
      </c>
      <c r="AE57" s="13" t="e">
        <f t="shared" si="4"/>
        <v>#DIV/0!</v>
      </c>
      <c r="AG57" s="48">
        <f t="shared" si="7"/>
        <v>0</v>
      </c>
    </row>
    <row r="58" spans="1:33" ht="17.45" customHeight="1" x14ac:dyDescent="0.4">
      <c r="A58" s="3" t="s">
        <v>2</v>
      </c>
      <c r="B58" s="2">
        <f t="shared" si="5"/>
        <v>47</v>
      </c>
      <c r="C58" s="7"/>
      <c r="D58" s="7"/>
      <c r="E58" s="1"/>
      <c r="F58" s="1"/>
      <c r="G58" s="1"/>
      <c r="H58" s="7"/>
      <c r="J58" s="1"/>
      <c r="K58" s="8"/>
      <c r="L58" s="8"/>
      <c r="M58" s="57">
        <f t="shared" si="0"/>
        <v>0</v>
      </c>
      <c r="O58" s="9"/>
      <c r="P58" s="9"/>
      <c r="R58" s="1"/>
      <c r="S58" s="8"/>
      <c r="T58" s="8"/>
      <c r="U58" s="18">
        <f t="shared" si="6"/>
        <v>0</v>
      </c>
      <c r="W58" s="1"/>
      <c r="Y58" s="49" t="str">
        <f t="shared" si="1"/>
        <v>×</v>
      </c>
      <c r="AA58" s="31" t="str">
        <f t="shared" si="2"/>
        <v>-</v>
      </c>
      <c r="AC58" s="31" t="str">
        <f t="shared" si="3"/>
        <v>-</v>
      </c>
      <c r="AE58" s="13" t="e">
        <f t="shared" si="4"/>
        <v>#DIV/0!</v>
      </c>
      <c r="AG58" s="48">
        <f t="shared" si="7"/>
        <v>0</v>
      </c>
    </row>
    <row r="59" spans="1:33" ht="17.45" customHeight="1" x14ac:dyDescent="0.4">
      <c r="A59" s="3" t="s">
        <v>2</v>
      </c>
      <c r="B59" s="2">
        <f t="shared" si="5"/>
        <v>48</v>
      </c>
      <c r="C59" s="7"/>
      <c r="D59" s="7"/>
      <c r="E59" s="1"/>
      <c r="F59" s="1"/>
      <c r="G59" s="1"/>
      <c r="H59" s="7"/>
      <c r="J59" s="1"/>
      <c r="K59" s="8"/>
      <c r="L59" s="8"/>
      <c r="M59" s="57">
        <f t="shared" si="0"/>
        <v>0</v>
      </c>
      <c r="O59" s="9"/>
      <c r="P59" s="9"/>
      <c r="R59" s="1"/>
      <c r="S59" s="8"/>
      <c r="T59" s="8"/>
      <c r="U59" s="18">
        <f t="shared" si="6"/>
        <v>0</v>
      </c>
      <c r="W59" s="1"/>
      <c r="Y59" s="49" t="str">
        <f t="shared" si="1"/>
        <v>×</v>
      </c>
      <c r="AA59" s="31" t="str">
        <f t="shared" si="2"/>
        <v>-</v>
      </c>
      <c r="AC59" s="31" t="str">
        <f t="shared" si="3"/>
        <v>-</v>
      </c>
      <c r="AE59" s="13" t="e">
        <f t="shared" si="4"/>
        <v>#DIV/0!</v>
      </c>
      <c r="AG59" s="48">
        <f t="shared" si="7"/>
        <v>0</v>
      </c>
    </row>
    <row r="60" spans="1:33" ht="17.45" customHeight="1" x14ac:dyDescent="0.4">
      <c r="A60" s="3" t="s">
        <v>2</v>
      </c>
      <c r="B60" s="2">
        <f t="shared" si="5"/>
        <v>49</v>
      </c>
      <c r="C60" s="7"/>
      <c r="D60" s="7"/>
      <c r="E60" s="1"/>
      <c r="F60" s="1"/>
      <c r="G60" s="1"/>
      <c r="H60" s="7"/>
      <c r="J60" s="1"/>
      <c r="K60" s="8"/>
      <c r="L60" s="8"/>
      <c r="M60" s="57">
        <f t="shared" si="0"/>
        <v>0</v>
      </c>
      <c r="O60" s="9"/>
      <c r="P60" s="9"/>
      <c r="R60" s="1"/>
      <c r="S60" s="8"/>
      <c r="T60" s="8"/>
      <c r="U60" s="18">
        <f t="shared" si="6"/>
        <v>0</v>
      </c>
      <c r="W60" s="1"/>
      <c r="Y60" s="49" t="str">
        <f t="shared" si="1"/>
        <v>×</v>
      </c>
      <c r="AA60" s="31" t="str">
        <f t="shared" si="2"/>
        <v>-</v>
      </c>
      <c r="AC60" s="31" t="str">
        <f t="shared" si="3"/>
        <v>-</v>
      </c>
      <c r="AE60" s="13" t="e">
        <f t="shared" si="4"/>
        <v>#DIV/0!</v>
      </c>
      <c r="AG60" s="48">
        <f t="shared" si="7"/>
        <v>0</v>
      </c>
    </row>
    <row r="61" spans="1:33" ht="17.45" customHeight="1" x14ac:dyDescent="0.4">
      <c r="A61" s="3" t="s">
        <v>2</v>
      </c>
      <c r="B61" s="2">
        <f t="shared" si="5"/>
        <v>50</v>
      </c>
      <c r="C61" s="7"/>
      <c r="D61" s="7"/>
      <c r="E61" s="1"/>
      <c r="F61" s="1"/>
      <c r="G61" s="1"/>
      <c r="H61" s="7"/>
      <c r="J61" s="1"/>
      <c r="K61" s="8"/>
      <c r="L61" s="8"/>
      <c r="M61" s="57">
        <f t="shared" si="0"/>
        <v>0</v>
      </c>
      <c r="O61" s="9"/>
      <c r="P61" s="9"/>
      <c r="R61" s="1"/>
      <c r="S61" s="8"/>
      <c r="T61" s="8"/>
      <c r="U61" s="18">
        <f t="shared" si="6"/>
        <v>0</v>
      </c>
      <c r="W61" s="1"/>
      <c r="Y61" s="49" t="str">
        <f t="shared" si="1"/>
        <v>×</v>
      </c>
      <c r="AA61" s="31" t="str">
        <f t="shared" si="2"/>
        <v>-</v>
      </c>
      <c r="AC61" s="31" t="str">
        <f t="shared" si="3"/>
        <v>-</v>
      </c>
      <c r="AE61" s="13" t="e">
        <f t="shared" si="4"/>
        <v>#DIV/0!</v>
      </c>
      <c r="AG61" s="48">
        <f t="shared" si="7"/>
        <v>0</v>
      </c>
    </row>
    <row r="63" spans="1:33" x14ac:dyDescent="0.4">
      <c r="E63" s="2">
        <f>COUNTIF(E12:E61,"教員")</f>
        <v>0</v>
      </c>
      <c r="F63" s="36">
        <f>COUNTIF(E12:E61,"教員")-COUNTIFS(E12:E61,"教員",F12:F61,"")</f>
        <v>0</v>
      </c>
      <c r="G63" s="36">
        <f>COUNTIFS(E12:E61,"教員",G12:G61,"☆")</f>
        <v>0</v>
      </c>
      <c r="M63" s="21">
        <f>SUM(M12:M61)</f>
        <v>0</v>
      </c>
      <c r="R63" s="21">
        <f t="shared" ref="R63:T63" si="8">SUM(R12:R61)</f>
        <v>0</v>
      </c>
      <c r="S63" s="21"/>
      <c r="T63" s="21">
        <f t="shared" si="8"/>
        <v>0</v>
      </c>
      <c r="U63" s="21">
        <f>SUM(U12:U61)</f>
        <v>0</v>
      </c>
      <c r="Y63" s="2">
        <f>COUNTIF(Y12:Y61,"○")</f>
        <v>0</v>
      </c>
      <c r="AG63" s="20">
        <f>SUM(AG12:AG61)</f>
        <v>0</v>
      </c>
    </row>
    <row r="64" spans="1:33" x14ac:dyDescent="0.4">
      <c r="M64" s="24"/>
    </row>
  </sheetData>
  <sheetProtection algorithmName="SHA-512" hashValue="484IChHHIvhXFqD5Ml8gvdkvfGfQezPEmJxs/8Qo+b4ZQPWIpQwUcDYCjg8UlI7MjzFb+rFrpTYK3NKytcAnTA==" saltValue="DxNYbN98jrouqxF/r0FRwg==" spinCount="100000" sheet="1" objects="1" scenarios="1"/>
  <mergeCells count="38">
    <mergeCell ref="J9:J11"/>
    <mergeCell ref="Y6:Y7"/>
    <mergeCell ref="C8:E9"/>
    <mergeCell ref="Y9:Y11"/>
    <mergeCell ref="U9:U11"/>
    <mergeCell ref="L9:L11"/>
    <mergeCell ref="W9:W11"/>
    <mergeCell ref="K8:L8"/>
    <mergeCell ref="AA9:AA11"/>
    <mergeCell ref="AC9:AC11"/>
    <mergeCell ref="C10:C11"/>
    <mergeCell ref="D10:D11"/>
    <mergeCell ref="E10:E11"/>
    <mergeCell ref="O11:P11"/>
    <mergeCell ref="M9:M11"/>
    <mergeCell ref="O9:O10"/>
    <mergeCell ref="P9:P10"/>
    <mergeCell ref="R9:R11"/>
    <mergeCell ref="S9:S11"/>
    <mergeCell ref="T9:T11"/>
    <mergeCell ref="H8:H11"/>
    <mergeCell ref="F8:F11"/>
    <mergeCell ref="G8:G11"/>
    <mergeCell ref="K9:K11"/>
    <mergeCell ref="C4:D5"/>
    <mergeCell ref="E4:H5"/>
    <mergeCell ref="J4:M5"/>
    <mergeCell ref="O4:Y5"/>
    <mergeCell ref="C6:D7"/>
    <mergeCell ref="E6:H7"/>
    <mergeCell ref="J6:J8"/>
    <mergeCell ref="K6:M7"/>
    <mergeCell ref="O6:O7"/>
    <mergeCell ref="P6:P7"/>
    <mergeCell ref="R6:T7"/>
    <mergeCell ref="U6:U7"/>
    <mergeCell ref="R8:T8"/>
    <mergeCell ref="W6:W8"/>
  </mergeCells>
  <phoneticPr fontId="2"/>
  <conditionalFormatting sqref="C12:H61">
    <cfRule type="containsBlanks" dxfId="39" priority="2">
      <formula>LEN(TRIM(C12))=0</formula>
    </cfRule>
  </conditionalFormatting>
  <conditionalFormatting sqref="J12:L61">
    <cfRule type="containsBlanks" dxfId="38" priority="12">
      <formula>LEN(TRIM(J12))=0</formula>
    </cfRule>
  </conditionalFormatting>
  <conditionalFormatting sqref="M12:M61">
    <cfRule type="expression" dxfId="37" priority="13">
      <formula>OR($F12="R6新規採用",$F12="R5途中採用",$F12="R5・6転出入",$F12="R5・6休職",$F12="R5・6退職",$G12="☆")</formula>
    </cfRule>
    <cfRule type="cellIs" dxfId="36" priority="14" operator="lessThan">
      <formula>$K12*6</formula>
    </cfRule>
  </conditionalFormatting>
  <conditionalFormatting sqref="O12:P61">
    <cfRule type="containsBlanks" dxfId="35" priority="11">
      <formula>LEN(TRIM(O12))=0</formula>
    </cfRule>
  </conditionalFormatting>
  <conditionalFormatting sqref="R12:R61">
    <cfRule type="expression" dxfId="34" priority="5">
      <formula>#REF!="‐"</formula>
    </cfRule>
    <cfRule type="containsBlanks" dxfId="33" priority="6">
      <formula>LEN(TRIM(R12))=0</formula>
    </cfRule>
  </conditionalFormatting>
  <conditionalFormatting sqref="S12:T61">
    <cfRule type="containsBlanks" dxfId="32" priority="4">
      <formula>LEN(TRIM(S12))=0</formula>
    </cfRule>
  </conditionalFormatting>
  <conditionalFormatting sqref="W12:W61">
    <cfRule type="containsBlanks" dxfId="31" priority="1">
      <formula>LEN(TRIM(W12))=0</formula>
    </cfRule>
  </conditionalFormatting>
  <dataValidations count="5">
    <dataValidation type="list" allowBlank="1" showInputMessage="1" showErrorMessage="1" sqref="G12:G61" xr:uid="{00000000-0002-0000-0100-000000000000}">
      <formula1>"☆"</formula1>
    </dataValidation>
    <dataValidation type="list" allowBlank="1" showInputMessage="1" showErrorMessage="1" sqref="F12:F61" xr:uid="{00000000-0002-0000-0100-000001000000}">
      <formula1>"R6新規採用,R5途中採用,R5・6転出入,R5・6休職,R5・6退職"</formula1>
    </dataValidation>
    <dataValidation type="list" allowBlank="1" showInputMessage="1" showErrorMessage="1" sqref="J12:J61 R12:R61" xr:uid="{00000000-0002-0000-0100-000002000000}">
      <formula1>"基本給増額,手当支給（毎月）,時給単価増額"</formula1>
    </dataValidation>
    <dataValidation type="list" allowBlank="1" showInputMessage="1" showErrorMessage="1" sqref="E12:E61" xr:uid="{00000000-0002-0000-0100-000003000000}">
      <formula1>"教員,職員"</formula1>
    </dataValidation>
    <dataValidation type="list" allowBlank="1" showInputMessage="1" showErrorMessage="1" sqref="W12:W61" xr:uid="{02F12FC0-9FA8-4949-A44B-BF4B6CA948E8}">
      <formula1>"有,無"</formula1>
    </dataValidation>
  </dataValidations>
  <pageMargins left="0.70866141732283472" right="0.70866141732283472" top="0.74803149606299213" bottom="0.74803149606299213" header="0.31496062992125984" footer="0.31496062992125984"/>
  <pageSetup paperSize="9" scale="48" fitToHeight="0" orientation="landscape" r:id="rId1"/>
  <ignoredErrors>
    <ignoredError sqref="M13:M6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E64"/>
  <sheetViews>
    <sheetView showGridLines="0" view="pageBreakPreview" zoomScale="70" zoomScaleNormal="100" zoomScaleSheetLayoutView="70" workbookViewId="0">
      <pane xSplit="9" ySplit="11" topLeftCell="J12" activePane="bottomRight" state="frozen"/>
      <selection pane="topRight"/>
      <selection pane="bottomLeft"/>
      <selection pane="bottomRight" activeCell="O29" sqref="O29"/>
    </sheetView>
  </sheetViews>
  <sheetFormatPr defaultColWidth="9" defaultRowHeight="15.75" x14ac:dyDescent="0.4"/>
  <cols>
    <col min="1" max="1" width="8.625" style="2" customWidth="1"/>
    <col min="2" max="2" width="3.625" style="2" customWidth="1"/>
    <col min="3" max="3" width="8.5" style="2" customWidth="1"/>
    <col min="4" max="4" width="13.25" style="2" customWidth="1"/>
    <col min="5" max="5" width="7.625" style="2" customWidth="1"/>
    <col min="6" max="6" width="12.625" style="2" customWidth="1"/>
    <col min="7" max="7" width="6.625" style="2" customWidth="1"/>
    <col min="8" max="8" width="25.625" style="2" customWidth="1"/>
    <col min="9" max="9" width="1.625" style="2" customWidth="1"/>
    <col min="10" max="10" width="17.625" style="2" bestFit="1" customWidth="1"/>
    <col min="11" max="11" width="11.25" style="2" bestFit="1" customWidth="1"/>
    <col min="12" max="12" width="11.25" style="50" customWidth="1"/>
    <col min="13" max="13" width="15" style="2" bestFit="1" customWidth="1"/>
    <col min="14" max="14" width="1.625" style="2" customWidth="1"/>
    <col min="15" max="16" width="12.625" style="2" customWidth="1"/>
    <col min="17" max="17" width="1.625" style="2" customWidth="1"/>
    <col min="18" max="18" width="17.625" style="2" bestFit="1" customWidth="1"/>
    <col min="19" max="21" width="12.625" style="2" customWidth="1"/>
    <col min="22" max="22" width="2.5" style="50" customWidth="1"/>
    <col min="23" max="23" width="12.625" style="50" customWidth="1"/>
    <col min="24" max="24" width="1.625" style="2" customWidth="1"/>
    <col min="25" max="25" width="10.875" style="2" bestFit="1" customWidth="1"/>
    <col min="26" max="26" width="1.625" style="2" customWidth="1"/>
    <col min="27" max="27" width="10.875" style="2" bestFit="1" customWidth="1"/>
    <col min="28" max="28" width="1.625" style="2" customWidth="1"/>
    <col min="29" max="29" width="10.875" style="2" customWidth="1"/>
    <col min="30" max="30" width="1.625" style="2" customWidth="1"/>
    <col min="31" max="31" width="10.875" style="2" bestFit="1" customWidth="1"/>
    <col min="32" max="16384" width="9" style="2"/>
  </cols>
  <sheetData>
    <row r="1" spans="1:31" ht="21" customHeight="1" x14ac:dyDescent="0.4">
      <c r="A1" s="51" t="s">
        <v>107</v>
      </c>
      <c r="J1" s="27"/>
      <c r="S1" s="25"/>
      <c r="W1" s="36"/>
    </row>
    <row r="2" spans="1:31" ht="21" x14ac:dyDescent="0.4">
      <c r="A2" s="10"/>
      <c r="J2" s="27"/>
      <c r="O2"/>
      <c r="S2" s="25"/>
    </row>
    <row r="3" spans="1:31" ht="15" customHeight="1" x14ac:dyDescent="0.4">
      <c r="A3" s="10"/>
      <c r="K3" s="4"/>
      <c r="L3" s="4"/>
      <c r="M3" s="4"/>
    </row>
    <row r="4" spans="1:31" ht="30" customHeight="1" x14ac:dyDescent="0.4">
      <c r="A4" s="10"/>
      <c r="C4" s="65" t="s">
        <v>14</v>
      </c>
      <c r="D4" s="65"/>
      <c r="E4" s="65">
        <f>調査書!H7</f>
        <v>0</v>
      </c>
      <c r="F4" s="65"/>
      <c r="G4" s="65"/>
      <c r="H4" s="65"/>
      <c r="J4" s="67" t="s">
        <v>36</v>
      </c>
      <c r="K4" s="68"/>
      <c r="L4" s="68"/>
      <c r="M4" s="69"/>
      <c r="O4" s="73" t="s">
        <v>37</v>
      </c>
      <c r="P4" s="73"/>
      <c r="Q4" s="73"/>
      <c r="R4" s="73"/>
      <c r="S4" s="73"/>
      <c r="T4" s="73"/>
      <c r="U4" s="73"/>
      <c r="V4" s="55"/>
    </row>
    <row r="5" spans="1:31" ht="20.25" customHeight="1" x14ac:dyDescent="0.4">
      <c r="A5" s="10"/>
      <c r="C5" s="66"/>
      <c r="D5" s="66"/>
      <c r="E5" s="66"/>
      <c r="F5" s="66"/>
      <c r="G5" s="66"/>
      <c r="H5" s="66"/>
      <c r="J5" s="70"/>
      <c r="K5" s="71"/>
      <c r="L5" s="71"/>
      <c r="M5" s="72"/>
      <c r="O5" s="73"/>
      <c r="P5" s="73"/>
      <c r="Q5" s="73"/>
      <c r="R5" s="73"/>
      <c r="S5" s="73"/>
      <c r="T5" s="73"/>
      <c r="U5" s="73"/>
      <c r="V5" s="55"/>
    </row>
    <row r="6" spans="1:31" ht="39.75" customHeight="1" x14ac:dyDescent="0.4">
      <c r="C6" s="74" t="s">
        <v>7</v>
      </c>
      <c r="D6" s="74"/>
      <c r="E6" s="74">
        <f>調査書!H8</f>
        <v>0</v>
      </c>
      <c r="F6" s="74"/>
      <c r="G6" s="74"/>
      <c r="H6" s="74"/>
      <c r="J6" s="75" t="s">
        <v>45</v>
      </c>
      <c r="K6" s="115" t="e">
        <f>SUMIFS(M12:M61,E12:E61,"教員",G12:G61,"")/K8</f>
        <v>#DIV/0!</v>
      </c>
      <c r="L6" s="116"/>
      <c r="M6" s="117"/>
      <c r="O6" s="106" t="s">
        <v>76</v>
      </c>
      <c r="P6" s="106" t="s">
        <v>117</v>
      </c>
      <c r="R6" s="106" t="s">
        <v>17</v>
      </c>
      <c r="S6" s="106" t="s">
        <v>120</v>
      </c>
      <c r="T6" s="106" t="s">
        <v>121</v>
      </c>
      <c r="U6" s="106" t="s">
        <v>122</v>
      </c>
      <c r="V6" s="53"/>
      <c r="W6" s="98" t="s">
        <v>104</v>
      </c>
      <c r="Y6" s="31" t="s">
        <v>21</v>
      </c>
      <c r="AA6" s="31" t="s">
        <v>21</v>
      </c>
      <c r="AC6" s="13"/>
      <c r="AE6" s="13"/>
    </row>
    <row r="7" spans="1:31" ht="25.5" customHeight="1" x14ac:dyDescent="0.4">
      <c r="C7" s="74"/>
      <c r="D7" s="74"/>
      <c r="E7" s="74"/>
      <c r="F7" s="74"/>
      <c r="G7" s="74"/>
      <c r="H7" s="74"/>
      <c r="J7" s="77"/>
      <c r="K7" s="118"/>
      <c r="L7" s="119"/>
      <c r="M7" s="120"/>
      <c r="O7" s="107"/>
      <c r="P7" s="107"/>
      <c r="R7" s="107"/>
      <c r="S7" s="107"/>
      <c r="T7" s="107"/>
      <c r="U7" s="107"/>
      <c r="V7" s="53"/>
      <c r="W7" s="128"/>
      <c r="Y7" s="14"/>
      <c r="AA7" s="14"/>
      <c r="AC7" s="4"/>
      <c r="AE7" s="4"/>
    </row>
    <row r="8" spans="1:31" ht="37.5" customHeight="1" x14ac:dyDescent="0.4">
      <c r="C8" s="85" t="s">
        <v>22</v>
      </c>
      <c r="D8" s="74"/>
      <c r="E8" s="74"/>
      <c r="F8" s="108" t="s">
        <v>95</v>
      </c>
      <c r="G8" s="108" t="s">
        <v>70</v>
      </c>
      <c r="H8" s="85" t="s">
        <v>42</v>
      </c>
      <c r="J8" s="32" t="s">
        <v>46</v>
      </c>
      <c r="K8" s="121">
        <f>COUNTIFS(E12:E61,"教員",G12:G61,"",M12:M61,"&lt;&gt;0")-COUNTIFS(E12:E61,"教員",G12:G61,"",M12:M61,"")</f>
        <v>0</v>
      </c>
      <c r="L8" s="122"/>
      <c r="M8" s="123"/>
      <c r="O8" s="107"/>
      <c r="P8" s="107"/>
      <c r="R8" s="107"/>
      <c r="S8" s="107"/>
      <c r="T8" s="107"/>
      <c r="U8" s="107"/>
      <c r="V8" s="53"/>
      <c r="W8" s="129"/>
      <c r="Y8" s="15">
        <f>SUM(AE12:AE61)</f>
        <v>0</v>
      </c>
      <c r="AA8" s="15">
        <f>SUM(M12:M61)+SUMIF(AA12:AA61,"○",U12:U61)</f>
        <v>0</v>
      </c>
      <c r="AC8" s="26"/>
      <c r="AE8" s="13"/>
    </row>
    <row r="9" spans="1:31" ht="37.5" customHeight="1" x14ac:dyDescent="0.4">
      <c r="C9" s="74"/>
      <c r="D9" s="74"/>
      <c r="E9" s="74"/>
      <c r="F9" s="109"/>
      <c r="G9" s="109"/>
      <c r="H9" s="74"/>
      <c r="J9" s="106" t="s">
        <v>17</v>
      </c>
      <c r="K9" s="106" t="s">
        <v>19</v>
      </c>
      <c r="L9" s="110" t="s">
        <v>106</v>
      </c>
      <c r="M9" s="106" t="s">
        <v>119</v>
      </c>
      <c r="O9" s="84"/>
      <c r="P9" s="84"/>
      <c r="R9" s="107"/>
      <c r="S9" s="107"/>
      <c r="T9" s="107"/>
      <c r="U9" s="107"/>
      <c r="V9" s="53"/>
      <c r="W9" s="111" t="s">
        <v>105</v>
      </c>
      <c r="Y9" s="100" t="s">
        <v>44</v>
      </c>
      <c r="AA9" s="100" t="s">
        <v>43</v>
      </c>
      <c r="AC9" s="16"/>
      <c r="AE9" s="16"/>
    </row>
    <row r="10" spans="1:31" ht="37.5" customHeight="1" x14ac:dyDescent="0.4">
      <c r="C10" s="102" t="s">
        <v>3</v>
      </c>
      <c r="D10" s="74" t="s">
        <v>0</v>
      </c>
      <c r="E10" s="74" t="s">
        <v>1</v>
      </c>
      <c r="F10" s="109"/>
      <c r="G10" s="109"/>
      <c r="H10" s="74"/>
      <c r="I10" s="29"/>
      <c r="J10" s="107"/>
      <c r="K10" s="107"/>
      <c r="L10" s="107"/>
      <c r="M10" s="107"/>
      <c r="O10" s="124" t="s">
        <v>38</v>
      </c>
      <c r="P10" s="125"/>
      <c r="R10" s="107"/>
      <c r="S10" s="107"/>
      <c r="T10" s="107"/>
      <c r="U10" s="107"/>
      <c r="V10" s="53"/>
      <c r="W10" s="111"/>
      <c r="Y10" s="101"/>
      <c r="AA10" s="101"/>
      <c r="AC10" s="31">
        <f>COUNTIF(AC12:AC61,"○")</f>
        <v>0</v>
      </c>
      <c r="AE10" s="13"/>
    </row>
    <row r="11" spans="1:31" ht="37.5" customHeight="1" x14ac:dyDescent="0.4">
      <c r="C11" s="103"/>
      <c r="D11" s="65"/>
      <c r="E11" s="65"/>
      <c r="F11" s="109"/>
      <c r="G11" s="109"/>
      <c r="H11" s="65"/>
      <c r="I11" s="29"/>
      <c r="J11" s="84"/>
      <c r="K11" s="84"/>
      <c r="L11" s="84"/>
      <c r="M11" s="84"/>
      <c r="O11" s="126"/>
      <c r="P11" s="127"/>
      <c r="R11" s="84"/>
      <c r="S11" s="84"/>
      <c r="T11" s="84"/>
      <c r="U11" s="84"/>
      <c r="V11" s="53"/>
      <c r="W11" s="111"/>
      <c r="Y11" s="101"/>
      <c r="AA11" s="101"/>
      <c r="AC11" s="13" t="s">
        <v>39</v>
      </c>
      <c r="AE11" s="16" t="s">
        <v>29</v>
      </c>
    </row>
    <row r="12" spans="1:31" ht="17.45" customHeight="1" x14ac:dyDescent="0.4">
      <c r="A12" s="3" t="s">
        <v>23</v>
      </c>
      <c r="B12" s="2">
        <v>1</v>
      </c>
      <c r="C12" s="7"/>
      <c r="D12" s="7"/>
      <c r="E12" s="1"/>
      <c r="F12" s="1"/>
      <c r="G12" s="1"/>
      <c r="H12" s="7"/>
      <c r="J12" s="1"/>
      <c r="K12" s="8"/>
      <c r="L12" s="8"/>
      <c r="M12" s="52">
        <f>K12*12</f>
        <v>0</v>
      </c>
      <c r="O12" s="9"/>
      <c r="P12" s="9"/>
      <c r="R12" s="1"/>
      <c r="S12" s="8"/>
      <c r="T12" s="8"/>
      <c r="U12" s="18">
        <f>S12+T12</f>
        <v>0</v>
      </c>
      <c r="V12" s="54"/>
      <c r="W12" s="1"/>
      <c r="Y12" s="31" t="str">
        <f t="shared" ref="Y12:Y61" si="0">IFERROR(IF((M12+S12)/(M12+U12)&gt;=2/3,"○","×"),"-")</f>
        <v>-</v>
      </c>
      <c r="AA12" s="31" t="str">
        <f>IFERROR(IF((S12/U12)&gt;=2/3,"○","×"),"-")</f>
        <v>-</v>
      </c>
      <c r="AC12" s="13" t="e">
        <f>IF(E12="職員","‐",IF(G12="★","‐",IF(M12/K12&gt;=6,"○","×")))</f>
        <v>#DIV/0!</v>
      </c>
      <c r="AE12" s="48">
        <f>IF(Y12="○",M12+U12,M12)</f>
        <v>0</v>
      </c>
    </row>
    <row r="13" spans="1:31" ht="17.45" customHeight="1" x14ac:dyDescent="0.4">
      <c r="A13" s="3" t="s">
        <v>23</v>
      </c>
      <c r="B13" s="2">
        <f>B12+1</f>
        <v>2</v>
      </c>
      <c r="C13" s="7"/>
      <c r="D13" s="7"/>
      <c r="E13" s="1"/>
      <c r="F13" s="1"/>
      <c r="G13" s="1"/>
      <c r="H13" s="7"/>
      <c r="J13" s="1"/>
      <c r="K13" s="8"/>
      <c r="L13" s="8"/>
      <c r="M13" s="52">
        <f t="shared" ref="M13:M61" si="1">K13*12</f>
        <v>0</v>
      </c>
      <c r="O13" s="9"/>
      <c r="P13" s="9"/>
      <c r="R13" s="1"/>
      <c r="S13" s="8"/>
      <c r="T13" s="8"/>
      <c r="U13" s="18">
        <f t="shared" ref="U13:U61" si="2">S13+T13</f>
        <v>0</v>
      </c>
      <c r="V13" s="54"/>
      <c r="W13" s="1"/>
      <c r="Y13" s="31" t="str">
        <f t="shared" si="0"/>
        <v>-</v>
      </c>
      <c r="AA13" s="31" t="str">
        <f>IFERROR(IF((S13/U13)&gt;=2/3,"○","×"),"-")</f>
        <v>-</v>
      </c>
      <c r="AC13" s="13" t="e">
        <f t="shared" ref="AC13:AC61" si="3">IF(E13="職員","‐",IF(G13="★","‐",IF(M13/K13&gt;=6,"○","×")))</f>
        <v>#DIV/0!</v>
      </c>
      <c r="AE13" s="48">
        <f t="shared" ref="AE13:AE61" si="4">IF(Y13="○",M13+U13,M13)</f>
        <v>0</v>
      </c>
    </row>
    <row r="14" spans="1:31" ht="17.45" customHeight="1" x14ac:dyDescent="0.4">
      <c r="A14" s="3" t="s">
        <v>23</v>
      </c>
      <c r="B14" s="2">
        <f t="shared" ref="B14:B61" si="5">B13+1</f>
        <v>3</v>
      </c>
      <c r="C14" s="7"/>
      <c r="D14" s="7"/>
      <c r="E14" s="1"/>
      <c r="F14" s="1"/>
      <c r="G14" s="1"/>
      <c r="H14" s="7"/>
      <c r="J14" s="1"/>
      <c r="K14" s="8"/>
      <c r="L14" s="8"/>
      <c r="M14" s="52">
        <f t="shared" si="1"/>
        <v>0</v>
      </c>
      <c r="O14" s="9"/>
      <c r="P14" s="9"/>
      <c r="R14" s="1"/>
      <c r="S14" s="8"/>
      <c r="T14" s="8"/>
      <c r="U14" s="18">
        <f t="shared" si="2"/>
        <v>0</v>
      </c>
      <c r="V14" s="54"/>
      <c r="W14" s="1"/>
      <c r="Y14" s="31" t="str">
        <f t="shared" si="0"/>
        <v>-</v>
      </c>
      <c r="AA14" s="31" t="str">
        <f t="shared" ref="AA14:AA61" si="6">IFERROR(IF((S14/U14)&gt;=2/3,"○","×"),"-")</f>
        <v>-</v>
      </c>
      <c r="AC14" s="13" t="e">
        <f t="shared" si="3"/>
        <v>#DIV/0!</v>
      </c>
      <c r="AE14" s="48">
        <f>IF(Y14="○",M14+U14,M14)</f>
        <v>0</v>
      </c>
    </row>
    <row r="15" spans="1:31" ht="17.45" customHeight="1" x14ac:dyDescent="0.4">
      <c r="A15" s="3" t="s">
        <v>23</v>
      </c>
      <c r="B15" s="2">
        <f t="shared" si="5"/>
        <v>4</v>
      </c>
      <c r="C15" s="7"/>
      <c r="D15" s="7"/>
      <c r="E15" s="1"/>
      <c r="F15" s="1"/>
      <c r="G15" s="1"/>
      <c r="H15" s="7"/>
      <c r="J15" s="1"/>
      <c r="K15" s="8"/>
      <c r="L15" s="8"/>
      <c r="M15" s="52">
        <f t="shared" si="1"/>
        <v>0</v>
      </c>
      <c r="O15" s="9"/>
      <c r="P15" s="9"/>
      <c r="R15" s="1"/>
      <c r="S15" s="8"/>
      <c r="T15" s="8"/>
      <c r="U15" s="18">
        <f t="shared" si="2"/>
        <v>0</v>
      </c>
      <c r="V15" s="54"/>
      <c r="W15" s="1"/>
      <c r="Y15" s="31" t="str">
        <f t="shared" si="0"/>
        <v>-</v>
      </c>
      <c r="AA15" s="31" t="str">
        <f t="shared" si="6"/>
        <v>-</v>
      </c>
      <c r="AC15" s="13" t="e">
        <f t="shared" si="3"/>
        <v>#DIV/0!</v>
      </c>
      <c r="AE15" s="48">
        <f t="shared" si="4"/>
        <v>0</v>
      </c>
    </row>
    <row r="16" spans="1:31" ht="17.45" customHeight="1" x14ac:dyDescent="0.4">
      <c r="A16" s="3" t="s">
        <v>23</v>
      </c>
      <c r="B16" s="2">
        <f t="shared" si="5"/>
        <v>5</v>
      </c>
      <c r="C16" s="7"/>
      <c r="D16" s="7"/>
      <c r="E16" s="1"/>
      <c r="F16" s="1"/>
      <c r="G16" s="1"/>
      <c r="H16" s="7"/>
      <c r="J16" s="1"/>
      <c r="K16" s="8"/>
      <c r="L16" s="8"/>
      <c r="M16" s="52">
        <f t="shared" si="1"/>
        <v>0</v>
      </c>
      <c r="O16" s="9"/>
      <c r="P16" s="9"/>
      <c r="R16" s="1"/>
      <c r="S16" s="8"/>
      <c r="T16" s="8"/>
      <c r="U16" s="18">
        <f t="shared" si="2"/>
        <v>0</v>
      </c>
      <c r="V16" s="54"/>
      <c r="W16" s="1"/>
      <c r="Y16" s="31" t="str">
        <f t="shared" si="0"/>
        <v>-</v>
      </c>
      <c r="AA16" s="31" t="str">
        <f t="shared" si="6"/>
        <v>-</v>
      </c>
      <c r="AC16" s="13" t="e">
        <f t="shared" si="3"/>
        <v>#DIV/0!</v>
      </c>
      <c r="AE16" s="48">
        <f t="shared" si="4"/>
        <v>0</v>
      </c>
    </row>
    <row r="17" spans="1:31" ht="17.45" customHeight="1" x14ac:dyDescent="0.4">
      <c r="A17" s="3" t="s">
        <v>23</v>
      </c>
      <c r="B17" s="2">
        <f t="shared" si="5"/>
        <v>6</v>
      </c>
      <c r="C17" s="7"/>
      <c r="D17" s="7"/>
      <c r="E17" s="1"/>
      <c r="F17" s="1"/>
      <c r="G17" s="1"/>
      <c r="H17" s="7"/>
      <c r="J17" s="1"/>
      <c r="K17" s="8"/>
      <c r="L17" s="8"/>
      <c r="M17" s="52">
        <f t="shared" si="1"/>
        <v>0</v>
      </c>
      <c r="O17" s="9"/>
      <c r="P17" s="9"/>
      <c r="R17" s="1"/>
      <c r="S17" s="8"/>
      <c r="T17" s="8"/>
      <c r="U17" s="18">
        <f t="shared" si="2"/>
        <v>0</v>
      </c>
      <c r="V17" s="54"/>
      <c r="W17" s="1"/>
      <c r="Y17" s="31" t="str">
        <f t="shared" si="0"/>
        <v>-</v>
      </c>
      <c r="AA17" s="31" t="str">
        <f t="shared" si="6"/>
        <v>-</v>
      </c>
      <c r="AC17" s="13" t="e">
        <f t="shared" si="3"/>
        <v>#DIV/0!</v>
      </c>
      <c r="AE17" s="48">
        <f t="shared" si="4"/>
        <v>0</v>
      </c>
    </row>
    <row r="18" spans="1:31" ht="17.45" customHeight="1" x14ac:dyDescent="0.4">
      <c r="A18" s="3" t="s">
        <v>23</v>
      </c>
      <c r="B18" s="2">
        <f t="shared" si="5"/>
        <v>7</v>
      </c>
      <c r="C18" s="7"/>
      <c r="D18" s="7"/>
      <c r="E18" s="1"/>
      <c r="F18" s="1"/>
      <c r="G18" s="1"/>
      <c r="H18" s="7"/>
      <c r="J18" s="1"/>
      <c r="K18" s="8"/>
      <c r="L18" s="8"/>
      <c r="M18" s="52">
        <f t="shared" si="1"/>
        <v>0</v>
      </c>
      <c r="O18" s="9"/>
      <c r="P18" s="9"/>
      <c r="R18" s="1"/>
      <c r="S18" s="8"/>
      <c r="T18" s="8"/>
      <c r="U18" s="18">
        <f t="shared" si="2"/>
        <v>0</v>
      </c>
      <c r="V18" s="54"/>
      <c r="W18" s="1"/>
      <c r="Y18" s="31" t="str">
        <f t="shared" si="0"/>
        <v>-</v>
      </c>
      <c r="AA18" s="31" t="str">
        <f t="shared" si="6"/>
        <v>-</v>
      </c>
      <c r="AC18" s="13" t="e">
        <f t="shared" si="3"/>
        <v>#DIV/0!</v>
      </c>
      <c r="AE18" s="48">
        <f t="shared" si="4"/>
        <v>0</v>
      </c>
    </row>
    <row r="19" spans="1:31" ht="17.45" customHeight="1" x14ac:dyDescent="0.4">
      <c r="A19" s="3" t="s">
        <v>23</v>
      </c>
      <c r="B19" s="2">
        <f t="shared" si="5"/>
        <v>8</v>
      </c>
      <c r="C19" s="7"/>
      <c r="D19" s="7"/>
      <c r="E19" s="1"/>
      <c r="F19" s="1"/>
      <c r="G19" s="1"/>
      <c r="H19" s="7"/>
      <c r="J19" s="1"/>
      <c r="K19" s="8"/>
      <c r="L19" s="8"/>
      <c r="M19" s="52">
        <f t="shared" si="1"/>
        <v>0</v>
      </c>
      <c r="O19" s="9"/>
      <c r="P19" s="9"/>
      <c r="R19" s="1"/>
      <c r="S19" s="8"/>
      <c r="T19" s="8"/>
      <c r="U19" s="18">
        <f t="shared" si="2"/>
        <v>0</v>
      </c>
      <c r="V19" s="54"/>
      <c r="W19" s="1"/>
      <c r="Y19" s="31" t="str">
        <f t="shared" si="0"/>
        <v>-</v>
      </c>
      <c r="AA19" s="31" t="str">
        <f t="shared" si="6"/>
        <v>-</v>
      </c>
      <c r="AC19" s="13" t="e">
        <f t="shared" si="3"/>
        <v>#DIV/0!</v>
      </c>
      <c r="AE19" s="48">
        <f t="shared" si="4"/>
        <v>0</v>
      </c>
    </row>
    <row r="20" spans="1:31" ht="17.45" customHeight="1" x14ac:dyDescent="0.4">
      <c r="A20" s="3" t="s">
        <v>23</v>
      </c>
      <c r="B20" s="2">
        <f t="shared" si="5"/>
        <v>9</v>
      </c>
      <c r="C20" s="7"/>
      <c r="D20" s="7"/>
      <c r="E20" s="1"/>
      <c r="F20" s="1"/>
      <c r="G20" s="1"/>
      <c r="H20" s="7"/>
      <c r="J20" s="1"/>
      <c r="K20" s="8"/>
      <c r="L20" s="8"/>
      <c r="M20" s="52">
        <f t="shared" si="1"/>
        <v>0</v>
      </c>
      <c r="O20" s="9"/>
      <c r="P20" s="9"/>
      <c r="R20" s="1"/>
      <c r="S20" s="8"/>
      <c r="T20" s="8"/>
      <c r="U20" s="18">
        <f t="shared" si="2"/>
        <v>0</v>
      </c>
      <c r="V20" s="54"/>
      <c r="W20" s="1"/>
      <c r="Y20" s="31" t="str">
        <f t="shared" si="0"/>
        <v>-</v>
      </c>
      <c r="AA20" s="31" t="str">
        <f t="shared" si="6"/>
        <v>-</v>
      </c>
      <c r="AC20" s="13" t="e">
        <f t="shared" si="3"/>
        <v>#DIV/0!</v>
      </c>
      <c r="AE20" s="48">
        <f t="shared" si="4"/>
        <v>0</v>
      </c>
    </row>
    <row r="21" spans="1:31" ht="17.45" customHeight="1" x14ac:dyDescent="0.4">
      <c r="A21" s="3" t="s">
        <v>23</v>
      </c>
      <c r="B21" s="2">
        <f t="shared" si="5"/>
        <v>10</v>
      </c>
      <c r="C21" s="7"/>
      <c r="D21" s="7"/>
      <c r="E21" s="1"/>
      <c r="F21" s="1"/>
      <c r="G21" s="1"/>
      <c r="H21" s="7"/>
      <c r="J21" s="1"/>
      <c r="K21" s="8"/>
      <c r="L21" s="8"/>
      <c r="M21" s="52">
        <f t="shared" si="1"/>
        <v>0</v>
      </c>
      <c r="O21" s="9"/>
      <c r="P21" s="9"/>
      <c r="R21" s="1"/>
      <c r="S21" s="8"/>
      <c r="T21" s="8"/>
      <c r="U21" s="18">
        <f t="shared" si="2"/>
        <v>0</v>
      </c>
      <c r="V21" s="54"/>
      <c r="W21" s="1"/>
      <c r="Y21" s="31" t="str">
        <f t="shared" si="0"/>
        <v>-</v>
      </c>
      <c r="AA21" s="31" t="str">
        <f t="shared" si="6"/>
        <v>-</v>
      </c>
      <c r="AC21" s="13" t="e">
        <f t="shared" si="3"/>
        <v>#DIV/0!</v>
      </c>
      <c r="AE21" s="48">
        <f t="shared" si="4"/>
        <v>0</v>
      </c>
    </row>
    <row r="22" spans="1:31" ht="17.45" customHeight="1" x14ac:dyDescent="0.4">
      <c r="A22" s="3" t="s">
        <v>23</v>
      </c>
      <c r="B22" s="2">
        <f t="shared" si="5"/>
        <v>11</v>
      </c>
      <c r="C22" s="7"/>
      <c r="D22" s="7"/>
      <c r="E22" s="1"/>
      <c r="F22" s="1"/>
      <c r="G22" s="1"/>
      <c r="H22" s="7"/>
      <c r="J22" s="1"/>
      <c r="K22" s="8"/>
      <c r="L22" s="8"/>
      <c r="M22" s="52">
        <f t="shared" si="1"/>
        <v>0</v>
      </c>
      <c r="O22" s="9"/>
      <c r="P22" s="9"/>
      <c r="R22" s="1"/>
      <c r="S22" s="8"/>
      <c r="T22" s="8"/>
      <c r="U22" s="18">
        <f t="shared" si="2"/>
        <v>0</v>
      </c>
      <c r="V22" s="54"/>
      <c r="W22" s="1"/>
      <c r="Y22" s="31" t="str">
        <f t="shared" si="0"/>
        <v>-</v>
      </c>
      <c r="AA22" s="31" t="str">
        <f t="shared" si="6"/>
        <v>-</v>
      </c>
      <c r="AC22" s="13" t="e">
        <f t="shared" si="3"/>
        <v>#DIV/0!</v>
      </c>
      <c r="AE22" s="48">
        <f t="shared" si="4"/>
        <v>0</v>
      </c>
    </row>
    <row r="23" spans="1:31" ht="17.45" customHeight="1" x14ac:dyDescent="0.4">
      <c r="A23" s="3" t="s">
        <v>23</v>
      </c>
      <c r="B23" s="2">
        <f t="shared" si="5"/>
        <v>12</v>
      </c>
      <c r="C23" s="7"/>
      <c r="D23" s="7"/>
      <c r="E23" s="1"/>
      <c r="F23" s="1"/>
      <c r="G23" s="1"/>
      <c r="H23" s="7"/>
      <c r="J23" s="1"/>
      <c r="K23" s="8"/>
      <c r="L23" s="8"/>
      <c r="M23" s="52">
        <f t="shared" si="1"/>
        <v>0</v>
      </c>
      <c r="O23" s="9"/>
      <c r="P23" s="9"/>
      <c r="R23" s="1"/>
      <c r="S23" s="8"/>
      <c r="T23" s="8"/>
      <c r="U23" s="18">
        <f t="shared" si="2"/>
        <v>0</v>
      </c>
      <c r="V23" s="54"/>
      <c r="W23" s="1"/>
      <c r="Y23" s="31" t="str">
        <f t="shared" si="0"/>
        <v>-</v>
      </c>
      <c r="AA23" s="31" t="str">
        <f t="shared" si="6"/>
        <v>-</v>
      </c>
      <c r="AC23" s="13" t="e">
        <f t="shared" si="3"/>
        <v>#DIV/0!</v>
      </c>
      <c r="AE23" s="48">
        <f t="shared" si="4"/>
        <v>0</v>
      </c>
    </row>
    <row r="24" spans="1:31" ht="17.45" customHeight="1" x14ac:dyDescent="0.4">
      <c r="A24" s="3" t="s">
        <v>23</v>
      </c>
      <c r="B24" s="2">
        <f t="shared" si="5"/>
        <v>13</v>
      </c>
      <c r="C24" s="7"/>
      <c r="D24" s="7"/>
      <c r="E24" s="1"/>
      <c r="F24" s="1"/>
      <c r="G24" s="1"/>
      <c r="H24" s="7"/>
      <c r="J24" s="1"/>
      <c r="K24" s="8"/>
      <c r="L24" s="8"/>
      <c r="M24" s="52">
        <f t="shared" si="1"/>
        <v>0</v>
      </c>
      <c r="O24" s="9"/>
      <c r="P24" s="9"/>
      <c r="R24" s="1"/>
      <c r="S24" s="8"/>
      <c r="T24" s="8"/>
      <c r="U24" s="18">
        <f t="shared" si="2"/>
        <v>0</v>
      </c>
      <c r="V24" s="54"/>
      <c r="W24" s="1"/>
      <c r="Y24" s="31" t="str">
        <f t="shared" si="0"/>
        <v>-</v>
      </c>
      <c r="AA24" s="31" t="str">
        <f t="shared" si="6"/>
        <v>-</v>
      </c>
      <c r="AC24" s="13" t="e">
        <f t="shared" si="3"/>
        <v>#DIV/0!</v>
      </c>
      <c r="AE24" s="48">
        <f t="shared" si="4"/>
        <v>0</v>
      </c>
    </row>
    <row r="25" spans="1:31" ht="17.45" customHeight="1" x14ac:dyDescent="0.4">
      <c r="A25" s="3" t="s">
        <v>23</v>
      </c>
      <c r="B25" s="2">
        <f t="shared" si="5"/>
        <v>14</v>
      </c>
      <c r="C25" s="7"/>
      <c r="D25" s="7"/>
      <c r="E25" s="1"/>
      <c r="F25" s="1"/>
      <c r="G25" s="1"/>
      <c r="H25" s="7"/>
      <c r="J25" s="1"/>
      <c r="K25" s="8"/>
      <c r="L25" s="8"/>
      <c r="M25" s="52">
        <f t="shared" si="1"/>
        <v>0</v>
      </c>
      <c r="O25" s="9"/>
      <c r="P25" s="9"/>
      <c r="R25" s="1"/>
      <c r="S25" s="8"/>
      <c r="T25" s="8"/>
      <c r="U25" s="18">
        <f t="shared" si="2"/>
        <v>0</v>
      </c>
      <c r="V25" s="54"/>
      <c r="W25" s="1"/>
      <c r="Y25" s="31" t="str">
        <f t="shared" si="0"/>
        <v>-</v>
      </c>
      <c r="AA25" s="31" t="str">
        <f t="shared" si="6"/>
        <v>-</v>
      </c>
      <c r="AC25" s="13" t="e">
        <f t="shared" si="3"/>
        <v>#DIV/0!</v>
      </c>
      <c r="AE25" s="48">
        <f t="shared" si="4"/>
        <v>0</v>
      </c>
    </row>
    <row r="26" spans="1:31" ht="17.45" customHeight="1" x14ac:dyDescent="0.4">
      <c r="A26" s="3" t="s">
        <v>23</v>
      </c>
      <c r="B26" s="2">
        <f t="shared" si="5"/>
        <v>15</v>
      </c>
      <c r="C26" s="7"/>
      <c r="D26" s="7"/>
      <c r="E26" s="1"/>
      <c r="F26" s="1"/>
      <c r="G26" s="1"/>
      <c r="H26" s="7"/>
      <c r="J26" s="1"/>
      <c r="K26" s="8"/>
      <c r="L26" s="8"/>
      <c r="M26" s="52">
        <f t="shared" si="1"/>
        <v>0</v>
      </c>
      <c r="O26" s="9"/>
      <c r="P26" s="9"/>
      <c r="R26" s="1"/>
      <c r="S26" s="8"/>
      <c r="T26" s="8"/>
      <c r="U26" s="18">
        <f t="shared" si="2"/>
        <v>0</v>
      </c>
      <c r="V26" s="54"/>
      <c r="W26" s="1"/>
      <c r="Y26" s="31" t="str">
        <f t="shared" si="0"/>
        <v>-</v>
      </c>
      <c r="AA26" s="31" t="str">
        <f t="shared" si="6"/>
        <v>-</v>
      </c>
      <c r="AC26" s="13" t="e">
        <f t="shared" si="3"/>
        <v>#DIV/0!</v>
      </c>
      <c r="AE26" s="48">
        <f t="shared" si="4"/>
        <v>0</v>
      </c>
    </row>
    <row r="27" spans="1:31" ht="17.45" customHeight="1" x14ac:dyDescent="0.4">
      <c r="A27" s="3" t="s">
        <v>23</v>
      </c>
      <c r="B27" s="2">
        <f t="shared" si="5"/>
        <v>16</v>
      </c>
      <c r="C27" s="7"/>
      <c r="D27" s="7"/>
      <c r="E27" s="1"/>
      <c r="F27" s="1"/>
      <c r="G27" s="1"/>
      <c r="H27" s="7"/>
      <c r="J27" s="1"/>
      <c r="K27" s="8"/>
      <c r="L27" s="8"/>
      <c r="M27" s="52">
        <f t="shared" si="1"/>
        <v>0</v>
      </c>
      <c r="O27" s="9"/>
      <c r="P27" s="9"/>
      <c r="R27" s="1"/>
      <c r="S27" s="8"/>
      <c r="T27" s="8"/>
      <c r="U27" s="18">
        <f t="shared" si="2"/>
        <v>0</v>
      </c>
      <c r="V27" s="54"/>
      <c r="W27" s="1"/>
      <c r="Y27" s="31" t="str">
        <f t="shared" si="0"/>
        <v>-</v>
      </c>
      <c r="AA27" s="31" t="str">
        <f t="shared" si="6"/>
        <v>-</v>
      </c>
      <c r="AC27" s="13" t="e">
        <f t="shared" si="3"/>
        <v>#DIV/0!</v>
      </c>
      <c r="AE27" s="48">
        <f t="shared" si="4"/>
        <v>0</v>
      </c>
    </row>
    <row r="28" spans="1:31" ht="17.45" customHeight="1" x14ac:dyDescent="0.4">
      <c r="A28" s="3" t="s">
        <v>23</v>
      </c>
      <c r="B28" s="2">
        <f t="shared" si="5"/>
        <v>17</v>
      </c>
      <c r="C28" s="7"/>
      <c r="D28" s="7"/>
      <c r="E28" s="1"/>
      <c r="F28" s="1"/>
      <c r="G28" s="1"/>
      <c r="H28" s="7"/>
      <c r="J28" s="1"/>
      <c r="K28" s="8"/>
      <c r="L28" s="8"/>
      <c r="M28" s="52">
        <f t="shared" si="1"/>
        <v>0</v>
      </c>
      <c r="O28" s="9"/>
      <c r="P28" s="9"/>
      <c r="R28" s="1"/>
      <c r="S28" s="8"/>
      <c r="T28" s="8"/>
      <c r="U28" s="18">
        <f t="shared" si="2"/>
        <v>0</v>
      </c>
      <c r="V28" s="54"/>
      <c r="W28" s="1"/>
      <c r="Y28" s="31" t="str">
        <f t="shared" si="0"/>
        <v>-</v>
      </c>
      <c r="AA28" s="31" t="str">
        <f t="shared" si="6"/>
        <v>-</v>
      </c>
      <c r="AC28" s="13" t="e">
        <f t="shared" si="3"/>
        <v>#DIV/0!</v>
      </c>
      <c r="AE28" s="48">
        <f t="shared" si="4"/>
        <v>0</v>
      </c>
    </row>
    <row r="29" spans="1:31" ht="17.45" customHeight="1" x14ac:dyDescent="0.4">
      <c r="A29" s="3" t="s">
        <v>23</v>
      </c>
      <c r="B29" s="2">
        <f t="shared" si="5"/>
        <v>18</v>
      </c>
      <c r="C29" s="7"/>
      <c r="D29" s="7"/>
      <c r="E29" s="1"/>
      <c r="F29" s="1"/>
      <c r="G29" s="1"/>
      <c r="H29" s="7"/>
      <c r="J29" s="1"/>
      <c r="K29" s="8"/>
      <c r="L29" s="8"/>
      <c r="M29" s="52">
        <f t="shared" si="1"/>
        <v>0</v>
      </c>
      <c r="O29" s="9"/>
      <c r="P29" s="9"/>
      <c r="R29" s="1"/>
      <c r="S29" s="8"/>
      <c r="T29" s="8"/>
      <c r="U29" s="18">
        <f t="shared" si="2"/>
        <v>0</v>
      </c>
      <c r="V29" s="54"/>
      <c r="W29" s="1"/>
      <c r="Y29" s="31" t="str">
        <f t="shared" si="0"/>
        <v>-</v>
      </c>
      <c r="AA29" s="31" t="str">
        <f t="shared" si="6"/>
        <v>-</v>
      </c>
      <c r="AC29" s="13" t="e">
        <f t="shared" si="3"/>
        <v>#DIV/0!</v>
      </c>
      <c r="AE29" s="48">
        <f t="shared" si="4"/>
        <v>0</v>
      </c>
    </row>
    <row r="30" spans="1:31" ht="17.45" customHeight="1" x14ac:dyDescent="0.4">
      <c r="A30" s="3" t="s">
        <v>23</v>
      </c>
      <c r="B30" s="2">
        <f t="shared" si="5"/>
        <v>19</v>
      </c>
      <c r="C30" s="7"/>
      <c r="D30" s="7"/>
      <c r="E30" s="1"/>
      <c r="F30" s="1"/>
      <c r="G30" s="1"/>
      <c r="H30" s="7"/>
      <c r="J30" s="1"/>
      <c r="K30" s="8"/>
      <c r="L30" s="8"/>
      <c r="M30" s="52">
        <f t="shared" si="1"/>
        <v>0</v>
      </c>
      <c r="O30" s="9"/>
      <c r="P30" s="9"/>
      <c r="R30" s="1"/>
      <c r="S30" s="8"/>
      <c r="T30" s="8"/>
      <c r="U30" s="18">
        <f t="shared" si="2"/>
        <v>0</v>
      </c>
      <c r="V30" s="54"/>
      <c r="W30" s="1"/>
      <c r="Y30" s="31" t="str">
        <f t="shared" si="0"/>
        <v>-</v>
      </c>
      <c r="AA30" s="31" t="str">
        <f t="shared" si="6"/>
        <v>-</v>
      </c>
      <c r="AC30" s="13" t="e">
        <f t="shared" si="3"/>
        <v>#DIV/0!</v>
      </c>
      <c r="AE30" s="48">
        <f t="shared" si="4"/>
        <v>0</v>
      </c>
    </row>
    <row r="31" spans="1:31" ht="17.45" customHeight="1" x14ac:dyDescent="0.4">
      <c r="A31" s="3" t="s">
        <v>23</v>
      </c>
      <c r="B31" s="2">
        <f t="shared" si="5"/>
        <v>20</v>
      </c>
      <c r="C31" s="7"/>
      <c r="D31" s="7"/>
      <c r="E31" s="1"/>
      <c r="F31" s="1"/>
      <c r="G31" s="1"/>
      <c r="H31" s="7"/>
      <c r="J31" s="1"/>
      <c r="K31" s="8"/>
      <c r="L31" s="8"/>
      <c r="M31" s="52">
        <f t="shared" si="1"/>
        <v>0</v>
      </c>
      <c r="O31" s="9"/>
      <c r="P31" s="9"/>
      <c r="R31" s="1"/>
      <c r="S31" s="8"/>
      <c r="T31" s="8"/>
      <c r="U31" s="18">
        <f t="shared" si="2"/>
        <v>0</v>
      </c>
      <c r="V31" s="54"/>
      <c r="W31" s="1"/>
      <c r="Y31" s="31" t="str">
        <f t="shared" si="0"/>
        <v>-</v>
      </c>
      <c r="AA31" s="31" t="str">
        <f t="shared" si="6"/>
        <v>-</v>
      </c>
      <c r="AC31" s="13" t="e">
        <f t="shared" si="3"/>
        <v>#DIV/0!</v>
      </c>
      <c r="AE31" s="48">
        <f t="shared" si="4"/>
        <v>0</v>
      </c>
    </row>
    <row r="32" spans="1:31" ht="17.45" customHeight="1" x14ac:dyDescent="0.4">
      <c r="A32" s="3" t="s">
        <v>23</v>
      </c>
      <c r="B32" s="2">
        <f t="shared" si="5"/>
        <v>21</v>
      </c>
      <c r="C32" s="7"/>
      <c r="D32" s="7"/>
      <c r="E32" s="1"/>
      <c r="F32" s="1"/>
      <c r="G32" s="1"/>
      <c r="H32" s="7"/>
      <c r="J32" s="1"/>
      <c r="K32" s="8"/>
      <c r="L32" s="8"/>
      <c r="M32" s="52">
        <f t="shared" si="1"/>
        <v>0</v>
      </c>
      <c r="O32" s="9"/>
      <c r="P32" s="9"/>
      <c r="R32" s="1"/>
      <c r="S32" s="8"/>
      <c r="T32" s="8"/>
      <c r="U32" s="18">
        <f t="shared" si="2"/>
        <v>0</v>
      </c>
      <c r="V32" s="54"/>
      <c r="W32" s="1"/>
      <c r="Y32" s="31" t="str">
        <f t="shared" si="0"/>
        <v>-</v>
      </c>
      <c r="AA32" s="31" t="str">
        <f t="shared" si="6"/>
        <v>-</v>
      </c>
      <c r="AC32" s="13" t="e">
        <f t="shared" si="3"/>
        <v>#DIV/0!</v>
      </c>
      <c r="AE32" s="48">
        <f t="shared" si="4"/>
        <v>0</v>
      </c>
    </row>
    <row r="33" spans="1:31" ht="17.45" customHeight="1" x14ac:dyDescent="0.4">
      <c r="A33" s="3" t="s">
        <v>23</v>
      </c>
      <c r="B33" s="2">
        <f t="shared" si="5"/>
        <v>22</v>
      </c>
      <c r="C33" s="7"/>
      <c r="D33" s="7"/>
      <c r="E33" s="1"/>
      <c r="F33" s="1"/>
      <c r="G33" s="1"/>
      <c r="H33" s="7"/>
      <c r="J33" s="1"/>
      <c r="K33" s="8"/>
      <c r="L33" s="8"/>
      <c r="M33" s="52">
        <f t="shared" si="1"/>
        <v>0</v>
      </c>
      <c r="O33" s="9"/>
      <c r="P33" s="9"/>
      <c r="R33" s="1"/>
      <c r="S33" s="8"/>
      <c r="T33" s="8"/>
      <c r="U33" s="18">
        <f t="shared" si="2"/>
        <v>0</v>
      </c>
      <c r="V33" s="54"/>
      <c r="W33" s="1"/>
      <c r="Y33" s="31" t="str">
        <f t="shared" si="0"/>
        <v>-</v>
      </c>
      <c r="AA33" s="31" t="str">
        <f t="shared" si="6"/>
        <v>-</v>
      </c>
      <c r="AC33" s="13" t="e">
        <f t="shared" si="3"/>
        <v>#DIV/0!</v>
      </c>
      <c r="AE33" s="48">
        <f t="shared" si="4"/>
        <v>0</v>
      </c>
    </row>
    <row r="34" spans="1:31" ht="17.45" customHeight="1" x14ac:dyDescent="0.4">
      <c r="A34" s="3" t="s">
        <v>23</v>
      </c>
      <c r="B34" s="2">
        <f t="shared" si="5"/>
        <v>23</v>
      </c>
      <c r="C34" s="7"/>
      <c r="D34" s="7"/>
      <c r="E34" s="1"/>
      <c r="F34" s="1"/>
      <c r="G34" s="1"/>
      <c r="H34" s="7"/>
      <c r="J34" s="1"/>
      <c r="K34" s="8"/>
      <c r="L34" s="8"/>
      <c r="M34" s="52">
        <f t="shared" si="1"/>
        <v>0</v>
      </c>
      <c r="O34" s="9"/>
      <c r="P34" s="9"/>
      <c r="R34" s="1"/>
      <c r="S34" s="8"/>
      <c r="T34" s="8"/>
      <c r="U34" s="18">
        <f t="shared" si="2"/>
        <v>0</v>
      </c>
      <c r="V34" s="54"/>
      <c r="W34" s="1"/>
      <c r="Y34" s="31" t="str">
        <f t="shared" si="0"/>
        <v>-</v>
      </c>
      <c r="AA34" s="31" t="str">
        <f t="shared" si="6"/>
        <v>-</v>
      </c>
      <c r="AC34" s="13" t="e">
        <f t="shared" si="3"/>
        <v>#DIV/0!</v>
      </c>
      <c r="AE34" s="48">
        <f t="shared" si="4"/>
        <v>0</v>
      </c>
    </row>
    <row r="35" spans="1:31" ht="17.45" customHeight="1" x14ac:dyDescent="0.4">
      <c r="A35" s="3" t="s">
        <v>23</v>
      </c>
      <c r="B35" s="2">
        <f t="shared" si="5"/>
        <v>24</v>
      </c>
      <c r="C35" s="7"/>
      <c r="D35" s="7"/>
      <c r="E35" s="1"/>
      <c r="F35" s="1"/>
      <c r="G35" s="1"/>
      <c r="H35" s="23"/>
      <c r="J35" s="1"/>
      <c r="K35" s="8"/>
      <c r="L35" s="8"/>
      <c r="M35" s="52">
        <f t="shared" si="1"/>
        <v>0</v>
      </c>
      <c r="O35" s="9"/>
      <c r="P35" s="9"/>
      <c r="R35" s="1"/>
      <c r="S35" s="8"/>
      <c r="T35" s="8"/>
      <c r="U35" s="18">
        <f t="shared" si="2"/>
        <v>0</v>
      </c>
      <c r="V35" s="54"/>
      <c r="W35" s="1"/>
      <c r="Y35" s="31" t="str">
        <f t="shared" si="0"/>
        <v>-</v>
      </c>
      <c r="AA35" s="31" t="str">
        <f t="shared" si="6"/>
        <v>-</v>
      </c>
      <c r="AC35" s="13" t="e">
        <f t="shared" si="3"/>
        <v>#DIV/0!</v>
      </c>
      <c r="AE35" s="48">
        <f t="shared" si="4"/>
        <v>0</v>
      </c>
    </row>
    <row r="36" spans="1:31" ht="17.45" customHeight="1" x14ac:dyDescent="0.4">
      <c r="A36" s="3" t="s">
        <v>23</v>
      </c>
      <c r="B36" s="2">
        <f t="shared" si="5"/>
        <v>25</v>
      </c>
      <c r="C36" s="7"/>
      <c r="D36" s="7"/>
      <c r="E36" s="1"/>
      <c r="F36" s="1"/>
      <c r="G36" s="1"/>
      <c r="H36" s="23"/>
      <c r="J36" s="1"/>
      <c r="K36" s="8"/>
      <c r="L36" s="8"/>
      <c r="M36" s="52">
        <f t="shared" si="1"/>
        <v>0</v>
      </c>
      <c r="O36" s="9"/>
      <c r="P36" s="9"/>
      <c r="R36" s="1"/>
      <c r="S36" s="8"/>
      <c r="T36" s="8"/>
      <c r="U36" s="18">
        <f t="shared" si="2"/>
        <v>0</v>
      </c>
      <c r="V36" s="54"/>
      <c r="W36" s="1"/>
      <c r="Y36" s="31" t="str">
        <f t="shared" si="0"/>
        <v>-</v>
      </c>
      <c r="AA36" s="31" t="str">
        <f t="shared" si="6"/>
        <v>-</v>
      </c>
      <c r="AC36" s="13" t="e">
        <f t="shared" si="3"/>
        <v>#DIV/0!</v>
      </c>
      <c r="AE36" s="48">
        <f t="shared" si="4"/>
        <v>0</v>
      </c>
    </row>
    <row r="37" spans="1:31" ht="17.45" customHeight="1" x14ac:dyDescent="0.4">
      <c r="A37" s="3" t="s">
        <v>23</v>
      </c>
      <c r="B37" s="2">
        <f t="shared" si="5"/>
        <v>26</v>
      </c>
      <c r="C37" s="23"/>
      <c r="D37" s="7"/>
      <c r="E37" s="1"/>
      <c r="F37" s="1"/>
      <c r="G37" s="1"/>
      <c r="H37" s="7"/>
      <c r="J37" s="1"/>
      <c r="K37" s="8"/>
      <c r="L37" s="8"/>
      <c r="M37" s="52">
        <f t="shared" si="1"/>
        <v>0</v>
      </c>
      <c r="O37" s="9"/>
      <c r="P37" s="9"/>
      <c r="R37" s="1"/>
      <c r="S37" s="8"/>
      <c r="T37" s="8"/>
      <c r="U37" s="18">
        <f t="shared" si="2"/>
        <v>0</v>
      </c>
      <c r="V37" s="54"/>
      <c r="W37" s="1"/>
      <c r="Y37" s="31" t="str">
        <f t="shared" si="0"/>
        <v>-</v>
      </c>
      <c r="AA37" s="31" t="str">
        <f t="shared" si="6"/>
        <v>-</v>
      </c>
      <c r="AC37" s="13" t="e">
        <f t="shared" si="3"/>
        <v>#DIV/0!</v>
      </c>
      <c r="AE37" s="48">
        <f t="shared" si="4"/>
        <v>0</v>
      </c>
    </row>
    <row r="38" spans="1:31" ht="17.45" customHeight="1" x14ac:dyDescent="0.4">
      <c r="A38" s="3" t="s">
        <v>23</v>
      </c>
      <c r="B38" s="2">
        <f t="shared" si="5"/>
        <v>27</v>
      </c>
      <c r="C38" s="23"/>
      <c r="D38" s="7"/>
      <c r="E38" s="1"/>
      <c r="F38" s="1"/>
      <c r="G38" s="1"/>
      <c r="H38" s="7"/>
      <c r="J38" s="1"/>
      <c r="K38" s="8"/>
      <c r="L38" s="8"/>
      <c r="M38" s="52">
        <f t="shared" si="1"/>
        <v>0</v>
      </c>
      <c r="O38" s="9"/>
      <c r="P38" s="9"/>
      <c r="R38" s="1"/>
      <c r="S38" s="8"/>
      <c r="T38" s="8"/>
      <c r="U38" s="18">
        <f t="shared" si="2"/>
        <v>0</v>
      </c>
      <c r="V38" s="54"/>
      <c r="W38" s="1"/>
      <c r="Y38" s="31" t="str">
        <f t="shared" si="0"/>
        <v>-</v>
      </c>
      <c r="AA38" s="31" t="str">
        <f t="shared" si="6"/>
        <v>-</v>
      </c>
      <c r="AC38" s="13" t="e">
        <f t="shared" si="3"/>
        <v>#DIV/0!</v>
      </c>
      <c r="AE38" s="48">
        <f t="shared" si="4"/>
        <v>0</v>
      </c>
    </row>
    <row r="39" spans="1:31" ht="17.45" customHeight="1" x14ac:dyDescent="0.4">
      <c r="A39" s="3" t="s">
        <v>23</v>
      </c>
      <c r="B39" s="2">
        <f t="shared" si="5"/>
        <v>28</v>
      </c>
      <c r="C39" s="23"/>
      <c r="D39" s="7"/>
      <c r="E39" s="1"/>
      <c r="F39" s="1"/>
      <c r="G39" s="1"/>
      <c r="H39" s="7"/>
      <c r="J39" s="1"/>
      <c r="K39" s="8"/>
      <c r="L39" s="8"/>
      <c r="M39" s="52">
        <f t="shared" si="1"/>
        <v>0</v>
      </c>
      <c r="O39" s="9"/>
      <c r="P39" s="9"/>
      <c r="R39" s="1"/>
      <c r="S39" s="8"/>
      <c r="T39" s="8"/>
      <c r="U39" s="18">
        <f t="shared" si="2"/>
        <v>0</v>
      </c>
      <c r="V39" s="54"/>
      <c r="W39" s="1"/>
      <c r="Y39" s="31" t="str">
        <f t="shared" si="0"/>
        <v>-</v>
      </c>
      <c r="AA39" s="31" t="str">
        <f t="shared" si="6"/>
        <v>-</v>
      </c>
      <c r="AC39" s="13" t="e">
        <f t="shared" si="3"/>
        <v>#DIV/0!</v>
      </c>
      <c r="AE39" s="48">
        <f t="shared" si="4"/>
        <v>0</v>
      </c>
    </row>
    <row r="40" spans="1:31" ht="17.45" customHeight="1" x14ac:dyDescent="0.4">
      <c r="A40" s="3" t="s">
        <v>23</v>
      </c>
      <c r="B40" s="2">
        <f t="shared" si="5"/>
        <v>29</v>
      </c>
      <c r="C40" s="23"/>
      <c r="D40" s="7"/>
      <c r="E40" s="1"/>
      <c r="F40" s="1"/>
      <c r="G40" s="1"/>
      <c r="H40" s="7"/>
      <c r="J40" s="1"/>
      <c r="K40" s="8"/>
      <c r="L40" s="8"/>
      <c r="M40" s="52">
        <f t="shared" si="1"/>
        <v>0</v>
      </c>
      <c r="O40" s="9"/>
      <c r="P40" s="9"/>
      <c r="R40" s="1"/>
      <c r="S40" s="8"/>
      <c r="T40" s="8"/>
      <c r="U40" s="18">
        <f t="shared" si="2"/>
        <v>0</v>
      </c>
      <c r="V40" s="54"/>
      <c r="W40" s="1"/>
      <c r="Y40" s="31" t="str">
        <f t="shared" si="0"/>
        <v>-</v>
      </c>
      <c r="AA40" s="31" t="str">
        <f t="shared" si="6"/>
        <v>-</v>
      </c>
      <c r="AC40" s="13" t="e">
        <f t="shared" si="3"/>
        <v>#DIV/0!</v>
      </c>
      <c r="AE40" s="48">
        <f t="shared" si="4"/>
        <v>0</v>
      </c>
    </row>
    <row r="41" spans="1:31" ht="17.45" customHeight="1" x14ac:dyDescent="0.4">
      <c r="A41" s="3" t="s">
        <v>23</v>
      </c>
      <c r="B41" s="2">
        <f t="shared" si="5"/>
        <v>30</v>
      </c>
      <c r="C41" s="23"/>
      <c r="D41" s="7"/>
      <c r="E41" s="1"/>
      <c r="F41" s="1"/>
      <c r="G41" s="1"/>
      <c r="H41" s="7"/>
      <c r="J41" s="1"/>
      <c r="K41" s="8"/>
      <c r="L41" s="8"/>
      <c r="M41" s="52">
        <f t="shared" si="1"/>
        <v>0</v>
      </c>
      <c r="O41" s="9"/>
      <c r="P41" s="9"/>
      <c r="R41" s="1"/>
      <c r="S41" s="8"/>
      <c r="T41" s="8"/>
      <c r="U41" s="18">
        <f t="shared" si="2"/>
        <v>0</v>
      </c>
      <c r="V41" s="54"/>
      <c r="W41" s="1"/>
      <c r="Y41" s="31" t="str">
        <f t="shared" si="0"/>
        <v>-</v>
      </c>
      <c r="AA41" s="31" t="str">
        <f t="shared" si="6"/>
        <v>-</v>
      </c>
      <c r="AC41" s="13" t="e">
        <f t="shared" si="3"/>
        <v>#DIV/0!</v>
      </c>
      <c r="AE41" s="48">
        <f t="shared" si="4"/>
        <v>0</v>
      </c>
    </row>
    <row r="42" spans="1:31" ht="17.45" customHeight="1" x14ac:dyDescent="0.4">
      <c r="A42" s="3" t="s">
        <v>23</v>
      </c>
      <c r="B42" s="2">
        <f t="shared" si="5"/>
        <v>31</v>
      </c>
      <c r="C42" s="23"/>
      <c r="D42" s="7"/>
      <c r="E42" s="1"/>
      <c r="F42" s="1"/>
      <c r="G42" s="1"/>
      <c r="H42" s="7"/>
      <c r="J42" s="1"/>
      <c r="K42" s="8"/>
      <c r="L42" s="8"/>
      <c r="M42" s="52">
        <f t="shared" si="1"/>
        <v>0</v>
      </c>
      <c r="O42" s="9"/>
      <c r="P42" s="9"/>
      <c r="R42" s="1"/>
      <c r="S42" s="8"/>
      <c r="T42" s="8"/>
      <c r="U42" s="18">
        <f t="shared" si="2"/>
        <v>0</v>
      </c>
      <c r="V42" s="54"/>
      <c r="W42" s="1"/>
      <c r="Y42" s="31" t="str">
        <f t="shared" si="0"/>
        <v>-</v>
      </c>
      <c r="AA42" s="31" t="str">
        <f t="shared" si="6"/>
        <v>-</v>
      </c>
      <c r="AC42" s="13" t="e">
        <f t="shared" si="3"/>
        <v>#DIV/0!</v>
      </c>
      <c r="AE42" s="48">
        <f t="shared" si="4"/>
        <v>0</v>
      </c>
    </row>
    <row r="43" spans="1:31" ht="17.45" customHeight="1" x14ac:dyDescent="0.4">
      <c r="A43" s="3" t="s">
        <v>23</v>
      </c>
      <c r="B43" s="2">
        <f t="shared" si="5"/>
        <v>32</v>
      </c>
      <c r="C43" s="23"/>
      <c r="D43" s="7"/>
      <c r="E43" s="1"/>
      <c r="F43" s="1"/>
      <c r="G43" s="1"/>
      <c r="H43" s="7"/>
      <c r="J43" s="1"/>
      <c r="K43" s="8"/>
      <c r="L43" s="8"/>
      <c r="M43" s="52">
        <f t="shared" si="1"/>
        <v>0</v>
      </c>
      <c r="O43" s="9"/>
      <c r="P43" s="9"/>
      <c r="R43" s="1"/>
      <c r="S43" s="8"/>
      <c r="T43" s="8"/>
      <c r="U43" s="18">
        <f t="shared" si="2"/>
        <v>0</v>
      </c>
      <c r="V43" s="54"/>
      <c r="W43" s="1"/>
      <c r="Y43" s="31" t="str">
        <f t="shared" si="0"/>
        <v>-</v>
      </c>
      <c r="AA43" s="31" t="str">
        <f t="shared" si="6"/>
        <v>-</v>
      </c>
      <c r="AC43" s="13" t="e">
        <f t="shared" si="3"/>
        <v>#DIV/0!</v>
      </c>
      <c r="AE43" s="48">
        <f t="shared" si="4"/>
        <v>0</v>
      </c>
    </row>
    <row r="44" spans="1:31" ht="17.45" customHeight="1" x14ac:dyDescent="0.4">
      <c r="A44" s="3" t="s">
        <v>23</v>
      </c>
      <c r="B44" s="2">
        <f t="shared" si="5"/>
        <v>33</v>
      </c>
      <c r="C44" s="23"/>
      <c r="D44" s="7"/>
      <c r="E44" s="1"/>
      <c r="F44" s="1"/>
      <c r="G44" s="1"/>
      <c r="H44" s="7"/>
      <c r="J44" s="1"/>
      <c r="K44" s="8"/>
      <c r="L44" s="8"/>
      <c r="M44" s="52">
        <f t="shared" si="1"/>
        <v>0</v>
      </c>
      <c r="O44" s="9"/>
      <c r="P44" s="9"/>
      <c r="R44" s="1"/>
      <c r="S44" s="8"/>
      <c r="T44" s="8"/>
      <c r="U44" s="18">
        <f t="shared" si="2"/>
        <v>0</v>
      </c>
      <c r="V44" s="54"/>
      <c r="W44" s="1"/>
      <c r="Y44" s="31" t="str">
        <f t="shared" si="0"/>
        <v>-</v>
      </c>
      <c r="AA44" s="31" t="str">
        <f t="shared" si="6"/>
        <v>-</v>
      </c>
      <c r="AC44" s="13" t="e">
        <f t="shared" si="3"/>
        <v>#DIV/0!</v>
      </c>
      <c r="AE44" s="48">
        <f t="shared" si="4"/>
        <v>0</v>
      </c>
    </row>
    <row r="45" spans="1:31" ht="17.45" customHeight="1" x14ac:dyDescent="0.4">
      <c r="A45" s="3" t="s">
        <v>23</v>
      </c>
      <c r="B45" s="2">
        <f t="shared" si="5"/>
        <v>34</v>
      </c>
      <c r="C45" s="7"/>
      <c r="D45" s="7"/>
      <c r="E45" s="1"/>
      <c r="F45" s="1"/>
      <c r="G45" s="1"/>
      <c r="H45" s="7"/>
      <c r="J45" s="1"/>
      <c r="K45" s="8"/>
      <c r="L45" s="8"/>
      <c r="M45" s="52">
        <f t="shared" si="1"/>
        <v>0</v>
      </c>
      <c r="O45" s="9"/>
      <c r="P45" s="9"/>
      <c r="R45" s="1"/>
      <c r="S45" s="8"/>
      <c r="T45" s="8"/>
      <c r="U45" s="18">
        <f t="shared" si="2"/>
        <v>0</v>
      </c>
      <c r="V45" s="54"/>
      <c r="W45" s="1"/>
      <c r="Y45" s="31" t="str">
        <f t="shared" si="0"/>
        <v>-</v>
      </c>
      <c r="AA45" s="31" t="str">
        <f t="shared" si="6"/>
        <v>-</v>
      </c>
      <c r="AC45" s="13" t="e">
        <f t="shared" si="3"/>
        <v>#DIV/0!</v>
      </c>
      <c r="AE45" s="48">
        <f t="shared" si="4"/>
        <v>0</v>
      </c>
    </row>
    <row r="46" spans="1:31" ht="17.45" customHeight="1" x14ac:dyDescent="0.4">
      <c r="A46" s="3" t="s">
        <v>23</v>
      </c>
      <c r="B46" s="2">
        <f t="shared" si="5"/>
        <v>35</v>
      </c>
      <c r="C46" s="7"/>
      <c r="D46" s="7"/>
      <c r="E46" s="1"/>
      <c r="F46" s="1"/>
      <c r="G46" s="1"/>
      <c r="H46" s="7"/>
      <c r="J46" s="1"/>
      <c r="K46" s="8"/>
      <c r="L46" s="8"/>
      <c r="M46" s="52">
        <f t="shared" si="1"/>
        <v>0</v>
      </c>
      <c r="O46" s="9"/>
      <c r="P46" s="9"/>
      <c r="R46" s="1"/>
      <c r="S46" s="8"/>
      <c r="T46" s="8"/>
      <c r="U46" s="18">
        <f t="shared" si="2"/>
        <v>0</v>
      </c>
      <c r="V46" s="54"/>
      <c r="W46" s="1"/>
      <c r="Y46" s="31" t="str">
        <f t="shared" si="0"/>
        <v>-</v>
      </c>
      <c r="AA46" s="31" t="str">
        <f t="shared" si="6"/>
        <v>-</v>
      </c>
      <c r="AC46" s="13" t="e">
        <f t="shared" si="3"/>
        <v>#DIV/0!</v>
      </c>
      <c r="AE46" s="48">
        <f t="shared" si="4"/>
        <v>0</v>
      </c>
    </row>
    <row r="47" spans="1:31" ht="17.45" customHeight="1" x14ac:dyDescent="0.4">
      <c r="A47" s="3" t="s">
        <v>23</v>
      </c>
      <c r="B47" s="2">
        <f t="shared" si="5"/>
        <v>36</v>
      </c>
      <c r="C47" s="7"/>
      <c r="D47" s="7"/>
      <c r="E47" s="1"/>
      <c r="F47" s="1"/>
      <c r="G47" s="1"/>
      <c r="H47" s="7"/>
      <c r="J47" s="1"/>
      <c r="K47" s="8"/>
      <c r="L47" s="8"/>
      <c r="M47" s="52">
        <f t="shared" si="1"/>
        <v>0</v>
      </c>
      <c r="O47" s="9"/>
      <c r="P47" s="9"/>
      <c r="R47" s="1"/>
      <c r="S47" s="8"/>
      <c r="T47" s="8"/>
      <c r="U47" s="18">
        <f t="shared" si="2"/>
        <v>0</v>
      </c>
      <c r="V47" s="54"/>
      <c r="W47" s="1"/>
      <c r="Y47" s="31" t="str">
        <f t="shared" si="0"/>
        <v>-</v>
      </c>
      <c r="AA47" s="31" t="str">
        <f t="shared" si="6"/>
        <v>-</v>
      </c>
      <c r="AC47" s="13" t="e">
        <f t="shared" si="3"/>
        <v>#DIV/0!</v>
      </c>
      <c r="AE47" s="48">
        <f t="shared" si="4"/>
        <v>0</v>
      </c>
    </row>
    <row r="48" spans="1:31" ht="17.45" customHeight="1" x14ac:dyDescent="0.4">
      <c r="A48" s="3" t="s">
        <v>23</v>
      </c>
      <c r="B48" s="2">
        <f t="shared" si="5"/>
        <v>37</v>
      </c>
      <c r="C48" s="7"/>
      <c r="D48" s="7"/>
      <c r="E48" s="22"/>
      <c r="F48" s="1"/>
      <c r="G48" s="1"/>
      <c r="H48" s="7"/>
      <c r="J48" s="1"/>
      <c r="K48" s="8"/>
      <c r="L48" s="8"/>
      <c r="M48" s="52">
        <f t="shared" si="1"/>
        <v>0</v>
      </c>
      <c r="O48" s="9"/>
      <c r="P48" s="9"/>
      <c r="R48" s="1"/>
      <c r="S48" s="8"/>
      <c r="T48" s="8"/>
      <c r="U48" s="18">
        <f t="shared" si="2"/>
        <v>0</v>
      </c>
      <c r="V48" s="54"/>
      <c r="W48" s="1"/>
      <c r="Y48" s="31" t="str">
        <f t="shared" si="0"/>
        <v>-</v>
      </c>
      <c r="AA48" s="31" t="str">
        <f t="shared" si="6"/>
        <v>-</v>
      </c>
      <c r="AC48" s="13" t="e">
        <f t="shared" si="3"/>
        <v>#DIV/0!</v>
      </c>
      <c r="AE48" s="48">
        <f t="shared" si="4"/>
        <v>0</v>
      </c>
    </row>
    <row r="49" spans="1:31" ht="17.45" customHeight="1" x14ac:dyDescent="0.4">
      <c r="A49" s="3" t="s">
        <v>23</v>
      </c>
      <c r="B49" s="2">
        <f t="shared" si="5"/>
        <v>38</v>
      </c>
      <c r="C49" s="23"/>
      <c r="D49" s="23"/>
      <c r="E49" s="22"/>
      <c r="F49" s="1"/>
      <c r="G49" s="1"/>
      <c r="H49" s="23"/>
      <c r="J49" s="1"/>
      <c r="K49" s="8"/>
      <c r="L49" s="8"/>
      <c r="M49" s="52">
        <f t="shared" si="1"/>
        <v>0</v>
      </c>
      <c r="O49" s="9"/>
      <c r="P49" s="9"/>
      <c r="R49" s="1"/>
      <c r="S49" s="8"/>
      <c r="T49" s="8"/>
      <c r="U49" s="18">
        <f t="shared" si="2"/>
        <v>0</v>
      </c>
      <c r="V49" s="54"/>
      <c r="W49" s="1"/>
      <c r="Y49" s="31" t="str">
        <f t="shared" si="0"/>
        <v>-</v>
      </c>
      <c r="AA49" s="31" t="str">
        <f t="shared" si="6"/>
        <v>-</v>
      </c>
      <c r="AC49" s="13" t="e">
        <f t="shared" si="3"/>
        <v>#DIV/0!</v>
      </c>
      <c r="AE49" s="48">
        <f t="shared" si="4"/>
        <v>0</v>
      </c>
    </row>
    <row r="50" spans="1:31" ht="17.45" customHeight="1" x14ac:dyDescent="0.4">
      <c r="A50" s="3" t="s">
        <v>23</v>
      </c>
      <c r="B50" s="2">
        <f t="shared" si="5"/>
        <v>39</v>
      </c>
      <c r="C50" s="23"/>
      <c r="D50" s="23"/>
      <c r="E50" s="22"/>
      <c r="F50" s="1"/>
      <c r="G50" s="1"/>
      <c r="H50" s="23"/>
      <c r="J50" s="1"/>
      <c r="K50" s="8"/>
      <c r="L50" s="8"/>
      <c r="M50" s="52">
        <f t="shared" si="1"/>
        <v>0</v>
      </c>
      <c r="O50" s="9"/>
      <c r="P50" s="9"/>
      <c r="R50" s="1"/>
      <c r="S50" s="8"/>
      <c r="T50" s="8"/>
      <c r="U50" s="18">
        <f t="shared" si="2"/>
        <v>0</v>
      </c>
      <c r="V50" s="54"/>
      <c r="W50" s="1"/>
      <c r="Y50" s="31" t="str">
        <f t="shared" si="0"/>
        <v>-</v>
      </c>
      <c r="AA50" s="31" t="str">
        <f t="shared" si="6"/>
        <v>-</v>
      </c>
      <c r="AC50" s="13" t="e">
        <f t="shared" si="3"/>
        <v>#DIV/0!</v>
      </c>
      <c r="AE50" s="48">
        <f t="shared" si="4"/>
        <v>0</v>
      </c>
    </row>
    <row r="51" spans="1:31" ht="17.45" customHeight="1" x14ac:dyDescent="0.4">
      <c r="A51" s="3" t="s">
        <v>23</v>
      </c>
      <c r="B51" s="2">
        <f t="shared" si="5"/>
        <v>40</v>
      </c>
      <c r="C51" s="23"/>
      <c r="D51" s="23"/>
      <c r="E51" s="22"/>
      <c r="F51" s="1"/>
      <c r="G51" s="1"/>
      <c r="H51" s="23"/>
      <c r="J51" s="1"/>
      <c r="K51" s="8"/>
      <c r="L51" s="8"/>
      <c r="M51" s="52">
        <f t="shared" si="1"/>
        <v>0</v>
      </c>
      <c r="O51" s="9"/>
      <c r="P51" s="9"/>
      <c r="R51" s="1"/>
      <c r="S51" s="8"/>
      <c r="T51" s="8"/>
      <c r="U51" s="18">
        <f t="shared" si="2"/>
        <v>0</v>
      </c>
      <c r="V51" s="54"/>
      <c r="W51" s="1"/>
      <c r="Y51" s="31" t="str">
        <f t="shared" si="0"/>
        <v>-</v>
      </c>
      <c r="AA51" s="31" t="str">
        <f t="shared" si="6"/>
        <v>-</v>
      </c>
      <c r="AC51" s="13" t="e">
        <f t="shared" si="3"/>
        <v>#DIV/0!</v>
      </c>
      <c r="AE51" s="48">
        <f t="shared" si="4"/>
        <v>0</v>
      </c>
    </row>
    <row r="52" spans="1:31" ht="17.45" customHeight="1" x14ac:dyDescent="0.4">
      <c r="A52" s="3" t="s">
        <v>23</v>
      </c>
      <c r="B52" s="2">
        <f t="shared" si="5"/>
        <v>41</v>
      </c>
      <c r="C52" s="23"/>
      <c r="D52" s="23"/>
      <c r="E52" s="22"/>
      <c r="F52" s="1"/>
      <c r="G52" s="1"/>
      <c r="H52" s="23"/>
      <c r="J52" s="1"/>
      <c r="K52" s="8"/>
      <c r="L52" s="8"/>
      <c r="M52" s="52">
        <f t="shared" si="1"/>
        <v>0</v>
      </c>
      <c r="O52" s="9"/>
      <c r="P52" s="9"/>
      <c r="R52" s="1"/>
      <c r="S52" s="8"/>
      <c r="T52" s="8"/>
      <c r="U52" s="18">
        <f t="shared" si="2"/>
        <v>0</v>
      </c>
      <c r="V52" s="54"/>
      <c r="W52" s="1"/>
      <c r="Y52" s="31" t="str">
        <f t="shared" si="0"/>
        <v>-</v>
      </c>
      <c r="AA52" s="31" t="str">
        <f t="shared" si="6"/>
        <v>-</v>
      </c>
      <c r="AC52" s="13" t="e">
        <f t="shared" si="3"/>
        <v>#DIV/0!</v>
      </c>
      <c r="AE52" s="48">
        <f t="shared" si="4"/>
        <v>0</v>
      </c>
    </row>
    <row r="53" spans="1:31" ht="17.45" customHeight="1" x14ac:dyDescent="0.4">
      <c r="A53" s="3" t="s">
        <v>23</v>
      </c>
      <c r="B53" s="2">
        <f t="shared" si="5"/>
        <v>42</v>
      </c>
      <c r="C53" s="23"/>
      <c r="D53" s="23"/>
      <c r="E53" s="22"/>
      <c r="F53" s="1"/>
      <c r="G53" s="1"/>
      <c r="H53" s="23"/>
      <c r="J53" s="1"/>
      <c r="K53" s="8"/>
      <c r="L53" s="8"/>
      <c r="M53" s="52">
        <f t="shared" si="1"/>
        <v>0</v>
      </c>
      <c r="O53" s="9"/>
      <c r="P53" s="9"/>
      <c r="R53" s="1"/>
      <c r="S53" s="8"/>
      <c r="T53" s="8"/>
      <c r="U53" s="18">
        <f t="shared" si="2"/>
        <v>0</v>
      </c>
      <c r="V53" s="54"/>
      <c r="W53" s="1"/>
      <c r="Y53" s="31" t="str">
        <f t="shared" si="0"/>
        <v>-</v>
      </c>
      <c r="AA53" s="31" t="str">
        <f t="shared" si="6"/>
        <v>-</v>
      </c>
      <c r="AC53" s="13" t="e">
        <f t="shared" si="3"/>
        <v>#DIV/0!</v>
      </c>
      <c r="AE53" s="48">
        <f t="shared" si="4"/>
        <v>0</v>
      </c>
    </row>
    <row r="54" spans="1:31" ht="17.45" customHeight="1" x14ac:dyDescent="0.4">
      <c r="A54" s="3" t="s">
        <v>23</v>
      </c>
      <c r="B54" s="2">
        <f t="shared" si="5"/>
        <v>43</v>
      </c>
      <c r="C54" s="23"/>
      <c r="D54" s="23"/>
      <c r="E54" s="22"/>
      <c r="F54" s="1"/>
      <c r="G54" s="1"/>
      <c r="H54" s="23"/>
      <c r="J54" s="1"/>
      <c r="K54" s="8"/>
      <c r="L54" s="8"/>
      <c r="M54" s="52">
        <f t="shared" si="1"/>
        <v>0</v>
      </c>
      <c r="O54" s="9"/>
      <c r="P54" s="9"/>
      <c r="R54" s="1"/>
      <c r="S54" s="8"/>
      <c r="T54" s="8"/>
      <c r="U54" s="18">
        <f t="shared" si="2"/>
        <v>0</v>
      </c>
      <c r="V54" s="54"/>
      <c r="W54" s="1"/>
      <c r="Y54" s="31" t="str">
        <f t="shared" si="0"/>
        <v>-</v>
      </c>
      <c r="AA54" s="31" t="str">
        <f t="shared" si="6"/>
        <v>-</v>
      </c>
      <c r="AC54" s="13" t="e">
        <f t="shared" si="3"/>
        <v>#DIV/0!</v>
      </c>
      <c r="AE54" s="48">
        <f t="shared" si="4"/>
        <v>0</v>
      </c>
    </row>
    <row r="55" spans="1:31" ht="17.45" customHeight="1" x14ac:dyDescent="0.4">
      <c r="A55" s="3" t="s">
        <v>23</v>
      </c>
      <c r="B55" s="2">
        <f t="shared" si="5"/>
        <v>44</v>
      </c>
      <c r="C55" s="23"/>
      <c r="D55" s="23"/>
      <c r="E55" s="22"/>
      <c r="F55" s="1"/>
      <c r="G55" s="1"/>
      <c r="H55" s="23"/>
      <c r="J55" s="1"/>
      <c r="K55" s="8"/>
      <c r="L55" s="8"/>
      <c r="M55" s="52">
        <f t="shared" si="1"/>
        <v>0</v>
      </c>
      <c r="O55" s="9"/>
      <c r="P55" s="9"/>
      <c r="R55" s="1"/>
      <c r="S55" s="8"/>
      <c r="T55" s="8"/>
      <c r="U55" s="18">
        <f t="shared" si="2"/>
        <v>0</v>
      </c>
      <c r="V55" s="54"/>
      <c r="W55" s="1"/>
      <c r="Y55" s="31" t="str">
        <f t="shared" si="0"/>
        <v>-</v>
      </c>
      <c r="AA55" s="31" t="str">
        <f t="shared" si="6"/>
        <v>-</v>
      </c>
      <c r="AC55" s="13" t="e">
        <f t="shared" si="3"/>
        <v>#DIV/0!</v>
      </c>
      <c r="AE55" s="48">
        <f t="shared" si="4"/>
        <v>0</v>
      </c>
    </row>
    <row r="56" spans="1:31" ht="17.45" customHeight="1" x14ac:dyDescent="0.4">
      <c r="A56" s="3" t="s">
        <v>23</v>
      </c>
      <c r="B56" s="2">
        <f t="shared" si="5"/>
        <v>45</v>
      </c>
      <c r="C56" s="23"/>
      <c r="D56" s="23"/>
      <c r="E56" s="22"/>
      <c r="F56" s="1"/>
      <c r="G56" s="1"/>
      <c r="H56" s="23"/>
      <c r="J56" s="1"/>
      <c r="K56" s="8"/>
      <c r="L56" s="8"/>
      <c r="M56" s="52">
        <f t="shared" si="1"/>
        <v>0</v>
      </c>
      <c r="O56" s="9"/>
      <c r="P56" s="9"/>
      <c r="R56" s="1"/>
      <c r="S56" s="8"/>
      <c r="T56" s="8"/>
      <c r="U56" s="18">
        <f t="shared" si="2"/>
        <v>0</v>
      </c>
      <c r="V56" s="54"/>
      <c r="W56" s="1"/>
      <c r="Y56" s="31" t="str">
        <f t="shared" si="0"/>
        <v>-</v>
      </c>
      <c r="AA56" s="31" t="str">
        <f t="shared" si="6"/>
        <v>-</v>
      </c>
      <c r="AC56" s="13" t="e">
        <f t="shared" si="3"/>
        <v>#DIV/0!</v>
      </c>
      <c r="AE56" s="48">
        <f t="shared" si="4"/>
        <v>0</v>
      </c>
    </row>
    <row r="57" spans="1:31" ht="17.45" customHeight="1" x14ac:dyDescent="0.4">
      <c r="A57" s="3" t="s">
        <v>23</v>
      </c>
      <c r="B57" s="2">
        <f t="shared" si="5"/>
        <v>46</v>
      </c>
      <c r="C57" s="7"/>
      <c r="D57" s="7"/>
      <c r="E57" s="1"/>
      <c r="F57" s="1"/>
      <c r="G57" s="1"/>
      <c r="H57" s="7"/>
      <c r="J57" s="1"/>
      <c r="K57" s="8"/>
      <c r="L57" s="8"/>
      <c r="M57" s="52">
        <f t="shared" si="1"/>
        <v>0</v>
      </c>
      <c r="O57" s="9"/>
      <c r="P57" s="9"/>
      <c r="R57" s="1"/>
      <c r="S57" s="8"/>
      <c r="T57" s="8"/>
      <c r="U57" s="18">
        <f t="shared" si="2"/>
        <v>0</v>
      </c>
      <c r="V57" s="54"/>
      <c r="W57" s="1"/>
      <c r="Y57" s="31" t="str">
        <f t="shared" si="0"/>
        <v>-</v>
      </c>
      <c r="AA57" s="31" t="str">
        <f t="shared" si="6"/>
        <v>-</v>
      </c>
      <c r="AC57" s="13" t="e">
        <f t="shared" si="3"/>
        <v>#DIV/0!</v>
      </c>
      <c r="AE57" s="48">
        <f t="shared" si="4"/>
        <v>0</v>
      </c>
    </row>
    <row r="58" spans="1:31" ht="17.45" customHeight="1" x14ac:dyDescent="0.4">
      <c r="A58" s="3" t="s">
        <v>23</v>
      </c>
      <c r="B58" s="2">
        <f t="shared" si="5"/>
        <v>47</v>
      </c>
      <c r="C58" s="7"/>
      <c r="D58" s="7"/>
      <c r="E58" s="1"/>
      <c r="F58" s="1"/>
      <c r="G58" s="1"/>
      <c r="H58" s="7"/>
      <c r="J58" s="1"/>
      <c r="K58" s="8"/>
      <c r="L58" s="8"/>
      <c r="M58" s="52">
        <f t="shared" si="1"/>
        <v>0</v>
      </c>
      <c r="O58" s="9"/>
      <c r="P58" s="9"/>
      <c r="R58" s="1"/>
      <c r="S58" s="8"/>
      <c r="T58" s="8"/>
      <c r="U58" s="18">
        <f t="shared" si="2"/>
        <v>0</v>
      </c>
      <c r="V58" s="54"/>
      <c r="W58" s="1"/>
      <c r="Y58" s="31" t="str">
        <f t="shared" si="0"/>
        <v>-</v>
      </c>
      <c r="AA58" s="31" t="str">
        <f t="shared" si="6"/>
        <v>-</v>
      </c>
      <c r="AC58" s="13" t="e">
        <f t="shared" si="3"/>
        <v>#DIV/0!</v>
      </c>
      <c r="AE58" s="48">
        <f t="shared" si="4"/>
        <v>0</v>
      </c>
    </row>
    <row r="59" spans="1:31" ht="17.45" customHeight="1" x14ac:dyDescent="0.4">
      <c r="A59" s="3" t="s">
        <v>23</v>
      </c>
      <c r="B59" s="2">
        <f t="shared" si="5"/>
        <v>48</v>
      </c>
      <c r="C59" s="7"/>
      <c r="D59" s="7"/>
      <c r="E59" s="1"/>
      <c r="F59" s="1"/>
      <c r="G59" s="1"/>
      <c r="H59" s="7"/>
      <c r="J59" s="1"/>
      <c r="K59" s="8"/>
      <c r="L59" s="8"/>
      <c r="M59" s="52">
        <f t="shared" si="1"/>
        <v>0</v>
      </c>
      <c r="O59" s="9"/>
      <c r="P59" s="9"/>
      <c r="R59" s="1"/>
      <c r="S59" s="8"/>
      <c r="T59" s="8"/>
      <c r="U59" s="18">
        <f t="shared" si="2"/>
        <v>0</v>
      </c>
      <c r="V59" s="54"/>
      <c r="W59" s="1"/>
      <c r="Y59" s="31" t="str">
        <f t="shared" si="0"/>
        <v>-</v>
      </c>
      <c r="AA59" s="31" t="str">
        <f t="shared" si="6"/>
        <v>-</v>
      </c>
      <c r="AC59" s="13" t="e">
        <f t="shared" si="3"/>
        <v>#DIV/0!</v>
      </c>
      <c r="AE59" s="48">
        <f t="shared" si="4"/>
        <v>0</v>
      </c>
    </row>
    <row r="60" spans="1:31" ht="17.45" customHeight="1" x14ac:dyDescent="0.4">
      <c r="A60" s="3" t="s">
        <v>23</v>
      </c>
      <c r="B60" s="2">
        <f t="shared" si="5"/>
        <v>49</v>
      </c>
      <c r="C60" s="7"/>
      <c r="D60" s="7"/>
      <c r="E60" s="1"/>
      <c r="F60" s="1"/>
      <c r="G60" s="1"/>
      <c r="H60" s="7"/>
      <c r="J60" s="1"/>
      <c r="K60" s="8"/>
      <c r="L60" s="8"/>
      <c r="M60" s="52">
        <f t="shared" si="1"/>
        <v>0</v>
      </c>
      <c r="O60" s="9"/>
      <c r="P60" s="9"/>
      <c r="R60" s="1"/>
      <c r="S60" s="8"/>
      <c r="T60" s="8"/>
      <c r="U60" s="18">
        <f t="shared" si="2"/>
        <v>0</v>
      </c>
      <c r="V60" s="54"/>
      <c r="W60" s="1"/>
      <c r="Y60" s="31" t="str">
        <f t="shared" si="0"/>
        <v>-</v>
      </c>
      <c r="AA60" s="31" t="str">
        <f t="shared" si="6"/>
        <v>-</v>
      </c>
      <c r="AC60" s="13" t="e">
        <f t="shared" si="3"/>
        <v>#DIV/0!</v>
      </c>
      <c r="AE60" s="48">
        <f t="shared" si="4"/>
        <v>0</v>
      </c>
    </row>
    <row r="61" spans="1:31" ht="17.45" customHeight="1" x14ac:dyDescent="0.4">
      <c r="A61" s="3" t="s">
        <v>23</v>
      </c>
      <c r="B61" s="2">
        <f t="shared" si="5"/>
        <v>50</v>
      </c>
      <c r="C61" s="7"/>
      <c r="D61" s="7"/>
      <c r="E61" s="1"/>
      <c r="F61" s="1"/>
      <c r="G61" s="1"/>
      <c r="H61" s="7"/>
      <c r="J61" s="1"/>
      <c r="K61" s="8"/>
      <c r="L61" s="8"/>
      <c r="M61" s="52">
        <f t="shared" si="1"/>
        <v>0</v>
      </c>
      <c r="O61" s="9"/>
      <c r="P61" s="9"/>
      <c r="R61" s="1"/>
      <c r="S61" s="8"/>
      <c r="T61" s="8"/>
      <c r="U61" s="18">
        <f t="shared" si="2"/>
        <v>0</v>
      </c>
      <c r="V61" s="54"/>
      <c r="W61" s="1"/>
      <c r="Y61" s="31" t="str">
        <f t="shared" si="0"/>
        <v>-</v>
      </c>
      <c r="AA61" s="31" t="str">
        <f t="shared" si="6"/>
        <v>-</v>
      </c>
      <c r="AC61" s="13" t="e">
        <f t="shared" si="3"/>
        <v>#DIV/0!</v>
      </c>
      <c r="AE61" s="48">
        <f t="shared" si="4"/>
        <v>0</v>
      </c>
    </row>
    <row r="63" spans="1:31" x14ac:dyDescent="0.4">
      <c r="E63" s="2">
        <f>COUNTIF(E12:E61,"教員")</f>
        <v>0</v>
      </c>
      <c r="F63" s="36">
        <f>COUNTIF(E12:E61,"教員")-COUNTIFS(E12:E61,"教員",F12:F61,"")</f>
        <v>0</v>
      </c>
      <c r="G63" s="36">
        <f>COUNTIFS(E12:E61,"教員",G12:G61,"★")</f>
        <v>0</v>
      </c>
      <c r="M63" s="21">
        <f>SUM(M12:M61)</f>
        <v>0</v>
      </c>
      <c r="R63" s="21">
        <f t="shared" ref="R63:T63" si="7">SUM(R12:R61)</f>
        <v>0</v>
      </c>
      <c r="S63" s="21"/>
      <c r="T63" s="21">
        <f t="shared" si="7"/>
        <v>0</v>
      </c>
      <c r="U63" s="21">
        <f>SUM(U12:U61)</f>
        <v>0</v>
      </c>
      <c r="V63" s="21"/>
      <c r="AE63" s="20">
        <f>SUM(AE12:AE61)</f>
        <v>0</v>
      </c>
    </row>
    <row r="64" spans="1:31" x14ac:dyDescent="0.4">
      <c r="M64" s="24"/>
    </row>
  </sheetData>
  <sheetProtection algorithmName="SHA-512" hashValue="IPd/fkpl2dBTqOE+uv/zLJYMDDYjpsTjvd7RliVkjO2/GifkYevSDGHJcA6OJjyT+N5PW2qBkXIQPADxKstb1Q==" saltValue="dm5rmyW9lJAqkTuMWIWSYg==" spinCount="100000" sheet="1" objects="1" scenarios="1"/>
  <mergeCells count="31">
    <mergeCell ref="Y9:Y11"/>
    <mergeCell ref="AA9:AA11"/>
    <mergeCell ref="C10:C11"/>
    <mergeCell ref="D10:D11"/>
    <mergeCell ref="E10:E11"/>
    <mergeCell ref="O10:P11"/>
    <mergeCell ref="R6:R11"/>
    <mergeCell ref="S6:S11"/>
    <mergeCell ref="T6:T11"/>
    <mergeCell ref="U6:U11"/>
    <mergeCell ref="C8:E9"/>
    <mergeCell ref="F8:F11"/>
    <mergeCell ref="G8:G11"/>
    <mergeCell ref="H8:H11"/>
    <mergeCell ref="W6:W8"/>
    <mergeCell ref="W9:W11"/>
    <mergeCell ref="O4:U5"/>
    <mergeCell ref="C6:D7"/>
    <mergeCell ref="E6:H7"/>
    <mergeCell ref="J6:J7"/>
    <mergeCell ref="K6:M7"/>
    <mergeCell ref="O6:O9"/>
    <mergeCell ref="P6:P9"/>
    <mergeCell ref="K8:M8"/>
    <mergeCell ref="J9:J11"/>
    <mergeCell ref="C4:D5"/>
    <mergeCell ref="E4:H5"/>
    <mergeCell ref="J4:M5"/>
    <mergeCell ref="K9:K11"/>
    <mergeCell ref="M9:M11"/>
    <mergeCell ref="L9:L11"/>
  </mergeCells>
  <phoneticPr fontId="2"/>
  <conditionalFormatting sqref="C12:H61">
    <cfRule type="containsBlanks" dxfId="30" priority="5">
      <formula>LEN(TRIM(C12))=0</formula>
    </cfRule>
  </conditionalFormatting>
  <conditionalFormatting sqref="J12:L61">
    <cfRule type="containsBlanks" dxfId="29" priority="17">
      <formula>LEN(TRIM(J12))=0</formula>
    </cfRule>
  </conditionalFormatting>
  <conditionalFormatting sqref="O12:P61 R12:T61 J12:M61">
    <cfRule type="expression" dxfId="28" priority="4">
      <formula>$G12="★"</formula>
    </cfRule>
  </conditionalFormatting>
  <conditionalFormatting sqref="M12:M61">
    <cfRule type="expression" dxfId="27" priority="22">
      <formula>OR($F12="R6新規採用",$F12="R6途中採用",$F12="R5途中採用",$F12="R5・6転出入",$F12="R5・6休職",$F12="R5・6退職")</formula>
    </cfRule>
    <cfRule type="cellIs" dxfId="26" priority="23" operator="lessThan">
      <formula>$K12*6</formula>
    </cfRule>
  </conditionalFormatting>
  <conditionalFormatting sqref="O12:P61">
    <cfRule type="containsBlanks" dxfId="25" priority="20">
      <formula>LEN(TRIM(O12))=0</formula>
    </cfRule>
  </conditionalFormatting>
  <conditionalFormatting sqref="R12:R61">
    <cfRule type="expression" dxfId="24" priority="14">
      <formula>#REF!="‐"</formula>
    </cfRule>
    <cfRule type="containsBlanks" dxfId="23" priority="15">
      <formula>LEN(TRIM(R12))=0</formula>
    </cfRule>
  </conditionalFormatting>
  <conditionalFormatting sqref="S12:T61">
    <cfRule type="containsBlanks" dxfId="22" priority="13">
      <formula>LEN(TRIM(S12))=0</formula>
    </cfRule>
  </conditionalFormatting>
  <conditionalFormatting sqref="W12:W61">
    <cfRule type="containsBlanks" dxfId="21" priority="1">
      <formula>LEN(TRIM(W12))=0</formula>
    </cfRule>
  </conditionalFormatting>
  <dataValidations count="5">
    <dataValidation type="list" allowBlank="1" showInputMessage="1" showErrorMessage="1" sqref="E12:E61" xr:uid="{00000000-0002-0000-0200-000000000000}">
      <formula1>"教員,職員"</formula1>
    </dataValidation>
    <dataValidation type="list" allowBlank="1" showInputMessage="1" showErrorMessage="1" sqref="R12:R61 J12:J61" xr:uid="{00000000-0002-0000-0200-000001000000}">
      <formula1>"基本給増額,手当支給（毎月）,時給単価増額"</formula1>
    </dataValidation>
    <dataValidation type="list" allowBlank="1" showInputMessage="1" showErrorMessage="1" sqref="F12:F61" xr:uid="{00000000-0002-0000-0200-000002000000}">
      <formula1>"R6新規採用,R6途中採用,R5途中採用,R5・6転出入,R5・6休職,R5・6退職"</formula1>
    </dataValidation>
    <dataValidation type="list" allowBlank="1" showInputMessage="1" showErrorMessage="1" sqref="G12:G61" xr:uid="{00000000-0002-0000-0200-000003000000}">
      <formula1>"★"</formula1>
    </dataValidation>
    <dataValidation type="list" allowBlank="1" showInputMessage="1" showErrorMessage="1" sqref="W12:W61" xr:uid="{E89FF63F-2129-4870-A9C6-E761127E1EDF}">
      <formula1>"有,無"</formula1>
    </dataValidation>
  </dataValidations>
  <pageMargins left="0.70866141732283472" right="0.70866141732283472" top="0.74803149606299213" bottom="0.74803149606299213" header="0.31496062992125984" footer="0.31496062992125984"/>
  <pageSetup paperSize="9" scale="49" fitToHeight="0" orientation="landscape" r:id="rId1"/>
  <ignoredErrors>
    <ignoredError sqref="M12:M6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AG68"/>
  <sheetViews>
    <sheetView showGridLines="0" view="pageBreakPreview" zoomScale="80" zoomScaleNormal="100" zoomScaleSheetLayoutView="80" workbookViewId="0">
      <selection activeCell="T22" sqref="T22"/>
    </sheetView>
  </sheetViews>
  <sheetFormatPr defaultColWidth="9" defaultRowHeight="15.75" x14ac:dyDescent="0.4"/>
  <cols>
    <col min="1" max="1" width="5.625" style="2" customWidth="1"/>
    <col min="2" max="2" width="3.625" style="2" customWidth="1"/>
    <col min="3" max="3" width="8.5" style="2" customWidth="1"/>
    <col min="4" max="4" width="13.25" style="2" customWidth="1"/>
    <col min="5" max="5" width="7.625" style="2" customWidth="1"/>
    <col min="6" max="6" width="12.625" style="2" customWidth="1"/>
    <col min="7" max="7" width="6.625" style="2" customWidth="1"/>
    <col min="8" max="8" width="25.625" style="2" customWidth="1"/>
    <col min="9" max="9" width="1.625" style="2" customWidth="1"/>
    <col min="10" max="10" width="17.625" style="2" bestFit="1" customWidth="1"/>
    <col min="11" max="11" width="11.25" style="2" bestFit="1" customWidth="1"/>
    <col min="12" max="12" width="11.25" style="50" customWidth="1"/>
    <col min="13" max="13" width="15" style="2" bestFit="1" customWidth="1"/>
    <col min="14" max="14" width="1.625" style="2" customWidth="1"/>
    <col min="15" max="16" width="12.625" style="2" customWidth="1"/>
    <col min="17" max="17" width="1.625" style="2" customWidth="1"/>
    <col min="18" max="18" width="17.625" style="2" bestFit="1" customWidth="1"/>
    <col min="19" max="21" width="12.625" style="2" customWidth="1"/>
    <col min="22" max="22" width="1.625" style="2" customWidth="1"/>
    <col min="23" max="23" width="11.875" style="50" customWidth="1"/>
    <col min="24" max="24" width="1.625" style="50" customWidth="1"/>
    <col min="25" max="25" width="10.625" style="2" customWidth="1"/>
    <col min="26" max="26" width="1.625" style="2" customWidth="1"/>
    <col min="27" max="27" width="10.875" style="2" bestFit="1" customWidth="1"/>
    <col min="28" max="28" width="1.625" style="2" customWidth="1"/>
    <col min="29" max="29" width="10.875" style="2" bestFit="1" customWidth="1"/>
    <col min="30" max="30" width="1.625" style="2" customWidth="1"/>
    <col min="31" max="31" width="10.875" style="2" customWidth="1"/>
    <col min="32" max="32" width="1.625" style="2" customWidth="1"/>
    <col min="33" max="33" width="10.875" style="2" bestFit="1" customWidth="1"/>
    <col min="34" max="16384" width="9" style="2"/>
  </cols>
  <sheetData>
    <row r="1" spans="1:33" ht="21" customHeight="1" x14ac:dyDescent="0.4">
      <c r="A1" s="10" t="s">
        <v>108</v>
      </c>
      <c r="J1" s="27"/>
      <c r="S1" s="25"/>
    </row>
    <row r="2" spans="1:33" ht="21" x14ac:dyDescent="0.4">
      <c r="A2" s="10"/>
      <c r="J2" s="27"/>
      <c r="O2"/>
      <c r="S2" s="25"/>
    </row>
    <row r="3" spans="1:33" ht="21" x14ac:dyDescent="0.4">
      <c r="A3" s="10"/>
      <c r="J3" s="27"/>
      <c r="O3"/>
      <c r="S3" s="25"/>
    </row>
    <row r="4" spans="1:33" ht="21" x14ac:dyDescent="0.4">
      <c r="A4" s="10"/>
      <c r="J4" s="27"/>
      <c r="O4"/>
      <c r="S4" s="25"/>
    </row>
    <row r="5" spans="1:33" ht="21" x14ac:dyDescent="0.4">
      <c r="A5" s="10"/>
      <c r="J5" s="27"/>
      <c r="O5"/>
      <c r="S5" s="25"/>
    </row>
    <row r="6" spans="1:33" ht="21" x14ac:dyDescent="0.4">
      <c r="A6" s="10"/>
      <c r="J6" s="27"/>
      <c r="O6"/>
      <c r="S6" s="25"/>
    </row>
    <row r="7" spans="1:33" ht="15" customHeight="1" x14ac:dyDescent="0.4">
      <c r="A7" s="10"/>
      <c r="K7" s="4"/>
      <c r="L7" s="4"/>
      <c r="M7" s="4"/>
    </row>
    <row r="8" spans="1:33" ht="30" customHeight="1" x14ac:dyDescent="0.4">
      <c r="A8" s="10"/>
      <c r="C8" s="65" t="s">
        <v>14</v>
      </c>
      <c r="D8" s="65"/>
      <c r="E8" s="65">
        <f>調査書!H7</f>
        <v>0</v>
      </c>
      <c r="F8" s="65"/>
      <c r="G8" s="65"/>
      <c r="H8" s="65"/>
      <c r="J8" s="67" t="s">
        <v>36</v>
      </c>
      <c r="K8" s="68"/>
      <c r="L8" s="68"/>
      <c r="M8" s="69"/>
      <c r="O8" s="73" t="s">
        <v>37</v>
      </c>
      <c r="P8" s="73"/>
      <c r="Q8" s="73"/>
      <c r="R8" s="73"/>
      <c r="S8" s="73"/>
      <c r="T8" s="73"/>
      <c r="U8" s="73"/>
      <c r="V8" s="73"/>
      <c r="W8" s="73"/>
      <c r="X8" s="73"/>
      <c r="Y8" s="73"/>
    </row>
    <row r="9" spans="1:33" ht="13.5" customHeight="1" x14ac:dyDescent="0.4">
      <c r="A9" s="10"/>
      <c r="C9" s="66"/>
      <c r="D9" s="66"/>
      <c r="E9" s="66"/>
      <c r="F9" s="66"/>
      <c r="G9" s="66"/>
      <c r="H9" s="66"/>
      <c r="J9" s="70"/>
      <c r="K9" s="71"/>
      <c r="L9" s="71"/>
      <c r="M9" s="72"/>
      <c r="O9" s="73"/>
      <c r="P9" s="73"/>
      <c r="Q9" s="73"/>
      <c r="R9" s="73"/>
      <c r="S9" s="73"/>
      <c r="T9" s="73"/>
      <c r="U9" s="73"/>
      <c r="V9" s="73"/>
      <c r="W9" s="73"/>
      <c r="X9" s="73"/>
      <c r="Y9" s="73"/>
    </row>
    <row r="10" spans="1:33" ht="30" customHeight="1" x14ac:dyDescent="0.4">
      <c r="C10" s="74" t="s">
        <v>7</v>
      </c>
      <c r="D10" s="74"/>
      <c r="E10" s="74">
        <f>調査書!H8</f>
        <v>0</v>
      </c>
      <c r="F10" s="74"/>
      <c r="G10" s="74"/>
      <c r="H10" s="74"/>
      <c r="J10" s="75" t="s">
        <v>40</v>
      </c>
      <c r="K10" s="78" t="str">
        <f>IF((M12/K12)&gt;=66000,"○","府で審査します")</f>
        <v>○</v>
      </c>
      <c r="L10" s="79"/>
      <c r="M10" s="80"/>
      <c r="O10" s="84" t="s">
        <v>77</v>
      </c>
      <c r="P10" s="84" t="s">
        <v>78</v>
      </c>
      <c r="R10" s="86" t="s">
        <v>20</v>
      </c>
      <c r="S10" s="87"/>
      <c r="T10" s="88"/>
      <c r="U10" s="92">
        <f>U12/O12</f>
        <v>4.8142164781906298E-2</v>
      </c>
      <c r="W10" s="97" t="s">
        <v>104</v>
      </c>
      <c r="Y10" s="84" t="s">
        <v>18</v>
      </c>
      <c r="AA10" s="31" t="s">
        <v>21</v>
      </c>
      <c r="AC10" s="31" t="s">
        <v>21</v>
      </c>
      <c r="AE10" s="13"/>
      <c r="AG10" s="13"/>
    </row>
    <row r="11" spans="1:33" ht="27" customHeight="1" x14ac:dyDescent="0.4">
      <c r="C11" s="74"/>
      <c r="D11" s="74"/>
      <c r="E11" s="74"/>
      <c r="F11" s="74"/>
      <c r="G11" s="74"/>
      <c r="H11" s="74"/>
      <c r="J11" s="76"/>
      <c r="K11" s="81"/>
      <c r="L11" s="82"/>
      <c r="M11" s="83"/>
      <c r="O11" s="85"/>
      <c r="P11" s="85"/>
      <c r="R11" s="89"/>
      <c r="S11" s="90"/>
      <c r="T11" s="91"/>
      <c r="U11" s="93"/>
      <c r="W11" s="98"/>
      <c r="Y11" s="85"/>
      <c r="AA11" s="14"/>
      <c r="AC11" s="14"/>
      <c r="AE11" s="4"/>
      <c r="AG11" s="4"/>
    </row>
    <row r="12" spans="1:33" ht="37.5" customHeight="1" x14ac:dyDescent="0.4">
      <c r="C12" s="85" t="s">
        <v>22</v>
      </c>
      <c r="D12" s="74"/>
      <c r="E12" s="74"/>
      <c r="F12" s="108" t="s">
        <v>74</v>
      </c>
      <c r="G12" s="108" t="s">
        <v>75</v>
      </c>
      <c r="H12" s="85" t="s">
        <v>42</v>
      </c>
      <c r="J12" s="77"/>
      <c r="K12" s="113">
        <f>COUNTIFS(E16:E65,"教員",M16:M65,"&lt;&gt;0")</f>
        <v>23</v>
      </c>
      <c r="L12" s="114"/>
      <c r="M12" s="28">
        <f>M67</f>
        <v>2514000</v>
      </c>
      <c r="O12" s="11">
        <f>SUMIF(Y16:Y65,"○",O16:O65)+SUMIF(Y16:Y65,"×",O16:O65)</f>
        <v>61900000</v>
      </c>
      <c r="P12" s="11">
        <f>SUMIF(Y16:Y65,"○",P16:P65)+SUMIF(Y16:Y65,"×",P16:P65)</f>
        <v>64880000</v>
      </c>
      <c r="R12" s="94" t="s">
        <v>118</v>
      </c>
      <c r="S12" s="95"/>
      <c r="T12" s="96"/>
      <c r="U12" s="11">
        <f>P12-O12</f>
        <v>2980000</v>
      </c>
      <c r="W12" s="99"/>
      <c r="Y12" s="12" t="str">
        <f>IF(Y67&gt;(E67-F67-G67)/2,"○","×")</f>
        <v>○</v>
      </c>
      <c r="AA12" s="15">
        <f>SUM(AG16:AG65)</f>
        <v>3036000</v>
      </c>
      <c r="AC12" s="15">
        <f>SUM(M16:M65)+SUMIF(AC16:AC65,"○",U16:U65)</f>
        <v>3036000</v>
      </c>
      <c r="AE12" s="26"/>
      <c r="AG12" s="13"/>
    </row>
    <row r="13" spans="1:33" ht="37.5" customHeight="1" x14ac:dyDescent="0.4">
      <c r="C13" s="74"/>
      <c r="D13" s="74"/>
      <c r="E13" s="74"/>
      <c r="F13" s="109"/>
      <c r="G13" s="109"/>
      <c r="H13" s="74"/>
      <c r="J13" s="106" t="s">
        <v>17</v>
      </c>
      <c r="K13" s="106" t="s">
        <v>19</v>
      </c>
      <c r="L13" s="110" t="s">
        <v>102</v>
      </c>
      <c r="M13" s="106" t="s">
        <v>119</v>
      </c>
      <c r="O13" s="107" t="s">
        <v>76</v>
      </c>
      <c r="P13" s="107" t="s">
        <v>117</v>
      </c>
      <c r="R13" s="107" t="s">
        <v>17</v>
      </c>
      <c r="S13" s="107" t="s">
        <v>120</v>
      </c>
      <c r="T13" s="107" t="s">
        <v>121</v>
      </c>
      <c r="U13" s="107" t="s">
        <v>122</v>
      </c>
      <c r="W13" s="111" t="s">
        <v>105</v>
      </c>
      <c r="Y13" s="84" t="s">
        <v>4</v>
      </c>
      <c r="AA13" s="100" t="s">
        <v>44</v>
      </c>
      <c r="AC13" s="100" t="s">
        <v>43</v>
      </c>
      <c r="AE13" s="16"/>
      <c r="AG13" s="16"/>
    </row>
    <row r="14" spans="1:33" ht="37.5" customHeight="1" x14ac:dyDescent="0.4">
      <c r="C14" s="102" t="s">
        <v>3</v>
      </c>
      <c r="D14" s="74" t="s">
        <v>0</v>
      </c>
      <c r="E14" s="74" t="s">
        <v>1</v>
      </c>
      <c r="F14" s="109"/>
      <c r="G14" s="109"/>
      <c r="H14" s="74"/>
      <c r="I14" s="29"/>
      <c r="J14" s="107"/>
      <c r="K14" s="107"/>
      <c r="L14" s="107"/>
      <c r="M14" s="107"/>
      <c r="O14" s="84"/>
      <c r="P14" s="84"/>
      <c r="R14" s="107"/>
      <c r="S14" s="107"/>
      <c r="T14" s="107"/>
      <c r="U14" s="107"/>
      <c r="W14" s="112"/>
      <c r="Y14" s="74"/>
      <c r="AA14" s="101"/>
      <c r="AC14" s="101"/>
      <c r="AE14" s="31">
        <f>COUNTIF(AE16:AE65,"○")</f>
        <v>21</v>
      </c>
      <c r="AG14" s="13"/>
    </row>
    <row r="15" spans="1:33" ht="37.5" customHeight="1" thickBot="1" x14ac:dyDescent="0.3">
      <c r="C15" s="103"/>
      <c r="D15" s="65"/>
      <c r="E15" s="65"/>
      <c r="F15" s="109"/>
      <c r="G15" s="109"/>
      <c r="H15" s="65"/>
      <c r="I15" s="29"/>
      <c r="J15" s="84"/>
      <c r="K15" s="84"/>
      <c r="L15" s="84"/>
      <c r="M15" s="84"/>
      <c r="O15" s="130" t="s">
        <v>38</v>
      </c>
      <c r="P15" s="131"/>
      <c r="R15" s="84"/>
      <c r="S15" s="84"/>
      <c r="T15" s="84"/>
      <c r="U15" s="84"/>
      <c r="W15" s="112"/>
      <c r="Y15" s="74"/>
      <c r="AA15" s="101"/>
      <c r="AC15" s="101"/>
      <c r="AE15" s="13" t="s">
        <v>39</v>
      </c>
      <c r="AG15" s="16" t="s">
        <v>29</v>
      </c>
    </row>
    <row r="16" spans="1:33" ht="17.45" customHeight="1" thickTop="1" x14ac:dyDescent="0.4">
      <c r="A16" s="3" t="s">
        <v>2</v>
      </c>
      <c r="B16" s="2">
        <v>1</v>
      </c>
      <c r="C16" s="17">
        <v>201</v>
      </c>
      <c r="D16" s="17" t="s">
        <v>47</v>
      </c>
      <c r="E16" s="30" t="s">
        <v>15</v>
      </c>
      <c r="F16" s="30"/>
      <c r="G16" s="30"/>
      <c r="H16" s="17"/>
      <c r="J16" s="30" t="s">
        <v>28</v>
      </c>
      <c r="K16" s="35">
        <v>3000</v>
      </c>
      <c r="L16" s="8"/>
      <c r="M16" s="18">
        <f>K16*12</f>
        <v>36000</v>
      </c>
      <c r="O16" s="37">
        <v>4350000</v>
      </c>
      <c r="P16" s="38">
        <v>4420000</v>
      </c>
      <c r="R16" s="30" t="s">
        <v>28</v>
      </c>
      <c r="S16" s="35">
        <v>40000</v>
      </c>
      <c r="T16" s="35">
        <v>0</v>
      </c>
      <c r="U16" s="18">
        <f>S16+T16</f>
        <v>40000</v>
      </c>
      <c r="W16" s="1" t="s">
        <v>115</v>
      </c>
      <c r="Y16" s="30" t="str">
        <f t="shared" ref="Y16:Y47" si="0">IF(OR(F16="R6新規採用",F16="R5途中採用",F16="R5・6転出入",F16="R5・6休職",F16="R5・6退職"),"‐",IF(G16="☆","‐",IF(E16="職員","‐",IF((P16-O16)&gt;(O16*0.005),"○","×"))))</f>
        <v>○</v>
      </c>
      <c r="AA16" s="31" t="str">
        <f t="shared" ref="AA16:AA47" si="1">IFERROR(IF((M16+S16)/(M16+U16)&gt;=2/3,"○","×"),"-")</f>
        <v>○</v>
      </c>
      <c r="AC16" s="31" t="str">
        <f t="shared" ref="AC16:AC47" si="2">IFERROR(IF((S16/U16)&gt;=2/3,"○","×"),"-")</f>
        <v>○</v>
      </c>
      <c r="AE16" s="13" t="str">
        <f t="shared" ref="AE16:AE47" si="3">IF(E16="職員","‐",IF(G16="☆","‐",IF(M16/K16&gt;=6,"○","×")))</f>
        <v>○</v>
      </c>
      <c r="AG16" s="19">
        <f t="shared" ref="AG16:AG47" si="4">IF(AA16="○",M16+U16,M16)</f>
        <v>76000</v>
      </c>
    </row>
    <row r="17" spans="1:33" ht="17.45" customHeight="1" x14ac:dyDescent="0.4">
      <c r="A17" s="3" t="s">
        <v>2</v>
      </c>
      <c r="B17" s="2">
        <f>B16+1</f>
        <v>2</v>
      </c>
      <c r="C17" s="17">
        <v>202</v>
      </c>
      <c r="D17" s="17" t="s">
        <v>48</v>
      </c>
      <c r="E17" s="30" t="s">
        <v>15</v>
      </c>
      <c r="F17" s="30" t="s">
        <v>79</v>
      </c>
      <c r="G17" s="30"/>
      <c r="H17" s="17" t="s">
        <v>80</v>
      </c>
      <c r="J17" s="30" t="s">
        <v>28</v>
      </c>
      <c r="K17" s="35">
        <v>9000</v>
      </c>
      <c r="L17" s="8"/>
      <c r="M17" s="18">
        <v>0</v>
      </c>
      <c r="O17" s="39">
        <v>4100000</v>
      </c>
      <c r="P17" s="40">
        <v>0</v>
      </c>
      <c r="R17" s="30" t="s">
        <v>28</v>
      </c>
      <c r="S17" s="35">
        <v>0</v>
      </c>
      <c r="T17" s="35">
        <v>0</v>
      </c>
      <c r="U17" s="18">
        <f t="shared" ref="U17:U65" si="5">S17+T17</f>
        <v>0</v>
      </c>
      <c r="W17" s="1" t="s">
        <v>115</v>
      </c>
      <c r="Y17" s="49" t="str">
        <f t="shared" si="0"/>
        <v>‐</v>
      </c>
      <c r="AA17" s="31" t="str">
        <f t="shared" si="1"/>
        <v>-</v>
      </c>
      <c r="AC17" s="31" t="str">
        <f t="shared" si="2"/>
        <v>-</v>
      </c>
      <c r="AE17" s="13" t="str">
        <f t="shared" si="3"/>
        <v>×</v>
      </c>
      <c r="AG17" s="19">
        <f t="shared" si="4"/>
        <v>0</v>
      </c>
    </row>
    <row r="18" spans="1:33" ht="17.45" customHeight="1" x14ac:dyDescent="0.4">
      <c r="A18" s="3" t="s">
        <v>2</v>
      </c>
      <c r="B18" s="2">
        <f t="shared" ref="B18:B65" si="6">B17+1</f>
        <v>3</v>
      </c>
      <c r="C18" s="17">
        <v>203</v>
      </c>
      <c r="D18" s="17" t="s">
        <v>49</v>
      </c>
      <c r="E18" s="30" t="s">
        <v>15</v>
      </c>
      <c r="F18" s="30" t="s">
        <v>81</v>
      </c>
      <c r="G18" s="30"/>
      <c r="H18" s="17" t="s">
        <v>82</v>
      </c>
      <c r="J18" s="30" t="s">
        <v>28</v>
      </c>
      <c r="K18" s="35">
        <v>9000</v>
      </c>
      <c r="L18" s="8"/>
      <c r="M18" s="18">
        <f>K18*4</f>
        <v>36000</v>
      </c>
      <c r="O18" s="39">
        <v>4100000</v>
      </c>
      <c r="P18" s="40">
        <v>1200000</v>
      </c>
      <c r="R18" s="30" t="s">
        <v>28</v>
      </c>
      <c r="S18" s="35">
        <v>8000</v>
      </c>
      <c r="T18" s="35">
        <v>0</v>
      </c>
      <c r="U18" s="18">
        <f>S18+T18</f>
        <v>8000</v>
      </c>
      <c r="W18" s="1" t="s">
        <v>115</v>
      </c>
      <c r="Y18" s="49" t="str">
        <f t="shared" si="0"/>
        <v>‐</v>
      </c>
      <c r="AA18" s="31" t="str">
        <f t="shared" si="1"/>
        <v>○</v>
      </c>
      <c r="AC18" s="31" t="str">
        <f t="shared" si="2"/>
        <v>○</v>
      </c>
      <c r="AE18" s="13" t="str">
        <f t="shared" si="3"/>
        <v>×</v>
      </c>
      <c r="AG18" s="19">
        <f t="shared" si="4"/>
        <v>44000</v>
      </c>
    </row>
    <row r="19" spans="1:33" ht="17.45" customHeight="1" x14ac:dyDescent="0.4">
      <c r="A19" s="3" t="s">
        <v>2</v>
      </c>
      <c r="B19" s="2">
        <f t="shared" si="6"/>
        <v>4</v>
      </c>
      <c r="C19" s="17">
        <v>204</v>
      </c>
      <c r="D19" s="17" t="s">
        <v>50</v>
      </c>
      <c r="E19" s="30" t="s">
        <v>15</v>
      </c>
      <c r="F19" s="30"/>
      <c r="G19" s="30"/>
      <c r="H19" s="17"/>
      <c r="J19" s="30" t="s">
        <v>28</v>
      </c>
      <c r="K19" s="35">
        <v>9000</v>
      </c>
      <c r="L19" s="8"/>
      <c r="M19" s="18">
        <f t="shared" ref="M19:M65" si="7">K19*12</f>
        <v>108000</v>
      </c>
      <c r="O19" s="39">
        <v>3950000</v>
      </c>
      <c r="P19" s="40">
        <v>4100000</v>
      </c>
      <c r="R19" s="30" t="s">
        <v>28</v>
      </c>
      <c r="S19" s="35">
        <v>24000</v>
      </c>
      <c r="T19" s="35">
        <v>0</v>
      </c>
      <c r="U19" s="18">
        <f t="shared" si="5"/>
        <v>24000</v>
      </c>
      <c r="W19" s="1" t="s">
        <v>115</v>
      </c>
      <c r="Y19" s="49" t="str">
        <f t="shared" si="0"/>
        <v>○</v>
      </c>
      <c r="AA19" s="31" t="str">
        <f t="shared" si="1"/>
        <v>○</v>
      </c>
      <c r="AC19" s="31" t="str">
        <f t="shared" si="2"/>
        <v>○</v>
      </c>
      <c r="AE19" s="13" t="str">
        <f t="shared" si="3"/>
        <v>○</v>
      </c>
      <c r="AG19" s="19">
        <f t="shared" si="4"/>
        <v>132000</v>
      </c>
    </row>
    <row r="20" spans="1:33" ht="17.45" customHeight="1" x14ac:dyDescent="0.4">
      <c r="A20" s="3" t="s">
        <v>2</v>
      </c>
      <c r="B20" s="2">
        <f t="shared" si="6"/>
        <v>5</v>
      </c>
      <c r="C20" s="17">
        <v>205</v>
      </c>
      <c r="D20" s="17" t="s">
        <v>51</v>
      </c>
      <c r="E20" s="30" t="s">
        <v>15</v>
      </c>
      <c r="F20" s="30"/>
      <c r="G20" s="30"/>
      <c r="H20" s="17"/>
      <c r="J20" s="30" t="s">
        <v>28</v>
      </c>
      <c r="K20" s="35">
        <v>9000</v>
      </c>
      <c r="L20" s="8"/>
      <c r="M20" s="18">
        <f t="shared" si="7"/>
        <v>108000</v>
      </c>
      <c r="O20" s="39">
        <v>3770000</v>
      </c>
      <c r="P20" s="40">
        <v>3890000</v>
      </c>
      <c r="R20" s="30" t="s">
        <v>28</v>
      </c>
      <c r="S20" s="35">
        <v>24000</v>
      </c>
      <c r="T20" s="35">
        <v>0</v>
      </c>
      <c r="U20" s="18">
        <f t="shared" si="5"/>
        <v>24000</v>
      </c>
      <c r="W20" s="1" t="s">
        <v>115</v>
      </c>
      <c r="Y20" s="49" t="str">
        <f t="shared" si="0"/>
        <v>○</v>
      </c>
      <c r="AA20" s="31" t="str">
        <f t="shared" si="1"/>
        <v>○</v>
      </c>
      <c r="AC20" s="31" t="str">
        <f t="shared" si="2"/>
        <v>○</v>
      </c>
      <c r="AE20" s="13" t="str">
        <f t="shared" si="3"/>
        <v>○</v>
      </c>
      <c r="AG20" s="19">
        <f t="shared" si="4"/>
        <v>132000</v>
      </c>
    </row>
    <row r="21" spans="1:33" ht="17.45" customHeight="1" x14ac:dyDescent="0.4">
      <c r="A21" s="3" t="s">
        <v>2</v>
      </c>
      <c r="B21" s="2">
        <f t="shared" si="6"/>
        <v>6</v>
      </c>
      <c r="C21" s="17">
        <v>206</v>
      </c>
      <c r="D21" s="17" t="s">
        <v>52</v>
      </c>
      <c r="E21" s="30" t="s">
        <v>15</v>
      </c>
      <c r="F21" s="30"/>
      <c r="G21" s="30"/>
      <c r="H21" s="17"/>
      <c r="J21" s="30" t="s">
        <v>28</v>
      </c>
      <c r="K21" s="35">
        <v>9000</v>
      </c>
      <c r="L21" s="8">
        <v>10000</v>
      </c>
      <c r="M21" s="18">
        <f>L21*12</f>
        <v>120000</v>
      </c>
      <c r="O21" s="39">
        <v>3700000</v>
      </c>
      <c r="P21" s="40">
        <v>3850000</v>
      </c>
      <c r="R21" s="30" t="s">
        <v>28</v>
      </c>
      <c r="S21" s="35">
        <v>24000</v>
      </c>
      <c r="T21" s="35">
        <v>0</v>
      </c>
      <c r="U21" s="18">
        <f t="shared" si="5"/>
        <v>24000</v>
      </c>
      <c r="W21" s="1" t="s">
        <v>114</v>
      </c>
      <c r="Y21" s="49" t="str">
        <f t="shared" si="0"/>
        <v>○</v>
      </c>
      <c r="AA21" s="31" t="str">
        <f t="shared" si="1"/>
        <v>○</v>
      </c>
      <c r="AC21" s="31" t="str">
        <f t="shared" si="2"/>
        <v>○</v>
      </c>
      <c r="AE21" s="13" t="str">
        <f t="shared" si="3"/>
        <v>○</v>
      </c>
      <c r="AG21" s="19">
        <f t="shared" si="4"/>
        <v>144000</v>
      </c>
    </row>
    <row r="22" spans="1:33" ht="17.45" customHeight="1" x14ac:dyDescent="0.4">
      <c r="A22" s="3" t="s">
        <v>2</v>
      </c>
      <c r="B22" s="2">
        <f t="shared" si="6"/>
        <v>7</v>
      </c>
      <c r="C22" s="17">
        <v>207</v>
      </c>
      <c r="D22" s="17" t="s">
        <v>53</v>
      </c>
      <c r="E22" s="30" t="s">
        <v>15</v>
      </c>
      <c r="F22" s="30"/>
      <c r="G22" s="30"/>
      <c r="H22" s="17"/>
      <c r="J22" s="30" t="s">
        <v>28</v>
      </c>
      <c r="K22" s="35">
        <v>9000</v>
      </c>
      <c r="L22" s="8"/>
      <c r="M22" s="18">
        <f t="shared" si="7"/>
        <v>108000</v>
      </c>
      <c r="O22" s="39">
        <v>3650000</v>
      </c>
      <c r="P22" s="40">
        <v>3770000</v>
      </c>
      <c r="R22" s="30" t="s">
        <v>28</v>
      </c>
      <c r="S22" s="35">
        <v>24000</v>
      </c>
      <c r="T22" s="35">
        <v>0</v>
      </c>
      <c r="U22" s="18">
        <f t="shared" si="5"/>
        <v>24000</v>
      </c>
      <c r="W22" s="1" t="s">
        <v>115</v>
      </c>
      <c r="Y22" s="49" t="str">
        <f t="shared" si="0"/>
        <v>○</v>
      </c>
      <c r="AA22" s="31" t="str">
        <f t="shared" si="1"/>
        <v>○</v>
      </c>
      <c r="AC22" s="31" t="str">
        <f t="shared" si="2"/>
        <v>○</v>
      </c>
      <c r="AE22" s="13" t="str">
        <f t="shared" si="3"/>
        <v>○</v>
      </c>
      <c r="AG22" s="19">
        <f t="shared" si="4"/>
        <v>132000</v>
      </c>
    </row>
    <row r="23" spans="1:33" ht="17.45" customHeight="1" x14ac:dyDescent="0.4">
      <c r="A23" s="3" t="s">
        <v>2</v>
      </c>
      <c r="B23" s="2">
        <f t="shared" si="6"/>
        <v>8</v>
      </c>
      <c r="C23" s="17">
        <v>208</v>
      </c>
      <c r="D23" s="17" t="s">
        <v>54</v>
      </c>
      <c r="E23" s="30" t="s">
        <v>15</v>
      </c>
      <c r="F23" s="30"/>
      <c r="G23" s="30"/>
      <c r="H23" s="17"/>
      <c r="J23" s="30" t="s">
        <v>28</v>
      </c>
      <c r="K23" s="35">
        <v>9000</v>
      </c>
      <c r="L23" s="8"/>
      <c r="M23" s="18">
        <f t="shared" si="7"/>
        <v>108000</v>
      </c>
      <c r="O23" s="39">
        <v>3550000</v>
      </c>
      <c r="P23" s="40">
        <v>3700000</v>
      </c>
      <c r="R23" s="30" t="s">
        <v>28</v>
      </c>
      <c r="S23" s="35">
        <v>24000</v>
      </c>
      <c r="T23" s="35">
        <v>0</v>
      </c>
      <c r="U23" s="18">
        <f t="shared" si="5"/>
        <v>24000</v>
      </c>
      <c r="W23" s="1" t="s">
        <v>115</v>
      </c>
      <c r="Y23" s="49" t="str">
        <f t="shared" si="0"/>
        <v>○</v>
      </c>
      <c r="AA23" s="31" t="str">
        <f t="shared" si="1"/>
        <v>○</v>
      </c>
      <c r="AC23" s="31" t="str">
        <f t="shared" si="2"/>
        <v>○</v>
      </c>
      <c r="AE23" s="13" t="str">
        <f t="shared" si="3"/>
        <v>○</v>
      </c>
      <c r="AG23" s="19">
        <f t="shared" si="4"/>
        <v>132000</v>
      </c>
    </row>
    <row r="24" spans="1:33" ht="17.45" customHeight="1" x14ac:dyDescent="0.4">
      <c r="A24" s="3" t="s">
        <v>2</v>
      </c>
      <c r="B24" s="2">
        <f t="shared" si="6"/>
        <v>9</v>
      </c>
      <c r="C24" s="17">
        <v>209</v>
      </c>
      <c r="D24" s="17" t="s">
        <v>55</v>
      </c>
      <c r="E24" s="30" t="s">
        <v>15</v>
      </c>
      <c r="F24" s="30"/>
      <c r="G24" s="30"/>
      <c r="H24" s="17"/>
      <c r="J24" s="30" t="s">
        <v>28</v>
      </c>
      <c r="K24" s="35">
        <v>9000</v>
      </c>
      <c r="L24" s="8"/>
      <c r="M24" s="18">
        <f t="shared" si="7"/>
        <v>108000</v>
      </c>
      <c r="O24" s="39">
        <v>3580000</v>
      </c>
      <c r="P24" s="40">
        <v>3770000</v>
      </c>
      <c r="R24" s="30" t="s">
        <v>28</v>
      </c>
      <c r="S24" s="35">
        <v>24000</v>
      </c>
      <c r="T24" s="35">
        <v>0</v>
      </c>
      <c r="U24" s="18">
        <f t="shared" si="5"/>
        <v>24000</v>
      </c>
      <c r="W24" s="1" t="s">
        <v>115</v>
      </c>
      <c r="Y24" s="49" t="str">
        <f t="shared" si="0"/>
        <v>○</v>
      </c>
      <c r="AA24" s="31" t="str">
        <f t="shared" si="1"/>
        <v>○</v>
      </c>
      <c r="AC24" s="31" t="str">
        <f t="shared" si="2"/>
        <v>○</v>
      </c>
      <c r="AE24" s="13" t="str">
        <f t="shared" si="3"/>
        <v>○</v>
      </c>
      <c r="AG24" s="19">
        <f t="shared" si="4"/>
        <v>132000</v>
      </c>
    </row>
    <row r="25" spans="1:33" ht="17.45" customHeight="1" x14ac:dyDescent="0.4">
      <c r="A25" s="3" t="s">
        <v>2</v>
      </c>
      <c r="B25" s="2">
        <f t="shared" si="6"/>
        <v>10</v>
      </c>
      <c r="C25" s="17">
        <v>210</v>
      </c>
      <c r="D25" s="17" t="s">
        <v>56</v>
      </c>
      <c r="E25" s="30" t="s">
        <v>15</v>
      </c>
      <c r="F25" s="30"/>
      <c r="G25" s="30"/>
      <c r="H25" s="17"/>
      <c r="J25" s="30" t="s">
        <v>28</v>
      </c>
      <c r="K25" s="35">
        <v>9000</v>
      </c>
      <c r="L25" s="8"/>
      <c r="M25" s="18">
        <f t="shared" si="7"/>
        <v>108000</v>
      </c>
      <c r="O25" s="39">
        <v>3500000</v>
      </c>
      <c r="P25" s="40">
        <v>3620000</v>
      </c>
      <c r="R25" s="30" t="s">
        <v>28</v>
      </c>
      <c r="S25" s="35">
        <v>24000</v>
      </c>
      <c r="T25" s="35">
        <v>0</v>
      </c>
      <c r="U25" s="18">
        <f t="shared" si="5"/>
        <v>24000</v>
      </c>
      <c r="W25" s="1" t="s">
        <v>115</v>
      </c>
      <c r="Y25" s="49" t="str">
        <f t="shared" si="0"/>
        <v>○</v>
      </c>
      <c r="AA25" s="31" t="str">
        <f t="shared" si="1"/>
        <v>○</v>
      </c>
      <c r="AC25" s="31" t="str">
        <f t="shared" si="2"/>
        <v>○</v>
      </c>
      <c r="AE25" s="13" t="str">
        <f t="shared" si="3"/>
        <v>○</v>
      </c>
      <c r="AG25" s="19">
        <f t="shared" si="4"/>
        <v>132000</v>
      </c>
    </row>
    <row r="26" spans="1:33" ht="17.45" customHeight="1" x14ac:dyDescent="0.4">
      <c r="A26" s="3" t="s">
        <v>2</v>
      </c>
      <c r="B26" s="2">
        <f t="shared" si="6"/>
        <v>11</v>
      </c>
      <c r="C26" s="17">
        <v>211</v>
      </c>
      <c r="D26" s="17" t="s">
        <v>57</v>
      </c>
      <c r="E26" s="30" t="s">
        <v>15</v>
      </c>
      <c r="F26" s="30"/>
      <c r="G26" s="30"/>
      <c r="H26" s="17"/>
      <c r="J26" s="30" t="s">
        <v>28</v>
      </c>
      <c r="K26" s="35">
        <v>9000</v>
      </c>
      <c r="L26" s="8"/>
      <c r="M26" s="18">
        <f t="shared" si="7"/>
        <v>108000</v>
      </c>
      <c r="O26" s="39">
        <v>3500000</v>
      </c>
      <c r="P26" s="40">
        <v>3620000</v>
      </c>
      <c r="R26" s="30" t="s">
        <v>28</v>
      </c>
      <c r="S26" s="35">
        <v>24000</v>
      </c>
      <c r="T26" s="35">
        <v>0</v>
      </c>
      <c r="U26" s="18">
        <f t="shared" si="5"/>
        <v>24000</v>
      </c>
      <c r="W26" s="1" t="s">
        <v>115</v>
      </c>
      <c r="Y26" s="49" t="str">
        <f t="shared" si="0"/>
        <v>○</v>
      </c>
      <c r="AA26" s="31" t="str">
        <f t="shared" si="1"/>
        <v>○</v>
      </c>
      <c r="AC26" s="31" t="str">
        <f t="shared" si="2"/>
        <v>○</v>
      </c>
      <c r="AE26" s="13" t="str">
        <f t="shared" si="3"/>
        <v>○</v>
      </c>
      <c r="AG26" s="19">
        <f t="shared" si="4"/>
        <v>132000</v>
      </c>
    </row>
    <row r="27" spans="1:33" ht="17.45" customHeight="1" x14ac:dyDescent="0.4">
      <c r="A27" s="3" t="s">
        <v>2</v>
      </c>
      <c r="B27" s="2">
        <f t="shared" si="6"/>
        <v>12</v>
      </c>
      <c r="C27" s="17">
        <v>212</v>
      </c>
      <c r="D27" s="17" t="s">
        <v>58</v>
      </c>
      <c r="E27" s="30" t="s">
        <v>15</v>
      </c>
      <c r="F27" s="30"/>
      <c r="G27" s="30"/>
      <c r="H27" s="17"/>
      <c r="J27" s="30" t="s">
        <v>28</v>
      </c>
      <c r="K27" s="35">
        <v>9000</v>
      </c>
      <c r="L27" s="8"/>
      <c r="M27" s="18">
        <f t="shared" si="7"/>
        <v>108000</v>
      </c>
      <c r="O27" s="39">
        <v>3450000</v>
      </c>
      <c r="P27" s="40">
        <v>3580000</v>
      </c>
      <c r="R27" s="30" t="s">
        <v>28</v>
      </c>
      <c r="S27" s="35">
        <v>24000</v>
      </c>
      <c r="T27" s="35">
        <v>0</v>
      </c>
      <c r="U27" s="18">
        <f t="shared" si="5"/>
        <v>24000</v>
      </c>
      <c r="W27" s="1" t="s">
        <v>115</v>
      </c>
      <c r="Y27" s="49" t="str">
        <f t="shared" si="0"/>
        <v>○</v>
      </c>
      <c r="AA27" s="31" t="str">
        <f t="shared" si="1"/>
        <v>○</v>
      </c>
      <c r="AC27" s="31" t="str">
        <f t="shared" si="2"/>
        <v>○</v>
      </c>
      <c r="AE27" s="13" t="str">
        <f t="shared" si="3"/>
        <v>○</v>
      </c>
      <c r="AG27" s="19">
        <f t="shared" si="4"/>
        <v>132000</v>
      </c>
    </row>
    <row r="28" spans="1:33" ht="17.45" customHeight="1" x14ac:dyDescent="0.4">
      <c r="A28" s="3" t="s">
        <v>2</v>
      </c>
      <c r="B28" s="2">
        <f t="shared" si="6"/>
        <v>13</v>
      </c>
      <c r="C28" s="17">
        <v>213</v>
      </c>
      <c r="D28" s="17" t="s">
        <v>59</v>
      </c>
      <c r="E28" s="30" t="s">
        <v>15</v>
      </c>
      <c r="F28" s="30"/>
      <c r="G28" s="30"/>
      <c r="H28" s="17"/>
      <c r="J28" s="30" t="s">
        <v>28</v>
      </c>
      <c r="K28" s="35">
        <v>9000</v>
      </c>
      <c r="L28" s="8"/>
      <c r="M28" s="18">
        <f t="shared" si="7"/>
        <v>108000</v>
      </c>
      <c r="O28" s="39">
        <v>3400000</v>
      </c>
      <c r="P28" s="40">
        <v>3550000</v>
      </c>
      <c r="R28" s="30" t="s">
        <v>28</v>
      </c>
      <c r="S28" s="35">
        <v>24000</v>
      </c>
      <c r="T28" s="35">
        <v>0</v>
      </c>
      <c r="U28" s="18">
        <f t="shared" si="5"/>
        <v>24000</v>
      </c>
      <c r="W28" s="1" t="s">
        <v>115</v>
      </c>
      <c r="Y28" s="49" t="str">
        <f t="shared" si="0"/>
        <v>○</v>
      </c>
      <c r="AA28" s="31" t="str">
        <f t="shared" si="1"/>
        <v>○</v>
      </c>
      <c r="AC28" s="31" t="str">
        <f t="shared" si="2"/>
        <v>○</v>
      </c>
      <c r="AE28" s="13" t="str">
        <f t="shared" si="3"/>
        <v>○</v>
      </c>
      <c r="AG28" s="19">
        <f t="shared" si="4"/>
        <v>132000</v>
      </c>
    </row>
    <row r="29" spans="1:33" ht="17.45" customHeight="1" x14ac:dyDescent="0.4">
      <c r="A29" s="3" t="s">
        <v>2</v>
      </c>
      <c r="B29" s="2">
        <f t="shared" si="6"/>
        <v>14</v>
      </c>
      <c r="C29" s="17">
        <v>214</v>
      </c>
      <c r="D29" s="17" t="s">
        <v>60</v>
      </c>
      <c r="E29" s="30" t="s">
        <v>15</v>
      </c>
      <c r="F29" s="30"/>
      <c r="G29" s="30"/>
      <c r="H29" s="17"/>
      <c r="J29" s="30" t="s">
        <v>28</v>
      </c>
      <c r="K29" s="35">
        <v>9000</v>
      </c>
      <c r="L29" s="8"/>
      <c r="M29" s="18">
        <f t="shared" si="7"/>
        <v>108000</v>
      </c>
      <c r="O29" s="39">
        <v>3300000</v>
      </c>
      <c r="P29" s="40">
        <v>3430000</v>
      </c>
      <c r="R29" s="30" t="s">
        <v>28</v>
      </c>
      <c r="S29" s="35">
        <v>24000</v>
      </c>
      <c r="T29" s="35">
        <v>0</v>
      </c>
      <c r="U29" s="18">
        <f t="shared" si="5"/>
        <v>24000</v>
      </c>
      <c r="W29" s="1" t="s">
        <v>115</v>
      </c>
      <c r="Y29" s="49" t="str">
        <f t="shared" si="0"/>
        <v>○</v>
      </c>
      <c r="AA29" s="31" t="str">
        <f t="shared" si="1"/>
        <v>○</v>
      </c>
      <c r="AC29" s="31" t="str">
        <f t="shared" si="2"/>
        <v>○</v>
      </c>
      <c r="AE29" s="13" t="str">
        <f t="shared" si="3"/>
        <v>○</v>
      </c>
      <c r="AG29" s="19">
        <f t="shared" si="4"/>
        <v>132000</v>
      </c>
    </row>
    <row r="30" spans="1:33" ht="17.45" customHeight="1" x14ac:dyDescent="0.4">
      <c r="A30" s="3" t="s">
        <v>2</v>
      </c>
      <c r="B30" s="2">
        <f t="shared" si="6"/>
        <v>15</v>
      </c>
      <c r="C30" s="17">
        <v>215</v>
      </c>
      <c r="D30" s="17" t="s">
        <v>61</v>
      </c>
      <c r="E30" s="30" t="s">
        <v>15</v>
      </c>
      <c r="F30" s="30"/>
      <c r="G30" s="30"/>
      <c r="H30" s="17"/>
      <c r="J30" s="30" t="s">
        <v>28</v>
      </c>
      <c r="K30" s="35">
        <v>9000</v>
      </c>
      <c r="L30" s="8"/>
      <c r="M30" s="18">
        <f t="shared" si="7"/>
        <v>108000</v>
      </c>
      <c r="O30" s="39">
        <v>3100000</v>
      </c>
      <c r="P30" s="40">
        <v>3400000</v>
      </c>
      <c r="R30" s="30" t="s">
        <v>28</v>
      </c>
      <c r="S30" s="35">
        <v>18000</v>
      </c>
      <c r="T30" s="35">
        <v>0</v>
      </c>
      <c r="U30" s="18">
        <f t="shared" si="5"/>
        <v>18000</v>
      </c>
      <c r="W30" s="1" t="s">
        <v>115</v>
      </c>
      <c r="Y30" s="49" t="str">
        <f t="shared" si="0"/>
        <v>○</v>
      </c>
      <c r="AA30" s="31" t="str">
        <f t="shared" si="1"/>
        <v>○</v>
      </c>
      <c r="AC30" s="31" t="str">
        <f t="shared" si="2"/>
        <v>○</v>
      </c>
      <c r="AE30" s="13" t="str">
        <f t="shared" si="3"/>
        <v>○</v>
      </c>
      <c r="AG30" s="19">
        <f t="shared" si="4"/>
        <v>126000</v>
      </c>
    </row>
    <row r="31" spans="1:33" ht="17.45" customHeight="1" x14ac:dyDescent="0.4">
      <c r="A31" s="3" t="s">
        <v>2</v>
      </c>
      <c r="B31" s="2">
        <f t="shared" si="6"/>
        <v>16</v>
      </c>
      <c r="C31" s="17">
        <v>216</v>
      </c>
      <c r="D31" s="17" t="s">
        <v>62</v>
      </c>
      <c r="E31" s="30" t="s">
        <v>15</v>
      </c>
      <c r="F31" s="30"/>
      <c r="G31" s="30"/>
      <c r="H31" s="17"/>
      <c r="J31" s="30" t="s">
        <v>28</v>
      </c>
      <c r="K31" s="35">
        <v>9000</v>
      </c>
      <c r="L31" s="8"/>
      <c r="M31" s="18">
        <f t="shared" si="7"/>
        <v>108000</v>
      </c>
      <c r="O31" s="39">
        <v>3100000</v>
      </c>
      <c r="P31" s="40">
        <v>3300000</v>
      </c>
      <c r="R31" s="30" t="s">
        <v>28</v>
      </c>
      <c r="S31" s="35">
        <v>18000</v>
      </c>
      <c r="T31" s="35">
        <v>0</v>
      </c>
      <c r="U31" s="18">
        <f t="shared" si="5"/>
        <v>18000</v>
      </c>
      <c r="W31" s="1" t="s">
        <v>115</v>
      </c>
      <c r="Y31" s="49" t="str">
        <f t="shared" si="0"/>
        <v>○</v>
      </c>
      <c r="AA31" s="31" t="str">
        <f t="shared" si="1"/>
        <v>○</v>
      </c>
      <c r="AC31" s="31" t="str">
        <f t="shared" si="2"/>
        <v>○</v>
      </c>
      <c r="AE31" s="13" t="str">
        <f t="shared" si="3"/>
        <v>○</v>
      </c>
      <c r="AG31" s="19">
        <f t="shared" si="4"/>
        <v>126000</v>
      </c>
    </row>
    <row r="32" spans="1:33" ht="17.45" customHeight="1" x14ac:dyDescent="0.4">
      <c r="A32" s="3" t="s">
        <v>2</v>
      </c>
      <c r="B32" s="2">
        <f t="shared" si="6"/>
        <v>17</v>
      </c>
      <c r="C32" s="17">
        <v>217</v>
      </c>
      <c r="D32" s="17" t="s">
        <v>63</v>
      </c>
      <c r="E32" s="30" t="s">
        <v>15</v>
      </c>
      <c r="F32" s="30"/>
      <c r="G32" s="30"/>
      <c r="H32" s="17"/>
      <c r="J32" s="30" t="s">
        <v>28</v>
      </c>
      <c r="K32" s="35">
        <v>9000</v>
      </c>
      <c r="L32" s="8"/>
      <c r="M32" s="18">
        <f t="shared" si="7"/>
        <v>108000</v>
      </c>
      <c r="O32" s="39">
        <v>2950000</v>
      </c>
      <c r="P32" s="40">
        <v>3280000</v>
      </c>
      <c r="R32" s="30" t="s">
        <v>28</v>
      </c>
      <c r="S32" s="35">
        <v>18000</v>
      </c>
      <c r="T32" s="35">
        <v>0</v>
      </c>
      <c r="U32" s="18">
        <f t="shared" si="5"/>
        <v>18000</v>
      </c>
      <c r="W32" s="1" t="s">
        <v>115</v>
      </c>
      <c r="Y32" s="49" t="str">
        <f t="shared" si="0"/>
        <v>○</v>
      </c>
      <c r="AA32" s="31" t="str">
        <f t="shared" si="1"/>
        <v>○</v>
      </c>
      <c r="AC32" s="31" t="str">
        <f t="shared" si="2"/>
        <v>○</v>
      </c>
      <c r="AE32" s="13" t="str">
        <f t="shared" si="3"/>
        <v>○</v>
      </c>
      <c r="AG32" s="19">
        <f t="shared" si="4"/>
        <v>126000</v>
      </c>
    </row>
    <row r="33" spans="1:33" ht="17.45" customHeight="1" x14ac:dyDescent="0.4">
      <c r="A33" s="3" t="s">
        <v>2</v>
      </c>
      <c r="B33" s="2">
        <f t="shared" si="6"/>
        <v>18</v>
      </c>
      <c r="C33" s="17">
        <v>218</v>
      </c>
      <c r="D33" s="17" t="s">
        <v>64</v>
      </c>
      <c r="E33" s="30" t="s">
        <v>15</v>
      </c>
      <c r="F33" s="30"/>
      <c r="G33" s="30"/>
      <c r="H33" s="17"/>
      <c r="J33" s="30" t="s">
        <v>28</v>
      </c>
      <c r="K33" s="35">
        <v>9000</v>
      </c>
      <c r="L33" s="8"/>
      <c r="M33" s="18">
        <f t="shared" si="7"/>
        <v>108000</v>
      </c>
      <c r="O33" s="39">
        <v>3000000</v>
      </c>
      <c r="P33" s="40">
        <v>3200000</v>
      </c>
      <c r="R33" s="30" t="s">
        <v>28</v>
      </c>
      <c r="S33" s="35">
        <v>18000</v>
      </c>
      <c r="T33" s="35">
        <v>0</v>
      </c>
      <c r="U33" s="18">
        <f t="shared" si="5"/>
        <v>18000</v>
      </c>
      <c r="W33" s="1" t="s">
        <v>115</v>
      </c>
      <c r="Y33" s="49" t="str">
        <f t="shared" si="0"/>
        <v>○</v>
      </c>
      <c r="AA33" s="31" t="str">
        <f t="shared" si="1"/>
        <v>○</v>
      </c>
      <c r="AC33" s="31" t="str">
        <f t="shared" si="2"/>
        <v>○</v>
      </c>
      <c r="AE33" s="13" t="str">
        <f t="shared" si="3"/>
        <v>○</v>
      </c>
      <c r="AG33" s="19">
        <f t="shared" si="4"/>
        <v>126000</v>
      </c>
    </row>
    <row r="34" spans="1:33" ht="17.45" customHeight="1" x14ac:dyDescent="0.4">
      <c r="A34" s="3" t="s">
        <v>2</v>
      </c>
      <c r="B34" s="2">
        <f t="shared" si="6"/>
        <v>19</v>
      </c>
      <c r="C34" s="17">
        <v>219</v>
      </c>
      <c r="D34" s="17" t="s">
        <v>65</v>
      </c>
      <c r="E34" s="30" t="s">
        <v>15</v>
      </c>
      <c r="F34" s="30"/>
      <c r="G34" s="30"/>
      <c r="H34" s="17"/>
      <c r="J34" s="30" t="s">
        <v>28</v>
      </c>
      <c r="K34" s="35">
        <v>9000</v>
      </c>
      <c r="L34" s="8"/>
      <c r="M34" s="18">
        <f t="shared" si="7"/>
        <v>108000</v>
      </c>
      <c r="O34" s="39">
        <v>2900000</v>
      </c>
      <c r="P34" s="40">
        <v>3100000</v>
      </c>
      <c r="R34" s="30" t="s">
        <v>28</v>
      </c>
      <c r="S34" s="35">
        <v>18000</v>
      </c>
      <c r="T34" s="35">
        <v>0</v>
      </c>
      <c r="U34" s="18">
        <f t="shared" si="5"/>
        <v>18000</v>
      </c>
      <c r="W34" s="1" t="s">
        <v>115</v>
      </c>
      <c r="Y34" s="49" t="str">
        <f t="shared" si="0"/>
        <v>○</v>
      </c>
      <c r="AA34" s="31" t="str">
        <f t="shared" si="1"/>
        <v>○</v>
      </c>
      <c r="AC34" s="31" t="str">
        <f t="shared" si="2"/>
        <v>○</v>
      </c>
      <c r="AE34" s="13" t="str">
        <f t="shared" si="3"/>
        <v>○</v>
      </c>
      <c r="AG34" s="19">
        <f t="shared" si="4"/>
        <v>126000</v>
      </c>
    </row>
    <row r="35" spans="1:33" ht="17.45" customHeight="1" x14ac:dyDescent="0.4">
      <c r="A35" s="3" t="s">
        <v>2</v>
      </c>
      <c r="B35" s="2">
        <f t="shared" si="6"/>
        <v>20</v>
      </c>
      <c r="C35" s="17">
        <v>220</v>
      </c>
      <c r="D35" s="17" t="s">
        <v>66</v>
      </c>
      <c r="E35" s="30" t="s">
        <v>15</v>
      </c>
      <c r="F35" s="30"/>
      <c r="G35" s="30"/>
      <c r="H35" s="17"/>
      <c r="J35" s="30" t="s">
        <v>28</v>
      </c>
      <c r="K35" s="35">
        <v>9000</v>
      </c>
      <c r="L35" s="8"/>
      <c r="M35" s="18">
        <f t="shared" si="7"/>
        <v>108000</v>
      </c>
      <c r="O35" s="39">
        <v>3150000</v>
      </c>
      <c r="P35" s="40">
        <v>3300000</v>
      </c>
      <c r="R35" s="30" t="s">
        <v>28</v>
      </c>
      <c r="S35" s="35">
        <v>18000</v>
      </c>
      <c r="T35" s="35">
        <v>0</v>
      </c>
      <c r="U35" s="18">
        <f t="shared" si="5"/>
        <v>18000</v>
      </c>
      <c r="W35" s="1" t="s">
        <v>115</v>
      </c>
      <c r="Y35" s="49" t="str">
        <f t="shared" si="0"/>
        <v>○</v>
      </c>
      <c r="AA35" s="31" t="str">
        <f t="shared" si="1"/>
        <v>○</v>
      </c>
      <c r="AC35" s="31" t="str">
        <f t="shared" si="2"/>
        <v>○</v>
      </c>
      <c r="AE35" s="13" t="str">
        <f t="shared" si="3"/>
        <v>○</v>
      </c>
      <c r="AG35" s="19">
        <f t="shared" si="4"/>
        <v>126000</v>
      </c>
    </row>
    <row r="36" spans="1:33" ht="17.45" customHeight="1" x14ac:dyDescent="0.4">
      <c r="A36" s="3" t="s">
        <v>2</v>
      </c>
      <c r="B36" s="2">
        <f t="shared" si="6"/>
        <v>21</v>
      </c>
      <c r="C36" s="17">
        <v>221</v>
      </c>
      <c r="D36" s="17" t="s">
        <v>67</v>
      </c>
      <c r="E36" s="30" t="s">
        <v>15</v>
      </c>
      <c r="F36" s="30" t="s">
        <v>71</v>
      </c>
      <c r="G36" s="30"/>
      <c r="H36" s="17" t="s">
        <v>83</v>
      </c>
      <c r="J36" s="30" t="s">
        <v>28</v>
      </c>
      <c r="K36" s="35">
        <v>9000</v>
      </c>
      <c r="L36" s="8"/>
      <c r="M36" s="18">
        <f t="shared" si="7"/>
        <v>108000</v>
      </c>
      <c r="O36" s="39">
        <v>1200000</v>
      </c>
      <c r="P36" s="40">
        <v>3230000</v>
      </c>
      <c r="R36" s="30" t="s">
        <v>28</v>
      </c>
      <c r="S36" s="35">
        <v>18000</v>
      </c>
      <c r="T36" s="35">
        <v>0</v>
      </c>
      <c r="U36" s="18">
        <f t="shared" si="5"/>
        <v>18000</v>
      </c>
      <c r="W36" s="1" t="s">
        <v>115</v>
      </c>
      <c r="Y36" s="49" t="str">
        <f t="shared" si="0"/>
        <v>‐</v>
      </c>
      <c r="AA36" s="31" t="str">
        <f t="shared" si="1"/>
        <v>○</v>
      </c>
      <c r="AC36" s="31" t="str">
        <f t="shared" si="2"/>
        <v>○</v>
      </c>
      <c r="AE36" s="13" t="str">
        <f t="shared" si="3"/>
        <v>○</v>
      </c>
      <c r="AG36" s="19">
        <f t="shared" si="4"/>
        <v>126000</v>
      </c>
    </row>
    <row r="37" spans="1:33" ht="17.45" customHeight="1" x14ac:dyDescent="0.4">
      <c r="A37" s="3" t="s">
        <v>2</v>
      </c>
      <c r="B37" s="2">
        <f t="shared" si="6"/>
        <v>22</v>
      </c>
      <c r="C37" s="17">
        <v>222</v>
      </c>
      <c r="D37" s="17" t="s">
        <v>68</v>
      </c>
      <c r="E37" s="30" t="s">
        <v>15</v>
      </c>
      <c r="F37" s="30" t="s">
        <v>84</v>
      </c>
      <c r="G37" s="30"/>
      <c r="H37" s="17" t="s">
        <v>85</v>
      </c>
      <c r="J37" s="30" t="s">
        <v>28</v>
      </c>
      <c r="K37" s="35">
        <v>9000</v>
      </c>
      <c r="L37" s="8"/>
      <c r="M37" s="18">
        <f t="shared" si="7"/>
        <v>108000</v>
      </c>
      <c r="O37" s="39">
        <v>0</v>
      </c>
      <c r="P37" s="40">
        <v>3230000</v>
      </c>
      <c r="R37" s="30" t="s">
        <v>28</v>
      </c>
      <c r="S37" s="35">
        <v>18000</v>
      </c>
      <c r="T37" s="35">
        <v>0</v>
      </c>
      <c r="U37" s="18">
        <f t="shared" si="5"/>
        <v>18000</v>
      </c>
      <c r="W37" s="1" t="s">
        <v>115</v>
      </c>
      <c r="Y37" s="49" t="str">
        <f t="shared" si="0"/>
        <v>‐</v>
      </c>
      <c r="AA37" s="31" t="str">
        <f t="shared" si="1"/>
        <v>○</v>
      </c>
      <c r="AC37" s="31" t="str">
        <f t="shared" si="2"/>
        <v>○</v>
      </c>
      <c r="AE37" s="13" t="str">
        <f t="shared" si="3"/>
        <v>○</v>
      </c>
      <c r="AG37" s="19">
        <f t="shared" si="4"/>
        <v>126000</v>
      </c>
    </row>
    <row r="38" spans="1:33" ht="17.45" customHeight="1" x14ac:dyDescent="0.4">
      <c r="A38" s="3" t="s">
        <v>2</v>
      </c>
      <c r="B38" s="2">
        <f t="shared" si="6"/>
        <v>23</v>
      </c>
      <c r="C38" s="17">
        <v>223</v>
      </c>
      <c r="D38" s="17" t="s">
        <v>24</v>
      </c>
      <c r="E38" s="30" t="s">
        <v>15</v>
      </c>
      <c r="F38" s="30" t="s">
        <v>86</v>
      </c>
      <c r="G38" s="30"/>
      <c r="H38" s="17" t="s">
        <v>87</v>
      </c>
      <c r="J38" s="30" t="s">
        <v>28</v>
      </c>
      <c r="K38" s="35">
        <v>9000</v>
      </c>
      <c r="L38" s="8"/>
      <c r="M38" s="18">
        <f t="shared" si="7"/>
        <v>108000</v>
      </c>
      <c r="O38" s="39">
        <v>2900000</v>
      </c>
      <c r="P38" s="40">
        <v>3100000</v>
      </c>
      <c r="R38" s="30" t="s">
        <v>28</v>
      </c>
      <c r="S38" s="35">
        <v>18000</v>
      </c>
      <c r="T38" s="35">
        <v>0</v>
      </c>
      <c r="U38" s="18">
        <f t="shared" si="5"/>
        <v>18000</v>
      </c>
      <c r="W38" s="1" t="s">
        <v>115</v>
      </c>
      <c r="Y38" s="49" t="str">
        <f t="shared" si="0"/>
        <v>‐</v>
      </c>
      <c r="AA38" s="31" t="str">
        <f t="shared" si="1"/>
        <v>○</v>
      </c>
      <c r="AC38" s="31" t="str">
        <f t="shared" si="2"/>
        <v>○</v>
      </c>
      <c r="AE38" s="13" t="str">
        <f t="shared" si="3"/>
        <v>○</v>
      </c>
      <c r="AG38" s="19">
        <f t="shared" si="4"/>
        <v>126000</v>
      </c>
    </row>
    <row r="39" spans="1:33" ht="17.45" customHeight="1" x14ac:dyDescent="0.4">
      <c r="A39" s="3" t="s">
        <v>2</v>
      </c>
      <c r="B39" s="2">
        <f t="shared" si="6"/>
        <v>24</v>
      </c>
      <c r="C39" s="17">
        <v>224</v>
      </c>
      <c r="D39" s="17" t="s">
        <v>69</v>
      </c>
      <c r="E39" s="30" t="s">
        <v>15</v>
      </c>
      <c r="F39" s="30"/>
      <c r="G39" s="30" t="s">
        <v>41</v>
      </c>
      <c r="H39" s="17" t="s">
        <v>88</v>
      </c>
      <c r="J39" s="30" t="s">
        <v>28</v>
      </c>
      <c r="K39" s="35">
        <v>9000</v>
      </c>
      <c r="L39" s="8"/>
      <c r="M39" s="18">
        <f>K39*8</f>
        <v>72000</v>
      </c>
      <c r="O39" s="39">
        <v>0</v>
      </c>
      <c r="P39" s="40">
        <v>2300000</v>
      </c>
      <c r="R39" s="30" t="s">
        <v>28</v>
      </c>
      <c r="S39" s="35">
        <v>12000</v>
      </c>
      <c r="T39" s="35">
        <v>0</v>
      </c>
      <c r="U39" s="18">
        <f t="shared" si="5"/>
        <v>12000</v>
      </c>
      <c r="W39" s="1" t="s">
        <v>115</v>
      </c>
      <c r="Y39" s="49" t="str">
        <f t="shared" si="0"/>
        <v>‐</v>
      </c>
      <c r="AA39" s="31" t="str">
        <f t="shared" si="1"/>
        <v>○</v>
      </c>
      <c r="AC39" s="31" t="str">
        <f t="shared" si="2"/>
        <v>○</v>
      </c>
      <c r="AE39" s="13" t="str">
        <f t="shared" si="3"/>
        <v>‐</v>
      </c>
      <c r="AG39" s="19">
        <f t="shared" si="4"/>
        <v>84000</v>
      </c>
    </row>
    <row r="40" spans="1:33" ht="17.45" customHeight="1" x14ac:dyDescent="0.4">
      <c r="A40" s="3" t="s">
        <v>2</v>
      </c>
      <c r="B40" s="2">
        <f t="shared" si="6"/>
        <v>25</v>
      </c>
      <c r="C40" s="41">
        <v>401</v>
      </c>
      <c r="D40" s="41" t="s">
        <v>24</v>
      </c>
      <c r="E40" s="42" t="s">
        <v>16</v>
      </c>
      <c r="F40" s="30"/>
      <c r="G40" s="30"/>
      <c r="H40" s="17"/>
      <c r="J40" s="30" t="s">
        <v>28</v>
      </c>
      <c r="K40" s="35">
        <v>7500</v>
      </c>
      <c r="L40" s="8"/>
      <c r="M40" s="18">
        <f t="shared" si="7"/>
        <v>90000</v>
      </c>
      <c r="O40" s="39">
        <v>3200000</v>
      </c>
      <c r="P40" s="40">
        <v>3300000</v>
      </c>
      <c r="R40" s="30" t="s">
        <v>28</v>
      </c>
      <c r="S40" s="35">
        <v>12000</v>
      </c>
      <c r="T40" s="35">
        <v>0</v>
      </c>
      <c r="U40" s="18">
        <f t="shared" si="5"/>
        <v>12000</v>
      </c>
      <c r="W40" s="1" t="s">
        <v>115</v>
      </c>
      <c r="Y40" s="49" t="str">
        <f t="shared" si="0"/>
        <v>‐</v>
      </c>
      <c r="AA40" s="31" t="str">
        <f t="shared" si="1"/>
        <v>○</v>
      </c>
      <c r="AC40" s="31" t="str">
        <f t="shared" si="2"/>
        <v>○</v>
      </c>
      <c r="AE40" s="13" t="str">
        <f t="shared" si="3"/>
        <v>‐</v>
      </c>
      <c r="AG40" s="19">
        <f t="shared" si="4"/>
        <v>102000</v>
      </c>
    </row>
    <row r="41" spans="1:33" ht="17.45" customHeight="1" x14ac:dyDescent="0.4">
      <c r="A41" s="3" t="s">
        <v>2</v>
      </c>
      <c r="B41" s="2">
        <f t="shared" si="6"/>
        <v>26</v>
      </c>
      <c r="C41" s="41">
        <v>402</v>
      </c>
      <c r="D41" s="41" t="s">
        <v>25</v>
      </c>
      <c r="E41" s="42" t="s">
        <v>16</v>
      </c>
      <c r="F41" s="30"/>
      <c r="G41" s="30"/>
      <c r="H41" s="17"/>
      <c r="J41" s="30" t="s">
        <v>28</v>
      </c>
      <c r="K41" s="35">
        <v>4000</v>
      </c>
      <c r="L41" s="8"/>
      <c r="M41" s="18">
        <f t="shared" si="7"/>
        <v>48000</v>
      </c>
      <c r="O41" s="39">
        <v>3100000</v>
      </c>
      <c r="P41" s="40">
        <v>3200000</v>
      </c>
      <c r="R41" s="30" t="s">
        <v>28</v>
      </c>
      <c r="S41" s="35">
        <v>12000</v>
      </c>
      <c r="T41" s="35">
        <v>0</v>
      </c>
      <c r="U41" s="18">
        <f t="shared" si="5"/>
        <v>12000</v>
      </c>
      <c r="W41" s="1" t="s">
        <v>115</v>
      </c>
      <c r="Y41" s="49" t="str">
        <f t="shared" si="0"/>
        <v>‐</v>
      </c>
      <c r="AA41" s="31" t="str">
        <f t="shared" si="1"/>
        <v>○</v>
      </c>
      <c r="AC41" s="31" t="str">
        <f t="shared" si="2"/>
        <v>○</v>
      </c>
      <c r="AE41" s="13" t="str">
        <f t="shared" si="3"/>
        <v>‐</v>
      </c>
      <c r="AG41" s="19">
        <f t="shared" si="4"/>
        <v>60000</v>
      </c>
    </row>
    <row r="42" spans="1:33" ht="17.45" customHeight="1" thickBot="1" x14ac:dyDescent="0.45">
      <c r="A42" s="3" t="s">
        <v>2</v>
      </c>
      <c r="B42" s="2">
        <f t="shared" si="6"/>
        <v>27</v>
      </c>
      <c r="C42" s="41">
        <v>403</v>
      </c>
      <c r="D42" s="41" t="s">
        <v>26</v>
      </c>
      <c r="E42" s="42" t="s">
        <v>16</v>
      </c>
      <c r="F42" s="30" t="s">
        <v>86</v>
      </c>
      <c r="G42" s="30"/>
      <c r="H42" s="17" t="s">
        <v>87</v>
      </c>
      <c r="J42" s="30" t="s">
        <v>28</v>
      </c>
      <c r="K42" s="35">
        <v>5000</v>
      </c>
      <c r="L42" s="8"/>
      <c r="M42" s="18">
        <f t="shared" si="7"/>
        <v>60000</v>
      </c>
      <c r="O42" s="43">
        <v>3250000</v>
      </c>
      <c r="P42" s="44">
        <v>3350000</v>
      </c>
      <c r="R42" s="30" t="s">
        <v>28</v>
      </c>
      <c r="S42" s="35">
        <v>12000</v>
      </c>
      <c r="T42" s="35">
        <v>0</v>
      </c>
      <c r="U42" s="18">
        <f t="shared" si="5"/>
        <v>12000</v>
      </c>
      <c r="W42" s="1" t="s">
        <v>115</v>
      </c>
      <c r="Y42" s="49" t="str">
        <f t="shared" si="0"/>
        <v>‐</v>
      </c>
      <c r="AA42" s="31" t="str">
        <f t="shared" si="1"/>
        <v>○</v>
      </c>
      <c r="AC42" s="31" t="str">
        <f t="shared" si="2"/>
        <v>○</v>
      </c>
      <c r="AE42" s="13" t="str">
        <f t="shared" si="3"/>
        <v>‐</v>
      </c>
      <c r="AG42" s="19">
        <f t="shared" si="4"/>
        <v>72000</v>
      </c>
    </row>
    <row r="43" spans="1:33" ht="17.45" customHeight="1" thickTop="1" x14ac:dyDescent="0.4">
      <c r="A43" s="3" t="s">
        <v>2</v>
      </c>
      <c r="B43" s="2">
        <f t="shared" si="6"/>
        <v>28</v>
      </c>
      <c r="C43" s="41"/>
      <c r="D43" s="41"/>
      <c r="E43" s="42"/>
      <c r="F43" s="30"/>
      <c r="G43" s="30"/>
      <c r="H43" s="17"/>
      <c r="J43" s="30"/>
      <c r="K43" s="35"/>
      <c r="L43" s="8"/>
      <c r="M43" s="18">
        <f t="shared" si="7"/>
        <v>0</v>
      </c>
      <c r="O43" s="45"/>
      <c r="P43" s="45"/>
      <c r="R43" s="30"/>
      <c r="S43" s="35"/>
      <c r="T43" s="35"/>
      <c r="U43" s="18">
        <f t="shared" si="5"/>
        <v>0</v>
      </c>
      <c r="W43" s="1"/>
      <c r="Y43" s="49" t="str">
        <f t="shared" si="0"/>
        <v>×</v>
      </c>
      <c r="AA43" s="31" t="str">
        <f t="shared" si="1"/>
        <v>-</v>
      </c>
      <c r="AC43" s="31" t="str">
        <f t="shared" si="2"/>
        <v>-</v>
      </c>
      <c r="AE43" s="13" t="e">
        <f t="shared" si="3"/>
        <v>#DIV/0!</v>
      </c>
      <c r="AG43" s="19">
        <f t="shared" si="4"/>
        <v>0</v>
      </c>
    </row>
    <row r="44" spans="1:33" ht="17.45" customHeight="1" x14ac:dyDescent="0.4">
      <c r="A44" s="3" t="s">
        <v>2</v>
      </c>
      <c r="B44" s="2">
        <f t="shared" si="6"/>
        <v>29</v>
      </c>
      <c r="C44" s="41"/>
      <c r="D44" s="41"/>
      <c r="E44" s="42"/>
      <c r="F44" s="30"/>
      <c r="G44" s="30"/>
      <c r="H44" s="17"/>
      <c r="J44" s="30"/>
      <c r="K44" s="35"/>
      <c r="L44" s="8"/>
      <c r="M44" s="18">
        <f t="shared" si="7"/>
        <v>0</v>
      </c>
      <c r="O44" s="18"/>
      <c r="P44" s="18"/>
      <c r="R44" s="30"/>
      <c r="S44" s="35"/>
      <c r="T44" s="35"/>
      <c r="U44" s="18">
        <f t="shared" si="5"/>
        <v>0</v>
      </c>
      <c r="W44" s="1"/>
      <c r="Y44" s="49" t="str">
        <f t="shared" si="0"/>
        <v>×</v>
      </c>
      <c r="AA44" s="31" t="str">
        <f t="shared" si="1"/>
        <v>-</v>
      </c>
      <c r="AC44" s="31" t="str">
        <f t="shared" si="2"/>
        <v>-</v>
      </c>
      <c r="AE44" s="13" t="e">
        <f t="shared" si="3"/>
        <v>#DIV/0!</v>
      </c>
      <c r="AG44" s="19">
        <f t="shared" si="4"/>
        <v>0</v>
      </c>
    </row>
    <row r="45" spans="1:33" ht="17.45" customHeight="1" x14ac:dyDescent="0.4">
      <c r="A45" s="3" t="s">
        <v>2</v>
      </c>
      <c r="B45" s="2">
        <f t="shared" si="6"/>
        <v>30</v>
      </c>
      <c r="C45" s="41"/>
      <c r="D45" s="41"/>
      <c r="E45" s="42"/>
      <c r="F45" s="30"/>
      <c r="G45" s="30"/>
      <c r="H45" s="17"/>
      <c r="J45" s="30"/>
      <c r="K45" s="35"/>
      <c r="L45" s="8"/>
      <c r="M45" s="18">
        <f t="shared" si="7"/>
        <v>0</v>
      </c>
      <c r="O45" s="18"/>
      <c r="P45" s="18"/>
      <c r="R45" s="30"/>
      <c r="S45" s="35"/>
      <c r="T45" s="35"/>
      <c r="U45" s="18">
        <f t="shared" si="5"/>
        <v>0</v>
      </c>
      <c r="W45" s="1"/>
      <c r="Y45" s="49" t="str">
        <f t="shared" si="0"/>
        <v>×</v>
      </c>
      <c r="AA45" s="31" t="str">
        <f t="shared" si="1"/>
        <v>-</v>
      </c>
      <c r="AC45" s="31" t="str">
        <f t="shared" si="2"/>
        <v>-</v>
      </c>
      <c r="AE45" s="13" t="e">
        <f t="shared" si="3"/>
        <v>#DIV/0!</v>
      </c>
      <c r="AG45" s="19">
        <f t="shared" si="4"/>
        <v>0</v>
      </c>
    </row>
    <row r="46" spans="1:33" ht="17.45" customHeight="1" x14ac:dyDescent="0.4">
      <c r="A46" s="3" t="s">
        <v>2</v>
      </c>
      <c r="B46" s="2">
        <f t="shared" si="6"/>
        <v>31</v>
      </c>
      <c r="C46" s="41"/>
      <c r="D46" s="41"/>
      <c r="E46" s="42"/>
      <c r="F46" s="30"/>
      <c r="G46" s="30"/>
      <c r="H46" s="17"/>
      <c r="J46" s="30"/>
      <c r="K46" s="35"/>
      <c r="L46" s="8"/>
      <c r="M46" s="18">
        <f t="shared" si="7"/>
        <v>0</v>
      </c>
      <c r="O46" s="18"/>
      <c r="P46" s="18"/>
      <c r="R46" s="30"/>
      <c r="S46" s="35"/>
      <c r="T46" s="35"/>
      <c r="U46" s="18">
        <f t="shared" si="5"/>
        <v>0</v>
      </c>
      <c r="W46" s="1"/>
      <c r="Y46" s="49" t="str">
        <f t="shared" si="0"/>
        <v>×</v>
      </c>
      <c r="AA46" s="31" t="str">
        <f t="shared" si="1"/>
        <v>-</v>
      </c>
      <c r="AC46" s="31" t="str">
        <f t="shared" si="2"/>
        <v>-</v>
      </c>
      <c r="AE46" s="13" t="e">
        <f t="shared" si="3"/>
        <v>#DIV/0!</v>
      </c>
      <c r="AG46" s="19">
        <f t="shared" si="4"/>
        <v>0</v>
      </c>
    </row>
    <row r="47" spans="1:33" ht="17.45" customHeight="1" x14ac:dyDescent="0.4">
      <c r="A47" s="3" t="s">
        <v>2</v>
      </c>
      <c r="B47" s="2">
        <f t="shared" si="6"/>
        <v>32</v>
      </c>
      <c r="C47" s="41"/>
      <c r="D47" s="41"/>
      <c r="E47" s="42"/>
      <c r="F47" s="30"/>
      <c r="G47" s="30"/>
      <c r="H47" s="17"/>
      <c r="J47" s="30"/>
      <c r="K47" s="35"/>
      <c r="L47" s="8"/>
      <c r="M47" s="18">
        <f t="shared" si="7"/>
        <v>0</v>
      </c>
      <c r="O47" s="18"/>
      <c r="P47" s="18"/>
      <c r="R47" s="30"/>
      <c r="S47" s="35"/>
      <c r="T47" s="35"/>
      <c r="U47" s="18">
        <f t="shared" si="5"/>
        <v>0</v>
      </c>
      <c r="W47" s="1"/>
      <c r="Y47" s="49" t="str">
        <f t="shared" si="0"/>
        <v>×</v>
      </c>
      <c r="AA47" s="31" t="str">
        <f t="shared" si="1"/>
        <v>-</v>
      </c>
      <c r="AC47" s="31" t="str">
        <f t="shared" si="2"/>
        <v>-</v>
      </c>
      <c r="AE47" s="13" t="e">
        <f t="shared" si="3"/>
        <v>#DIV/0!</v>
      </c>
      <c r="AG47" s="19">
        <f t="shared" si="4"/>
        <v>0</v>
      </c>
    </row>
    <row r="48" spans="1:33" ht="17.45" customHeight="1" x14ac:dyDescent="0.4">
      <c r="A48" s="3" t="s">
        <v>2</v>
      </c>
      <c r="B48" s="2">
        <f t="shared" si="6"/>
        <v>33</v>
      </c>
      <c r="C48" s="41"/>
      <c r="D48" s="41"/>
      <c r="E48" s="42"/>
      <c r="F48" s="30"/>
      <c r="G48" s="30"/>
      <c r="H48" s="17"/>
      <c r="J48" s="30"/>
      <c r="K48" s="35"/>
      <c r="L48" s="8"/>
      <c r="M48" s="18">
        <f t="shared" si="7"/>
        <v>0</v>
      </c>
      <c r="O48" s="18"/>
      <c r="P48" s="18"/>
      <c r="R48" s="30"/>
      <c r="S48" s="35"/>
      <c r="T48" s="35"/>
      <c r="U48" s="18">
        <f t="shared" si="5"/>
        <v>0</v>
      </c>
      <c r="W48" s="1"/>
      <c r="Y48" s="49" t="str">
        <f t="shared" ref="Y48:Y65" si="8">IF(OR(F48="R6新規採用",F48="R5途中採用",F48="R5・6転出入",F48="R5・6休職",F48="R5・6退職"),"‐",IF(G48="☆","‐",IF(E48="職員","‐",IF((P48-O48)&gt;(O48*0.005),"○","×"))))</f>
        <v>×</v>
      </c>
      <c r="AA48" s="31" t="str">
        <f t="shared" ref="AA48:AA65" si="9">IFERROR(IF((M48+S48)/(M48+U48)&gt;=2/3,"○","×"),"-")</f>
        <v>-</v>
      </c>
      <c r="AC48" s="31" t="str">
        <f t="shared" ref="AC48:AC65" si="10">IFERROR(IF((S48/U48)&gt;=2/3,"○","×"),"-")</f>
        <v>-</v>
      </c>
      <c r="AE48" s="13" t="e">
        <f t="shared" ref="AE48:AE65" si="11">IF(E48="職員","‐",IF(G48="☆","‐",IF(M48/K48&gt;=6,"○","×")))</f>
        <v>#DIV/0!</v>
      </c>
      <c r="AG48" s="19">
        <f t="shared" ref="AG48:AG65" si="12">IF(AA48="○",M48+U48,M48)</f>
        <v>0</v>
      </c>
    </row>
    <row r="49" spans="1:33" ht="17.45" customHeight="1" x14ac:dyDescent="0.4">
      <c r="A49" s="3" t="s">
        <v>2</v>
      </c>
      <c r="B49" s="2">
        <f t="shared" si="6"/>
        <v>34</v>
      </c>
      <c r="C49" s="41"/>
      <c r="D49" s="41"/>
      <c r="E49" s="42"/>
      <c r="F49" s="30"/>
      <c r="G49" s="30"/>
      <c r="H49" s="17"/>
      <c r="J49" s="30"/>
      <c r="K49" s="35"/>
      <c r="L49" s="8"/>
      <c r="M49" s="18">
        <f t="shared" si="7"/>
        <v>0</v>
      </c>
      <c r="O49" s="18"/>
      <c r="P49" s="18"/>
      <c r="R49" s="30"/>
      <c r="S49" s="35"/>
      <c r="T49" s="35"/>
      <c r="U49" s="18">
        <f t="shared" si="5"/>
        <v>0</v>
      </c>
      <c r="W49" s="1"/>
      <c r="Y49" s="49" t="str">
        <f t="shared" si="8"/>
        <v>×</v>
      </c>
      <c r="AA49" s="31" t="str">
        <f t="shared" si="9"/>
        <v>-</v>
      </c>
      <c r="AC49" s="31" t="str">
        <f t="shared" si="10"/>
        <v>-</v>
      </c>
      <c r="AE49" s="13" t="e">
        <f t="shared" si="11"/>
        <v>#DIV/0!</v>
      </c>
      <c r="AG49" s="19">
        <f t="shared" si="12"/>
        <v>0</v>
      </c>
    </row>
    <row r="50" spans="1:33" ht="17.45" customHeight="1" x14ac:dyDescent="0.4">
      <c r="A50" s="3" t="s">
        <v>2</v>
      </c>
      <c r="B50" s="2">
        <f t="shared" si="6"/>
        <v>35</v>
      </c>
      <c r="C50" s="41"/>
      <c r="D50" s="41"/>
      <c r="E50" s="42"/>
      <c r="F50" s="30"/>
      <c r="G50" s="30"/>
      <c r="H50" s="17"/>
      <c r="J50" s="30"/>
      <c r="K50" s="35"/>
      <c r="L50" s="8"/>
      <c r="M50" s="18">
        <f t="shared" si="7"/>
        <v>0</v>
      </c>
      <c r="O50" s="18"/>
      <c r="P50" s="18"/>
      <c r="R50" s="30"/>
      <c r="S50" s="35"/>
      <c r="T50" s="35"/>
      <c r="U50" s="18">
        <f t="shared" si="5"/>
        <v>0</v>
      </c>
      <c r="W50" s="1"/>
      <c r="Y50" s="49" t="str">
        <f t="shared" si="8"/>
        <v>×</v>
      </c>
      <c r="AA50" s="31" t="str">
        <f t="shared" si="9"/>
        <v>-</v>
      </c>
      <c r="AC50" s="31" t="str">
        <f t="shared" si="10"/>
        <v>-</v>
      </c>
      <c r="AE50" s="13" t="e">
        <f t="shared" si="11"/>
        <v>#DIV/0!</v>
      </c>
      <c r="AG50" s="19">
        <f t="shared" si="12"/>
        <v>0</v>
      </c>
    </row>
    <row r="51" spans="1:33" ht="17.45" customHeight="1" x14ac:dyDescent="0.4">
      <c r="A51" s="3" t="s">
        <v>2</v>
      </c>
      <c r="B51" s="2">
        <f t="shared" si="6"/>
        <v>36</v>
      </c>
      <c r="C51" s="41"/>
      <c r="D51" s="41"/>
      <c r="E51" s="42"/>
      <c r="F51" s="30"/>
      <c r="G51" s="30"/>
      <c r="H51" s="17"/>
      <c r="J51" s="30"/>
      <c r="K51" s="35"/>
      <c r="L51" s="8"/>
      <c r="M51" s="18">
        <f t="shared" si="7"/>
        <v>0</v>
      </c>
      <c r="O51" s="18"/>
      <c r="P51" s="18"/>
      <c r="R51" s="30"/>
      <c r="S51" s="35"/>
      <c r="T51" s="35"/>
      <c r="U51" s="18">
        <f t="shared" si="5"/>
        <v>0</v>
      </c>
      <c r="W51" s="1"/>
      <c r="Y51" s="49" t="str">
        <f t="shared" si="8"/>
        <v>×</v>
      </c>
      <c r="AA51" s="31" t="str">
        <f t="shared" si="9"/>
        <v>-</v>
      </c>
      <c r="AC51" s="31" t="str">
        <f t="shared" si="10"/>
        <v>-</v>
      </c>
      <c r="AE51" s="13" t="e">
        <f t="shared" si="11"/>
        <v>#DIV/0!</v>
      </c>
      <c r="AG51" s="19">
        <f t="shared" si="12"/>
        <v>0</v>
      </c>
    </row>
    <row r="52" spans="1:33" ht="17.45" customHeight="1" x14ac:dyDescent="0.4">
      <c r="A52" s="3" t="s">
        <v>2</v>
      </c>
      <c r="B52" s="2">
        <f t="shared" si="6"/>
        <v>37</v>
      </c>
      <c r="C52" s="41"/>
      <c r="D52" s="41"/>
      <c r="E52" s="42"/>
      <c r="F52" s="30"/>
      <c r="G52" s="30"/>
      <c r="H52" s="17"/>
      <c r="J52" s="30"/>
      <c r="K52" s="35"/>
      <c r="L52" s="8"/>
      <c r="M52" s="18">
        <f t="shared" si="7"/>
        <v>0</v>
      </c>
      <c r="O52" s="18"/>
      <c r="P52" s="18"/>
      <c r="R52" s="30"/>
      <c r="S52" s="35"/>
      <c r="T52" s="35"/>
      <c r="U52" s="18">
        <f t="shared" si="5"/>
        <v>0</v>
      </c>
      <c r="W52" s="1"/>
      <c r="Y52" s="49" t="str">
        <f t="shared" si="8"/>
        <v>×</v>
      </c>
      <c r="AA52" s="31" t="str">
        <f t="shared" si="9"/>
        <v>-</v>
      </c>
      <c r="AC52" s="31" t="str">
        <f t="shared" si="10"/>
        <v>-</v>
      </c>
      <c r="AE52" s="13" t="e">
        <f t="shared" si="11"/>
        <v>#DIV/0!</v>
      </c>
      <c r="AG52" s="19">
        <f t="shared" si="12"/>
        <v>0</v>
      </c>
    </row>
    <row r="53" spans="1:33" ht="17.45" customHeight="1" x14ac:dyDescent="0.4">
      <c r="A53" s="3" t="s">
        <v>2</v>
      </c>
      <c r="B53" s="2">
        <f t="shared" si="6"/>
        <v>38</v>
      </c>
      <c r="C53" s="41"/>
      <c r="D53" s="41"/>
      <c r="E53" s="42"/>
      <c r="F53" s="30"/>
      <c r="G53" s="30"/>
      <c r="H53" s="33"/>
      <c r="J53" s="30"/>
      <c r="K53" s="35"/>
      <c r="L53" s="8"/>
      <c r="M53" s="18">
        <f t="shared" si="7"/>
        <v>0</v>
      </c>
      <c r="O53" s="18"/>
      <c r="P53" s="18"/>
      <c r="R53" s="30"/>
      <c r="S53" s="35"/>
      <c r="T53" s="35"/>
      <c r="U53" s="18">
        <f t="shared" si="5"/>
        <v>0</v>
      </c>
      <c r="W53" s="1"/>
      <c r="Y53" s="49" t="str">
        <f t="shared" si="8"/>
        <v>×</v>
      </c>
      <c r="AA53" s="31" t="str">
        <f t="shared" si="9"/>
        <v>-</v>
      </c>
      <c r="AC53" s="31" t="str">
        <f t="shared" si="10"/>
        <v>-</v>
      </c>
      <c r="AE53" s="13" t="e">
        <f t="shared" si="11"/>
        <v>#DIV/0!</v>
      </c>
      <c r="AG53" s="19">
        <f t="shared" si="12"/>
        <v>0</v>
      </c>
    </row>
    <row r="54" spans="1:33" ht="17.45" customHeight="1" x14ac:dyDescent="0.4">
      <c r="A54" s="3" t="s">
        <v>2</v>
      </c>
      <c r="B54" s="2">
        <f t="shared" si="6"/>
        <v>39</v>
      </c>
      <c r="C54" s="41"/>
      <c r="D54" s="41"/>
      <c r="E54" s="42"/>
      <c r="F54" s="30"/>
      <c r="G54" s="30"/>
      <c r="H54" s="33"/>
      <c r="J54" s="30"/>
      <c r="K54" s="35"/>
      <c r="L54" s="8"/>
      <c r="M54" s="18">
        <f t="shared" si="7"/>
        <v>0</v>
      </c>
      <c r="O54" s="18"/>
      <c r="P54" s="18"/>
      <c r="R54" s="30"/>
      <c r="S54" s="35"/>
      <c r="T54" s="35"/>
      <c r="U54" s="18">
        <f t="shared" si="5"/>
        <v>0</v>
      </c>
      <c r="W54" s="1"/>
      <c r="Y54" s="49" t="str">
        <f t="shared" si="8"/>
        <v>×</v>
      </c>
      <c r="AA54" s="31" t="str">
        <f t="shared" si="9"/>
        <v>-</v>
      </c>
      <c r="AC54" s="31" t="str">
        <f t="shared" si="10"/>
        <v>-</v>
      </c>
      <c r="AE54" s="13" t="e">
        <f t="shared" si="11"/>
        <v>#DIV/0!</v>
      </c>
      <c r="AG54" s="19">
        <f t="shared" si="12"/>
        <v>0</v>
      </c>
    </row>
    <row r="55" spans="1:33" ht="17.45" customHeight="1" x14ac:dyDescent="0.4">
      <c r="A55" s="3" t="s">
        <v>2</v>
      </c>
      <c r="B55" s="2">
        <f t="shared" si="6"/>
        <v>40</v>
      </c>
      <c r="C55" s="41"/>
      <c r="D55" s="41"/>
      <c r="E55" s="42"/>
      <c r="F55" s="30"/>
      <c r="G55" s="30"/>
      <c r="H55" s="33"/>
      <c r="J55" s="30"/>
      <c r="K55" s="35"/>
      <c r="L55" s="8"/>
      <c r="M55" s="18">
        <f t="shared" si="7"/>
        <v>0</v>
      </c>
      <c r="O55" s="18"/>
      <c r="P55" s="18"/>
      <c r="R55" s="30"/>
      <c r="S55" s="35"/>
      <c r="T55" s="35"/>
      <c r="U55" s="18">
        <f t="shared" si="5"/>
        <v>0</v>
      </c>
      <c r="W55" s="1"/>
      <c r="Y55" s="49" t="str">
        <f t="shared" si="8"/>
        <v>×</v>
      </c>
      <c r="AA55" s="31" t="str">
        <f t="shared" si="9"/>
        <v>-</v>
      </c>
      <c r="AC55" s="31" t="str">
        <f t="shared" si="10"/>
        <v>-</v>
      </c>
      <c r="AE55" s="13" t="e">
        <f t="shared" si="11"/>
        <v>#DIV/0!</v>
      </c>
      <c r="AG55" s="19">
        <f t="shared" si="12"/>
        <v>0</v>
      </c>
    </row>
    <row r="56" spans="1:33" ht="17.45" customHeight="1" x14ac:dyDescent="0.4">
      <c r="A56" s="3" t="s">
        <v>2</v>
      </c>
      <c r="B56" s="2">
        <f t="shared" si="6"/>
        <v>41</v>
      </c>
      <c r="C56" s="41"/>
      <c r="D56" s="41"/>
      <c r="E56" s="42"/>
      <c r="F56" s="30"/>
      <c r="G56" s="30"/>
      <c r="H56" s="33"/>
      <c r="J56" s="30"/>
      <c r="K56" s="35"/>
      <c r="L56" s="8"/>
      <c r="M56" s="18">
        <f t="shared" si="7"/>
        <v>0</v>
      </c>
      <c r="O56" s="18"/>
      <c r="P56" s="18"/>
      <c r="R56" s="30"/>
      <c r="S56" s="35"/>
      <c r="T56" s="35"/>
      <c r="U56" s="18">
        <f t="shared" si="5"/>
        <v>0</v>
      </c>
      <c r="W56" s="1"/>
      <c r="Y56" s="49" t="str">
        <f t="shared" si="8"/>
        <v>×</v>
      </c>
      <c r="AA56" s="31" t="str">
        <f t="shared" si="9"/>
        <v>-</v>
      </c>
      <c r="AC56" s="31" t="str">
        <f t="shared" si="10"/>
        <v>-</v>
      </c>
      <c r="AE56" s="13" t="e">
        <f t="shared" si="11"/>
        <v>#DIV/0!</v>
      </c>
      <c r="AG56" s="19">
        <f t="shared" si="12"/>
        <v>0</v>
      </c>
    </row>
    <row r="57" spans="1:33" ht="17.45" customHeight="1" x14ac:dyDescent="0.4">
      <c r="A57" s="3" t="s">
        <v>2</v>
      </c>
      <c r="B57" s="2">
        <f t="shared" si="6"/>
        <v>42</v>
      </c>
      <c r="C57" s="41"/>
      <c r="D57" s="41"/>
      <c r="E57" s="42"/>
      <c r="F57" s="30"/>
      <c r="G57" s="30"/>
      <c r="H57" s="33"/>
      <c r="J57" s="30"/>
      <c r="K57" s="35"/>
      <c r="L57" s="8"/>
      <c r="M57" s="18">
        <f t="shared" si="7"/>
        <v>0</v>
      </c>
      <c r="O57" s="18"/>
      <c r="P57" s="18"/>
      <c r="R57" s="30"/>
      <c r="S57" s="35"/>
      <c r="T57" s="35"/>
      <c r="U57" s="18">
        <f t="shared" si="5"/>
        <v>0</v>
      </c>
      <c r="W57" s="1"/>
      <c r="Y57" s="49" t="str">
        <f t="shared" si="8"/>
        <v>×</v>
      </c>
      <c r="AA57" s="31" t="str">
        <f t="shared" si="9"/>
        <v>-</v>
      </c>
      <c r="AC57" s="31" t="str">
        <f t="shared" si="10"/>
        <v>-</v>
      </c>
      <c r="AE57" s="13" t="e">
        <f t="shared" si="11"/>
        <v>#DIV/0!</v>
      </c>
      <c r="AG57" s="19">
        <f t="shared" si="12"/>
        <v>0</v>
      </c>
    </row>
    <row r="58" spans="1:33" ht="17.45" customHeight="1" x14ac:dyDescent="0.4">
      <c r="A58" s="3" t="s">
        <v>2</v>
      </c>
      <c r="B58" s="2">
        <f t="shared" si="6"/>
        <v>43</v>
      </c>
      <c r="C58" s="41"/>
      <c r="D58" s="41"/>
      <c r="E58" s="42"/>
      <c r="F58" s="30"/>
      <c r="G58" s="30"/>
      <c r="H58" s="33"/>
      <c r="J58" s="30"/>
      <c r="K58" s="35"/>
      <c r="L58" s="8"/>
      <c r="M58" s="18">
        <f t="shared" si="7"/>
        <v>0</v>
      </c>
      <c r="O58" s="18"/>
      <c r="P58" s="18"/>
      <c r="R58" s="30"/>
      <c r="S58" s="35"/>
      <c r="T58" s="35"/>
      <c r="U58" s="18">
        <f t="shared" si="5"/>
        <v>0</v>
      </c>
      <c r="W58" s="1"/>
      <c r="Y58" s="49" t="str">
        <f t="shared" si="8"/>
        <v>×</v>
      </c>
      <c r="AA58" s="31" t="str">
        <f t="shared" si="9"/>
        <v>-</v>
      </c>
      <c r="AC58" s="31" t="str">
        <f t="shared" si="10"/>
        <v>-</v>
      </c>
      <c r="AE58" s="13" t="e">
        <f t="shared" si="11"/>
        <v>#DIV/0!</v>
      </c>
      <c r="AG58" s="19">
        <f t="shared" si="12"/>
        <v>0</v>
      </c>
    </row>
    <row r="59" spans="1:33" ht="17.45" customHeight="1" x14ac:dyDescent="0.4">
      <c r="A59" s="3" t="s">
        <v>2</v>
      </c>
      <c r="B59" s="2">
        <f t="shared" si="6"/>
        <v>44</v>
      </c>
      <c r="C59" s="41"/>
      <c r="D59" s="41"/>
      <c r="E59" s="42"/>
      <c r="F59" s="30"/>
      <c r="G59" s="30"/>
      <c r="H59" s="33"/>
      <c r="J59" s="30"/>
      <c r="K59" s="35"/>
      <c r="L59" s="8"/>
      <c r="M59" s="18">
        <f t="shared" si="7"/>
        <v>0</v>
      </c>
      <c r="O59" s="18"/>
      <c r="P59" s="18"/>
      <c r="R59" s="30"/>
      <c r="S59" s="35"/>
      <c r="T59" s="35"/>
      <c r="U59" s="18">
        <f t="shared" si="5"/>
        <v>0</v>
      </c>
      <c r="W59" s="1"/>
      <c r="Y59" s="49" t="str">
        <f t="shared" si="8"/>
        <v>×</v>
      </c>
      <c r="AA59" s="31" t="str">
        <f t="shared" si="9"/>
        <v>-</v>
      </c>
      <c r="AC59" s="31" t="str">
        <f t="shared" si="10"/>
        <v>-</v>
      </c>
      <c r="AE59" s="13" t="e">
        <f t="shared" si="11"/>
        <v>#DIV/0!</v>
      </c>
      <c r="AG59" s="19">
        <f t="shared" si="12"/>
        <v>0</v>
      </c>
    </row>
    <row r="60" spans="1:33" ht="17.45" customHeight="1" x14ac:dyDescent="0.4">
      <c r="A60" s="3" t="s">
        <v>2</v>
      </c>
      <c r="B60" s="2">
        <f t="shared" si="6"/>
        <v>45</v>
      </c>
      <c r="C60" s="41"/>
      <c r="D60" s="41"/>
      <c r="E60" s="42"/>
      <c r="F60" s="30"/>
      <c r="G60" s="30"/>
      <c r="H60" s="33"/>
      <c r="J60" s="30"/>
      <c r="K60" s="35"/>
      <c r="L60" s="8"/>
      <c r="M60" s="18">
        <f t="shared" si="7"/>
        <v>0</v>
      </c>
      <c r="O60" s="18"/>
      <c r="P60" s="18"/>
      <c r="R60" s="30"/>
      <c r="S60" s="35"/>
      <c r="T60" s="35"/>
      <c r="U60" s="18">
        <f t="shared" si="5"/>
        <v>0</v>
      </c>
      <c r="W60" s="1"/>
      <c r="Y60" s="49" t="str">
        <f t="shared" si="8"/>
        <v>×</v>
      </c>
      <c r="AA60" s="31" t="str">
        <f t="shared" si="9"/>
        <v>-</v>
      </c>
      <c r="AC60" s="31" t="str">
        <f t="shared" si="10"/>
        <v>-</v>
      </c>
      <c r="AE60" s="13" t="e">
        <f t="shared" si="11"/>
        <v>#DIV/0!</v>
      </c>
      <c r="AG60" s="19">
        <f t="shared" si="12"/>
        <v>0</v>
      </c>
    </row>
    <row r="61" spans="1:33" ht="17.45" customHeight="1" x14ac:dyDescent="0.4">
      <c r="A61" s="3" t="s">
        <v>2</v>
      </c>
      <c r="B61" s="2">
        <f t="shared" si="6"/>
        <v>46</v>
      </c>
      <c r="C61" s="41"/>
      <c r="D61" s="41"/>
      <c r="E61" s="42"/>
      <c r="F61" s="30"/>
      <c r="G61" s="30"/>
      <c r="H61" s="17"/>
      <c r="J61" s="30"/>
      <c r="K61" s="35"/>
      <c r="L61" s="8"/>
      <c r="M61" s="18">
        <f t="shared" si="7"/>
        <v>0</v>
      </c>
      <c r="O61" s="18"/>
      <c r="P61" s="18"/>
      <c r="R61" s="30"/>
      <c r="S61" s="35"/>
      <c r="T61" s="35"/>
      <c r="U61" s="18">
        <f t="shared" si="5"/>
        <v>0</v>
      </c>
      <c r="W61" s="1"/>
      <c r="Y61" s="49" t="str">
        <f t="shared" si="8"/>
        <v>×</v>
      </c>
      <c r="AA61" s="31" t="str">
        <f t="shared" si="9"/>
        <v>-</v>
      </c>
      <c r="AC61" s="31" t="str">
        <f t="shared" si="10"/>
        <v>-</v>
      </c>
      <c r="AE61" s="13" t="e">
        <f t="shared" si="11"/>
        <v>#DIV/0!</v>
      </c>
      <c r="AG61" s="19">
        <f t="shared" si="12"/>
        <v>0</v>
      </c>
    </row>
    <row r="62" spans="1:33" ht="17.45" customHeight="1" x14ac:dyDescent="0.4">
      <c r="A62" s="3" t="s">
        <v>2</v>
      </c>
      <c r="B62" s="2">
        <f t="shared" si="6"/>
        <v>47</v>
      </c>
      <c r="C62" s="41"/>
      <c r="D62" s="41"/>
      <c r="E62" s="42"/>
      <c r="F62" s="30"/>
      <c r="G62" s="30"/>
      <c r="H62" s="17"/>
      <c r="J62" s="30"/>
      <c r="K62" s="35"/>
      <c r="L62" s="8"/>
      <c r="M62" s="18">
        <f t="shared" si="7"/>
        <v>0</v>
      </c>
      <c r="O62" s="18"/>
      <c r="P62" s="18"/>
      <c r="R62" s="30"/>
      <c r="S62" s="35"/>
      <c r="T62" s="35"/>
      <c r="U62" s="18">
        <f t="shared" si="5"/>
        <v>0</v>
      </c>
      <c r="W62" s="1"/>
      <c r="Y62" s="49" t="str">
        <f t="shared" si="8"/>
        <v>×</v>
      </c>
      <c r="AA62" s="31" t="str">
        <f t="shared" si="9"/>
        <v>-</v>
      </c>
      <c r="AC62" s="31" t="str">
        <f t="shared" si="10"/>
        <v>-</v>
      </c>
      <c r="AE62" s="13" t="e">
        <f t="shared" si="11"/>
        <v>#DIV/0!</v>
      </c>
      <c r="AG62" s="19">
        <f t="shared" si="12"/>
        <v>0</v>
      </c>
    </row>
    <row r="63" spans="1:33" ht="17.45" customHeight="1" x14ac:dyDescent="0.4">
      <c r="A63" s="3" t="s">
        <v>2</v>
      </c>
      <c r="B63" s="2">
        <f t="shared" si="6"/>
        <v>48</v>
      </c>
      <c r="C63" s="41"/>
      <c r="D63" s="41"/>
      <c r="E63" s="42"/>
      <c r="F63" s="30"/>
      <c r="G63" s="30"/>
      <c r="H63" s="17"/>
      <c r="J63" s="30"/>
      <c r="K63" s="35"/>
      <c r="L63" s="8"/>
      <c r="M63" s="18">
        <f t="shared" si="7"/>
        <v>0</v>
      </c>
      <c r="O63" s="18"/>
      <c r="P63" s="18"/>
      <c r="R63" s="30"/>
      <c r="S63" s="35"/>
      <c r="T63" s="35"/>
      <c r="U63" s="18">
        <f t="shared" si="5"/>
        <v>0</v>
      </c>
      <c r="W63" s="1"/>
      <c r="Y63" s="49" t="str">
        <f t="shared" si="8"/>
        <v>×</v>
      </c>
      <c r="AA63" s="31" t="str">
        <f t="shared" si="9"/>
        <v>-</v>
      </c>
      <c r="AC63" s="31" t="str">
        <f t="shared" si="10"/>
        <v>-</v>
      </c>
      <c r="AE63" s="13" t="e">
        <f t="shared" si="11"/>
        <v>#DIV/0!</v>
      </c>
      <c r="AG63" s="19">
        <f t="shared" si="12"/>
        <v>0</v>
      </c>
    </row>
    <row r="64" spans="1:33" ht="17.45" customHeight="1" x14ac:dyDescent="0.4">
      <c r="A64" s="3" t="s">
        <v>2</v>
      </c>
      <c r="B64" s="2">
        <f t="shared" si="6"/>
        <v>49</v>
      </c>
      <c r="C64" s="41"/>
      <c r="D64" s="41"/>
      <c r="E64" s="42"/>
      <c r="F64" s="30"/>
      <c r="G64" s="30"/>
      <c r="H64" s="17"/>
      <c r="J64" s="30"/>
      <c r="K64" s="35"/>
      <c r="L64" s="8"/>
      <c r="M64" s="18">
        <f t="shared" si="7"/>
        <v>0</v>
      </c>
      <c r="O64" s="18"/>
      <c r="P64" s="18"/>
      <c r="R64" s="30"/>
      <c r="S64" s="35"/>
      <c r="T64" s="35"/>
      <c r="U64" s="18">
        <f t="shared" si="5"/>
        <v>0</v>
      </c>
      <c r="W64" s="1"/>
      <c r="Y64" s="49" t="str">
        <f t="shared" si="8"/>
        <v>×</v>
      </c>
      <c r="AA64" s="31" t="str">
        <f t="shared" si="9"/>
        <v>-</v>
      </c>
      <c r="AC64" s="31" t="str">
        <f t="shared" si="10"/>
        <v>-</v>
      </c>
      <c r="AE64" s="13" t="e">
        <f t="shared" si="11"/>
        <v>#DIV/0!</v>
      </c>
      <c r="AG64" s="19">
        <f t="shared" si="12"/>
        <v>0</v>
      </c>
    </row>
    <row r="65" spans="1:33" ht="17.45" customHeight="1" x14ac:dyDescent="0.4">
      <c r="A65" s="3" t="s">
        <v>2</v>
      </c>
      <c r="B65" s="2">
        <f t="shared" si="6"/>
        <v>50</v>
      </c>
      <c r="C65" s="41"/>
      <c r="D65" s="41"/>
      <c r="E65" s="42"/>
      <c r="F65" s="30"/>
      <c r="G65" s="30"/>
      <c r="H65" s="17"/>
      <c r="J65" s="30"/>
      <c r="K65" s="35"/>
      <c r="L65" s="8"/>
      <c r="M65" s="18">
        <f t="shared" si="7"/>
        <v>0</v>
      </c>
      <c r="O65" s="18"/>
      <c r="P65" s="18"/>
      <c r="R65" s="30"/>
      <c r="S65" s="35"/>
      <c r="T65" s="35"/>
      <c r="U65" s="18">
        <f t="shared" si="5"/>
        <v>0</v>
      </c>
      <c r="W65" s="1"/>
      <c r="Y65" s="49" t="str">
        <f t="shared" si="8"/>
        <v>×</v>
      </c>
      <c r="AA65" s="31" t="str">
        <f t="shared" si="9"/>
        <v>-</v>
      </c>
      <c r="AC65" s="31" t="str">
        <f t="shared" si="10"/>
        <v>-</v>
      </c>
      <c r="AE65" s="13" t="e">
        <f t="shared" si="11"/>
        <v>#DIV/0!</v>
      </c>
      <c r="AG65" s="19">
        <f t="shared" si="12"/>
        <v>0</v>
      </c>
    </row>
    <row r="67" spans="1:33" x14ac:dyDescent="0.4">
      <c r="E67" s="2">
        <f>COUNTIF(E16:E65,"教員")</f>
        <v>24</v>
      </c>
      <c r="F67" s="36">
        <f>COUNTIF(E16:E65,"教員")-COUNTIFS(E16:E65,"教員",F16:F65,"")</f>
        <v>5</v>
      </c>
      <c r="G67" s="36">
        <f>COUNTIFS(E16:E65,"教員",G16:G65,"☆")</f>
        <v>1</v>
      </c>
      <c r="M67" s="21">
        <f>SUM(M16:M65)</f>
        <v>2514000</v>
      </c>
      <c r="R67" s="21">
        <f t="shared" ref="R67:T67" si="13">SUM(R16:R65)</f>
        <v>0</v>
      </c>
      <c r="S67" s="21"/>
      <c r="T67" s="21">
        <f t="shared" si="13"/>
        <v>0</v>
      </c>
      <c r="U67" s="21">
        <f>SUM(U16:U65)</f>
        <v>522000</v>
      </c>
      <c r="Y67" s="2">
        <f>COUNTIF(Y16:Y65,"○")</f>
        <v>18</v>
      </c>
      <c r="AG67" s="20">
        <f>SUM(AG16:AG65)</f>
        <v>3036000</v>
      </c>
    </row>
    <row r="68" spans="1:33" x14ac:dyDescent="0.4">
      <c r="M68" s="24"/>
    </row>
  </sheetData>
  <sheetProtection algorithmName="SHA-512" hashValue="tYE9AS0/EiwPDQDsALPE1o72x7z5ASFFt8rWBX/rV6LSY8aOm8B9T4JwsoGPQW3lCCVy3XS4hO+T/onL8tndxQ==" saltValue="xYzov9M9u32i703Kr+YSxQ==" spinCount="100000" sheet="1" objects="1" scenarios="1"/>
  <mergeCells count="38">
    <mergeCell ref="AC13:AC15"/>
    <mergeCell ref="AA13:AA15"/>
    <mergeCell ref="C14:C15"/>
    <mergeCell ref="D14:D15"/>
    <mergeCell ref="E14:E15"/>
    <mergeCell ref="C12:E13"/>
    <mergeCell ref="F12:F15"/>
    <mergeCell ref="H12:H15"/>
    <mergeCell ref="R13:R15"/>
    <mergeCell ref="S13:S15"/>
    <mergeCell ref="R12:T12"/>
    <mergeCell ref="Y13:Y15"/>
    <mergeCell ref="T13:T15"/>
    <mergeCell ref="U13:U15"/>
    <mergeCell ref="G12:G15"/>
    <mergeCell ref="K13:K15"/>
    <mergeCell ref="C10:D11"/>
    <mergeCell ref="E10:H11"/>
    <mergeCell ref="C8:D9"/>
    <mergeCell ref="E8:H9"/>
    <mergeCell ref="Y10:Y11"/>
    <mergeCell ref="U10:U11"/>
    <mergeCell ref="R10:T11"/>
    <mergeCell ref="P10:P11"/>
    <mergeCell ref="O10:O11"/>
    <mergeCell ref="P13:P14"/>
    <mergeCell ref="O13:O14"/>
    <mergeCell ref="J10:J12"/>
    <mergeCell ref="J8:M9"/>
    <mergeCell ref="J13:J15"/>
    <mergeCell ref="K10:M11"/>
    <mergeCell ref="O8:Y9"/>
    <mergeCell ref="O15:P15"/>
    <mergeCell ref="M13:M15"/>
    <mergeCell ref="L13:L15"/>
    <mergeCell ref="W10:W12"/>
    <mergeCell ref="W13:W15"/>
    <mergeCell ref="K12:L12"/>
  </mergeCells>
  <phoneticPr fontId="2"/>
  <conditionalFormatting sqref="C16:H65">
    <cfRule type="containsBlanks" dxfId="20" priority="3">
      <formula>LEN(TRIM(C16))=0</formula>
    </cfRule>
  </conditionalFormatting>
  <conditionalFormatting sqref="J16:K65">
    <cfRule type="containsBlanks" dxfId="19" priority="42">
      <formula>LEN(TRIM(J16))=0</formula>
    </cfRule>
  </conditionalFormatting>
  <conditionalFormatting sqref="M16:M65">
    <cfRule type="expression" dxfId="18" priority="101">
      <formula>OR($F16="R6新規採用",$F16="R5途中採用",$F16="R5・6転出入",$F16="R5・6休職",$F16="R5・6退職",$G16="☆")</formula>
    </cfRule>
    <cfRule type="cellIs" dxfId="17" priority="102" operator="lessThan">
      <formula>$K16*6</formula>
    </cfRule>
  </conditionalFormatting>
  <conditionalFormatting sqref="O16:P65">
    <cfRule type="containsBlanks" dxfId="16" priority="40">
      <formula>LEN(TRIM(O16))=0</formula>
    </cfRule>
  </conditionalFormatting>
  <conditionalFormatting sqref="R16:R65">
    <cfRule type="expression" dxfId="15" priority="19">
      <formula>#REF!="‐"</formula>
    </cfRule>
    <cfRule type="containsBlanks" dxfId="14" priority="21">
      <formula>LEN(TRIM(R16))=0</formula>
    </cfRule>
  </conditionalFormatting>
  <conditionalFormatting sqref="S16:T65">
    <cfRule type="containsBlanks" dxfId="13" priority="4">
      <formula>LEN(TRIM(S16))=0</formula>
    </cfRule>
  </conditionalFormatting>
  <conditionalFormatting sqref="L16:L65">
    <cfRule type="containsBlanks" dxfId="12" priority="2">
      <formula>LEN(TRIM(L16))=0</formula>
    </cfRule>
  </conditionalFormatting>
  <conditionalFormatting sqref="W16:W65">
    <cfRule type="containsBlanks" dxfId="11" priority="1">
      <formula>LEN(TRIM(W16))=0</formula>
    </cfRule>
  </conditionalFormatting>
  <dataValidations count="5">
    <dataValidation type="list" allowBlank="1" showInputMessage="1" showErrorMessage="1" sqref="E16:E65" xr:uid="{00000000-0002-0000-0300-000000000000}">
      <formula1>"教員,職員"</formula1>
    </dataValidation>
    <dataValidation type="list" allowBlank="1" showInputMessage="1" showErrorMessage="1" sqref="J16:J65 R16:R65" xr:uid="{00000000-0002-0000-0300-000001000000}">
      <formula1>"基本給増額,手当支給（毎月）,時給単価増額"</formula1>
    </dataValidation>
    <dataValidation type="list" allowBlank="1" showInputMessage="1" showErrorMessage="1" sqref="F16:F65" xr:uid="{00000000-0002-0000-0300-000002000000}">
      <formula1>"R6新規採用,R5途中採用,R5・6転出入,R5・6休職,R5・6退職"</formula1>
    </dataValidation>
    <dataValidation type="list" allowBlank="1" showInputMessage="1" showErrorMessage="1" sqref="G16:G65" xr:uid="{00000000-0002-0000-0300-000003000000}">
      <formula1>"☆"</formula1>
    </dataValidation>
    <dataValidation type="list" allowBlank="1" showInputMessage="1" showErrorMessage="1" sqref="W16:W65" xr:uid="{4204A2F2-1C2D-4C5E-89A6-2ED6AC039A7E}">
      <formula1>"有,無"</formula1>
    </dataValidation>
  </dataValidations>
  <pageMargins left="0.70866141732283472" right="0.70866141732283472" top="0.74803149606299213" bottom="0.74803149606299213" header="0.31496062992125984" footer="0.31496062992125984"/>
  <pageSetup paperSize="9" scale="48" fitToHeight="0" orientation="landscape" r:id="rId1"/>
  <ignoredErrors>
    <ignoredError sqref="M21 M3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AE64"/>
  <sheetViews>
    <sheetView showGridLines="0" view="pageBreakPreview" zoomScale="80" zoomScaleNormal="100" zoomScaleSheetLayoutView="80" workbookViewId="0">
      <pane xSplit="9" ySplit="11" topLeftCell="J12" activePane="bottomRight" state="frozen"/>
      <selection pane="topRight"/>
      <selection pane="bottomLeft"/>
      <selection pane="bottomRight" activeCell="J13" sqref="J13"/>
    </sheetView>
  </sheetViews>
  <sheetFormatPr defaultColWidth="9" defaultRowHeight="15.75" x14ac:dyDescent="0.4"/>
  <cols>
    <col min="1" max="1" width="8.625" style="2" customWidth="1"/>
    <col min="2" max="2" width="3.625" style="2" customWidth="1"/>
    <col min="3" max="3" width="8.5" style="2" customWidth="1"/>
    <col min="4" max="4" width="13.25" style="2" customWidth="1"/>
    <col min="5" max="5" width="7.625" style="2" customWidth="1"/>
    <col min="6" max="6" width="12.625" style="2" customWidth="1"/>
    <col min="7" max="7" width="6.625" style="2" customWidth="1"/>
    <col min="8" max="8" width="25.625" style="2" customWidth="1"/>
    <col min="9" max="9" width="1.625" style="2" customWidth="1"/>
    <col min="10" max="10" width="17.625" style="2" bestFit="1" customWidth="1"/>
    <col min="11" max="11" width="11.25" style="2" bestFit="1" customWidth="1"/>
    <col min="12" max="12" width="11.25" style="50" customWidth="1"/>
    <col min="13" max="13" width="15" style="2" bestFit="1" customWidth="1"/>
    <col min="14" max="14" width="1.625" style="2" customWidth="1"/>
    <col min="15" max="16" width="12.625" style="2" customWidth="1"/>
    <col min="17" max="17" width="1.625" style="2" customWidth="1"/>
    <col min="18" max="18" width="17.625" style="2" bestFit="1" customWidth="1"/>
    <col min="19" max="21" width="12.625" style="2" customWidth="1"/>
    <col min="22" max="22" width="1.625" style="2" customWidth="1"/>
    <col min="23" max="23" width="12.625" style="50" customWidth="1"/>
    <col min="24" max="24" width="1.625" style="50" customWidth="1"/>
    <col min="25" max="25" width="10.875" style="2" bestFit="1" customWidth="1"/>
    <col min="26" max="26" width="1.625" style="2" customWidth="1"/>
    <col min="27" max="27" width="10.875" style="2" bestFit="1" customWidth="1"/>
    <col min="28" max="28" width="1.625" style="2" customWidth="1"/>
    <col min="29" max="29" width="10.875" style="2" customWidth="1"/>
    <col min="30" max="30" width="1.625" style="2" customWidth="1"/>
    <col min="31" max="31" width="10.875" style="2" bestFit="1" customWidth="1"/>
    <col min="32" max="16384" width="9" style="2"/>
  </cols>
  <sheetData>
    <row r="1" spans="1:31" ht="21" customHeight="1" x14ac:dyDescent="0.4">
      <c r="A1" s="51" t="s">
        <v>107</v>
      </c>
      <c r="J1" s="27"/>
      <c r="S1" s="25"/>
      <c r="W1" s="36"/>
    </row>
    <row r="2" spans="1:31" ht="21" x14ac:dyDescent="0.4">
      <c r="A2" s="10"/>
      <c r="J2" s="27"/>
      <c r="O2"/>
      <c r="S2" s="25"/>
    </row>
    <row r="3" spans="1:31" ht="15" customHeight="1" x14ac:dyDescent="0.4">
      <c r="A3" s="10"/>
      <c r="K3" s="4"/>
      <c r="L3" s="4"/>
      <c r="M3" s="4"/>
    </row>
    <row r="4" spans="1:31" ht="30" customHeight="1" x14ac:dyDescent="0.4">
      <c r="A4" s="10"/>
      <c r="C4" s="65" t="s">
        <v>14</v>
      </c>
      <c r="D4" s="65"/>
      <c r="E4" s="65">
        <f>調査書!H7</f>
        <v>0</v>
      </c>
      <c r="F4" s="65"/>
      <c r="G4" s="65"/>
      <c r="H4" s="65"/>
      <c r="J4" s="67" t="s">
        <v>36</v>
      </c>
      <c r="K4" s="68"/>
      <c r="L4" s="68"/>
      <c r="M4" s="69"/>
      <c r="O4" s="73" t="s">
        <v>37</v>
      </c>
      <c r="P4" s="73"/>
      <c r="Q4" s="73"/>
      <c r="R4" s="73"/>
      <c r="S4" s="73"/>
      <c r="T4" s="73"/>
      <c r="U4" s="73"/>
    </row>
    <row r="5" spans="1:31" ht="5.0999999999999996" customHeight="1" x14ac:dyDescent="0.4">
      <c r="A5" s="10"/>
      <c r="C5" s="66"/>
      <c r="D5" s="66"/>
      <c r="E5" s="66"/>
      <c r="F5" s="66"/>
      <c r="G5" s="66"/>
      <c r="H5" s="66"/>
      <c r="J5" s="70"/>
      <c r="K5" s="71"/>
      <c r="L5" s="71"/>
      <c r="M5" s="72"/>
      <c r="O5" s="73"/>
      <c r="P5" s="73"/>
      <c r="Q5" s="73"/>
      <c r="R5" s="73"/>
      <c r="S5" s="73"/>
      <c r="T5" s="73"/>
      <c r="U5" s="73"/>
    </row>
    <row r="6" spans="1:31" ht="30" customHeight="1" x14ac:dyDescent="0.4">
      <c r="C6" s="74" t="s">
        <v>7</v>
      </c>
      <c r="D6" s="74"/>
      <c r="E6" s="74">
        <f>調査書!H8</f>
        <v>0</v>
      </c>
      <c r="F6" s="74"/>
      <c r="G6" s="74"/>
      <c r="H6" s="74"/>
      <c r="J6" s="75" t="s">
        <v>45</v>
      </c>
      <c r="K6" s="115">
        <f>SUMIFS(M12:M61,E12:E61,"教員",G12:G61,"")/K8</f>
        <v>20825</v>
      </c>
      <c r="L6" s="116"/>
      <c r="M6" s="117"/>
      <c r="O6" s="106" t="s">
        <v>76</v>
      </c>
      <c r="P6" s="106" t="s">
        <v>117</v>
      </c>
      <c r="R6" s="106" t="s">
        <v>17</v>
      </c>
      <c r="S6" s="106" t="s">
        <v>120</v>
      </c>
      <c r="T6" s="106" t="s">
        <v>121</v>
      </c>
      <c r="U6" s="106" t="s">
        <v>122</v>
      </c>
      <c r="W6" s="98" t="s">
        <v>104</v>
      </c>
      <c r="Y6" s="31" t="s">
        <v>21</v>
      </c>
      <c r="AA6" s="31" t="s">
        <v>21</v>
      </c>
      <c r="AC6" s="13"/>
      <c r="AE6" s="13"/>
    </row>
    <row r="7" spans="1:31" ht="5.0999999999999996" customHeight="1" x14ac:dyDescent="0.4">
      <c r="C7" s="74"/>
      <c r="D7" s="74"/>
      <c r="E7" s="74"/>
      <c r="F7" s="74"/>
      <c r="G7" s="74"/>
      <c r="H7" s="74"/>
      <c r="J7" s="77"/>
      <c r="K7" s="118"/>
      <c r="L7" s="119"/>
      <c r="M7" s="120"/>
      <c r="O7" s="107"/>
      <c r="P7" s="107"/>
      <c r="R7" s="107"/>
      <c r="S7" s="107"/>
      <c r="T7" s="107"/>
      <c r="U7" s="107"/>
      <c r="W7" s="128"/>
      <c r="Y7" s="14"/>
      <c r="AA7" s="14"/>
      <c r="AC7" s="4"/>
      <c r="AE7" s="4"/>
    </row>
    <row r="8" spans="1:31" ht="37.5" customHeight="1" x14ac:dyDescent="0.4">
      <c r="C8" s="85" t="s">
        <v>22</v>
      </c>
      <c r="D8" s="74"/>
      <c r="E8" s="74"/>
      <c r="F8" s="108" t="s">
        <v>89</v>
      </c>
      <c r="G8" s="108" t="s">
        <v>70</v>
      </c>
      <c r="H8" s="85" t="s">
        <v>42</v>
      </c>
      <c r="J8" s="32" t="s">
        <v>46</v>
      </c>
      <c r="K8" s="121">
        <f>COUNTIFS(E12:E61,"教員",G12:G61,"",M12:M61,"&lt;&gt;0")-COUNTIFS(E12:E61,"教員",G12:G61,"",M12:M61,"")</f>
        <v>4</v>
      </c>
      <c r="L8" s="122"/>
      <c r="M8" s="123"/>
      <c r="O8" s="107"/>
      <c r="P8" s="107"/>
      <c r="R8" s="107"/>
      <c r="S8" s="107"/>
      <c r="T8" s="107"/>
      <c r="U8" s="107"/>
      <c r="W8" s="129"/>
      <c r="Y8" s="15">
        <f>SUM(AE12:AE61)</f>
        <v>252500</v>
      </c>
      <c r="AA8" s="15">
        <f>SUM(M12:M61)+SUMIF(AA12:AA61,"○",U12:U61)</f>
        <v>252500</v>
      </c>
      <c r="AC8" s="26"/>
      <c r="AE8" s="13"/>
    </row>
    <row r="9" spans="1:31" ht="37.5" customHeight="1" x14ac:dyDescent="0.4">
      <c r="C9" s="74"/>
      <c r="D9" s="74"/>
      <c r="E9" s="74"/>
      <c r="F9" s="109"/>
      <c r="G9" s="109"/>
      <c r="H9" s="74"/>
      <c r="J9" s="106" t="s">
        <v>17</v>
      </c>
      <c r="K9" s="106" t="s">
        <v>19</v>
      </c>
      <c r="L9" s="110" t="s">
        <v>106</v>
      </c>
      <c r="M9" s="106" t="s">
        <v>119</v>
      </c>
      <c r="O9" s="84"/>
      <c r="P9" s="84"/>
      <c r="R9" s="107"/>
      <c r="S9" s="107"/>
      <c r="T9" s="107"/>
      <c r="U9" s="107"/>
      <c r="W9" s="111" t="s">
        <v>105</v>
      </c>
      <c r="Y9" s="100" t="s">
        <v>44</v>
      </c>
      <c r="AA9" s="100" t="s">
        <v>43</v>
      </c>
      <c r="AC9" s="16"/>
      <c r="AE9" s="16"/>
    </row>
    <row r="10" spans="1:31" ht="37.5" customHeight="1" x14ac:dyDescent="0.4">
      <c r="C10" s="102" t="s">
        <v>3</v>
      </c>
      <c r="D10" s="74" t="s">
        <v>0</v>
      </c>
      <c r="E10" s="74" t="s">
        <v>1</v>
      </c>
      <c r="F10" s="109"/>
      <c r="G10" s="109"/>
      <c r="H10" s="74"/>
      <c r="I10" s="29"/>
      <c r="J10" s="107"/>
      <c r="K10" s="107"/>
      <c r="L10" s="107"/>
      <c r="M10" s="107"/>
      <c r="O10" s="124" t="s">
        <v>38</v>
      </c>
      <c r="P10" s="125"/>
      <c r="R10" s="107"/>
      <c r="S10" s="107"/>
      <c r="T10" s="107"/>
      <c r="U10" s="107"/>
      <c r="W10" s="111"/>
      <c r="Y10" s="101"/>
      <c r="AA10" s="101"/>
      <c r="AC10" s="31">
        <f>COUNTIF(AC12:AC61,"○")</f>
        <v>3</v>
      </c>
      <c r="AE10" s="13"/>
    </row>
    <row r="11" spans="1:31" ht="37.5" customHeight="1" thickBot="1" x14ac:dyDescent="0.45">
      <c r="C11" s="103"/>
      <c r="D11" s="65"/>
      <c r="E11" s="65"/>
      <c r="F11" s="109"/>
      <c r="G11" s="109"/>
      <c r="H11" s="65"/>
      <c r="I11" s="29"/>
      <c r="J11" s="84"/>
      <c r="K11" s="84"/>
      <c r="L11" s="84"/>
      <c r="M11" s="84"/>
      <c r="O11" s="132"/>
      <c r="P11" s="133"/>
      <c r="R11" s="84"/>
      <c r="S11" s="84"/>
      <c r="T11" s="84"/>
      <c r="U11" s="84"/>
      <c r="W11" s="111"/>
      <c r="Y11" s="101"/>
      <c r="AA11" s="101"/>
      <c r="AC11" s="13" t="s">
        <v>39</v>
      </c>
      <c r="AE11" s="16" t="s">
        <v>29</v>
      </c>
    </row>
    <row r="12" spans="1:31" ht="17.45" customHeight="1" thickTop="1" x14ac:dyDescent="0.4">
      <c r="A12" s="3" t="s">
        <v>23</v>
      </c>
      <c r="B12" s="2">
        <v>1</v>
      </c>
      <c r="C12" s="17">
        <v>301</v>
      </c>
      <c r="D12" s="17" t="s">
        <v>24</v>
      </c>
      <c r="E12" s="30" t="s">
        <v>15</v>
      </c>
      <c r="F12" s="30" t="s">
        <v>86</v>
      </c>
      <c r="G12" s="30" t="s">
        <v>33</v>
      </c>
      <c r="H12" s="17" t="s">
        <v>90</v>
      </c>
      <c r="J12" s="30" t="s">
        <v>28</v>
      </c>
      <c r="K12" s="35">
        <v>3000</v>
      </c>
      <c r="L12" s="35"/>
      <c r="M12" s="18">
        <f>K12*12</f>
        <v>36000</v>
      </c>
      <c r="O12" s="37">
        <v>2900000</v>
      </c>
      <c r="P12" s="38">
        <v>3100000</v>
      </c>
      <c r="R12" s="30" t="s">
        <v>28</v>
      </c>
      <c r="S12" s="35">
        <v>18000</v>
      </c>
      <c r="T12" s="35">
        <v>0</v>
      </c>
      <c r="U12" s="18">
        <f>S12+T12</f>
        <v>18000</v>
      </c>
      <c r="W12" s="1" t="s">
        <v>115</v>
      </c>
      <c r="Y12" s="31" t="str">
        <f t="shared" ref="Y12:Y43" si="0">IFERROR(IF((M12+S12)/(M12+U12)&gt;=2/3,"○","×"),"-")</f>
        <v>○</v>
      </c>
      <c r="AA12" s="31" t="str">
        <f t="shared" ref="AA12:AA43" si="1">IFERROR(IF((S12/U12)&gt;=2/3,"○","×"),"-")</f>
        <v>○</v>
      </c>
      <c r="AC12" s="13" t="str">
        <f t="shared" ref="AC12:AC43" si="2">IF(E12="職員","‐",IF(G12="★","‐",IF(M12/K12&gt;=6,"○","×")))</f>
        <v>‐</v>
      </c>
      <c r="AE12" s="19">
        <f t="shared" ref="AE12:AE43" si="3">IF(AA12="○",M12+U12,M12)</f>
        <v>54000</v>
      </c>
    </row>
    <row r="13" spans="1:31" ht="17.45" customHeight="1" x14ac:dyDescent="0.4">
      <c r="A13" s="3" t="s">
        <v>23</v>
      </c>
      <c r="B13" s="2">
        <f>B12+1</f>
        <v>2</v>
      </c>
      <c r="C13" s="17">
        <v>302</v>
      </c>
      <c r="D13" s="17" t="s">
        <v>25</v>
      </c>
      <c r="E13" s="30" t="s">
        <v>15</v>
      </c>
      <c r="F13" s="30"/>
      <c r="G13" s="30"/>
      <c r="H13" s="17"/>
      <c r="J13" s="30" t="s">
        <v>27</v>
      </c>
      <c r="K13" s="35">
        <v>2500</v>
      </c>
      <c r="L13" s="35"/>
      <c r="M13" s="18">
        <f t="shared" ref="M13:M61" si="4">K13*12</f>
        <v>30000</v>
      </c>
      <c r="O13" s="46">
        <v>2400000</v>
      </c>
      <c r="P13" s="47">
        <v>2450000</v>
      </c>
      <c r="R13" s="30" t="s">
        <v>28</v>
      </c>
      <c r="S13" s="35">
        <v>12000</v>
      </c>
      <c r="T13" s="35">
        <v>0</v>
      </c>
      <c r="U13" s="18">
        <f t="shared" ref="U13:U61" si="5">S13+T13</f>
        <v>12000</v>
      </c>
      <c r="W13" s="1" t="s">
        <v>115</v>
      </c>
      <c r="Y13" s="31" t="str">
        <f t="shared" si="0"/>
        <v>○</v>
      </c>
      <c r="AA13" s="31" t="str">
        <f t="shared" si="1"/>
        <v>○</v>
      </c>
      <c r="AC13" s="13" t="str">
        <f t="shared" si="2"/>
        <v>○</v>
      </c>
      <c r="AE13" s="19">
        <f t="shared" si="3"/>
        <v>42000</v>
      </c>
    </row>
    <row r="14" spans="1:31" ht="17.45" customHeight="1" x14ac:dyDescent="0.4">
      <c r="A14" s="3" t="s">
        <v>23</v>
      </c>
      <c r="B14" s="2">
        <f t="shared" ref="B14:B61" si="6">B13+1</f>
        <v>3</v>
      </c>
      <c r="C14" s="17">
        <v>303</v>
      </c>
      <c r="D14" s="17" t="s">
        <v>26</v>
      </c>
      <c r="E14" s="30" t="s">
        <v>15</v>
      </c>
      <c r="F14" s="30" t="s">
        <v>81</v>
      </c>
      <c r="G14" s="30"/>
      <c r="H14" s="17" t="s">
        <v>91</v>
      </c>
      <c r="J14" s="30" t="s">
        <v>28</v>
      </c>
      <c r="K14" s="35">
        <v>2500</v>
      </c>
      <c r="L14" s="35"/>
      <c r="M14" s="18">
        <f>K14*5</f>
        <v>12500</v>
      </c>
      <c r="O14" s="39">
        <v>2400000</v>
      </c>
      <c r="P14" s="40">
        <v>1000000</v>
      </c>
      <c r="R14" s="30" t="s">
        <v>28</v>
      </c>
      <c r="S14" s="35">
        <v>18000</v>
      </c>
      <c r="T14" s="35">
        <v>0</v>
      </c>
      <c r="U14" s="18">
        <f t="shared" si="5"/>
        <v>18000</v>
      </c>
      <c r="W14" s="1" t="s">
        <v>115</v>
      </c>
      <c r="Y14" s="31" t="str">
        <f t="shared" si="0"/>
        <v>○</v>
      </c>
      <c r="AA14" s="31" t="str">
        <f t="shared" si="1"/>
        <v>○</v>
      </c>
      <c r="AC14" s="13" t="str">
        <f t="shared" si="2"/>
        <v>×</v>
      </c>
      <c r="AE14" s="19">
        <f t="shared" si="3"/>
        <v>30500</v>
      </c>
    </row>
    <row r="15" spans="1:31" ht="17.45" customHeight="1" x14ac:dyDescent="0.4">
      <c r="A15" s="3" t="s">
        <v>23</v>
      </c>
      <c r="B15" s="2">
        <f t="shared" si="6"/>
        <v>4</v>
      </c>
      <c r="C15" s="17">
        <v>304</v>
      </c>
      <c r="D15" s="17" t="s">
        <v>30</v>
      </c>
      <c r="E15" s="30" t="s">
        <v>15</v>
      </c>
      <c r="F15" s="30" t="s">
        <v>84</v>
      </c>
      <c r="G15" s="30"/>
      <c r="H15" s="17" t="s">
        <v>92</v>
      </c>
      <c r="J15" s="30" t="s">
        <v>28</v>
      </c>
      <c r="K15" s="35">
        <v>2000</v>
      </c>
      <c r="L15" s="35">
        <v>2500</v>
      </c>
      <c r="M15" s="18">
        <f>L15*12</f>
        <v>30000</v>
      </c>
      <c r="O15" s="39">
        <v>0</v>
      </c>
      <c r="P15" s="40">
        <v>2235000</v>
      </c>
      <c r="R15" s="30" t="s">
        <v>28</v>
      </c>
      <c r="S15" s="35">
        <v>18000</v>
      </c>
      <c r="T15" s="35">
        <v>0</v>
      </c>
      <c r="U15" s="18">
        <f t="shared" si="5"/>
        <v>18000</v>
      </c>
      <c r="W15" s="1" t="s">
        <v>114</v>
      </c>
      <c r="Y15" s="31" t="str">
        <f t="shared" si="0"/>
        <v>○</v>
      </c>
      <c r="AA15" s="31" t="str">
        <f t="shared" si="1"/>
        <v>○</v>
      </c>
      <c r="AC15" s="13" t="str">
        <f t="shared" si="2"/>
        <v>○</v>
      </c>
      <c r="AE15" s="19">
        <f t="shared" si="3"/>
        <v>48000</v>
      </c>
    </row>
    <row r="16" spans="1:31" ht="17.45" customHeight="1" x14ac:dyDescent="0.4">
      <c r="A16" s="3" t="s">
        <v>23</v>
      </c>
      <c r="B16" s="2">
        <f t="shared" si="6"/>
        <v>5</v>
      </c>
      <c r="C16" s="17"/>
      <c r="D16" s="17" t="s">
        <v>31</v>
      </c>
      <c r="E16" s="30" t="s">
        <v>15</v>
      </c>
      <c r="F16" s="30" t="s">
        <v>94</v>
      </c>
      <c r="G16" s="30"/>
      <c r="H16" s="17" t="s">
        <v>93</v>
      </c>
      <c r="J16" s="30" t="s">
        <v>27</v>
      </c>
      <c r="K16" s="35">
        <v>1800</v>
      </c>
      <c r="L16" s="35"/>
      <c r="M16" s="18">
        <f>K16*6</f>
        <v>10800</v>
      </c>
      <c r="O16" s="39">
        <v>0</v>
      </c>
      <c r="P16" s="40">
        <v>1300000</v>
      </c>
      <c r="R16" s="30" t="s">
        <v>28</v>
      </c>
      <c r="S16" s="35">
        <v>12000</v>
      </c>
      <c r="T16" s="35">
        <v>0</v>
      </c>
      <c r="U16" s="18">
        <f t="shared" si="5"/>
        <v>12000</v>
      </c>
      <c r="W16" s="1" t="s">
        <v>116</v>
      </c>
      <c r="Y16" s="31" t="str">
        <f t="shared" si="0"/>
        <v>○</v>
      </c>
      <c r="AA16" s="31" t="str">
        <f t="shared" si="1"/>
        <v>○</v>
      </c>
      <c r="AC16" s="13" t="str">
        <f t="shared" si="2"/>
        <v>○</v>
      </c>
      <c r="AE16" s="19">
        <f t="shared" si="3"/>
        <v>22800</v>
      </c>
    </row>
    <row r="17" spans="1:31" ht="17.45" customHeight="1" x14ac:dyDescent="0.4">
      <c r="A17" s="3" t="s">
        <v>23</v>
      </c>
      <c r="B17" s="2">
        <f t="shared" si="6"/>
        <v>6</v>
      </c>
      <c r="C17" s="17">
        <v>501</v>
      </c>
      <c r="D17" s="17" t="s">
        <v>32</v>
      </c>
      <c r="E17" s="30" t="s">
        <v>16</v>
      </c>
      <c r="F17" s="30"/>
      <c r="G17" s="30"/>
      <c r="H17" s="17"/>
      <c r="J17" s="30" t="s">
        <v>27</v>
      </c>
      <c r="K17" s="35">
        <v>1800</v>
      </c>
      <c r="L17" s="35"/>
      <c r="M17" s="18">
        <f t="shared" si="4"/>
        <v>21600</v>
      </c>
      <c r="O17" s="39">
        <v>2200000</v>
      </c>
      <c r="P17" s="40">
        <v>2235000</v>
      </c>
      <c r="R17" s="30" t="s">
        <v>28</v>
      </c>
      <c r="S17" s="35">
        <v>0</v>
      </c>
      <c r="T17" s="35">
        <v>10000</v>
      </c>
      <c r="U17" s="18">
        <f t="shared" si="5"/>
        <v>10000</v>
      </c>
      <c r="W17" s="1" t="s">
        <v>115</v>
      </c>
      <c r="Y17" s="31" t="str">
        <f t="shared" si="0"/>
        <v>○</v>
      </c>
      <c r="AA17" s="31" t="str">
        <f t="shared" si="1"/>
        <v>×</v>
      </c>
      <c r="AC17" s="13" t="str">
        <f t="shared" si="2"/>
        <v>‐</v>
      </c>
      <c r="AE17" s="19">
        <f t="shared" si="3"/>
        <v>21600</v>
      </c>
    </row>
    <row r="18" spans="1:31" ht="17.45" customHeight="1" x14ac:dyDescent="0.4">
      <c r="A18" s="3" t="s">
        <v>23</v>
      </c>
      <c r="B18" s="2">
        <f t="shared" si="6"/>
        <v>7</v>
      </c>
      <c r="C18" s="17">
        <v>502</v>
      </c>
      <c r="D18" s="17" t="s">
        <v>72</v>
      </c>
      <c r="E18" s="30" t="s">
        <v>16</v>
      </c>
      <c r="F18" s="30"/>
      <c r="G18" s="30"/>
      <c r="H18" s="17"/>
      <c r="J18" s="30" t="s">
        <v>27</v>
      </c>
      <c r="K18" s="35">
        <v>1500</v>
      </c>
      <c r="L18" s="35"/>
      <c r="M18" s="18">
        <f t="shared" si="4"/>
        <v>18000</v>
      </c>
      <c r="O18" s="39">
        <v>2100000</v>
      </c>
      <c r="P18" s="40">
        <v>1950000</v>
      </c>
      <c r="R18" s="30" t="s">
        <v>28</v>
      </c>
      <c r="S18" s="35">
        <v>0</v>
      </c>
      <c r="T18" s="35">
        <v>10000</v>
      </c>
      <c r="U18" s="18">
        <f t="shared" si="5"/>
        <v>10000</v>
      </c>
      <c r="W18" s="1" t="s">
        <v>115</v>
      </c>
      <c r="Y18" s="31" t="str">
        <f t="shared" si="0"/>
        <v>×</v>
      </c>
      <c r="AA18" s="31" t="str">
        <f t="shared" si="1"/>
        <v>×</v>
      </c>
      <c r="AC18" s="13" t="str">
        <f t="shared" si="2"/>
        <v>‐</v>
      </c>
      <c r="AE18" s="19">
        <f t="shared" si="3"/>
        <v>18000</v>
      </c>
    </row>
    <row r="19" spans="1:31" ht="17.45" customHeight="1" thickBot="1" x14ac:dyDescent="0.45">
      <c r="A19" s="3" t="s">
        <v>23</v>
      </c>
      <c r="B19" s="2">
        <f t="shared" si="6"/>
        <v>8</v>
      </c>
      <c r="C19" s="17"/>
      <c r="D19" s="17" t="s">
        <v>73</v>
      </c>
      <c r="E19" s="30" t="s">
        <v>16</v>
      </c>
      <c r="F19" s="30"/>
      <c r="G19" s="30"/>
      <c r="H19" s="17"/>
      <c r="J19" s="30" t="s">
        <v>27</v>
      </c>
      <c r="K19" s="35">
        <v>1300</v>
      </c>
      <c r="L19" s="35"/>
      <c r="M19" s="18">
        <f t="shared" si="4"/>
        <v>15600</v>
      </c>
      <c r="O19" s="43">
        <v>1900000</v>
      </c>
      <c r="P19" s="44">
        <v>1850000</v>
      </c>
      <c r="R19" s="30" t="s">
        <v>28</v>
      </c>
      <c r="S19" s="35">
        <v>0</v>
      </c>
      <c r="T19" s="35">
        <v>10000</v>
      </c>
      <c r="U19" s="18">
        <f t="shared" si="5"/>
        <v>10000</v>
      </c>
      <c r="W19" s="1" t="s">
        <v>115</v>
      </c>
      <c r="Y19" s="31" t="str">
        <f t="shared" si="0"/>
        <v>×</v>
      </c>
      <c r="AA19" s="31" t="str">
        <f t="shared" si="1"/>
        <v>×</v>
      </c>
      <c r="AC19" s="13" t="str">
        <f t="shared" si="2"/>
        <v>‐</v>
      </c>
      <c r="AE19" s="19">
        <f t="shared" si="3"/>
        <v>15600</v>
      </c>
    </row>
    <row r="20" spans="1:31" ht="17.45" customHeight="1" thickTop="1" x14ac:dyDescent="0.4">
      <c r="A20" s="3" t="s">
        <v>23</v>
      </c>
      <c r="B20" s="2">
        <f t="shared" si="6"/>
        <v>9</v>
      </c>
      <c r="C20" s="17"/>
      <c r="D20" s="17"/>
      <c r="E20" s="30"/>
      <c r="F20" s="30"/>
      <c r="G20" s="30"/>
      <c r="H20" s="17"/>
      <c r="J20" s="30"/>
      <c r="K20" s="35"/>
      <c r="L20" s="35"/>
      <c r="M20" s="18">
        <f t="shared" si="4"/>
        <v>0</v>
      </c>
      <c r="O20" s="45"/>
      <c r="P20" s="45"/>
      <c r="R20" s="30"/>
      <c r="S20" s="35"/>
      <c r="T20" s="35"/>
      <c r="U20" s="18">
        <f t="shared" si="5"/>
        <v>0</v>
      </c>
      <c r="W20" s="1"/>
      <c r="Y20" s="31" t="str">
        <f t="shared" si="0"/>
        <v>-</v>
      </c>
      <c r="AA20" s="31" t="str">
        <f t="shared" si="1"/>
        <v>-</v>
      </c>
      <c r="AC20" s="13" t="e">
        <f t="shared" si="2"/>
        <v>#DIV/0!</v>
      </c>
      <c r="AE20" s="19">
        <f t="shared" si="3"/>
        <v>0</v>
      </c>
    </row>
    <row r="21" spans="1:31" ht="17.45" customHeight="1" x14ac:dyDescent="0.4">
      <c r="A21" s="3" t="s">
        <v>23</v>
      </c>
      <c r="B21" s="2">
        <f t="shared" si="6"/>
        <v>10</v>
      </c>
      <c r="C21" s="17"/>
      <c r="D21" s="17"/>
      <c r="E21" s="30"/>
      <c r="F21" s="30"/>
      <c r="G21" s="30"/>
      <c r="H21" s="17"/>
      <c r="J21" s="30"/>
      <c r="K21" s="35"/>
      <c r="L21" s="35"/>
      <c r="M21" s="18">
        <f t="shared" si="4"/>
        <v>0</v>
      </c>
      <c r="O21" s="18"/>
      <c r="P21" s="18"/>
      <c r="R21" s="30"/>
      <c r="S21" s="35"/>
      <c r="T21" s="35"/>
      <c r="U21" s="18">
        <f t="shared" si="5"/>
        <v>0</v>
      </c>
      <c r="W21" s="1"/>
      <c r="Y21" s="31" t="str">
        <f t="shared" si="0"/>
        <v>-</v>
      </c>
      <c r="AA21" s="31" t="str">
        <f t="shared" si="1"/>
        <v>-</v>
      </c>
      <c r="AC21" s="13" t="e">
        <f t="shared" si="2"/>
        <v>#DIV/0!</v>
      </c>
      <c r="AE21" s="19">
        <f t="shared" si="3"/>
        <v>0</v>
      </c>
    </row>
    <row r="22" spans="1:31" ht="17.45" customHeight="1" x14ac:dyDescent="0.4">
      <c r="A22" s="3" t="s">
        <v>23</v>
      </c>
      <c r="B22" s="2">
        <f t="shared" si="6"/>
        <v>11</v>
      </c>
      <c r="C22" s="17"/>
      <c r="D22" s="17"/>
      <c r="E22" s="30"/>
      <c r="F22" s="30"/>
      <c r="G22" s="30"/>
      <c r="H22" s="17"/>
      <c r="J22" s="30"/>
      <c r="K22" s="35"/>
      <c r="L22" s="35"/>
      <c r="M22" s="18">
        <f t="shared" si="4"/>
        <v>0</v>
      </c>
      <c r="O22" s="18"/>
      <c r="P22" s="18"/>
      <c r="R22" s="30"/>
      <c r="S22" s="35"/>
      <c r="T22" s="35"/>
      <c r="U22" s="18">
        <f t="shared" si="5"/>
        <v>0</v>
      </c>
      <c r="W22" s="1"/>
      <c r="Y22" s="31" t="str">
        <f t="shared" si="0"/>
        <v>-</v>
      </c>
      <c r="AA22" s="31" t="str">
        <f t="shared" si="1"/>
        <v>-</v>
      </c>
      <c r="AC22" s="13" t="e">
        <f t="shared" si="2"/>
        <v>#DIV/0!</v>
      </c>
      <c r="AE22" s="19">
        <f t="shared" si="3"/>
        <v>0</v>
      </c>
    </row>
    <row r="23" spans="1:31" ht="17.45" customHeight="1" x14ac:dyDescent="0.4">
      <c r="A23" s="3" t="s">
        <v>23</v>
      </c>
      <c r="B23" s="2">
        <f t="shared" si="6"/>
        <v>12</v>
      </c>
      <c r="C23" s="17"/>
      <c r="D23" s="17"/>
      <c r="E23" s="30"/>
      <c r="F23" s="30"/>
      <c r="G23" s="30"/>
      <c r="H23" s="17"/>
      <c r="J23" s="30"/>
      <c r="K23" s="35"/>
      <c r="L23" s="35"/>
      <c r="M23" s="18">
        <f t="shared" si="4"/>
        <v>0</v>
      </c>
      <c r="O23" s="18"/>
      <c r="P23" s="18"/>
      <c r="R23" s="30"/>
      <c r="S23" s="35"/>
      <c r="T23" s="35"/>
      <c r="U23" s="18">
        <f t="shared" si="5"/>
        <v>0</v>
      </c>
      <c r="W23" s="1"/>
      <c r="Y23" s="31" t="str">
        <f t="shared" si="0"/>
        <v>-</v>
      </c>
      <c r="AA23" s="31" t="str">
        <f t="shared" si="1"/>
        <v>-</v>
      </c>
      <c r="AC23" s="13" t="e">
        <f t="shared" si="2"/>
        <v>#DIV/0!</v>
      </c>
      <c r="AE23" s="19">
        <f t="shared" si="3"/>
        <v>0</v>
      </c>
    </row>
    <row r="24" spans="1:31" ht="17.45" customHeight="1" x14ac:dyDescent="0.4">
      <c r="A24" s="3" t="s">
        <v>23</v>
      </c>
      <c r="B24" s="2">
        <f t="shared" si="6"/>
        <v>13</v>
      </c>
      <c r="C24" s="17"/>
      <c r="D24" s="17"/>
      <c r="E24" s="30"/>
      <c r="F24" s="30"/>
      <c r="G24" s="30"/>
      <c r="H24" s="17"/>
      <c r="J24" s="30"/>
      <c r="K24" s="35"/>
      <c r="L24" s="35"/>
      <c r="M24" s="18">
        <f t="shared" si="4"/>
        <v>0</v>
      </c>
      <c r="O24" s="18"/>
      <c r="P24" s="18"/>
      <c r="R24" s="30"/>
      <c r="S24" s="35"/>
      <c r="T24" s="35"/>
      <c r="U24" s="18">
        <f t="shared" si="5"/>
        <v>0</v>
      </c>
      <c r="W24" s="1"/>
      <c r="Y24" s="31" t="str">
        <f t="shared" si="0"/>
        <v>-</v>
      </c>
      <c r="AA24" s="31" t="str">
        <f t="shared" si="1"/>
        <v>-</v>
      </c>
      <c r="AC24" s="13" t="e">
        <f t="shared" si="2"/>
        <v>#DIV/0!</v>
      </c>
      <c r="AE24" s="19">
        <f t="shared" si="3"/>
        <v>0</v>
      </c>
    </row>
    <row r="25" spans="1:31" ht="17.45" customHeight="1" x14ac:dyDescent="0.4">
      <c r="A25" s="3" t="s">
        <v>23</v>
      </c>
      <c r="B25" s="2">
        <f t="shared" si="6"/>
        <v>14</v>
      </c>
      <c r="C25" s="17"/>
      <c r="D25" s="17"/>
      <c r="E25" s="30"/>
      <c r="F25" s="30"/>
      <c r="G25" s="30"/>
      <c r="H25" s="17"/>
      <c r="J25" s="30"/>
      <c r="K25" s="35"/>
      <c r="L25" s="35"/>
      <c r="M25" s="18">
        <f t="shared" si="4"/>
        <v>0</v>
      </c>
      <c r="O25" s="18"/>
      <c r="P25" s="18"/>
      <c r="R25" s="30"/>
      <c r="S25" s="35"/>
      <c r="T25" s="35"/>
      <c r="U25" s="18">
        <f t="shared" si="5"/>
        <v>0</v>
      </c>
      <c r="W25" s="1"/>
      <c r="Y25" s="31" t="str">
        <f t="shared" si="0"/>
        <v>-</v>
      </c>
      <c r="AA25" s="31" t="str">
        <f t="shared" si="1"/>
        <v>-</v>
      </c>
      <c r="AC25" s="13" t="e">
        <f t="shared" si="2"/>
        <v>#DIV/0!</v>
      </c>
      <c r="AE25" s="19">
        <f t="shared" si="3"/>
        <v>0</v>
      </c>
    </row>
    <row r="26" spans="1:31" ht="17.45" customHeight="1" x14ac:dyDescent="0.4">
      <c r="A26" s="3" t="s">
        <v>23</v>
      </c>
      <c r="B26" s="2">
        <f t="shared" si="6"/>
        <v>15</v>
      </c>
      <c r="C26" s="17"/>
      <c r="D26" s="17"/>
      <c r="E26" s="30"/>
      <c r="F26" s="30"/>
      <c r="G26" s="30"/>
      <c r="H26" s="17"/>
      <c r="J26" s="30"/>
      <c r="K26" s="35"/>
      <c r="L26" s="35"/>
      <c r="M26" s="18">
        <f t="shared" si="4"/>
        <v>0</v>
      </c>
      <c r="O26" s="18"/>
      <c r="P26" s="18"/>
      <c r="R26" s="30"/>
      <c r="S26" s="35"/>
      <c r="T26" s="35"/>
      <c r="U26" s="18">
        <f t="shared" si="5"/>
        <v>0</v>
      </c>
      <c r="W26" s="1"/>
      <c r="Y26" s="31" t="str">
        <f t="shared" si="0"/>
        <v>-</v>
      </c>
      <c r="AA26" s="31" t="str">
        <f t="shared" si="1"/>
        <v>-</v>
      </c>
      <c r="AC26" s="13" t="e">
        <f t="shared" si="2"/>
        <v>#DIV/0!</v>
      </c>
      <c r="AE26" s="19">
        <f t="shared" si="3"/>
        <v>0</v>
      </c>
    </row>
    <row r="27" spans="1:31" ht="17.45" customHeight="1" x14ac:dyDescent="0.4">
      <c r="A27" s="3" t="s">
        <v>23</v>
      </c>
      <c r="B27" s="2">
        <f t="shared" si="6"/>
        <v>16</v>
      </c>
      <c r="C27" s="17"/>
      <c r="D27" s="17"/>
      <c r="E27" s="30"/>
      <c r="F27" s="30"/>
      <c r="G27" s="30"/>
      <c r="H27" s="17"/>
      <c r="J27" s="30"/>
      <c r="K27" s="35"/>
      <c r="L27" s="35"/>
      <c r="M27" s="18">
        <f t="shared" si="4"/>
        <v>0</v>
      </c>
      <c r="O27" s="18"/>
      <c r="P27" s="18"/>
      <c r="R27" s="30"/>
      <c r="S27" s="35"/>
      <c r="T27" s="35"/>
      <c r="U27" s="18">
        <f t="shared" si="5"/>
        <v>0</v>
      </c>
      <c r="W27" s="1"/>
      <c r="Y27" s="31" t="str">
        <f t="shared" si="0"/>
        <v>-</v>
      </c>
      <c r="AA27" s="31" t="str">
        <f t="shared" si="1"/>
        <v>-</v>
      </c>
      <c r="AC27" s="13" t="e">
        <f t="shared" si="2"/>
        <v>#DIV/0!</v>
      </c>
      <c r="AE27" s="19">
        <f t="shared" si="3"/>
        <v>0</v>
      </c>
    </row>
    <row r="28" spans="1:31" ht="17.45" customHeight="1" x14ac:dyDescent="0.4">
      <c r="A28" s="3" t="s">
        <v>23</v>
      </c>
      <c r="B28" s="2">
        <f t="shared" si="6"/>
        <v>17</v>
      </c>
      <c r="C28" s="17"/>
      <c r="D28" s="17"/>
      <c r="E28" s="30"/>
      <c r="F28" s="30"/>
      <c r="G28" s="30"/>
      <c r="H28" s="17"/>
      <c r="J28" s="30"/>
      <c r="K28" s="35"/>
      <c r="L28" s="35"/>
      <c r="M28" s="18">
        <f t="shared" si="4"/>
        <v>0</v>
      </c>
      <c r="O28" s="18"/>
      <c r="P28" s="18"/>
      <c r="R28" s="30"/>
      <c r="S28" s="35"/>
      <c r="T28" s="35"/>
      <c r="U28" s="18">
        <f t="shared" si="5"/>
        <v>0</v>
      </c>
      <c r="W28" s="1"/>
      <c r="Y28" s="31" t="str">
        <f t="shared" si="0"/>
        <v>-</v>
      </c>
      <c r="AA28" s="31" t="str">
        <f t="shared" si="1"/>
        <v>-</v>
      </c>
      <c r="AC28" s="13" t="e">
        <f t="shared" si="2"/>
        <v>#DIV/0!</v>
      </c>
      <c r="AE28" s="19">
        <f t="shared" si="3"/>
        <v>0</v>
      </c>
    </row>
    <row r="29" spans="1:31" ht="17.45" customHeight="1" x14ac:dyDescent="0.4">
      <c r="A29" s="3" t="s">
        <v>23</v>
      </c>
      <c r="B29" s="2">
        <f t="shared" si="6"/>
        <v>18</v>
      </c>
      <c r="C29" s="17"/>
      <c r="D29" s="17"/>
      <c r="E29" s="30"/>
      <c r="F29" s="30"/>
      <c r="G29" s="30"/>
      <c r="H29" s="17"/>
      <c r="J29" s="30"/>
      <c r="K29" s="35"/>
      <c r="L29" s="35"/>
      <c r="M29" s="18">
        <f t="shared" si="4"/>
        <v>0</v>
      </c>
      <c r="O29" s="18"/>
      <c r="P29" s="18"/>
      <c r="R29" s="30"/>
      <c r="S29" s="35"/>
      <c r="T29" s="35"/>
      <c r="U29" s="18">
        <f t="shared" si="5"/>
        <v>0</v>
      </c>
      <c r="W29" s="1"/>
      <c r="Y29" s="31" t="str">
        <f t="shared" si="0"/>
        <v>-</v>
      </c>
      <c r="AA29" s="31" t="str">
        <f t="shared" si="1"/>
        <v>-</v>
      </c>
      <c r="AC29" s="13" t="e">
        <f t="shared" si="2"/>
        <v>#DIV/0!</v>
      </c>
      <c r="AE29" s="19">
        <f t="shared" si="3"/>
        <v>0</v>
      </c>
    </row>
    <row r="30" spans="1:31" ht="17.45" customHeight="1" x14ac:dyDescent="0.4">
      <c r="A30" s="3" t="s">
        <v>23</v>
      </c>
      <c r="B30" s="2">
        <f t="shared" si="6"/>
        <v>19</v>
      </c>
      <c r="C30" s="17"/>
      <c r="D30" s="17"/>
      <c r="E30" s="30"/>
      <c r="F30" s="30"/>
      <c r="G30" s="30"/>
      <c r="H30" s="17"/>
      <c r="J30" s="30"/>
      <c r="K30" s="35"/>
      <c r="L30" s="35"/>
      <c r="M30" s="18">
        <f t="shared" si="4"/>
        <v>0</v>
      </c>
      <c r="O30" s="18"/>
      <c r="P30" s="18"/>
      <c r="R30" s="30"/>
      <c r="S30" s="35"/>
      <c r="T30" s="35"/>
      <c r="U30" s="18">
        <f t="shared" si="5"/>
        <v>0</v>
      </c>
      <c r="W30" s="1"/>
      <c r="Y30" s="31" t="str">
        <f t="shared" si="0"/>
        <v>-</v>
      </c>
      <c r="AA30" s="31" t="str">
        <f t="shared" si="1"/>
        <v>-</v>
      </c>
      <c r="AC30" s="13" t="e">
        <f t="shared" si="2"/>
        <v>#DIV/0!</v>
      </c>
      <c r="AE30" s="19">
        <f t="shared" si="3"/>
        <v>0</v>
      </c>
    </row>
    <row r="31" spans="1:31" ht="17.45" customHeight="1" x14ac:dyDescent="0.4">
      <c r="A31" s="3" t="s">
        <v>23</v>
      </c>
      <c r="B31" s="2">
        <f t="shared" si="6"/>
        <v>20</v>
      </c>
      <c r="C31" s="17"/>
      <c r="D31" s="17"/>
      <c r="E31" s="30"/>
      <c r="F31" s="30"/>
      <c r="G31" s="30"/>
      <c r="H31" s="17"/>
      <c r="J31" s="30"/>
      <c r="K31" s="35"/>
      <c r="L31" s="35"/>
      <c r="M31" s="18">
        <f t="shared" si="4"/>
        <v>0</v>
      </c>
      <c r="O31" s="18"/>
      <c r="P31" s="18"/>
      <c r="R31" s="30"/>
      <c r="S31" s="35"/>
      <c r="T31" s="35"/>
      <c r="U31" s="18">
        <f t="shared" si="5"/>
        <v>0</v>
      </c>
      <c r="W31" s="1"/>
      <c r="Y31" s="31" t="str">
        <f t="shared" si="0"/>
        <v>-</v>
      </c>
      <c r="AA31" s="31" t="str">
        <f t="shared" si="1"/>
        <v>-</v>
      </c>
      <c r="AC31" s="13" t="e">
        <f t="shared" si="2"/>
        <v>#DIV/0!</v>
      </c>
      <c r="AE31" s="19">
        <f t="shared" si="3"/>
        <v>0</v>
      </c>
    </row>
    <row r="32" spans="1:31" ht="17.45" customHeight="1" x14ac:dyDescent="0.4">
      <c r="A32" s="3" t="s">
        <v>23</v>
      </c>
      <c r="B32" s="2">
        <f t="shared" si="6"/>
        <v>21</v>
      </c>
      <c r="C32" s="17"/>
      <c r="D32" s="17"/>
      <c r="E32" s="30"/>
      <c r="F32" s="30"/>
      <c r="G32" s="30"/>
      <c r="H32" s="17"/>
      <c r="J32" s="30"/>
      <c r="K32" s="35"/>
      <c r="L32" s="35"/>
      <c r="M32" s="18">
        <f t="shared" si="4"/>
        <v>0</v>
      </c>
      <c r="O32" s="18"/>
      <c r="P32" s="18"/>
      <c r="R32" s="30"/>
      <c r="S32" s="35"/>
      <c r="T32" s="35"/>
      <c r="U32" s="18">
        <f t="shared" si="5"/>
        <v>0</v>
      </c>
      <c r="W32" s="1"/>
      <c r="Y32" s="31" t="str">
        <f t="shared" si="0"/>
        <v>-</v>
      </c>
      <c r="AA32" s="31" t="str">
        <f t="shared" si="1"/>
        <v>-</v>
      </c>
      <c r="AC32" s="13" t="e">
        <f t="shared" si="2"/>
        <v>#DIV/0!</v>
      </c>
      <c r="AE32" s="19">
        <f t="shared" si="3"/>
        <v>0</v>
      </c>
    </row>
    <row r="33" spans="1:31" ht="17.45" customHeight="1" x14ac:dyDescent="0.4">
      <c r="A33" s="3" t="s">
        <v>23</v>
      </c>
      <c r="B33" s="2">
        <f t="shared" si="6"/>
        <v>22</v>
      </c>
      <c r="C33" s="17"/>
      <c r="D33" s="17"/>
      <c r="E33" s="30"/>
      <c r="F33" s="30"/>
      <c r="G33" s="30"/>
      <c r="H33" s="17"/>
      <c r="J33" s="30"/>
      <c r="K33" s="35"/>
      <c r="L33" s="35"/>
      <c r="M33" s="18">
        <f t="shared" si="4"/>
        <v>0</v>
      </c>
      <c r="O33" s="18"/>
      <c r="P33" s="18"/>
      <c r="R33" s="30"/>
      <c r="S33" s="35"/>
      <c r="T33" s="35"/>
      <c r="U33" s="18">
        <f t="shared" si="5"/>
        <v>0</v>
      </c>
      <c r="W33" s="1"/>
      <c r="Y33" s="31" t="str">
        <f t="shared" si="0"/>
        <v>-</v>
      </c>
      <c r="AA33" s="31" t="str">
        <f t="shared" si="1"/>
        <v>-</v>
      </c>
      <c r="AC33" s="13" t="e">
        <f t="shared" si="2"/>
        <v>#DIV/0!</v>
      </c>
      <c r="AE33" s="19">
        <f t="shared" si="3"/>
        <v>0</v>
      </c>
    </row>
    <row r="34" spans="1:31" ht="17.45" customHeight="1" x14ac:dyDescent="0.4">
      <c r="A34" s="3" t="s">
        <v>23</v>
      </c>
      <c r="B34" s="2">
        <f t="shared" si="6"/>
        <v>23</v>
      </c>
      <c r="C34" s="17"/>
      <c r="D34" s="17"/>
      <c r="E34" s="30"/>
      <c r="F34" s="30"/>
      <c r="G34" s="30"/>
      <c r="H34" s="17"/>
      <c r="J34" s="30"/>
      <c r="K34" s="35"/>
      <c r="L34" s="35"/>
      <c r="M34" s="18">
        <f t="shared" si="4"/>
        <v>0</v>
      </c>
      <c r="O34" s="18"/>
      <c r="P34" s="18"/>
      <c r="R34" s="30"/>
      <c r="S34" s="35"/>
      <c r="T34" s="35"/>
      <c r="U34" s="18">
        <f t="shared" si="5"/>
        <v>0</v>
      </c>
      <c r="W34" s="1"/>
      <c r="Y34" s="31" t="str">
        <f t="shared" si="0"/>
        <v>-</v>
      </c>
      <c r="AA34" s="31" t="str">
        <f t="shared" si="1"/>
        <v>-</v>
      </c>
      <c r="AC34" s="13" t="e">
        <f t="shared" si="2"/>
        <v>#DIV/0!</v>
      </c>
      <c r="AE34" s="19">
        <f t="shared" si="3"/>
        <v>0</v>
      </c>
    </row>
    <row r="35" spans="1:31" ht="17.45" customHeight="1" x14ac:dyDescent="0.4">
      <c r="A35" s="3" t="s">
        <v>23</v>
      </c>
      <c r="B35" s="2">
        <f t="shared" si="6"/>
        <v>24</v>
      </c>
      <c r="C35" s="17"/>
      <c r="D35" s="17"/>
      <c r="E35" s="30"/>
      <c r="F35" s="30"/>
      <c r="G35" s="30"/>
      <c r="H35" s="33"/>
      <c r="J35" s="30"/>
      <c r="K35" s="35"/>
      <c r="L35" s="35"/>
      <c r="M35" s="18">
        <f t="shared" si="4"/>
        <v>0</v>
      </c>
      <c r="O35" s="18"/>
      <c r="P35" s="18"/>
      <c r="R35" s="30"/>
      <c r="S35" s="35"/>
      <c r="T35" s="35"/>
      <c r="U35" s="18">
        <f t="shared" si="5"/>
        <v>0</v>
      </c>
      <c r="W35" s="1"/>
      <c r="Y35" s="31" t="str">
        <f t="shared" si="0"/>
        <v>-</v>
      </c>
      <c r="AA35" s="31" t="str">
        <f t="shared" si="1"/>
        <v>-</v>
      </c>
      <c r="AC35" s="13" t="e">
        <f t="shared" si="2"/>
        <v>#DIV/0!</v>
      </c>
      <c r="AE35" s="19">
        <f t="shared" si="3"/>
        <v>0</v>
      </c>
    </row>
    <row r="36" spans="1:31" ht="17.45" customHeight="1" x14ac:dyDescent="0.4">
      <c r="A36" s="3" t="s">
        <v>23</v>
      </c>
      <c r="B36" s="2">
        <f t="shared" si="6"/>
        <v>25</v>
      </c>
      <c r="C36" s="17"/>
      <c r="D36" s="17"/>
      <c r="E36" s="30"/>
      <c r="F36" s="30"/>
      <c r="G36" s="30"/>
      <c r="H36" s="33"/>
      <c r="J36" s="30"/>
      <c r="K36" s="35"/>
      <c r="L36" s="35"/>
      <c r="M36" s="18">
        <f t="shared" si="4"/>
        <v>0</v>
      </c>
      <c r="O36" s="18"/>
      <c r="P36" s="18"/>
      <c r="R36" s="30"/>
      <c r="S36" s="35"/>
      <c r="T36" s="35"/>
      <c r="U36" s="18">
        <f t="shared" si="5"/>
        <v>0</v>
      </c>
      <c r="W36" s="1"/>
      <c r="Y36" s="31" t="str">
        <f t="shared" si="0"/>
        <v>-</v>
      </c>
      <c r="AA36" s="31" t="str">
        <f t="shared" si="1"/>
        <v>-</v>
      </c>
      <c r="AC36" s="13" t="e">
        <f t="shared" si="2"/>
        <v>#DIV/0!</v>
      </c>
      <c r="AE36" s="19">
        <f t="shared" si="3"/>
        <v>0</v>
      </c>
    </row>
    <row r="37" spans="1:31" ht="17.45" customHeight="1" x14ac:dyDescent="0.4">
      <c r="A37" s="3" t="s">
        <v>23</v>
      </c>
      <c r="B37" s="2">
        <f t="shared" si="6"/>
        <v>26</v>
      </c>
      <c r="C37" s="33"/>
      <c r="D37" s="17"/>
      <c r="E37" s="30"/>
      <c r="F37" s="30"/>
      <c r="G37" s="30"/>
      <c r="H37" s="17"/>
      <c r="J37" s="30"/>
      <c r="K37" s="35"/>
      <c r="L37" s="35"/>
      <c r="M37" s="18">
        <f t="shared" si="4"/>
        <v>0</v>
      </c>
      <c r="O37" s="18"/>
      <c r="P37" s="18"/>
      <c r="R37" s="30"/>
      <c r="S37" s="35"/>
      <c r="T37" s="35"/>
      <c r="U37" s="18">
        <f t="shared" si="5"/>
        <v>0</v>
      </c>
      <c r="W37" s="1"/>
      <c r="Y37" s="31" t="str">
        <f t="shared" si="0"/>
        <v>-</v>
      </c>
      <c r="AA37" s="31" t="str">
        <f t="shared" si="1"/>
        <v>-</v>
      </c>
      <c r="AC37" s="13" t="e">
        <f t="shared" si="2"/>
        <v>#DIV/0!</v>
      </c>
      <c r="AE37" s="19">
        <f t="shared" si="3"/>
        <v>0</v>
      </c>
    </row>
    <row r="38" spans="1:31" ht="17.45" customHeight="1" x14ac:dyDescent="0.4">
      <c r="A38" s="3" t="s">
        <v>23</v>
      </c>
      <c r="B38" s="2">
        <f t="shared" si="6"/>
        <v>27</v>
      </c>
      <c r="C38" s="33"/>
      <c r="D38" s="17"/>
      <c r="E38" s="30"/>
      <c r="F38" s="30"/>
      <c r="G38" s="30"/>
      <c r="H38" s="17"/>
      <c r="J38" s="30"/>
      <c r="K38" s="35"/>
      <c r="L38" s="35"/>
      <c r="M38" s="18">
        <f t="shared" si="4"/>
        <v>0</v>
      </c>
      <c r="O38" s="18"/>
      <c r="P38" s="18"/>
      <c r="R38" s="30"/>
      <c r="S38" s="35"/>
      <c r="T38" s="35"/>
      <c r="U38" s="18">
        <f t="shared" si="5"/>
        <v>0</v>
      </c>
      <c r="W38" s="1"/>
      <c r="Y38" s="31" t="str">
        <f t="shared" si="0"/>
        <v>-</v>
      </c>
      <c r="AA38" s="31" t="str">
        <f t="shared" si="1"/>
        <v>-</v>
      </c>
      <c r="AC38" s="13" t="e">
        <f t="shared" si="2"/>
        <v>#DIV/0!</v>
      </c>
      <c r="AE38" s="19">
        <f t="shared" si="3"/>
        <v>0</v>
      </c>
    </row>
    <row r="39" spans="1:31" ht="17.45" customHeight="1" x14ac:dyDescent="0.4">
      <c r="A39" s="3" t="s">
        <v>23</v>
      </c>
      <c r="B39" s="2">
        <f t="shared" si="6"/>
        <v>28</v>
      </c>
      <c r="C39" s="33"/>
      <c r="D39" s="17"/>
      <c r="E39" s="30"/>
      <c r="F39" s="30"/>
      <c r="G39" s="30"/>
      <c r="H39" s="17"/>
      <c r="J39" s="30"/>
      <c r="K39" s="35"/>
      <c r="L39" s="35"/>
      <c r="M39" s="18">
        <f t="shared" si="4"/>
        <v>0</v>
      </c>
      <c r="O39" s="18"/>
      <c r="P39" s="18"/>
      <c r="R39" s="30"/>
      <c r="S39" s="35"/>
      <c r="T39" s="35"/>
      <c r="U39" s="18">
        <f t="shared" si="5"/>
        <v>0</v>
      </c>
      <c r="W39" s="1"/>
      <c r="Y39" s="31" t="str">
        <f t="shared" si="0"/>
        <v>-</v>
      </c>
      <c r="AA39" s="31" t="str">
        <f t="shared" si="1"/>
        <v>-</v>
      </c>
      <c r="AC39" s="13" t="e">
        <f t="shared" si="2"/>
        <v>#DIV/0!</v>
      </c>
      <c r="AE39" s="19">
        <f t="shared" si="3"/>
        <v>0</v>
      </c>
    </row>
    <row r="40" spans="1:31" ht="17.45" customHeight="1" x14ac:dyDescent="0.4">
      <c r="A40" s="3" t="s">
        <v>23</v>
      </c>
      <c r="B40" s="2">
        <f t="shared" si="6"/>
        <v>29</v>
      </c>
      <c r="C40" s="33"/>
      <c r="D40" s="17"/>
      <c r="E40" s="30"/>
      <c r="F40" s="30"/>
      <c r="G40" s="30"/>
      <c r="H40" s="17"/>
      <c r="J40" s="30"/>
      <c r="K40" s="35"/>
      <c r="L40" s="35"/>
      <c r="M40" s="18">
        <f t="shared" si="4"/>
        <v>0</v>
      </c>
      <c r="O40" s="18"/>
      <c r="P40" s="18"/>
      <c r="R40" s="30"/>
      <c r="S40" s="35"/>
      <c r="T40" s="35"/>
      <c r="U40" s="18">
        <f t="shared" si="5"/>
        <v>0</v>
      </c>
      <c r="W40" s="1"/>
      <c r="Y40" s="31" t="str">
        <f t="shared" si="0"/>
        <v>-</v>
      </c>
      <c r="AA40" s="31" t="str">
        <f t="shared" si="1"/>
        <v>-</v>
      </c>
      <c r="AC40" s="13" t="e">
        <f t="shared" si="2"/>
        <v>#DIV/0!</v>
      </c>
      <c r="AE40" s="19">
        <f t="shared" si="3"/>
        <v>0</v>
      </c>
    </row>
    <row r="41" spans="1:31" ht="17.45" customHeight="1" x14ac:dyDescent="0.4">
      <c r="A41" s="3" t="s">
        <v>23</v>
      </c>
      <c r="B41" s="2">
        <f t="shared" si="6"/>
        <v>30</v>
      </c>
      <c r="C41" s="33"/>
      <c r="D41" s="17"/>
      <c r="E41" s="30"/>
      <c r="F41" s="30"/>
      <c r="G41" s="30"/>
      <c r="H41" s="17"/>
      <c r="J41" s="30"/>
      <c r="K41" s="35"/>
      <c r="L41" s="35"/>
      <c r="M41" s="18">
        <f t="shared" si="4"/>
        <v>0</v>
      </c>
      <c r="O41" s="18"/>
      <c r="P41" s="18"/>
      <c r="R41" s="30"/>
      <c r="S41" s="35"/>
      <c r="T41" s="35"/>
      <c r="U41" s="18">
        <f t="shared" si="5"/>
        <v>0</v>
      </c>
      <c r="W41" s="1"/>
      <c r="Y41" s="31" t="str">
        <f t="shared" si="0"/>
        <v>-</v>
      </c>
      <c r="AA41" s="31" t="str">
        <f t="shared" si="1"/>
        <v>-</v>
      </c>
      <c r="AC41" s="13" t="e">
        <f t="shared" si="2"/>
        <v>#DIV/0!</v>
      </c>
      <c r="AE41" s="19">
        <f t="shared" si="3"/>
        <v>0</v>
      </c>
    </row>
    <row r="42" spans="1:31" ht="17.45" customHeight="1" x14ac:dyDescent="0.4">
      <c r="A42" s="3" t="s">
        <v>23</v>
      </c>
      <c r="B42" s="2">
        <f t="shared" si="6"/>
        <v>31</v>
      </c>
      <c r="C42" s="33"/>
      <c r="D42" s="17"/>
      <c r="E42" s="30"/>
      <c r="F42" s="30"/>
      <c r="G42" s="30"/>
      <c r="H42" s="17"/>
      <c r="J42" s="30"/>
      <c r="K42" s="35"/>
      <c r="L42" s="35"/>
      <c r="M42" s="18">
        <f t="shared" si="4"/>
        <v>0</v>
      </c>
      <c r="O42" s="18"/>
      <c r="P42" s="18"/>
      <c r="R42" s="30"/>
      <c r="S42" s="35"/>
      <c r="T42" s="35"/>
      <c r="U42" s="18">
        <f t="shared" si="5"/>
        <v>0</v>
      </c>
      <c r="W42" s="1"/>
      <c r="Y42" s="31" t="str">
        <f t="shared" si="0"/>
        <v>-</v>
      </c>
      <c r="AA42" s="31" t="str">
        <f t="shared" si="1"/>
        <v>-</v>
      </c>
      <c r="AC42" s="13" t="e">
        <f t="shared" si="2"/>
        <v>#DIV/0!</v>
      </c>
      <c r="AE42" s="19">
        <f t="shared" si="3"/>
        <v>0</v>
      </c>
    </row>
    <row r="43" spans="1:31" ht="17.45" customHeight="1" x14ac:dyDescent="0.4">
      <c r="A43" s="3" t="s">
        <v>23</v>
      </c>
      <c r="B43" s="2">
        <f t="shared" si="6"/>
        <v>32</v>
      </c>
      <c r="C43" s="33"/>
      <c r="D43" s="17"/>
      <c r="E43" s="30"/>
      <c r="F43" s="30"/>
      <c r="G43" s="30"/>
      <c r="H43" s="17"/>
      <c r="J43" s="30"/>
      <c r="K43" s="35"/>
      <c r="L43" s="35"/>
      <c r="M43" s="18">
        <f t="shared" si="4"/>
        <v>0</v>
      </c>
      <c r="O43" s="18"/>
      <c r="P43" s="18"/>
      <c r="R43" s="30"/>
      <c r="S43" s="35"/>
      <c r="T43" s="35"/>
      <c r="U43" s="18">
        <f t="shared" si="5"/>
        <v>0</v>
      </c>
      <c r="W43" s="1"/>
      <c r="Y43" s="31" t="str">
        <f t="shared" si="0"/>
        <v>-</v>
      </c>
      <c r="AA43" s="31" t="str">
        <f t="shared" si="1"/>
        <v>-</v>
      </c>
      <c r="AC43" s="13" t="e">
        <f t="shared" si="2"/>
        <v>#DIV/0!</v>
      </c>
      <c r="AE43" s="19">
        <f t="shared" si="3"/>
        <v>0</v>
      </c>
    </row>
    <row r="44" spans="1:31" ht="17.45" customHeight="1" x14ac:dyDescent="0.4">
      <c r="A44" s="3" t="s">
        <v>23</v>
      </c>
      <c r="B44" s="2">
        <f t="shared" si="6"/>
        <v>33</v>
      </c>
      <c r="C44" s="33"/>
      <c r="D44" s="17"/>
      <c r="E44" s="30"/>
      <c r="F44" s="30"/>
      <c r="G44" s="30"/>
      <c r="H44" s="17"/>
      <c r="J44" s="30"/>
      <c r="K44" s="35"/>
      <c r="L44" s="35"/>
      <c r="M44" s="18">
        <f t="shared" si="4"/>
        <v>0</v>
      </c>
      <c r="O44" s="18"/>
      <c r="P44" s="18"/>
      <c r="R44" s="30"/>
      <c r="S44" s="35"/>
      <c r="T44" s="35"/>
      <c r="U44" s="18">
        <f t="shared" si="5"/>
        <v>0</v>
      </c>
      <c r="W44" s="1"/>
      <c r="Y44" s="31" t="str">
        <f t="shared" ref="Y44:Y61" si="7">IFERROR(IF((M44+S44)/(M44+U44)&gt;=2/3,"○","×"),"-")</f>
        <v>-</v>
      </c>
      <c r="AA44" s="31" t="str">
        <f t="shared" ref="AA44:AA61" si="8">IFERROR(IF((S44/U44)&gt;=2/3,"○","×"),"-")</f>
        <v>-</v>
      </c>
      <c r="AC44" s="13" t="e">
        <f t="shared" ref="AC44:AC61" si="9">IF(E44="職員","‐",IF(G44="★","‐",IF(M44/K44&gt;=6,"○","×")))</f>
        <v>#DIV/0!</v>
      </c>
      <c r="AE44" s="19">
        <f t="shared" ref="AE44:AE61" si="10">IF(AA44="○",M44+U44,M44)</f>
        <v>0</v>
      </c>
    </row>
    <row r="45" spans="1:31" ht="17.45" customHeight="1" x14ac:dyDescent="0.4">
      <c r="A45" s="3" t="s">
        <v>23</v>
      </c>
      <c r="B45" s="2">
        <f t="shared" si="6"/>
        <v>34</v>
      </c>
      <c r="C45" s="17"/>
      <c r="D45" s="17"/>
      <c r="E45" s="30"/>
      <c r="F45" s="30"/>
      <c r="G45" s="30"/>
      <c r="H45" s="17"/>
      <c r="J45" s="30"/>
      <c r="K45" s="35"/>
      <c r="L45" s="35"/>
      <c r="M45" s="18">
        <f t="shared" si="4"/>
        <v>0</v>
      </c>
      <c r="O45" s="18"/>
      <c r="P45" s="18"/>
      <c r="R45" s="30"/>
      <c r="S45" s="35"/>
      <c r="T45" s="35"/>
      <c r="U45" s="18">
        <f t="shared" si="5"/>
        <v>0</v>
      </c>
      <c r="W45" s="1"/>
      <c r="Y45" s="31" t="str">
        <f t="shared" si="7"/>
        <v>-</v>
      </c>
      <c r="AA45" s="31" t="str">
        <f t="shared" si="8"/>
        <v>-</v>
      </c>
      <c r="AC45" s="13" t="e">
        <f t="shared" si="9"/>
        <v>#DIV/0!</v>
      </c>
      <c r="AE45" s="19">
        <f t="shared" si="10"/>
        <v>0</v>
      </c>
    </row>
    <row r="46" spans="1:31" ht="17.45" customHeight="1" x14ac:dyDescent="0.4">
      <c r="A46" s="3" t="s">
        <v>23</v>
      </c>
      <c r="B46" s="2">
        <f t="shared" si="6"/>
        <v>35</v>
      </c>
      <c r="C46" s="17"/>
      <c r="D46" s="17"/>
      <c r="E46" s="30"/>
      <c r="F46" s="30"/>
      <c r="G46" s="30"/>
      <c r="H46" s="17"/>
      <c r="J46" s="30"/>
      <c r="K46" s="35"/>
      <c r="L46" s="35"/>
      <c r="M46" s="18">
        <f t="shared" si="4"/>
        <v>0</v>
      </c>
      <c r="O46" s="18"/>
      <c r="P46" s="18"/>
      <c r="R46" s="30"/>
      <c r="S46" s="35"/>
      <c r="T46" s="35"/>
      <c r="U46" s="18">
        <f t="shared" si="5"/>
        <v>0</v>
      </c>
      <c r="W46" s="1"/>
      <c r="Y46" s="31" t="str">
        <f t="shared" si="7"/>
        <v>-</v>
      </c>
      <c r="AA46" s="31" t="str">
        <f t="shared" si="8"/>
        <v>-</v>
      </c>
      <c r="AC46" s="13" t="e">
        <f t="shared" si="9"/>
        <v>#DIV/0!</v>
      </c>
      <c r="AE46" s="19">
        <f t="shared" si="10"/>
        <v>0</v>
      </c>
    </row>
    <row r="47" spans="1:31" ht="17.45" customHeight="1" x14ac:dyDescent="0.4">
      <c r="A47" s="3" t="s">
        <v>23</v>
      </c>
      <c r="B47" s="2">
        <f t="shared" si="6"/>
        <v>36</v>
      </c>
      <c r="C47" s="17"/>
      <c r="D47" s="17"/>
      <c r="E47" s="30"/>
      <c r="F47" s="30"/>
      <c r="G47" s="30"/>
      <c r="H47" s="17"/>
      <c r="J47" s="30"/>
      <c r="K47" s="35"/>
      <c r="L47" s="35"/>
      <c r="M47" s="18">
        <f t="shared" si="4"/>
        <v>0</v>
      </c>
      <c r="O47" s="18"/>
      <c r="P47" s="18"/>
      <c r="R47" s="30"/>
      <c r="S47" s="35"/>
      <c r="T47" s="35"/>
      <c r="U47" s="18">
        <f t="shared" si="5"/>
        <v>0</v>
      </c>
      <c r="W47" s="1"/>
      <c r="Y47" s="31" t="str">
        <f t="shared" si="7"/>
        <v>-</v>
      </c>
      <c r="AA47" s="31" t="str">
        <f t="shared" si="8"/>
        <v>-</v>
      </c>
      <c r="AC47" s="13" t="e">
        <f t="shared" si="9"/>
        <v>#DIV/0!</v>
      </c>
      <c r="AE47" s="19">
        <f t="shared" si="10"/>
        <v>0</v>
      </c>
    </row>
    <row r="48" spans="1:31" ht="17.45" customHeight="1" x14ac:dyDescent="0.4">
      <c r="A48" s="3" t="s">
        <v>23</v>
      </c>
      <c r="B48" s="2">
        <f t="shared" si="6"/>
        <v>37</v>
      </c>
      <c r="C48" s="17"/>
      <c r="D48" s="17"/>
      <c r="E48" s="34"/>
      <c r="F48" s="30"/>
      <c r="G48" s="30"/>
      <c r="H48" s="17"/>
      <c r="J48" s="30"/>
      <c r="K48" s="35"/>
      <c r="L48" s="35"/>
      <c r="M48" s="18">
        <f t="shared" si="4"/>
        <v>0</v>
      </c>
      <c r="O48" s="18"/>
      <c r="P48" s="18"/>
      <c r="R48" s="30"/>
      <c r="S48" s="35"/>
      <c r="T48" s="35"/>
      <c r="U48" s="18">
        <f t="shared" si="5"/>
        <v>0</v>
      </c>
      <c r="W48" s="1"/>
      <c r="Y48" s="31" t="str">
        <f t="shared" si="7"/>
        <v>-</v>
      </c>
      <c r="AA48" s="31" t="str">
        <f t="shared" si="8"/>
        <v>-</v>
      </c>
      <c r="AC48" s="13" t="e">
        <f t="shared" si="9"/>
        <v>#DIV/0!</v>
      </c>
      <c r="AE48" s="19">
        <f t="shared" si="10"/>
        <v>0</v>
      </c>
    </row>
    <row r="49" spans="1:31" ht="17.45" customHeight="1" x14ac:dyDescent="0.4">
      <c r="A49" s="3" t="s">
        <v>23</v>
      </c>
      <c r="B49" s="2">
        <f t="shared" si="6"/>
        <v>38</v>
      </c>
      <c r="C49" s="33"/>
      <c r="D49" s="33"/>
      <c r="E49" s="34"/>
      <c r="F49" s="30"/>
      <c r="G49" s="30"/>
      <c r="H49" s="33"/>
      <c r="J49" s="30"/>
      <c r="K49" s="35"/>
      <c r="L49" s="35"/>
      <c r="M49" s="18">
        <f t="shared" si="4"/>
        <v>0</v>
      </c>
      <c r="O49" s="18"/>
      <c r="P49" s="18"/>
      <c r="R49" s="30"/>
      <c r="S49" s="35"/>
      <c r="T49" s="35"/>
      <c r="U49" s="18">
        <f t="shared" si="5"/>
        <v>0</v>
      </c>
      <c r="W49" s="1"/>
      <c r="Y49" s="31" t="str">
        <f t="shared" si="7"/>
        <v>-</v>
      </c>
      <c r="AA49" s="31" t="str">
        <f t="shared" si="8"/>
        <v>-</v>
      </c>
      <c r="AC49" s="13" t="e">
        <f t="shared" si="9"/>
        <v>#DIV/0!</v>
      </c>
      <c r="AE49" s="19">
        <f t="shared" si="10"/>
        <v>0</v>
      </c>
    </row>
    <row r="50" spans="1:31" ht="17.45" customHeight="1" x14ac:dyDescent="0.4">
      <c r="A50" s="3" t="s">
        <v>23</v>
      </c>
      <c r="B50" s="2">
        <f t="shared" si="6"/>
        <v>39</v>
      </c>
      <c r="C50" s="33"/>
      <c r="D50" s="33"/>
      <c r="E50" s="34"/>
      <c r="F50" s="30"/>
      <c r="G50" s="30"/>
      <c r="H50" s="33"/>
      <c r="J50" s="30"/>
      <c r="K50" s="35"/>
      <c r="L50" s="35"/>
      <c r="M50" s="18">
        <f t="shared" si="4"/>
        <v>0</v>
      </c>
      <c r="O50" s="18"/>
      <c r="P50" s="18"/>
      <c r="R50" s="30"/>
      <c r="S50" s="35"/>
      <c r="T50" s="35"/>
      <c r="U50" s="18">
        <f t="shared" si="5"/>
        <v>0</v>
      </c>
      <c r="W50" s="1"/>
      <c r="Y50" s="31" t="str">
        <f t="shared" si="7"/>
        <v>-</v>
      </c>
      <c r="AA50" s="31" t="str">
        <f t="shared" si="8"/>
        <v>-</v>
      </c>
      <c r="AC50" s="13" t="e">
        <f t="shared" si="9"/>
        <v>#DIV/0!</v>
      </c>
      <c r="AE50" s="19">
        <f t="shared" si="10"/>
        <v>0</v>
      </c>
    </row>
    <row r="51" spans="1:31" ht="17.45" customHeight="1" x14ac:dyDescent="0.4">
      <c r="A51" s="3" t="s">
        <v>23</v>
      </c>
      <c r="B51" s="2">
        <f t="shared" si="6"/>
        <v>40</v>
      </c>
      <c r="C51" s="33"/>
      <c r="D51" s="33"/>
      <c r="E51" s="34"/>
      <c r="F51" s="30"/>
      <c r="G51" s="30"/>
      <c r="H51" s="33"/>
      <c r="J51" s="30"/>
      <c r="K51" s="35"/>
      <c r="L51" s="35"/>
      <c r="M51" s="18">
        <f t="shared" si="4"/>
        <v>0</v>
      </c>
      <c r="O51" s="18"/>
      <c r="P51" s="18"/>
      <c r="R51" s="30"/>
      <c r="S51" s="35"/>
      <c r="T51" s="35"/>
      <c r="U51" s="18">
        <f t="shared" si="5"/>
        <v>0</v>
      </c>
      <c r="W51" s="1"/>
      <c r="Y51" s="31" t="str">
        <f t="shared" si="7"/>
        <v>-</v>
      </c>
      <c r="AA51" s="31" t="str">
        <f t="shared" si="8"/>
        <v>-</v>
      </c>
      <c r="AC51" s="13" t="e">
        <f t="shared" si="9"/>
        <v>#DIV/0!</v>
      </c>
      <c r="AE51" s="19">
        <f t="shared" si="10"/>
        <v>0</v>
      </c>
    </row>
    <row r="52" spans="1:31" ht="17.45" customHeight="1" x14ac:dyDescent="0.4">
      <c r="A52" s="3" t="s">
        <v>23</v>
      </c>
      <c r="B52" s="2">
        <f t="shared" si="6"/>
        <v>41</v>
      </c>
      <c r="C52" s="33"/>
      <c r="D52" s="33"/>
      <c r="E52" s="34"/>
      <c r="F52" s="30"/>
      <c r="G52" s="30"/>
      <c r="H52" s="33"/>
      <c r="J52" s="30"/>
      <c r="K52" s="35"/>
      <c r="L52" s="35"/>
      <c r="M52" s="18">
        <f t="shared" si="4"/>
        <v>0</v>
      </c>
      <c r="O52" s="18"/>
      <c r="P52" s="18"/>
      <c r="R52" s="30"/>
      <c r="S52" s="35"/>
      <c r="T52" s="35"/>
      <c r="U52" s="18">
        <f t="shared" si="5"/>
        <v>0</v>
      </c>
      <c r="W52" s="1"/>
      <c r="Y52" s="31" t="str">
        <f t="shared" si="7"/>
        <v>-</v>
      </c>
      <c r="AA52" s="31" t="str">
        <f t="shared" si="8"/>
        <v>-</v>
      </c>
      <c r="AC52" s="13" t="e">
        <f t="shared" si="9"/>
        <v>#DIV/0!</v>
      </c>
      <c r="AE52" s="19">
        <f t="shared" si="10"/>
        <v>0</v>
      </c>
    </row>
    <row r="53" spans="1:31" ht="17.45" customHeight="1" x14ac:dyDescent="0.4">
      <c r="A53" s="3" t="s">
        <v>23</v>
      </c>
      <c r="B53" s="2">
        <f t="shared" si="6"/>
        <v>42</v>
      </c>
      <c r="C53" s="33"/>
      <c r="D53" s="33"/>
      <c r="E53" s="34"/>
      <c r="F53" s="30"/>
      <c r="G53" s="30"/>
      <c r="H53" s="33"/>
      <c r="J53" s="30"/>
      <c r="K53" s="35"/>
      <c r="L53" s="35"/>
      <c r="M53" s="18">
        <f t="shared" si="4"/>
        <v>0</v>
      </c>
      <c r="O53" s="18"/>
      <c r="P53" s="18"/>
      <c r="R53" s="30"/>
      <c r="S53" s="35"/>
      <c r="T53" s="35"/>
      <c r="U53" s="18">
        <f t="shared" si="5"/>
        <v>0</v>
      </c>
      <c r="W53" s="1"/>
      <c r="Y53" s="31" t="str">
        <f t="shared" si="7"/>
        <v>-</v>
      </c>
      <c r="AA53" s="31" t="str">
        <f t="shared" si="8"/>
        <v>-</v>
      </c>
      <c r="AC53" s="13" t="e">
        <f t="shared" si="9"/>
        <v>#DIV/0!</v>
      </c>
      <c r="AE53" s="19">
        <f t="shared" si="10"/>
        <v>0</v>
      </c>
    </row>
    <row r="54" spans="1:31" ht="17.45" customHeight="1" x14ac:dyDescent="0.4">
      <c r="A54" s="3" t="s">
        <v>23</v>
      </c>
      <c r="B54" s="2">
        <f t="shared" si="6"/>
        <v>43</v>
      </c>
      <c r="C54" s="33"/>
      <c r="D54" s="33"/>
      <c r="E54" s="34"/>
      <c r="F54" s="30"/>
      <c r="G54" s="30"/>
      <c r="H54" s="33"/>
      <c r="J54" s="30"/>
      <c r="K54" s="35"/>
      <c r="L54" s="35"/>
      <c r="M54" s="18">
        <f t="shared" si="4"/>
        <v>0</v>
      </c>
      <c r="O54" s="18"/>
      <c r="P54" s="18"/>
      <c r="R54" s="30"/>
      <c r="S54" s="35"/>
      <c r="T54" s="35"/>
      <c r="U54" s="18">
        <f t="shared" si="5"/>
        <v>0</v>
      </c>
      <c r="W54" s="1"/>
      <c r="Y54" s="31" t="str">
        <f t="shared" si="7"/>
        <v>-</v>
      </c>
      <c r="AA54" s="31" t="str">
        <f t="shared" si="8"/>
        <v>-</v>
      </c>
      <c r="AC54" s="13" t="e">
        <f t="shared" si="9"/>
        <v>#DIV/0!</v>
      </c>
      <c r="AE54" s="19">
        <f t="shared" si="10"/>
        <v>0</v>
      </c>
    </row>
    <row r="55" spans="1:31" ht="17.45" customHeight="1" x14ac:dyDescent="0.4">
      <c r="A55" s="3" t="s">
        <v>23</v>
      </c>
      <c r="B55" s="2">
        <f t="shared" si="6"/>
        <v>44</v>
      </c>
      <c r="C55" s="33"/>
      <c r="D55" s="33"/>
      <c r="E55" s="34"/>
      <c r="F55" s="30"/>
      <c r="G55" s="30"/>
      <c r="H55" s="33"/>
      <c r="J55" s="30"/>
      <c r="K55" s="35"/>
      <c r="L55" s="35"/>
      <c r="M55" s="18">
        <f t="shared" si="4"/>
        <v>0</v>
      </c>
      <c r="O55" s="18"/>
      <c r="P55" s="18"/>
      <c r="R55" s="30"/>
      <c r="S55" s="35"/>
      <c r="T55" s="35"/>
      <c r="U55" s="18">
        <f t="shared" si="5"/>
        <v>0</v>
      </c>
      <c r="W55" s="1"/>
      <c r="Y55" s="31" t="str">
        <f t="shared" si="7"/>
        <v>-</v>
      </c>
      <c r="AA55" s="31" t="str">
        <f t="shared" si="8"/>
        <v>-</v>
      </c>
      <c r="AC55" s="13" t="e">
        <f t="shared" si="9"/>
        <v>#DIV/0!</v>
      </c>
      <c r="AE55" s="19">
        <f t="shared" si="10"/>
        <v>0</v>
      </c>
    </row>
    <row r="56" spans="1:31" ht="17.45" customHeight="1" x14ac:dyDescent="0.4">
      <c r="A56" s="3" t="s">
        <v>23</v>
      </c>
      <c r="B56" s="2">
        <f t="shared" si="6"/>
        <v>45</v>
      </c>
      <c r="C56" s="33"/>
      <c r="D56" s="33"/>
      <c r="E56" s="34"/>
      <c r="F56" s="30"/>
      <c r="G56" s="30"/>
      <c r="H56" s="33"/>
      <c r="J56" s="30"/>
      <c r="K56" s="35"/>
      <c r="L56" s="35"/>
      <c r="M56" s="18">
        <f t="shared" si="4"/>
        <v>0</v>
      </c>
      <c r="O56" s="18"/>
      <c r="P56" s="18"/>
      <c r="R56" s="30"/>
      <c r="S56" s="35"/>
      <c r="T56" s="35"/>
      <c r="U56" s="18">
        <f t="shared" si="5"/>
        <v>0</v>
      </c>
      <c r="W56" s="1"/>
      <c r="Y56" s="31" t="str">
        <f t="shared" si="7"/>
        <v>-</v>
      </c>
      <c r="AA56" s="31" t="str">
        <f t="shared" si="8"/>
        <v>-</v>
      </c>
      <c r="AC56" s="13" t="e">
        <f t="shared" si="9"/>
        <v>#DIV/0!</v>
      </c>
      <c r="AE56" s="19">
        <f t="shared" si="10"/>
        <v>0</v>
      </c>
    </row>
    <row r="57" spans="1:31" ht="17.45" customHeight="1" x14ac:dyDescent="0.4">
      <c r="A57" s="3" t="s">
        <v>23</v>
      </c>
      <c r="B57" s="2">
        <f t="shared" si="6"/>
        <v>46</v>
      </c>
      <c r="C57" s="17"/>
      <c r="D57" s="17"/>
      <c r="E57" s="30"/>
      <c r="F57" s="30"/>
      <c r="G57" s="30"/>
      <c r="H57" s="17"/>
      <c r="J57" s="30"/>
      <c r="K57" s="35"/>
      <c r="L57" s="35"/>
      <c r="M57" s="18">
        <f t="shared" si="4"/>
        <v>0</v>
      </c>
      <c r="O57" s="18"/>
      <c r="P57" s="18"/>
      <c r="R57" s="30"/>
      <c r="S57" s="35"/>
      <c r="T57" s="35"/>
      <c r="U57" s="18">
        <f t="shared" si="5"/>
        <v>0</v>
      </c>
      <c r="W57" s="1"/>
      <c r="Y57" s="31" t="str">
        <f t="shared" si="7"/>
        <v>-</v>
      </c>
      <c r="AA57" s="31" t="str">
        <f t="shared" si="8"/>
        <v>-</v>
      </c>
      <c r="AC57" s="13" t="e">
        <f t="shared" si="9"/>
        <v>#DIV/0!</v>
      </c>
      <c r="AE57" s="19">
        <f t="shared" si="10"/>
        <v>0</v>
      </c>
    </row>
    <row r="58" spans="1:31" ht="17.45" customHeight="1" x14ac:dyDescent="0.4">
      <c r="A58" s="3" t="s">
        <v>23</v>
      </c>
      <c r="B58" s="2">
        <f t="shared" si="6"/>
        <v>47</v>
      </c>
      <c r="C58" s="17"/>
      <c r="D58" s="17"/>
      <c r="E58" s="30"/>
      <c r="F58" s="30"/>
      <c r="G58" s="30"/>
      <c r="H58" s="17"/>
      <c r="J58" s="30"/>
      <c r="K58" s="35"/>
      <c r="L58" s="35"/>
      <c r="M58" s="18">
        <f t="shared" si="4"/>
        <v>0</v>
      </c>
      <c r="O58" s="18"/>
      <c r="P58" s="18"/>
      <c r="R58" s="30"/>
      <c r="S58" s="35"/>
      <c r="T58" s="35"/>
      <c r="U58" s="18">
        <f t="shared" si="5"/>
        <v>0</v>
      </c>
      <c r="W58" s="1"/>
      <c r="Y58" s="31" t="str">
        <f t="shared" si="7"/>
        <v>-</v>
      </c>
      <c r="AA58" s="31" t="str">
        <f t="shared" si="8"/>
        <v>-</v>
      </c>
      <c r="AC58" s="13" t="e">
        <f t="shared" si="9"/>
        <v>#DIV/0!</v>
      </c>
      <c r="AE58" s="19">
        <f t="shared" si="10"/>
        <v>0</v>
      </c>
    </row>
    <row r="59" spans="1:31" ht="17.45" customHeight="1" x14ac:dyDescent="0.4">
      <c r="A59" s="3" t="s">
        <v>23</v>
      </c>
      <c r="B59" s="2">
        <f t="shared" si="6"/>
        <v>48</v>
      </c>
      <c r="C59" s="17"/>
      <c r="D59" s="17"/>
      <c r="E59" s="30"/>
      <c r="F59" s="30"/>
      <c r="G59" s="30"/>
      <c r="H59" s="17"/>
      <c r="J59" s="30"/>
      <c r="K59" s="35"/>
      <c r="L59" s="35"/>
      <c r="M59" s="18">
        <f t="shared" si="4"/>
        <v>0</v>
      </c>
      <c r="O59" s="18"/>
      <c r="P59" s="18"/>
      <c r="R59" s="30"/>
      <c r="S59" s="35"/>
      <c r="T59" s="35"/>
      <c r="U59" s="18">
        <f t="shared" si="5"/>
        <v>0</v>
      </c>
      <c r="W59" s="1"/>
      <c r="Y59" s="31" t="str">
        <f t="shared" si="7"/>
        <v>-</v>
      </c>
      <c r="AA59" s="31" t="str">
        <f t="shared" si="8"/>
        <v>-</v>
      </c>
      <c r="AC59" s="13" t="e">
        <f t="shared" si="9"/>
        <v>#DIV/0!</v>
      </c>
      <c r="AE59" s="19">
        <f t="shared" si="10"/>
        <v>0</v>
      </c>
    </row>
    <row r="60" spans="1:31" ht="17.45" customHeight="1" x14ac:dyDescent="0.4">
      <c r="A60" s="3" t="s">
        <v>23</v>
      </c>
      <c r="B60" s="2">
        <f t="shared" si="6"/>
        <v>49</v>
      </c>
      <c r="C60" s="17"/>
      <c r="D60" s="17"/>
      <c r="E60" s="30"/>
      <c r="F60" s="30"/>
      <c r="G60" s="30"/>
      <c r="H60" s="17"/>
      <c r="J60" s="30"/>
      <c r="K60" s="35"/>
      <c r="L60" s="35"/>
      <c r="M60" s="18">
        <f t="shared" si="4"/>
        <v>0</v>
      </c>
      <c r="O60" s="18"/>
      <c r="P60" s="18"/>
      <c r="R60" s="30"/>
      <c r="S60" s="35"/>
      <c r="T60" s="35"/>
      <c r="U60" s="18">
        <f t="shared" si="5"/>
        <v>0</v>
      </c>
      <c r="W60" s="1"/>
      <c r="Y60" s="31" t="str">
        <f t="shared" si="7"/>
        <v>-</v>
      </c>
      <c r="AA60" s="31" t="str">
        <f t="shared" si="8"/>
        <v>-</v>
      </c>
      <c r="AC60" s="13" t="e">
        <f t="shared" si="9"/>
        <v>#DIV/0!</v>
      </c>
      <c r="AE60" s="19">
        <f t="shared" si="10"/>
        <v>0</v>
      </c>
    </row>
    <row r="61" spans="1:31" ht="17.45" customHeight="1" x14ac:dyDescent="0.4">
      <c r="A61" s="3" t="s">
        <v>23</v>
      </c>
      <c r="B61" s="2">
        <f t="shared" si="6"/>
        <v>50</v>
      </c>
      <c r="C61" s="17"/>
      <c r="D61" s="17"/>
      <c r="E61" s="30"/>
      <c r="F61" s="30"/>
      <c r="G61" s="30"/>
      <c r="H61" s="17"/>
      <c r="J61" s="30"/>
      <c r="K61" s="35"/>
      <c r="L61" s="35"/>
      <c r="M61" s="18">
        <f t="shared" si="4"/>
        <v>0</v>
      </c>
      <c r="O61" s="18"/>
      <c r="P61" s="18"/>
      <c r="R61" s="30"/>
      <c r="S61" s="35"/>
      <c r="T61" s="35"/>
      <c r="U61" s="18">
        <f t="shared" si="5"/>
        <v>0</v>
      </c>
      <c r="W61" s="1"/>
      <c r="Y61" s="31" t="str">
        <f t="shared" si="7"/>
        <v>-</v>
      </c>
      <c r="AA61" s="31" t="str">
        <f t="shared" si="8"/>
        <v>-</v>
      </c>
      <c r="AC61" s="13" t="e">
        <f t="shared" si="9"/>
        <v>#DIV/0!</v>
      </c>
      <c r="AE61" s="19">
        <f t="shared" si="10"/>
        <v>0</v>
      </c>
    </row>
    <row r="63" spans="1:31" x14ac:dyDescent="0.4">
      <c r="E63" s="2">
        <f>COUNTIF(E12:E61,"教員")</f>
        <v>5</v>
      </c>
      <c r="F63" s="36">
        <f>COUNTIF(E12:E61,"教員")-COUNTIFS(E12:E61,"教員",F12:F61,"")</f>
        <v>4</v>
      </c>
      <c r="G63" s="36">
        <f>COUNTIFS(E12:E61,"教員",G12:G61,"★")</f>
        <v>1</v>
      </c>
      <c r="M63" s="21">
        <f>SUM(M12:M61)</f>
        <v>174500</v>
      </c>
      <c r="R63" s="21">
        <f t="shared" ref="R63:T63" si="11">SUM(R12:R61)</f>
        <v>0</v>
      </c>
      <c r="S63" s="21"/>
      <c r="T63" s="21">
        <f t="shared" si="11"/>
        <v>30000</v>
      </c>
      <c r="U63" s="21">
        <f>SUM(U12:U61)</f>
        <v>108000</v>
      </c>
      <c r="AE63" s="20">
        <f>SUM(AE12:AE61)</f>
        <v>252500</v>
      </c>
    </row>
    <row r="64" spans="1:31" x14ac:dyDescent="0.4">
      <c r="M64" s="24"/>
    </row>
  </sheetData>
  <sheetProtection algorithmName="SHA-512" hashValue="F98ORBtWzJQ1zDuRBjiigQD7r/E9yeOlEHMn5uIfEUX9PCJLKgEQHQ89bUlh0XPJTCufYa0C4yZKkHMSFCnQIA==" saltValue="l1tVtf+eXQ5zyqX4NBIQeA==" spinCount="100000" sheet="1" objects="1" scenarios="1"/>
  <mergeCells count="31">
    <mergeCell ref="W9:W11"/>
    <mergeCell ref="O4:U5"/>
    <mergeCell ref="C6:D7"/>
    <mergeCell ref="E6:H7"/>
    <mergeCell ref="J6:J7"/>
    <mergeCell ref="K6:M7"/>
    <mergeCell ref="O6:O9"/>
    <mergeCell ref="P6:P9"/>
    <mergeCell ref="K8:M8"/>
    <mergeCell ref="J9:J11"/>
    <mergeCell ref="C4:D5"/>
    <mergeCell ref="E4:H5"/>
    <mergeCell ref="J4:M5"/>
    <mergeCell ref="K9:K11"/>
    <mergeCell ref="M9:M11"/>
    <mergeCell ref="Y9:Y11"/>
    <mergeCell ref="AA9:AA11"/>
    <mergeCell ref="C10:C11"/>
    <mergeCell ref="D10:D11"/>
    <mergeCell ref="E10:E11"/>
    <mergeCell ref="O10:P11"/>
    <mergeCell ref="R6:R11"/>
    <mergeCell ref="S6:S11"/>
    <mergeCell ref="T6:T11"/>
    <mergeCell ref="U6:U11"/>
    <mergeCell ref="C8:E9"/>
    <mergeCell ref="F8:F11"/>
    <mergeCell ref="G8:G11"/>
    <mergeCell ref="H8:H11"/>
    <mergeCell ref="L9:L11"/>
    <mergeCell ref="W6:W8"/>
  </mergeCells>
  <phoneticPr fontId="2"/>
  <conditionalFormatting sqref="C12:H61">
    <cfRule type="containsBlanks" dxfId="10" priority="3">
      <formula>LEN(TRIM(C12))=0</formula>
    </cfRule>
  </conditionalFormatting>
  <conditionalFormatting sqref="J12:L61">
    <cfRule type="containsBlanks" dxfId="9" priority="10">
      <formula>LEN(TRIM(J12))=0</formula>
    </cfRule>
  </conditionalFormatting>
  <conditionalFormatting sqref="M12:M61">
    <cfRule type="expression" dxfId="8" priority="28">
      <formula>OR($F12="R6新規採用",$F12="R6途中採用",$F12="R5途中採用",$F12="R5・6転出入",$F12="R5・6休職",$F12="R5・6退職")</formula>
    </cfRule>
    <cfRule type="cellIs" dxfId="7" priority="29" operator="lessThan">
      <formula>$K12*6</formula>
    </cfRule>
  </conditionalFormatting>
  <conditionalFormatting sqref="O12:P12">
    <cfRule type="containsBlanks" dxfId="6" priority="2">
      <formula>LEN(TRIM(O12))=0</formula>
    </cfRule>
  </conditionalFormatting>
  <conditionalFormatting sqref="O12:P61 R12:T61 J12:M61">
    <cfRule type="expression" dxfId="5" priority="9">
      <formula>$G12="★"</formula>
    </cfRule>
  </conditionalFormatting>
  <conditionalFormatting sqref="O13:P61">
    <cfRule type="containsBlanks" dxfId="4" priority="26">
      <formula>LEN(TRIM(O13))=0</formula>
    </cfRule>
  </conditionalFormatting>
  <conditionalFormatting sqref="R12:R61">
    <cfRule type="expression" dxfId="3" priority="20">
      <formula>#REF!="‐"</formula>
    </cfRule>
    <cfRule type="containsBlanks" dxfId="2" priority="21">
      <formula>LEN(TRIM(R12))=0</formula>
    </cfRule>
  </conditionalFormatting>
  <conditionalFormatting sqref="S12:T61">
    <cfRule type="containsBlanks" dxfId="1" priority="19">
      <formula>LEN(TRIM(S12))=0</formula>
    </cfRule>
  </conditionalFormatting>
  <conditionalFormatting sqref="W12:W61">
    <cfRule type="containsBlanks" dxfId="0" priority="1">
      <formula>LEN(TRIM(W12))=0</formula>
    </cfRule>
  </conditionalFormatting>
  <dataValidations count="5">
    <dataValidation type="list" allowBlank="1" showInputMessage="1" showErrorMessage="1" sqref="G12:G61" xr:uid="{00000000-0002-0000-0400-000000000000}">
      <formula1>"★"</formula1>
    </dataValidation>
    <dataValidation type="list" allowBlank="1" showInputMessage="1" showErrorMessage="1" sqref="F12:F61" xr:uid="{00000000-0002-0000-0400-000001000000}">
      <formula1>"R6新規採用,R6途中採用,R5途中採用,R5・6転出入,R5・6休職,R5・6退職"</formula1>
    </dataValidation>
    <dataValidation type="list" allowBlank="1" showInputMessage="1" showErrorMessage="1" sqref="J12:J61 R12:R61" xr:uid="{00000000-0002-0000-0400-000002000000}">
      <formula1>"基本給増額,手当支給（毎月）,時給単価増額"</formula1>
    </dataValidation>
    <dataValidation type="list" allowBlank="1" showInputMessage="1" showErrorMessage="1" sqref="E12:E61" xr:uid="{00000000-0002-0000-0400-000003000000}">
      <formula1>"教員,職員"</formula1>
    </dataValidation>
    <dataValidation type="list" allowBlank="1" showInputMessage="1" showErrorMessage="1" sqref="W12:W61" xr:uid="{79A15EAA-7963-4994-9521-C65777186AE2}">
      <formula1>"有,無"</formula1>
    </dataValidation>
  </dataValidations>
  <pageMargins left="0.70866141732283472" right="0.70866141732283472" top="0.74803149606299213" bottom="0.74803149606299213" header="0.31496062992125984" footer="0.31496062992125984"/>
  <pageSetup paperSize="9" scale="4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調査書</vt:lpstr>
      <vt:lpstr>給与改善実績（専任）</vt:lpstr>
      <vt:lpstr>給与改善実績（専任以外）</vt:lpstr>
      <vt:lpstr>給与改善実績（専任）記入例</vt:lpstr>
      <vt:lpstr>給与改善実績（専任以外）記入例</vt:lpstr>
      <vt:lpstr>'給与改善実績（専任）'!Print_Area</vt:lpstr>
      <vt:lpstr>'給与改善実績（専任）記入例'!Print_Area</vt:lpstr>
      <vt:lpstr>'給与改善実績（専任以外）'!Print_Area</vt:lpstr>
      <vt:lpstr>'給与改善実績（専任以外）記入例'!Print_Area</vt:lpstr>
      <vt:lpstr>調査書!Print_Area</vt:lpstr>
      <vt:lpstr>'給与改善実績（専任）'!Print_Titles</vt:lpstr>
      <vt:lpstr>'給与改善実績（専任）記入例'!Print_Titles</vt:lpstr>
      <vt:lpstr>'給与改善実績（専任以外）'!Print_Titles</vt:lpstr>
      <vt:lpstr>'給与改善実績（専任以外）記入例'!Print_Titles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コメント</dc:creator>
  <cp:lastModifiedBy>北村　健太郎</cp:lastModifiedBy>
  <cp:lastPrinted>2025-03-28T05:26:00Z</cp:lastPrinted>
  <dcterms:created xsi:type="dcterms:W3CDTF">2022-09-20T10:35:14Z</dcterms:created>
  <dcterms:modified xsi:type="dcterms:W3CDTF">2025-03-28T05:44:15Z</dcterms:modified>
</cp:coreProperties>
</file>