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
    </mc:Choice>
  </mc:AlternateContent>
  <xr:revisionPtr revIDLastSave="0" documentId="13_ncr:1_{E22B51A8-6431-438B-81FE-E853BB8B5F30}"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<sst xmlns="http://schemas.openxmlformats.org/spreadsheetml/2006/main" count="3269" uniqueCount="370">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</sst>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9"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5" xfId="0" applyFont="1" applyFill="1" applyBorder="1" applyAlignment="1">
      <alignment vertical="center" wrapText="1"/>
    </xf>
    <xf numFmtId="0" fontId="0" fillId="0" borderId="5" xfId="0" applyFont="1" applyFill="1" applyBorder="1" applyAlignment="1" applyProtection="1">
      <alignment horizontal="center" vertical="center" wrapText="1"/>
      <protection locked="0"/>
    </xf>
    <xf numFmtId="0" fontId="3" fillId="0" borderId="5"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0" fillId="0" borderId="0" xfId="0" applyFont="1" applyFill="1" applyAlignment="1">
      <alignment horizontal="center"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8"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324" t="s">
        <v>276</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7" ht="20.25" customHeight="1" x14ac:dyDescent="0.2"/>
    <row r="5" spans="1:37" ht="30" customHeight="1" x14ac:dyDescent="0.2">
      <c r="S5" s="309" t="s">
        <v>81</v>
      </c>
      <c r="T5" s="310"/>
      <c r="U5" s="310"/>
      <c r="V5" s="311"/>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309" t="s">
        <v>82</v>
      </c>
      <c r="B7" s="310"/>
      <c r="C7" s="311"/>
      <c r="D7" s="309" t="s">
        <v>1</v>
      </c>
      <c r="E7" s="311"/>
      <c r="F7" s="309" t="s">
        <v>83</v>
      </c>
      <c r="G7" s="311"/>
      <c r="H7" s="309" t="s">
        <v>277</v>
      </c>
      <c r="I7" s="310"/>
      <c r="J7" s="310"/>
      <c r="K7" s="310"/>
      <c r="L7" s="310"/>
      <c r="M7" s="310"/>
      <c r="N7" s="310"/>
      <c r="O7" s="310"/>
      <c r="P7" s="310"/>
      <c r="Q7" s="310"/>
      <c r="R7" s="310"/>
      <c r="S7" s="310"/>
      <c r="T7" s="310"/>
      <c r="U7" s="310"/>
      <c r="V7" s="310"/>
      <c r="W7" s="310"/>
      <c r="X7" s="311"/>
      <c r="Y7" s="309" t="s">
        <v>135</v>
      </c>
      <c r="Z7" s="310"/>
      <c r="AA7" s="310"/>
      <c r="AB7" s="311"/>
      <c r="AC7" s="309" t="s">
        <v>84</v>
      </c>
      <c r="AD7" s="310"/>
      <c r="AE7" s="310"/>
      <c r="AF7" s="311"/>
      <c r="AG7" s="113"/>
    </row>
    <row r="8" spans="1:37" ht="18.75" customHeight="1" x14ac:dyDescent="0.2">
      <c r="A8" s="312" t="s">
        <v>85</v>
      </c>
      <c r="B8" s="313"/>
      <c r="C8" s="314"/>
      <c r="D8" s="114"/>
      <c r="E8" s="115"/>
      <c r="F8" s="116"/>
      <c r="G8" s="115"/>
      <c r="H8" s="279"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9"/>
      <c r="Z8" s="290"/>
      <c r="AA8" s="290"/>
      <c r="AB8" s="291"/>
      <c r="AC8" s="289"/>
      <c r="AD8" s="290"/>
      <c r="AE8" s="290"/>
      <c r="AF8" s="291"/>
      <c r="AG8" s="113" t="str">
        <f>"tiikikbn_code:"&amp; IF(I8="■",1,IF(M8="■",6,IF(Q8="■",7,IF(U8="■",2,IF(I9="■",3,IF(M9="■",4,IF(Q9="■",9,IF(U9="■",5,0))))))))</f>
        <v>tiikikbn_code:0</v>
      </c>
    </row>
    <row r="9" spans="1:37" ht="18.75" customHeight="1" x14ac:dyDescent="0.2">
      <c r="A9" s="315"/>
      <c r="B9" s="316"/>
      <c r="C9" s="317"/>
      <c r="D9" s="121"/>
      <c r="E9" s="122"/>
      <c r="F9" s="123"/>
      <c r="G9" s="122"/>
      <c r="H9" s="318"/>
      <c r="I9" s="124" t="s">
        <v>249</v>
      </c>
      <c r="J9" s="125" t="s">
        <v>143</v>
      </c>
      <c r="K9" s="126"/>
      <c r="L9" s="126"/>
      <c r="M9" s="127" t="s">
        <v>249</v>
      </c>
      <c r="N9" s="125" t="s">
        <v>144</v>
      </c>
      <c r="O9" s="126"/>
      <c r="P9" s="126"/>
      <c r="Q9" s="127" t="s">
        <v>249</v>
      </c>
      <c r="R9" s="125" t="s">
        <v>145</v>
      </c>
      <c r="S9" s="126"/>
      <c r="T9" s="126"/>
      <c r="U9" s="127" t="s">
        <v>249</v>
      </c>
      <c r="V9" s="125" t="s">
        <v>146</v>
      </c>
      <c r="W9" s="126"/>
      <c r="X9" s="128"/>
      <c r="Y9" s="295"/>
      <c r="Z9" s="296"/>
      <c r="AA9" s="296"/>
      <c r="AB9" s="297"/>
      <c r="AC9" s="295"/>
      <c r="AD9" s="296"/>
      <c r="AE9" s="296"/>
      <c r="AF9" s="297"/>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75" t="s">
        <v>132</v>
      </c>
      <c r="I13" s="300" t="s">
        <v>249</v>
      </c>
      <c r="J13" s="302" t="s">
        <v>152</v>
      </c>
      <c r="K13" s="302"/>
      <c r="L13" s="302"/>
      <c r="M13" s="300" t="s">
        <v>249</v>
      </c>
      <c r="N13" s="302" t="s">
        <v>153</v>
      </c>
      <c r="O13" s="302"/>
      <c r="P13" s="302"/>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76"/>
      <c r="I14" s="301"/>
      <c r="J14" s="303"/>
      <c r="K14" s="303"/>
      <c r="L14" s="303"/>
      <c r="M14" s="301"/>
      <c r="N14" s="303"/>
      <c r="O14" s="303"/>
      <c r="P14" s="303"/>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75" t="s">
        <v>133</v>
      </c>
      <c r="I15" s="300" t="s">
        <v>249</v>
      </c>
      <c r="J15" s="302" t="s">
        <v>152</v>
      </c>
      <c r="K15" s="302"/>
      <c r="L15" s="302"/>
      <c r="M15" s="300" t="s">
        <v>249</v>
      </c>
      <c r="N15" s="302" t="s">
        <v>153</v>
      </c>
      <c r="O15" s="302"/>
      <c r="P15" s="302"/>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76"/>
      <c r="I16" s="301"/>
      <c r="J16" s="303"/>
      <c r="K16" s="303"/>
      <c r="L16" s="303"/>
      <c r="M16" s="301"/>
      <c r="N16" s="303"/>
      <c r="O16" s="303"/>
      <c r="P16" s="303"/>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2"/>
      <c r="AD20" s="293"/>
      <c r="AE20" s="293"/>
      <c r="AF20" s="294"/>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2"/>
      <c r="AD21" s="293"/>
      <c r="AE21" s="293"/>
      <c r="AF21" s="294"/>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2"/>
      <c r="AD22" s="293"/>
      <c r="AE22" s="293"/>
      <c r="AF22" s="294"/>
      <c r="AG22" s="113"/>
      <c r="AI22" s="113" t="str">
        <f>"63:tokutiiki_code:" &amp; IF(I22="■",1,IF(L22="■",2,0))</f>
        <v>63:tokutiiki_code:0</v>
      </c>
    </row>
    <row r="23" spans="1:36" ht="18.75" hidden="1" customHeight="1" x14ac:dyDescent="0.2">
      <c r="A23" s="95"/>
      <c r="B23" s="96"/>
      <c r="C23" s="97"/>
      <c r="D23" s="98"/>
      <c r="E23" s="99"/>
      <c r="F23" s="100"/>
      <c r="G23" s="101"/>
      <c r="H23" s="275" t="s">
        <v>132</v>
      </c>
      <c r="I23" s="300" t="s">
        <v>249</v>
      </c>
      <c r="J23" s="302" t="s">
        <v>152</v>
      </c>
      <c r="K23" s="302"/>
      <c r="L23" s="302"/>
      <c r="M23" s="300" t="s">
        <v>249</v>
      </c>
      <c r="N23" s="302" t="s">
        <v>153</v>
      </c>
      <c r="O23" s="302"/>
      <c r="P23" s="302"/>
      <c r="Q23" s="146"/>
      <c r="R23" s="146"/>
      <c r="S23" s="146"/>
      <c r="T23" s="146"/>
      <c r="U23" s="146"/>
      <c r="V23" s="146"/>
      <c r="W23" s="146"/>
      <c r="X23" s="147"/>
      <c r="AB23" s="94"/>
      <c r="AC23" s="292"/>
      <c r="AD23" s="293"/>
      <c r="AE23" s="293"/>
      <c r="AF23" s="294"/>
      <c r="AI23" s="113" t="str">
        <f>"63:chuusankanti_tiiki_code:" &amp; IF(I23="■",1,IF(M23="■",2,0))</f>
        <v>63:chuusankanti_tiiki_code:0</v>
      </c>
    </row>
    <row r="24" spans="1:36" ht="18.75" hidden="1" customHeight="1" x14ac:dyDescent="0.2">
      <c r="A24" s="95"/>
      <c r="B24" s="96"/>
      <c r="C24" s="97"/>
      <c r="D24" s="98"/>
      <c r="E24" s="99"/>
      <c r="F24" s="100"/>
      <c r="G24" s="101"/>
      <c r="H24" s="276"/>
      <c r="I24" s="301"/>
      <c r="J24" s="303"/>
      <c r="K24" s="303"/>
      <c r="L24" s="303"/>
      <c r="M24" s="301"/>
      <c r="N24" s="303"/>
      <c r="O24" s="303"/>
      <c r="P24" s="303"/>
      <c r="Q24" s="133"/>
      <c r="R24" s="133"/>
      <c r="S24" s="133"/>
      <c r="T24" s="133"/>
      <c r="U24" s="133"/>
      <c r="V24" s="133"/>
      <c r="W24" s="133"/>
      <c r="X24" s="134"/>
      <c r="Y24" s="149"/>
      <c r="Z24" s="106"/>
      <c r="AA24" s="106"/>
      <c r="AB24" s="94"/>
      <c r="AC24" s="292"/>
      <c r="AD24" s="293"/>
      <c r="AE24" s="293"/>
      <c r="AF24" s="294"/>
      <c r="AG24" s="148"/>
      <c r="AI24" s="113"/>
    </row>
    <row r="25" spans="1:36" ht="18.75" hidden="1" customHeight="1" x14ac:dyDescent="0.2">
      <c r="A25" s="95"/>
      <c r="B25" s="96"/>
      <c r="C25" s="97"/>
      <c r="D25" s="98"/>
      <c r="E25" s="99"/>
      <c r="F25" s="100"/>
      <c r="G25" s="101"/>
      <c r="H25" s="275" t="s">
        <v>133</v>
      </c>
      <c r="I25" s="300" t="s">
        <v>249</v>
      </c>
      <c r="J25" s="302" t="s">
        <v>152</v>
      </c>
      <c r="K25" s="302"/>
      <c r="L25" s="302"/>
      <c r="M25" s="300" t="s">
        <v>249</v>
      </c>
      <c r="N25" s="302" t="s">
        <v>153</v>
      </c>
      <c r="O25" s="302"/>
      <c r="P25" s="302"/>
      <c r="Q25" s="146"/>
      <c r="R25" s="146"/>
      <c r="S25" s="146"/>
      <c r="T25" s="146"/>
      <c r="U25" s="146"/>
      <c r="V25" s="146"/>
      <c r="W25" s="146"/>
      <c r="X25" s="147"/>
      <c r="Y25" s="149"/>
      <c r="Z25" s="106"/>
      <c r="AA25" s="106"/>
      <c r="AB25" s="94"/>
      <c r="AC25" s="292"/>
      <c r="AD25" s="293"/>
      <c r="AE25" s="293"/>
      <c r="AF25" s="294"/>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76"/>
      <c r="I26" s="301"/>
      <c r="J26" s="303"/>
      <c r="K26" s="303"/>
      <c r="L26" s="303"/>
      <c r="M26" s="301"/>
      <c r="N26" s="303"/>
      <c r="O26" s="303"/>
      <c r="P26" s="303"/>
      <c r="Q26" s="133"/>
      <c r="R26" s="133"/>
      <c r="S26" s="133"/>
      <c r="T26" s="133"/>
      <c r="U26" s="133"/>
      <c r="V26" s="133"/>
      <c r="W26" s="133"/>
      <c r="X26" s="134"/>
      <c r="Y26" s="149"/>
      <c r="Z26" s="106"/>
      <c r="AA26" s="106"/>
      <c r="AB26" s="94"/>
      <c r="AC26" s="292"/>
      <c r="AD26" s="293"/>
      <c r="AE26" s="293"/>
      <c r="AF26" s="294"/>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2"/>
      <c r="AD27" s="293"/>
      <c r="AE27" s="293"/>
      <c r="AF27" s="294"/>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2"/>
      <c r="AD28" s="293"/>
      <c r="AE28" s="293"/>
      <c r="AF28" s="294"/>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2"/>
      <c r="AD29" s="293"/>
      <c r="AE29" s="293"/>
      <c r="AF29" s="294"/>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2"/>
      <c r="AD30" s="293"/>
      <c r="AE30" s="293"/>
      <c r="AF30" s="294"/>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2"/>
      <c r="AD31" s="293"/>
      <c r="AE31" s="293"/>
      <c r="AF31" s="294"/>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95"/>
      <c r="AD32" s="296"/>
      <c r="AE32" s="296"/>
      <c r="AF32" s="297"/>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9"/>
      <c r="AD33" s="290"/>
      <c r="AE33" s="290"/>
      <c r="AF33" s="291"/>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2"/>
      <c r="AD34" s="293"/>
      <c r="AE34" s="293"/>
      <c r="AF34" s="294"/>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2"/>
      <c r="AD35" s="293"/>
      <c r="AE35" s="293"/>
      <c r="AF35" s="294"/>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75" t="s">
        <v>282</v>
      </c>
      <c r="I36" s="300" t="s">
        <v>249</v>
      </c>
      <c r="J36" s="302" t="s">
        <v>152</v>
      </c>
      <c r="K36" s="302"/>
      <c r="L36" s="302"/>
      <c r="M36" s="300" t="s">
        <v>249</v>
      </c>
      <c r="N36" s="302" t="s">
        <v>153</v>
      </c>
      <c r="O36" s="302"/>
      <c r="P36" s="302"/>
      <c r="Q36" s="146"/>
      <c r="R36" s="146"/>
      <c r="S36" s="146"/>
      <c r="T36" s="146"/>
      <c r="U36" s="146"/>
      <c r="V36" s="146"/>
      <c r="W36" s="146"/>
      <c r="X36" s="147"/>
      <c r="AB36" s="94"/>
      <c r="AC36" s="292"/>
      <c r="AD36" s="293"/>
      <c r="AE36" s="293"/>
      <c r="AF36" s="294"/>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76"/>
      <c r="I37" s="301"/>
      <c r="J37" s="303"/>
      <c r="K37" s="303"/>
      <c r="L37" s="303"/>
      <c r="M37" s="301"/>
      <c r="N37" s="303"/>
      <c r="O37" s="303"/>
      <c r="P37" s="303"/>
      <c r="Q37" s="133"/>
      <c r="R37" s="133"/>
      <c r="S37" s="133"/>
      <c r="T37" s="133"/>
      <c r="U37" s="133"/>
      <c r="V37" s="133"/>
      <c r="W37" s="133"/>
      <c r="X37" s="134"/>
      <c r="Y37" s="149"/>
      <c r="Z37" s="106"/>
      <c r="AA37" s="106"/>
      <c r="AB37" s="94"/>
      <c r="AC37" s="292"/>
      <c r="AD37" s="293"/>
      <c r="AE37" s="293"/>
      <c r="AF37" s="294"/>
      <c r="AG37" s="113"/>
      <c r="AH37" s="113"/>
      <c r="AI37" s="113"/>
      <c r="AJ37" s="113"/>
    </row>
    <row r="38" spans="1:36" ht="18.75" hidden="1" customHeight="1" x14ac:dyDescent="0.2">
      <c r="A38" s="95"/>
      <c r="B38" s="96"/>
      <c r="C38" s="186" t="s">
        <v>284</v>
      </c>
      <c r="D38" s="135" t="s">
        <v>249</v>
      </c>
      <c r="E38" s="99" t="s">
        <v>167</v>
      </c>
      <c r="F38" s="100"/>
      <c r="G38" s="101"/>
      <c r="H38" s="275" t="s">
        <v>285</v>
      </c>
      <c r="I38" s="300" t="s">
        <v>249</v>
      </c>
      <c r="J38" s="302" t="s">
        <v>152</v>
      </c>
      <c r="K38" s="302"/>
      <c r="L38" s="302"/>
      <c r="M38" s="300" t="s">
        <v>249</v>
      </c>
      <c r="N38" s="302" t="s">
        <v>153</v>
      </c>
      <c r="O38" s="302"/>
      <c r="P38" s="302"/>
      <c r="Q38" s="146"/>
      <c r="R38" s="146"/>
      <c r="S38" s="146"/>
      <c r="T38" s="146"/>
      <c r="U38" s="146"/>
      <c r="V38" s="146"/>
      <c r="W38" s="146"/>
      <c r="X38" s="147"/>
      <c r="Y38" s="149"/>
      <c r="Z38" s="106"/>
      <c r="AA38" s="106"/>
      <c r="AB38" s="94"/>
      <c r="AC38" s="292"/>
      <c r="AD38" s="293"/>
      <c r="AE38" s="293"/>
      <c r="AF38" s="294"/>
      <c r="AI38" s="113" t="str">
        <f>"64:chuusankanti_kibo_code:" &amp; IF(I38="■",1,IF(M38="■",2,0))</f>
        <v>64:chuusankanti_kibo_code:0</v>
      </c>
    </row>
    <row r="39" spans="1:36" ht="18.75" hidden="1" customHeight="1" x14ac:dyDescent="0.2">
      <c r="A39" s="95"/>
      <c r="B39" s="96"/>
      <c r="C39" s="186"/>
      <c r="D39" s="98"/>
      <c r="E39" s="99"/>
      <c r="F39" s="100"/>
      <c r="G39" s="101"/>
      <c r="H39" s="276"/>
      <c r="I39" s="301"/>
      <c r="J39" s="303"/>
      <c r="K39" s="303"/>
      <c r="L39" s="303"/>
      <c r="M39" s="301"/>
      <c r="N39" s="303"/>
      <c r="O39" s="303"/>
      <c r="P39" s="303"/>
      <c r="Q39" s="133"/>
      <c r="R39" s="133"/>
      <c r="S39" s="133"/>
      <c r="T39" s="133"/>
      <c r="U39" s="133"/>
      <c r="V39" s="133"/>
      <c r="W39" s="133"/>
      <c r="X39" s="134"/>
      <c r="Y39" s="149"/>
      <c r="Z39" s="106"/>
      <c r="AA39" s="106"/>
      <c r="AB39" s="94"/>
      <c r="AC39" s="292"/>
      <c r="AD39" s="293"/>
      <c r="AE39" s="293"/>
      <c r="AF39" s="294"/>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2"/>
      <c r="AD40" s="293"/>
      <c r="AE40" s="293"/>
      <c r="AF40" s="294"/>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95"/>
      <c r="AD41" s="296"/>
      <c r="AE41" s="296"/>
      <c r="AF41" s="297"/>
      <c r="AI41" s="113" t="str">
        <f>"64:serteikyo_kyoka_code:" &amp; IF(I41="■",1,IF(L41="■",3,IF(O41="■",4,0)))</f>
        <v>64:serteikyo_kyoka_code:0</v>
      </c>
    </row>
    <row r="42" spans="1:36" ht="18.75"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58"/>
      <c r="AD42" s="359"/>
      <c r="AE42" s="359"/>
      <c r="AF42" s="360"/>
      <c r="AG42" s="113" t="str">
        <f>"ser_code = '" &amp; IF(A45="■",34,"") &amp; "'"</f>
        <v>ser_code = ''</v>
      </c>
      <c r="AH42" s="113"/>
      <c r="AI42" s="113" t="str">
        <f>"34:tokutiiki_code:" &amp; IF(I42="■",1,IF(L42="■",2,0))</f>
        <v>34:tokutiiki_code:0</v>
      </c>
      <c r="AJ42" s="113" t="str">
        <f>"34:field203:" &amp; IF(Y42="■",1,IF(Y43="■",2,0))</f>
        <v>34:field203:0</v>
      </c>
    </row>
    <row r="43" spans="1:36" ht="18.75" customHeight="1" x14ac:dyDescent="0.2">
      <c r="A43" s="95"/>
      <c r="B43" s="96"/>
      <c r="C43" s="97"/>
      <c r="D43" s="100"/>
      <c r="E43" s="99"/>
      <c r="F43" s="100"/>
      <c r="G43" s="101"/>
      <c r="H43" s="275" t="s">
        <v>282</v>
      </c>
      <c r="I43" s="307" t="s">
        <v>249</v>
      </c>
      <c r="J43" s="302" t="s">
        <v>152</v>
      </c>
      <c r="K43" s="302"/>
      <c r="L43" s="302"/>
      <c r="M43" s="300" t="s">
        <v>249</v>
      </c>
      <c r="N43" s="302" t="s">
        <v>153</v>
      </c>
      <c r="O43" s="302"/>
      <c r="P43" s="302"/>
      <c r="Q43" s="146"/>
      <c r="R43" s="146"/>
      <c r="S43" s="146"/>
      <c r="T43" s="146"/>
      <c r="U43" s="146"/>
      <c r="V43" s="146"/>
      <c r="W43" s="146"/>
      <c r="X43" s="147"/>
      <c r="Y43" s="135" t="s">
        <v>249</v>
      </c>
      <c r="Z43" s="105" t="s">
        <v>151</v>
      </c>
      <c r="AA43" s="105"/>
      <c r="AB43" s="94"/>
      <c r="AC43" s="361"/>
      <c r="AD43" s="362"/>
      <c r="AE43" s="362"/>
      <c r="AF43" s="363"/>
      <c r="AG43" s="113"/>
      <c r="AH43" s="113"/>
      <c r="AI43" s="113" t="str">
        <f>"34:chuusankanti_tiiki_code:" &amp; IF(I43="■",1,IF(M43="■",2,0))</f>
        <v>34:chuusankanti_tiiki_code:0</v>
      </c>
      <c r="AJ43" s="113"/>
    </row>
    <row r="44" spans="1:36" ht="18.75" customHeight="1" x14ac:dyDescent="0.2">
      <c r="A44" s="95"/>
      <c r="B44" s="96"/>
      <c r="C44" s="97"/>
      <c r="D44" s="100"/>
      <c r="E44" s="99"/>
      <c r="F44" s="100"/>
      <c r="G44" s="101"/>
      <c r="H44" s="276"/>
      <c r="I44" s="367"/>
      <c r="J44" s="303"/>
      <c r="K44" s="303"/>
      <c r="L44" s="303"/>
      <c r="M44" s="301"/>
      <c r="N44" s="303"/>
      <c r="O44" s="303"/>
      <c r="P44" s="303"/>
      <c r="Q44" s="133"/>
      <c r="R44" s="133"/>
      <c r="S44" s="133"/>
      <c r="T44" s="133"/>
      <c r="U44" s="133"/>
      <c r="V44" s="133"/>
      <c r="W44" s="133"/>
      <c r="X44" s="134"/>
      <c r="Y44" s="149"/>
      <c r="Z44" s="106"/>
      <c r="AA44" s="106"/>
      <c r="AB44" s="94"/>
      <c r="AC44" s="361"/>
      <c r="AD44" s="362"/>
      <c r="AE44" s="362"/>
      <c r="AF44" s="363"/>
      <c r="AG44" s="113"/>
      <c r="AH44" s="113"/>
      <c r="AI44" s="113"/>
      <c r="AJ44" s="113"/>
    </row>
    <row r="45" spans="1:36" ht="18.75" customHeight="1" x14ac:dyDescent="0.2">
      <c r="A45" s="150" t="s">
        <v>249</v>
      </c>
      <c r="B45" s="96">
        <v>34</v>
      </c>
      <c r="C45" s="186" t="s">
        <v>286</v>
      </c>
      <c r="D45" s="100"/>
      <c r="E45" s="99"/>
      <c r="F45" s="100"/>
      <c r="G45" s="101"/>
      <c r="H45" s="275" t="s">
        <v>285</v>
      </c>
      <c r="I45" s="307" t="s">
        <v>249</v>
      </c>
      <c r="J45" s="302" t="s">
        <v>152</v>
      </c>
      <c r="K45" s="302"/>
      <c r="L45" s="302"/>
      <c r="M45" s="300" t="s">
        <v>249</v>
      </c>
      <c r="N45" s="302" t="s">
        <v>153</v>
      </c>
      <c r="O45" s="302"/>
      <c r="P45" s="302"/>
      <c r="Q45" s="146"/>
      <c r="R45" s="146"/>
      <c r="S45" s="146"/>
      <c r="T45" s="146"/>
      <c r="U45" s="146"/>
      <c r="V45" s="146"/>
      <c r="W45" s="146"/>
      <c r="X45" s="147"/>
      <c r="Y45" s="149"/>
      <c r="Z45" s="106"/>
      <c r="AA45" s="106"/>
      <c r="AB45" s="94"/>
      <c r="AC45" s="361"/>
      <c r="AD45" s="362"/>
      <c r="AE45" s="362"/>
      <c r="AF45" s="363"/>
      <c r="AG45" s="113"/>
      <c r="AH45" s="113"/>
      <c r="AI45" s="113" t="str">
        <f>"34:chuusankanti_kibo_code:" &amp; IF(I45="■",1,IF(M45="■",2,0))</f>
        <v>34:chuusankanti_kibo_code:0</v>
      </c>
      <c r="AJ45" s="113"/>
    </row>
    <row r="46" spans="1:36" ht="18" customHeight="1" x14ac:dyDescent="0.2">
      <c r="A46" s="95"/>
      <c r="B46" s="96"/>
      <c r="C46" s="186" t="s">
        <v>287</v>
      </c>
      <c r="D46" s="100"/>
      <c r="E46" s="99"/>
      <c r="F46" s="100"/>
      <c r="G46" s="101"/>
      <c r="H46" s="276"/>
      <c r="I46" s="367"/>
      <c r="J46" s="303"/>
      <c r="K46" s="303"/>
      <c r="L46" s="303"/>
      <c r="M46" s="301"/>
      <c r="N46" s="303"/>
      <c r="O46" s="303"/>
      <c r="P46" s="303"/>
      <c r="Q46" s="133"/>
      <c r="R46" s="133"/>
      <c r="S46" s="133"/>
      <c r="T46" s="133"/>
      <c r="U46" s="133"/>
      <c r="V46" s="133"/>
      <c r="W46" s="133"/>
      <c r="X46" s="134"/>
      <c r="Y46" s="149"/>
      <c r="Z46" s="106"/>
      <c r="AA46" s="106"/>
      <c r="AB46" s="94"/>
      <c r="AC46" s="361"/>
      <c r="AD46" s="362"/>
      <c r="AE46" s="362"/>
      <c r="AF46" s="363"/>
    </row>
    <row r="47" spans="1:36" ht="18.75" customHeight="1" x14ac:dyDescent="0.2">
      <c r="A47" s="95"/>
      <c r="B47" s="96"/>
      <c r="C47" s="97"/>
      <c r="D47" s="98"/>
      <c r="E47" s="198"/>
      <c r="F47" s="98"/>
      <c r="G47" s="96"/>
      <c r="H47" s="144" t="s">
        <v>266</v>
      </c>
      <c r="I47" s="150" t="s">
        <v>249</v>
      </c>
      <c r="J47" s="356" t="s">
        <v>148</v>
      </c>
      <c r="K47" s="356"/>
      <c r="L47" s="135" t="s">
        <v>249</v>
      </c>
      <c r="M47" s="356" t="s">
        <v>160</v>
      </c>
      <c r="N47" s="356"/>
      <c r="O47" s="105"/>
      <c r="P47" s="105"/>
      <c r="Q47" s="199"/>
      <c r="R47" s="199"/>
      <c r="S47" s="199"/>
      <c r="T47" s="199"/>
      <c r="U47" s="199"/>
      <c r="V47" s="199"/>
      <c r="W47" s="199"/>
      <c r="X47" s="200"/>
      <c r="Y47" s="149"/>
      <c r="Z47" s="106"/>
      <c r="AA47" s="106"/>
      <c r="AB47" s="94"/>
      <c r="AC47" s="361"/>
      <c r="AD47" s="362"/>
      <c r="AE47" s="362"/>
      <c r="AF47" s="363"/>
      <c r="AI47" s="113" t="str">
        <f>"34:field240:" &amp; IF(I47="■",1,IF(L47="■",2,0))</f>
        <v>34:field240:0</v>
      </c>
    </row>
    <row r="48" spans="1:36" ht="18.75"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64"/>
      <c r="AD48" s="365"/>
      <c r="AE48" s="365"/>
      <c r="AF48" s="366"/>
      <c r="AI48" s="113" t="str">
        <f>"34:field241:" &amp; IF(I48="■",1,IF(L48="■",2,0))</f>
        <v>34:field241:0</v>
      </c>
    </row>
    <row r="49" spans="1:37" ht="18.75" hidden="1" customHeight="1" x14ac:dyDescent="0.2">
      <c r="A49" s="188"/>
      <c r="B49" s="171"/>
      <c r="C49" s="189"/>
      <c r="D49" s="185"/>
      <c r="E49" s="120"/>
      <c r="F49" s="185"/>
      <c r="G49" s="190"/>
      <c r="H49" s="279"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280"/>
      <c r="AD49" s="281"/>
      <c r="AE49" s="281"/>
      <c r="AF49" s="282"/>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57"/>
      <c r="I50" s="150" t="s">
        <v>249</v>
      </c>
      <c r="J50" s="105" t="s">
        <v>174</v>
      </c>
      <c r="M50" s="135" t="s">
        <v>249</v>
      </c>
      <c r="N50" s="105" t="s">
        <v>175</v>
      </c>
      <c r="Q50" s="135" t="s">
        <v>249</v>
      </c>
      <c r="R50" s="105" t="s">
        <v>176</v>
      </c>
      <c r="X50" s="198"/>
      <c r="Y50" s="135" t="s">
        <v>249</v>
      </c>
      <c r="Z50" s="105" t="s">
        <v>151</v>
      </c>
      <c r="AA50" s="106"/>
      <c r="AB50" s="94"/>
      <c r="AC50" s="283"/>
      <c r="AD50" s="284"/>
      <c r="AE50" s="284"/>
      <c r="AF50" s="285"/>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283"/>
      <c r="AD51" s="284"/>
      <c r="AE51" s="284"/>
      <c r="AF51" s="285"/>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283"/>
      <c r="AD52" s="284"/>
      <c r="AE52" s="284"/>
      <c r="AF52" s="285"/>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283"/>
      <c r="AD53" s="284"/>
      <c r="AE53" s="284"/>
      <c r="AF53" s="285"/>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283"/>
      <c r="AD54" s="284"/>
      <c r="AE54" s="284"/>
      <c r="AF54" s="285"/>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283"/>
      <c r="AD55" s="284"/>
      <c r="AE55" s="284"/>
      <c r="AF55" s="285"/>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283"/>
      <c r="AD56" s="284"/>
      <c r="AE56" s="284"/>
      <c r="AF56" s="285"/>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302" t="s">
        <v>148</v>
      </c>
      <c r="K57" s="302"/>
      <c r="L57" s="174" t="s">
        <v>249</v>
      </c>
      <c r="M57" s="302" t="s">
        <v>160</v>
      </c>
      <c r="N57" s="302"/>
      <c r="O57" s="207"/>
      <c r="P57" s="207"/>
      <c r="Q57" s="207"/>
      <c r="R57" s="207"/>
      <c r="S57" s="207"/>
      <c r="T57" s="207"/>
      <c r="U57" s="207"/>
      <c r="V57" s="207"/>
      <c r="W57" s="207"/>
      <c r="X57" s="208"/>
      <c r="Y57" s="149"/>
      <c r="Z57" s="106"/>
      <c r="AA57" s="106"/>
      <c r="AB57" s="94"/>
      <c r="AC57" s="283"/>
      <c r="AD57" s="284"/>
      <c r="AE57" s="284"/>
      <c r="AF57" s="285"/>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283"/>
      <c r="AD58" s="284"/>
      <c r="AE58" s="284"/>
      <c r="AF58" s="285"/>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283"/>
      <c r="AD59" s="284"/>
      <c r="AE59" s="284"/>
      <c r="AF59" s="285"/>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286"/>
      <c r="AD60" s="287"/>
      <c r="AE60" s="287"/>
      <c r="AF60" s="288"/>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75" t="s">
        <v>117</v>
      </c>
      <c r="I67" s="173" t="s">
        <v>249</v>
      </c>
      <c r="J67" s="278" t="s">
        <v>148</v>
      </c>
      <c r="K67" s="278"/>
      <c r="L67" s="277" t="s">
        <v>249</v>
      </c>
      <c r="M67" s="278" t="s">
        <v>160</v>
      </c>
      <c r="N67" s="278"/>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76"/>
      <c r="I68" s="150" t="s">
        <v>249</v>
      </c>
      <c r="J68" s="278"/>
      <c r="K68" s="278"/>
      <c r="L68" s="277"/>
      <c r="M68" s="278"/>
      <c r="N68" s="278"/>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75" t="s">
        <v>136</v>
      </c>
      <c r="I79" s="277" t="s">
        <v>249</v>
      </c>
      <c r="J79" s="278" t="s">
        <v>148</v>
      </c>
      <c r="K79" s="278"/>
      <c r="L79" s="277" t="s">
        <v>249</v>
      </c>
      <c r="M79" s="278" t="s">
        <v>181</v>
      </c>
      <c r="N79" s="278"/>
      <c r="O79" s="277" t="s">
        <v>249</v>
      </c>
      <c r="P79" s="278" t="s">
        <v>182</v>
      </c>
      <c r="Q79" s="278"/>
      <c r="R79" s="277" t="s">
        <v>249</v>
      </c>
      <c r="S79" s="278" t="s">
        <v>183</v>
      </c>
      <c r="T79" s="278"/>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76"/>
      <c r="I80" s="277"/>
      <c r="J80" s="278"/>
      <c r="K80" s="278"/>
      <c r="L80" s="277"/>
      <c r="M80" s="278"/>
      <c r="N80" s="278"/>
      <c r="O80" s="277"/>
      <c r="P80" s="278"/>
      <c r="Q80" s="278"/>
      <c r="R80" s="277"/>
      <c r="S80" s="278"/>
      <c r="T80" s="278"/>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75" t="s">
        <v>292</v>
      </c>
      <c r="I81" s="277" t="s">
        <v>249</v>
      </c>
      <c r="J81" s="278" t="s">
        <v>148</v>
      </c>
      <c r="K81" s="278"/>
      <c r="L81" s="277" t="s">
        <v>249</v>
      </c>
      <c r="M81" s="278" t="s">
        <v>181</v>
      </c>
      <c r="N81" s="278"/>
      <c r="O81" s="277" t="s">
        <v>249</v>
      </c>
      <c r="P81" s="278" t="s">
        <v>182</v>
      </c>
      <c r="Q81" s="278"/>
      <c r="R81" s="277" t="s">
        <v>249</v>
      </c>
      <c r="S81" s="278" t="s">
        <v>183</v>
      </c>
      <c r="T81" s="278"/>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76"/>
      <c r="I82" s="277"/>
      <c r="J82" s="278"/>
      <c r="K82" s="278"/>
      <c r="L82" s="277"/>
      <c r="M82" s="278"/>
      <c r="N82" s="278"/>
      <c r="O82" s="277"/>
      <c r="P82" s="278"/>
      <c r="Q82" s="278"/>
      <c r="R82" s="277"/>
      <c r="S82" s="278"/>
      <c r="T82" s="278"/>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75" t="s">
        <v>275</v>
      </c>
      <c r="I83" s="277" t="s">
        <v>249</v>
      </c>
      <c r="J83" s="278" t="s">
        <v>148</v>
      </c>
      <c r="K83" s="278"/>
      <c r="L83" s="277" t="s">
        <v>249</v>
      </c>
      <c r="M83" s="278" t="s">
        <v>160</v>
      </c>
      <c r="N83" s="278"/>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76"/>
      <c r="I84" s="277"/>
      <c r="J84" s="278"/>
      <c r="K84" s="278"/>
      <c r="L84" s="277"/>
      <c r="M84" s="278"/>
      <c r="N84" s="278"/>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280"/>
      <c r="AD86" s="281"/>
      <c r="AE86" s="281"/>
      <c r="AF86" s="282"/>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273"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283"/>
      <c r="AD87" s="284"/>
      <c r="AE87" s="284"/>
      <c r="AF87" s="285"/>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274"/>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283"/>
      <c r="AD88" s="284"/>
      <c r="AE88" s="284"/>
      <c r="AF88" s="285"/>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283"/>
      <c r="AD89" s="284"/>
      <c r="AE89" s="284"/>
      <c r="AF89" s="285"/>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283"/>
      <c r="AD90" s="284"/>
      <c r="AE90" s="284"/>
      <c r="AF90" s="285"/>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283"/>
      <c r="AD91" s="284"/>
      <c r="AE91" s="284"/>
      <c r="AF91" s="285"/>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283"/>
      <c r="AD92" s="284"/>
      <c r="AE92" s="284"/>
      <c r="AF92" s="285"/>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283"/>
      <c r="AD93" s="284"/>
      <c r="AE93" s="284"/>
      <c r="AF93" s="285"/>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283"/>
      <c r="AD94" s="284"/>
      <c r="AE94" s="284"/>
      <c r="AF94" s="285"/>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283"/>
      <c r="AD95" s="284"/>
      <c r="AE95" s="284"/>
      <c r="AF95" s="285"/>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283"/>
      <c r="AD96" s="284"/>
      <c r="AE96" s="284"/>
      <c r="AF96" s="285"/>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283"/>
      <c r="AD97" s="284"/>
      <c r="AE97" s="284"/>
      <c r="AF97" s="285"/>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283"/>
      <c r="AD98" s="284"/>
      <c r="AE98" s="284"/>
      <c r="AF98" s="285"/>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283"/>
      <c r="AD99" s="284"/>
      <c r="AE99" s="284"/>
      <c r="AF99" s="285"/>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283"/>
      <c r="AD100" s="284"/>
      <c r="AE100" s="284"/>
      <c r="AF100" s="285"/>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283"/>
      <c r="AD101" s="284"/>
      <c r="AE101" s="284"/>
      <c r="AF101" s="285"/>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283"/>
      <c r="AD102" s="284"/>
      <c r="AE102" s="284"/>
      <c r="AF102" s="285"/>
      <c r="AI102" s="113" t="str">
        <f>"25:serteikyo_kyoka_code:" &amp; IF(I102="■",1,IF(L102="■",6,IF(O102="■",5,IF(R102="■",7,0))))</f>
        <v>25:serteikyo_kyoka_code:0</v>
      </c>
    </row>
    <row r="103" spans="1:36" ht="18.75" hidden="1" customHeight="1" x14ac:dyDescent="0.2">
      <c r="A103" s="95"/>
      <c r="B103" s="96"/>
      <c r="C103" s="97"/>
      <c r="D103" s="98"/>
      <c r="E103" s="99"/>
      <c r="F103" s="100"/>
      <c r="G103" s="99"/>
      <c r="H103" s="275" t="s">
        <v>275</v>
      </c>
      <c r="I103" s="277" t="s">
        <v>249</v>
      </c>
      <c r="J103" s="278" t="s">
        <v>148</v>
      </c>
      <c r="K103" s="278"/>
      <c r="L103" s="277" t="s">
        <v>249</v>
      </c>
      <c r="M103" s="278" t="s">
        <v>160</v>
      </c>
      <c r="N103" s="278"/>
      <c r="O103" s="175"/>
      <c r="P103" s="175"/>
      <c r="Q103" s="175"/>
      <c r="R103" s="175"/>
      <c r="S103" s="175"/>
      <c r="T103" s="175"/>
      <c r="U103" s="175"/>
      <c r="V103" s="175"/>
      <c r="W103" s="175"/>
      <c r="X103" s="216"/>
      <c r="Y103" s="149"/>
      <c r="Z103" s="106"/>
      <c r="AA103" s="106"/>
      <c r="AB103" s="94"/>
      <c r="AC103" s="283"/>
      <c r="AD103" s="284"/>
      <c r="AE103" s="284"/>
      <c r="AF103" s="285"/>
      <c r="AI103" s="113" t="str">
        <f>"25:field221:" &amp; IF(I103="■",1,IF(L103="■",2,0))</f>
        <v>25:field221:0</v>
      </c>
    </row>
    <row r="104" spans="1:36" ht="18.75" hidden="1" customHeight="1" x14ac:dyDescent="0.2">
      <c r="A104" s="95"/>
      <c r="B104" s="96"/>
      <c r="C104" s="97"/>
      <c r="D104" s="98"/>
      <c r="E104" s="99"/>
      <c r="F104" s="100"/>
      <c r="G104" s="99"/>
      <c r="H104" s="276"/>
      <c r="I104" s="277"/>
      <c r="J104" s="278"/>
      <c r="K104" s="278"/>
      <c r="L104" s="277"/>
      <c r="M104" s="278"/>
      <c r="N104" s="278"/>
      <c r="O104" s="103"/>
      <c r="P104" s="103"/>
      <c r="Q104" s="103"/>
      <c r="R104" s="103"/>
      <c r="S104" s="103"/>
      <c r="T104" s="103"/>
      <c r="U104" s="103"/>
      <c r="V104" s="103"/>
      <c r="W104" s="103"/>
      <c r="X104" s="145"/>
      <c r="Y104" s="149"/>
      <c r="Z104" s="106"/>
      <c r="AA104" s="106"/>
      <c r="AB104" s="94"/>
      <c r="AC104" s="283"/>
      <c r="AD104" s="284"/>
      <c r="AE104" s="284"/>
      <c r="AF104" s="285"/>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286"/>
      <c r="AD105" s="287"/>
      <c r="AE105" s="287"/>
      <c r="AF105" s="288"/>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280"/>
      <c r="AD106" s="281"/>
      <c r="AE106" s="281"/>
      <c r="AF106" s="282"/>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273"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283"/>
      <c r="AD107" s="284"/>
      <c r="AE107" s="284"/>
      <c r="AF107" s="285"/>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274"/>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283"/>
      <c r="AD108" s="284"/>
      <c r="AE108" s="284"/>
      <c r="AF108" s="285"/>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283"/>
      <c r="AD109" s="284"/>
      <c r="AE109" s="284"/>
      <c r="AF109" s="285"/>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283"/>
      <c r="AD110" s="284"/>
      <c r="AE110" s="284"/>
      <c r="AF110" s="285"/>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283"/>
      <c r="AD111" s="284"/>
      <c r="AE111" s="284"/>
      <c r="AF111" s="285"/>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283"/>
      <c r="AD112" s="284"/>
      <c r="AE112" s="284"/>
      <c r="AF112" s="285"/>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283"/>
      <c r="AD113" s="284"/>
      <c r="AE113" s="284"/>
      <c r="AF113" s="285"/>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283"/>
      <c r="AD114" s="284"/>
      <c r="AE114" s="284"/>
      <c r="AF114" s="285"/>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283"/>
      <c r="AD115" s="284"/>
      <c r="AE115" s="284"/>
      <c r="AF115" s="285"/>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283"/>
      <c r="AD116" s="284"/>
      <c r="AE116" s="284"/>
      <c r="AF116" s="285"/>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283"/>
      <c r="AD117" s="284"/>
      <c r="AE117" s="284"/>
      <c r="AF117" s="285"/>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283"/>
      <c r="AD118" s="284"/>
      <c r="AE118" s="284"/>
      <c r="AF118" s="285"/>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283"/>
      <c r="AD119" s="284"/>
      <c r="AE119" s="284"/>
      <c r="AF119" s="285"/>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283"/>
      <c r="AD120" s="284"/>
      <c r="AE120" s="284"/>
      <c r="AF120" s="285"/>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283"/>
      <c r="AD121" s="284"/>
      <c r="AE121" s="284"/>
      <c r="AF121" s="285"/>
      <c r="AI121" s="113" t="str">
        <f>"25:serteikyo_kyoka_code:" &amp; IF(I121="■",1,IF(L121="■",6,IF(O121="■",5,IF(R121="■",7,0))))</f>
        <v>25:serteikyo_kyoka_code:0</v>
      </c>
    </row>
    <row r="122" spans="1:36" ht="18.75" hidden="1" customHeight="1" x14ac:dyDescent="0.2">
      <c r="A122" s="95"/>
      <c r="B122" s="96"/>
      <c r="C122" s="97"/>
      <c r="D122" s="98"/>
      <c r="E122" s="99"/>
      <c r="F122" s="100"/>
      <c r="G122" s="99"/>
      <c r="H122" s="275" t="s">
        <v>275</v>
      </c>
      <c r="I122" s="277" t="s">
        <v>249</v>
      </c>
      <c r="J122" s="278" t="s">
        <v>148</v>
      </c>
      <c r="K122" s="278"/>
      <c r="L122" s="277" t="s">
        <v>249</v>
      </c>
      <c r="M122" s="278" t="s">
        <v>160</v>
      </c>
      <c r="N122" s="278"/>
      <c r="O122" s="175"/>
      <c r="P122" s="175"/>
      <c r="Q122" s="175"/>
      <c r="R122" s="175"/>
      <c r="S122" s="175"/>
      <c r="T122" s="175"/>
      <c r="U122" s="175"/>
      <c r="V122" s="175"/>
      <c r="W122" s="175"/>
      <c r="X122" s="216"/>
      <c r="Y122" s="149"/>
      <c r="Z122" s="106"/>
      <c r="AA122" s="106"/>
      <c r="AB122" s="94"/>
      <c r="AC122" s="283"/>
      <c r="AD122" s="284"/>
      <c r="AE122" s="284"/>
      <c r="AF122" s="285"/>
      <c r="AI122" s="113" t="str">
        <f>"25:field221:" &amp; IF(I122="■",1,IF(L122="■",2,0))</f>
        <v>25:field221:0</v>
      </c>
    </row>
    <row r="123" spans="1:36" ht="18.75" hidden="1" customHeight="1" x14ac:dyDescent="0.2">
      <c r="A123" s="95"/>
      <c r="B123" s="96"/>
      <c r="C123" s="97"/>
      <c r="D123" s="98"/>
      <c r="E123" s="99"/>
      <c r="F123" s="100"/>
      <c r="G123" s="99"/>
      <c r="H123" s="276"/>
      <c r="I123" s="277"/>
      <c r="J123" s="278"/>
      <c r="K123" s="278"/>
      <c r="L123" s="277"/>
      <c r="M123" s="278"/>
      <c r="N123" s="278"/>
      <c r="O123" s="103"/>
      <c r="P123" s="103"/>
      <c r="Q123" s="103"/>
      <c r="R123" s="103"/>
      <c r="S123" s="103"/>
      <c r="T123" s="103"/>
      <c r="U123" s="103"/>
      <c r="V123" s="103"/>
      <c r="W123" s="103"/>
      <c r="X123" s="145"/>
      <c r="Y123" s="149"/>
      <c r="Z123" s="106"/>
      <c r="AA123" s="106"/>
      <c r="AB123" s="94"/>
      <c r="AC123" s="283"/>
      <c r="AD123" s="284"/>
      <c r="AE123" s="284"/>
      <c r="AF123" s="285"/>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286"/>
      <c r="AD124" s="287"/>
      <c r="AE124" s="287"/>
      <c r="AF124" s="288"/>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280"/>
      <c r="AD125" s="281"/>
      <c r="AE125" s="281"/>
      <c r="AF125" s="282"/>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273"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283"/>
      <c r="AD126" s="284"/>
      <c r="AE126" s="284"/>
      <c r="AF126" s="285"/>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274"/>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283"/>
      <c r="AD127" s="284"/>
      <c r="AE127" s="284"/>
      <c r="AF127" s="285"/>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283"/>
      <c r="AD128" s="284"/>
      <c r="AE128" s="284"/>
      <c r="AF128" s="285"/>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283"/>
      <c r="AD129" s="284"/>
      <c r="AE129" s="284"/>
      <c r="AF129" s="285"/>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283"/>
      <c r="AD130" s="284"/>
      <c r="AE130" s="284"/>
      <c r="AF130" s="285"/>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283"/>
      <c r="AD131" s="284"/>
      <c r="AE131" s="284"/>
      <c r="AF131" s="285"/>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283"/>
      <c r="AD132" s="284"/>
      <c r="AE132" s="284"/>
      <c r="AF132" s="285"/>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283"/>
      <c r="AD133" s="284"/>
      <c r="AE133" s="284"/>
      <c r="AF133" s="285"/>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283"/>
      <c r="AD134" s="284"/>
      <c r="AE134" s="284"/>
      <c r="AF134" s="285"/>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283"/>
      <c r="AD135" s="284"/>
      <c r="AE135" s="284"/>
      <c r="AF135" s="285"/>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283"/>
      <c r="AD136" s="284"/>
      <c r="AE136" s="284"/>
      <c r="AF136" s="285"/>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283"/>
      <c r="AD137" s="284"/>
      <c r="AE137" s="284"/>
      <c r="AF137" s="285"/>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283"/>
      <c r="AD138" s="284"/>
      <c r="AE138" s="284"/>
      <c r="AF138" s="285"/>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283"/>
      <c r="AD139" s="284"/>
      <c r="AE139" s="284"/>
      <c r="AF139" s="285"/>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283"/>
      <c r="AD140" s="284"/>
      <c r="AE140" s="284"/>
      <c r="AF140" s="285"/>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283"/>
      <c r="AD141" s="284"/>
      <c r="AE141" s="284"/>
      <c r="AF141" s="285"/>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283"/>
      <c r="AD142" s="284"/>
      <c r="AE142" s="284"/>
      <c r="AF142" s="285"/>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283"/>
      <c r="AD143" s="284"/>
      <c r="AE143" s="284"/>
      <c r="AF143" s="285"/>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283"/>
      <c r="AD144" s="284"/>
      <c r="AE144" s="284"/>
      <c r="AF144" s="285"/>
      <c r="AI144" s="113" t="str">
        <f>"25:serteikyo_kyoka_code:" &amp; IF(I144="■",1,IF(L144="■",6,IF(O144="■",5,IF(R144="■",7,0))))</f>
        <v>25:serteikyo_kyoka_code:0</v>
      </c>
    </row>
    <row r="145" spans="1:36" ht="18.75" hidden="1" customHeight="1" x14ac:dyDescent="0.2">
      <c r="A145" s="95"/>
      <c r="B145" s="96"/>
      <c r="C145" s="97"/>
      <c r="D145" s="98"/>
      <c r="E145" s="99"/>
      <c r="F145" s="100"/>
      <c r="G145" s="99"/>
      <c r="H145" s="275" t="s">
        <v>275</v>
      </c>
      <c r="I145" s="277" t="s">
        <v>249</v>
      </c>
      <c r="J145" s="278" t="s">
        <v>148</v>
      </c>
      <c r="K145" s="278"/>
      <c r="L145" s="277" t="s">
        <v>249</v>
      </c>
      <c r="M145" s="278" t="s">
        <v>160</v>
      </c>
      <c r="N145" s="278"/>
      <c r="O145" s="175"/>
      <c r="P145" s="175"/>
      <c r="Q145" s="175"/>
      <c r="R145" s="175"/>
      <c r="S145" s="175"/>
      <c r="T145" s="175"/>
      <c r="U145" s="175"/>
      <c r="V145" s="175"/>
      <c r="W145" s="175"/>
      <c r="X145" s="216"/>
      <c r="Y145" s="149"/>
      <c r="Z145" s="106"/>
      <c r="AA145" s="106"/>
      <c r="AB145" s="94"/>
      <c r="AC145" s="283"/>
      <c r="AD145" s="284"/>
      <c r="AE145" s="284"/>
      <c r="AF145" s="285"/>
      <c r="AI145" s="113" t="str">
        <f>"25:field221:" &amp; IF(I145="■",1,IF(L145="■",2,0))</f>
        <v>25:field221:0</v>
      </c>
    </row>
    <row r="146" spans="1:36" ht="18.75" hidden="1" customHeight="1" x14ac:dyDescent="0.2">
      <c r="A146" s="95"/>
      <c r="B146" s="96"/>
      <c r="C146" s="97"/>
      <c r="D146" s="98"/>
      <c r="E146" s="99"/>
      <c r="F146" s="100"/>
      <c r="G146" s="99"/>
      <c r="H146" s="276"/>
      <c r="I146" s="277"/>
      <c r="J146" s="278"/>
      <c r="K146" s="278"/>
      <c r="L146" s="277"/>
      <c r="M146" s="278"/>
      <c r="N146" s="278"/>
      <c r="O146" s="103"/>
      <c r="P146" s="103"/>
      <c r="Q146" s="103"/>
      <c r="R146" s="103"/>
      <c r="S146" s="103"/>
      <c r="T146" s="103"/>
      <c r="U146" s="103"/>
      <c r="V146" s="103"/>
      <c r="W146" s="103"/>
      <c r="X146" s="145"/>
      <c r="Y146" s="149"/>
      <c r="Z146" s="106"/>
      <c r="AA146" s="106"/>
      <c r="AB146" s="94"/>
      <c r="AC146" s="283"/>
      <c r="AD146" s="284"/>
      <c r="AE146" s="284"/>
      <c r="AF146" s="285"/>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286"/>
      <c r="AD147" s="287"/>
      <c r="AE147" s="287"/>
      <c r="AF147" s="288"/>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280"/>
      <c r="AD148" s="281"/>
      <c r="AE148" s="281"/>
      <c r="AF148" s="282"/>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273"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283"/>
      <c r="AD149" s="284"/>
      <c r="AE149" s="284"/>
      <c r="AF149" s="285"/>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274"/>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283"/>
      <c r="AD150" s="284"/>
      <c r="AE150" s="284"/>
      <c r="AF150" s="285"/>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283"/>
      <c r="AD151" s="284"/>
      <c r="AE151" s="284"/>
      <c r="AF151" s="285"/>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283"/>
      <c r="AD152" s="284"/>
      <c r="AE152" s="284"/>
      <c r="AF152" s="285"/>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283"/>
      <c r="AD153" s="284"/>
      <c r="AE153" s="284"/>
      <c r="AF153" s="285"/>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283"/>
      <c r="AD154" s="284"/>
      <c r="AE154" s="284"/>
      <c r="AF154" s="285"/>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283"/>
      <c r="AD155" s="284"/>
      <c r="AE155" s="284"/>
      <c r="AF155" s="285"/>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283"/>
      <c r="AD156" s="284"/>
      <c r="AE156" s="284"/>
      <c r="AF156" s="285"/>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283"/>
      <c r="AD157" s="284"/>
      <c r="AE157" s="284"/>
      <c r="AF157" s="285"/>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283"/>
      <c r="AD158" s="284"/>
      <c r="AE158" s="284"/>
      <c r="AF158" s="285"/>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283"/>
      <c r="AD159" s="284"/>
      <c r="AE159" s="284"/>
      <c r="AF159" s="285"/>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283"/>
      <c r="AD160" s="284"/>
      <c r="AE160" s="284"/>
      <c r="AF160" s="285"/>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283"/>
      <c r="AD161" s="284"/>
      <c r="AE161" s="284"/>
      <c r="AF161" s="285"/>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283"/>
      <c r="AD162" s="284"/>
      <c r="AE162" s="284"/>
      <c r="AF162" s="285"/>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283"/>
      <c r="AD163" s="284"/>
      <c r="AE163" s="284"/>
      <c r="AF163" s="285"/>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283"/>
      <c r="AD164" s="284"/>
      <c r="AE164" s="284"/>
      <c r="AF164" s="285"/>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283"/>
      <c r="AD165" s="284"/>
      <c r="AE165" s="284"/>
      <c r="AF165" s="285"/>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283"/>
      <c r="AD166" s="284"/>
      <c r="AE166" s="284"/>
      <c r="AF166" s="285"/>
      <c r="AI166" s="113" t="str">
        <f>"25:serteikyo_kyoka_code:" &amp; IF(I166="■",1,IF(L166="■",6,IF(O166="■",5,IF(R166="■",7,0))))</f>
        <v>25:serteikyo_kyoka_code:0</v>
      </c>
    </row>
    <row r="167" spans="1:36" ht="18.75" hidden="1" customHeight="1" x14ac:dyDescent="0.2">
      <c r="A167" s="95"/>
      <c r="B167" s="96"/>
      <c r="C167" s="97"/>
      <c r="D167" s="98"/>
      <c r="E167" s="99"/>
      <c r="F167" s="100"/>
      <c r="G167" s="99"/>
      <c r="H167" s="275" t="s">
        <v>275</v>
      </c>
      <c r="I167" s="277" t="s">
        <v>249</v>
      </c>
      <c r="J167" s="278" t="s">
        <v>148</v>
      </c>
      <c r="K167" s="278"/>
      <c r="L167" s="277" t="s">
        <v>249</v>
      </c>
      <c r="M167" s="278" t="s">
        <v>160</v>
      </c>
      <c r="N167" s="278"/>
      <c r="O167" s="175"/>
      <c r="P167" s="175"/>
      <c r="Q167" s="175"/>
      <c r="R167" s="175"/>
      <c r="S167" s="175"/>
      <c r="T167" s="175"/>
      <c r="U167" s="175"/>
      <c r="V167" s="175"/>
      <c r="W167" s="175"/>
      <c r="X167" s="216"/>
      <c r="Y167" s="149"/>
      <c r="Z167" s="106"/>
      <c r="AA167" s="106"/>
      <c r="AB167" s="94"/>
      <c r="AC167" s="283"/>
      <c r="AD167" s="284"/>
      <c r="AE167" s="284"/>
      <c r="AF167" s="285"/>
      <c r="AI167" s="113" t="str">
        <f>"25:field221:" &amp; IF(I167="■",1,IF(L167="■",2,0))</f>
        <v>25:field221:0</v>
      </c>
    </row>
    <row r="168" spans="1:36" ht="18.75" hidden="1" customHeight="1" x14ac:dyDescent="0.2">
      <c r="A168" s="95"/>
      <c r="B168" s="96"/>
      <c r="C168" s="97"/>
      <c r="D168" s="98"/>
      <c r="E168" s="99"/>
      <c r="F168" s="100"/>
      <c r="G168" s="99"/>
      <c r="H168" s="276"/>
      <c r="I168" s="277"/>
      <c r="J168" s="278"/>
      <c r="K168" s="278"/>
      <c r="L168" s="277"/>
      <c r="M168" s="278"/>
      <c r="N168" s="278"/>
      <c r="O168" s="103"/>
      <c r="P168" s="103"/>
      <c r="Q168" s="103"/>
      <c r="R168" s="103"/>
      <c r="S168" s="103"/>
      <c r="T168" s="103"/>
      <c r="U168" s="103"/>
      <c r="V168" s="103"/>
      <c r="W168" s="103"/>
      <c r="X168" s="145"/>
      <c r="Y168" s="149"/>
      <c r="Z168" s="106"/>
      <c r="AA168" s="106"/>
      <c r="AB168" s="94"/>
      <c r="AC168" s="283"/>
      <c r="AD168" s="284"/>
      <c r="AE168" s="284"/>
      <c r="AF168" s="285"/>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286"/>
      <c r="AD169" s="287"/>
      <c r="AE169" s="287"/>
      <c r="AF169" s="288"/>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280"/>
      <c r="AD170" s="281"/>
      <c r="AE170" s="281"/>
      <c r="AF170" s="282"/>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273"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283"/>
      <c r="AD171" s="284"/>
      <c r="AE171" s="284"/>
      <c r="AF171" s="285"/>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274"/>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283"/>
      <c r="AD172" s="284"/>
      <c r="AE172" s="284"/>
      <c r="AF172" s="285"/>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283"/>
      <c r="AD173" s="284"/>
      <c r="AE173" s="284"/>
      <c r="AF173" s="285"/>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283"/>
      <c r="AD174" s="284"/>
      <c r="AE174" s="284"/>
      <c r="AF174" s="285"/>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283"/>
      <c r="AD175" s="284"/>
      <c r="AE175" s="284"/>
      <c r="AF175" s="285"/>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283"/>
      <c r="AD176" s="284"/>
      <c r="AE176" s="284"/>
      <c r="AF176" s="285"/>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283"/>
      <c r="AD177" s="284"/>
      <c r="AE177" s="284"/>
      <c r="AF177" s="285"/>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283"/>
      <c r="AD178" s="284"/>
      <c r="AE178" s="284"/>
      <c r="AF178" s="285"/>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283"/>
      <c r="AD179" s="284"/>
      <c r="AE179" s="284"/>
      <c r="AF179" s="285"/>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283"/>
      <c r="AD180" s="284"/>
      <c r="AE180" s="284"/>
      <c r="AF180" s="285"/>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283"/>
      <c r="AD181" s="284"/>
      <c r="AE181" s="284"/>
      <c r="AF181" s="285"/>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283"/>
      <c r="AD182" s="284"/>
      <c r="AE182" s="284"/>
      <c r="AF182" s="285"/>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283"/>
      <c r="AD183" s="284"/>
      <c r="AE183" s="284"/>
      <c r="AF183" s="285"/>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283"/>
      <c r="AD184" s="284"/>
      <c r="AE184" s="284"/>
      <c r="AF184" s="285"/>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283"/>
      <c r="AD185" s="284"/>
      <c r="AE185" s="284"/>
      <c r="AF185" s="285"/>
      <c r="AI185" s="113" t="str">
        <f>"25:serteikyo_kyoka_code:" &amp; IF(I185="■",1,IF(L185="■",6,IF(O185="■",5,IF(R185="■",7,0))))</f>
        <v>25:serteikyo_kyoka_code:0</v>
      </c>
    </row>
    <row r="186" spans="1:36" ht="18.75" hidden="1" customHeight="1" x14ac:dyDescent="0.2">
      <c r="A186" s="95"/>
      <c r="B186" s="96"/>
      <c r="C186" s="97"/>
      <c r="D186" s="98"/>
      <c r="E186" s="99"/>
      <c r="F186" s="100"/>
      <c r="G186" s="99"/>
      <c r="H186" s="275" t="s">
        <v>275</v>
      </c>
      <c r="I186" s="277" t="s">
        <v>249</v>
      </c>
      <c r="J186" s="278" t="s">
        <v>148</v>
      </c>
      <c r="K186" s="278"/>
      <c r="L186" s="277" t="s">
        <v>249</v>
      </c>
      <c r="M186" s="278" t="s">
        <v>160</v>
      </c>
      <c r="N186" s="278"/>
      <c r="O186" s="175"/>
      <c r="P186" s="175"/>
      <c r="Q186" s="175"/>
      <c r="R186" s="175"/>
      <c r="S186" s="175"/>
      <c r="T186" s="175"/>
      <c r="U186" s="175"/>
      <c r="V186" s="175"/>
      <c r="W186" s="175"/>
      <c r="X186" s="216"/>
      <c r="Y186" s="149"/>
      <c r="Z186" s="106"/>
      <c r="AA186" s="106"/>
      <c r="AB186" s="94"/>
      <c r="AC186" s="283"/>
      <c r="AD186" s="284"/>
      <c r="AE186" s="284"/>
      <c r="AF186" s="285"/>
      <c r="AI186" s="113" t="str">
        <f>"25:field221:" &amp; IF(I186="■",1,IF(L186="■",2,0))</f>
        <v>25:field221:0</v>
      </c>
    </row>
    <row r="187" spans="1:36" ht="18.75" hidden="1" customHeight="1" x14ac:dyDescent="0.2">
      <c r="A187" s="95"/>
      <c r="B187" s="96"/>
      <c r="C187" s="97"/>
      <c r="D187" s="98"/>
      <c r="E187" s="99"/>
      <c r="F187" s="100"/>
      <c r="G187" s="99"/>
      <c r="H187" s="276"/>
      <c r="I187" s="277"/>
      <c r="J187" s="278"/>
      <c r="K187" s="278"/>
      <c r="L187" s="277"/>
      <c r="M187" s="278"/>
      <c r="N187" s="278"/>
      <c r="O187" s="103"/>
      <c r="P187" s="103"/>
      <c r="Q187" s="103"/>
      <c r="R187" s="103"/>
      <c r="S187" s="103"/>
      <c r="T187" s="103"/>
      <c r="U187" s="103"/>
      <c r="V187" s="103"/>
      <c r="W187" s="103"/>
      <c r="X187" s="145"/>
      <c r="Y187" s="149"/>
      <c r="Z187" s="106"/>
      <c r="AA187" s="106"/>
      <c r="AB187" s="94"/>
      <c r="AC187" s="283"/>
      <c r="AD187" s="284"/>
      <c r="AE187" s="284"/>
      <c r="AF187" s="285"/>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286"/>
      <c r="AD188" s="287"/>
      <c r="AE188" s="287"/>
      <c r="AF188" s="288"/>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280"/>
      <c r="AD189" s="281"/>
      <c r="AE189" s="281"/>
      <c r="AF189" s="282"/>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273"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283"/>
      <c r="AD190" s="284"/>
      <c r="AE190" s="284"/>
      <c r="AF190" s="285"/>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274"/>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283"/>
      <c r="AD191" s="284"/>
      <c r="AE191" s="284"/>
      <c r="AF191" s="285"/>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283"/>
      <c r="AD192" s="284"/>
      <c r="AE192" s="284"/>
      <c r="AF192" s="285"/>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283"/>
      <c r="AD193" s="284"/>
      <c r="AE193" s="284"/>
      <c r="AF193" s="285"/>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283"/>
      <c r="AD194" s="284"/>
      <c r="AE194" s="284"/>
      <c r="AF194" s="285"/>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283"/>
      <c r="AD195" s="284"/>
      <c r="AE195" s="284"/>
      <c r="AF195" s="285"/>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283"/>
      <c r="AD196" s="284"/>
      <c r="AE196" s="284"/>
      <c r="AF196" s="285"/>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283"/>
      <c r="AD197" s="284"/>
      <c r="AE197" s="284"/>
      <c r="AF197" s="285"/>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283"/>
      <c r="AD198" s="284"/>
      <c r="AE198" s="284"/>
      <c r="AF198" s="285"/>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283"/>
      <c r="AD199" s="284"/>
      <c r="AE199" s="284"/>
      <c r="AF199" s="285"/>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283"/>
      <c r="AD200" s="284"/>
      <c r="AE200" s="284"/>
      <c r="AF200" s="285"/>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283"/>
      <c r="AD201" s="284"/>
      <c r="AE201" s="284"/>
      <c r="AF201" s="285"/>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283"/>
      <c r="AD202" s="284"/>
      <c r="AE202" s="284"/>
      <c r="AF202" s="285"/>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283"/>
      <c r="AD203" s="284"/>
      <c r="AE203" s="284"/>
      <c r="AF203" s="285"/>
      <c r="AI203" s="113" t="str">
        <f>"25:serteikyo_kyoka_code:" &amp; IF(I203="■",1,IF(L203="■",6,IF(O203="■",5,IF(R203="■",7,0))))</f>
        <v>25:serteikyo_kyoka_code:0</v>
      </c>
    </row>
    <row r="204" spans="1:36" ht="18.75" hidden="1" customHeight="1" x14ac:dyDescent="0.2">
      <c r="A204" s="95"/>
      <c r="B204" s="96"/>
      <c r="C204" s="97"/>
      <c r="D204" s="98"/>
      <c r="E204" s="99"/>
      <c r="F204" s="100"/>
      <c r="G204" s="99"/>
      <c r="H204" s="275" t="s">
        <v>275</v>
      </c>
      <c r="I204" s="277" t="s">
        <v>249</v>
      </c>
      <c r="J204" s="278" t="s">
        <v>148</v>
      </c>
      <c r="K204" s="278"/>
      <c r="L204" s="277" t="s">
        <v>249</v>
      </c>
      <c r="M204" s="278" t="s">
        <v>160</v>
      </c>
      <c r="N204" s="278"/>
      <c r="O204" s="175"/>
      <c r="P204" s="175"/>
      <c r="Q204" s="175"/>
      <c r="R204" s="175"/>
      <c r="S204" s="175"/>
      <c r="T204" s="175"/>
      <c r="U204" s="175"/>
      <c r="V204" s="175"/>
      <c r="W204" s="175"/>
      <c r="X204" s="216"/>
      <c r="Y204" s="149"/>
      <c r="Z204" s="106"/>
      <c r="AA204" s="106"/>
      <c r="AB204" s="94"/>
      <c r="AC204" s="283"/>
      <c r="AD204" s="284"/>
      <c r="AE204" s="284"/>
      <c r="AF204" s="285"/>
      <c r="AI204" s="113" t="str">
        <f>"25:field221:" &amp; IF(I204="■",1,IF(L204="■",2,0))</f>
        <v>25:field221:0</v>
      </c>
    </row>
    <row r="205" spans="1:36" ht="18.75" hidden="1" customHeight="1" x14ac:dyDescent="0.2">
      <c r="A205" s="95"/>
      <c r="B205" s="96"/>
      <c r="C205" s="97"/>
      <c r="D205" s="98"/>
      <c r="E205" s="99"/>
      <c r="F205" s="100"/>
      <c r="G205" s="99"/>
      <c r="H205" s="276"/>
      <c r="I205" s="277"/>
      <c r="J205" s="278"/>
      <c r="K205" s="278"/>
      <c r="L205" s="277"/>
      <c r="M205" s="278"/>
      <c r="N205" s="278"/>
      <c r="O205" s="103"/>
      <c r="P205" s="103"/>
      <c r="Q205" s="103"/>
      <c r="R205" s="103"/>
      <c r="S205" s="103"/>
      <c r="T205" s="103"/>
      <c r="U205" s="103"/>
      <c r="V205" s="103"/>
      <c r="W205" s="103"/>
      <c r="X205" s="145"/>
      <c r="Y205" s="149"/>
      <c r="Z205" s="106"/>
      <c r="AA205" s="106"/>
      <c r="AB205" s="94"/>
      <c r="AC205" s="283"/>
      <c r="AD205" s="284"/>
      <c r="AE205" s="284"/>
      <c r="AF205" s="285"/>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286"/>
      <c r="AD206" s="287"/>
      <c r="AE206" s="287"/>
      <c r="AF206" s="288"/>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79"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280"/>
      <c r="AD207" s="281"/>
      <c r="AE207" s="281"/>
      <c r="AF207" s="282"/>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274"/>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283"/>
      <c r="AD208" s="284"/>
      <c r="AE208" s="284"/>
      <c r="AF208" s="285"/>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283"/>
      <c r="AD209" s="284"/>
      <c r="AE209" s="284"/>
      <c r="AF209" s="285"/>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283"/>
      <c r="AD210" s="284"/>
      <c r="AE210" s="284"/>
      <c r="AF210" s="285"/>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283"/>
      <c r="AD211" s="284"/>
      <c r="AE211" s="284"/>
      <c r="AF211" s="285"/>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283"/>
      <c r="AD212" s="284"/>
      <c r="AE212" s="284"/>
      <c r="AF212" s="285"/>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283"/>
      <c r="AD213" s="284"/>
      <c r="AE213" s="284"/>
      <c r="AF213" s="285"/>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283"/>
      <c r="AD214" s="284"/>
      <c r="AE214" s="284"/>
      <c r="AF214" s="285"/>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283"/>
      <c r="AD215" s="284"/>
      <c r="AE215" s="284"/>
      <c r="AF215" s="285"/>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283"/>
      <c r="AD216" s="284"/>
      <c r="AE216" s="284"/>
      <c r="AF216" s="285"/>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283"/>
      <c r="AD217" s="284"/>
      <c r="AE217" s="284"/>
      <c r="AF217" s="285"/>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283"/>
      <c r="AD218" s="284"/>
      <c r="AE218" s="284"/>
      <c r="AF218" s="285"/>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283"/>
      <c r="AD219" s="284"/>
      <c r="AE219" s="284"/>
      <c r="AF219" s="285"/>
      <c r="AI219" s="113" t="str">
        <f>"26:ninti_senmoncare_code:" &amp; IF(I219="■",1,IF(O219="■",3,IF(L219="■",2,0)))</f>
        <v>26:ninti_senmoncare_code:0</v>
      </c>
    </row>
    <row r="220" spans="1:35" ht="18.75" hidden="1" customHeight="1" x14ac:dyDescent="0.2">
      <c r="A220" s="95"/>
      <c r="B220" s="96"/>
      <c r="C220" s="97"/>
      <c r="D220" s="98"/>
      <c r="E220" s="101"/>
      <c r="F220" s="98"/>
      <c r="G220" s="99" t="s">
        <v>215</v>
      </c>
      <c r="H220" s="273"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283"/>
      <c r="AD220" s="284"/>
      <c r="AE220" s="284"/>
      <c r="AF220" s="285"/>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274"/>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283"/>
      <c r="AD221" s="284"/>
      <c r="AE221" s="284"/>
      <c r="AF221" s="285"/>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283"/>
      <c r="AD222" s="284"/>
      <c r="AE222" s="284"/>
      <c r="AF222" s="285"/>
      <c r="AI222" s="113" t="str">
        <f>"26:field225:" &amp; IF(I222="■",1,IF(L222="■",2,IF(O222="■",3,0)))</f>
        <v>26:field225:0</v>
      </c>
    </row>
    <row r="223" spans="1:35" ht="18.75" hidden="1" customHeight="1" x14ac:dyDescent="0.2">
      <c r="A223" s="95"/>
      <c r="B223" s="96"/>
      <c r="C223" s="97"/>
      <c r="D223" s="98"/>
      <c r="E223" s="101"/>
      <c r="F223" s="150" t="s">
        <v>249</v>
      </c>
      <c r="G223" s="99" t="s">
        <v>223</v>
      </c>
      <c r="H223" s="273"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283"/>
      <c r="AD223" s="284"/>
      <c r="AE223" s="284"/>
      <c r="AF223" s="285"/>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274"/>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283"/>
      <c r="AD224" s="284"/>
      <c r="AE224" s="284"/>
      <c r="AF224" s="285"/>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283"/>
      <c r="AD225" s="284"/>
      <c r="AE225" s="284"/>
      <c r="AF225" s="285"/>
      <c r="AI225" s="113" t="str">
        <f>"26:serteikyo_kyoka_code:" &amp; IF(I225="■",1,IF(L225="■",6,IF(O225="■",5,IF(R225="■",7,0))))</f>
        <v>26:serteikyo_kyoka_code:0</v>
      </c>
    </row>
    <row r="226" spans="1:36" ht="18.75" hidden="1" customHeight="1" x14ac:dyDescent="0.2">
      <c r="A226" s="95"/>
      <c r="B226" s="96"/>
      <c r="C226" s="97"/>
      <c r="D226" s="98"/>
      <c r="E226" s="101"/>
      <c r="F226" s="98"/>
      <c r="G226" s="99"/>
      <c r="H226" s="275" t="s">
        <v>275</v>
      </c>
      <c r="I226" s="277" t="s">
        <v>249</v>
      </c>
      <c r="J226" s="278" t="s">
        <v>148</v>
      </c>
      <c r="K226" s="278"/>
      <c r="L226" s="277" t="s">
        <v>249</v>
      </c>
      <c r="M226" s="278" t="s">
        <v>160</v>
      </c>
      <c r="N226" s="278"/>
      <c r="O226" s="227"/>
      <c r="P226" s="227"/>
      <c r="Q226" s="227"/>
      <c r="R226" s="227"/>
      <c r="S226" s="227"/>
      <c r="T226" s="227"/>
      <c r="U226" s="227"/>
      <c r="V226" s="227"/>
      <c r="W226" s="227"/>
      <c r="X226" s="228"/>
      <c r="Y226" s="149"/>
      <c r="Z226" s="106"/>
      <c r="AA226" s="106"/>
      <c r="AB226" s="94"/>
      <c r="AC226" s="283"/>
      <c r="AD226" s="284"/>
      <c r="AE226" s="284"/>
      <c r="AF226" s="285"/>
      <c r="AI226" s="113" t="str">
        <f>"26:field221:" &amp; IF(I226="■",1,IF(L226="■",2,0))</f>
        <v>26:field221:0</v>
      </c>
    </row>
    <row r="227" spans="1:36" ht="18.75" hidden="1" customHeight="1" x14ac:dyDescent="0.2">
      <c r="A227" s="95"/>
      <c r="B227" s="96"/>
      <c r="C227" s="97"/>
      <c r="D227" s="98"/>
      <c r="E227" s="101"/>
      <c r="F227" s="98"/>
      <c r="G227" s="99"/>
      <c r="H227" s="276"/>
      <c r="I227" s="277"/>
      <c r="J227" s="278"/>
      <c r="K227" s="278"/>
      <c r="L227" s="277"/>
      <c r="M227" s="278"/>
      <c r="N227" s="278"/>
      <c r="O227" s="221"/>
      <c r="P227" s="221"/>
      <c r="Q227" s="221"/>
      <c r="R227" s="221"/>
      <c r="S227" s="221"/>
      <c r="T227" s="221"/>
      <c r="U227" s="221"/>
      <c r="V227" s="221"/>
      <c r="W227" s="221"/>
      <c r="X227" s="222"/>
      <c r="Y227" s="149"/>
      <c r="Z227" s="106"/>
      <c r="AA227" s="106"/>
      <c r="AB227" s="94"/>
      <c r="AC227" s="283"/>
      <c r="AD227" s="284"/>
      <c r="AE227" s="284"/>
      <c r="AF227" s="285"/>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286"/>
      <c r="AD228" s="287"/>
      <c r="AE228" s="287"/>
      <c r="AF228" s="288"/>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54"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280"/>
      <c r="AD229" s="281"/>
      <c r="AE229" s="281"/>
      <c r="AF229" s="282"/>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55"/>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283"/>
      <c r="AD230" s="284"/>
      <c r="AE230" s="284"/>
      <c r="AF230" s="285"/>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283"/>
      <c r="AD231" s="284"/>
      <c r="AE231" s="284"/>
      <c r="AF231" s="285"/>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283"/>
      <c r="AD232" s="284"/>
      <c r="AE232" s="284"/>
      <c r="AF232" s="285"/>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283"/>
      <c r="AD233" s="284"/>
      <c r="AE233" s="284"/>
      <c r="AF233" s="285"/>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283"/>
      <c r="AD234" s="284"/>
      <c r="AE234" s="284"/>
      <c r="AF234" s="285"/>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283"/>
      <c r="AD235" s="284"/>
      <c r="AE235" s="284"/>
      <c r="AF235" s="285"/>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283"/>
      <c r="AD236" s="284"/>
      <c r="AE236" s="284"/>
      <c r="AF236" s="285"/>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283"/>
      <c r="AD237" s="284"/>
      <c r="AE237" s="284"/>
      <c r="AF237" s="285"/>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283"/>
      <c r="AD238" s="284"/>
      <c r="AE238" s="284"/>
      <c r="AF238" s="285"/>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283"/>
      <c r="AD239" s="284"/>
      <c r="AE239" s="284"/>
      <c r="AF239" s="285"/>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283"/>
      <c r="AD240" s="284"/>
      <c r="AE240" s="284"/>
      <c r="AF240" s="285"/>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283"/>
      <c r="AD241" s="284"/>
      <c r="AE241" s="284"/>
      <c r="AF241" s="285"/>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283"/>
      <c r="AD242" s="284"/>
      <c r="AE242" s="284"/>
      <c r="AF242" s="285"/>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55"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283"/>
      <c r="AD243" s="284"/>
      <c r="AE243" s="284"/>
      <c r="AF243" s="285"/>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55"/>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283"/>
      <c r="AD244" s="284"/>
      <c r="AE244" s="284"/>
      <c r="AF244" s="285"/>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283"/>
      <c r="AD245" s="284"/>
      <c r="AE245" s="284"/>
      <c r="AF245" s="285"/>
      <c r="AI245" s="113" t="str">
        <f>"26:field225:" &amp; IF(I245="■",1,IF(L245="■",2,IF(O245="■",3,0)))</f>
        <v>26:field225:0</v>
      </c>
    </row>
    <row r="246" spans="1:36" ht="18.75" hidden="1" customHeight="1" x14ac:dyDescent="0.2">
      <c r="A246" s="95"/>
      <c r="B246" s="96"/>
      <c r="C246" s="97"/>
      <c r="D246" s="98"/>
      <c r="E246" s="99"/>
      <c r="F246" s="95"/>
      <c r="G246" s="99"/>
      <c r="H246" s="355"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283"/>
      <c r="AD246" s="284"/>
      <c r="AE246" s="284"/>
      <c r="AF246" s="285"/>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55"/>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283"/>
      <c r="AD247" s="284"/>
      <c r="AE247" s="284"/>
      <c r="AF247" s="285"/>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283"/>
      <c r="AD248" s="284"/>
      <c r="AE248" s="284"/>
      <c r="AF248" s="285"/>
      <c r="AI248" s="113" t="str">
        <f>"26:serteikyo_kyoka_code:" &amp; IF(I248="■",1,IF(L248="■",6,IF(O248="■",5,IF(R248="■",7,0))))</f>
        <v>26:serteikyo_kyoka_code:0</v>
      </c>
    </row>
    <row r="249" spans="1:36" ht="18.75" hidden="1" customHeight="1" x14ac:dyDescent="0.2">
      <c r="A249" s="95"/>
      <c r="B249" s="96"/>
      <c r="C249" s="97"/>
      <c r="D249" s="98"/>
      <c r="E249" s="99"/>
      <c r="F249" s="100"/>
      <c r="G249" s="99"/>
      <c r="H249" s="275" t="s">
        <v>275</v>
      </c>
      <c r="I249" s="277" t="s">
        <v>249</v>
      </c>
      <c r="J249" s="278" t="s">
        <v>148</v>
      </c>
      <c r="K249" s="278"/>
      <c r="L249" s="277" t="s">
        <v>249</v>
      </c>
      <c r="M249" s="278" t="s">
        <v>160</v>
      </c>
      <c r="N249" s="278"/>
      <c r="O249" s="227"/>
      <c r="P249" s="227"/>
      <c r="Q249" s="227"/>
      <c r="R249" s="227"/>
      <c r="S249" s="227"/>
      <c r="T249" s="227"/>
      <c r="U249" s="227"/>
      <c r="V249" s="227"/>
      <c r="W249" s="227"/>
      <c r="X249" s="228"/>
      <c r="Y249" s="149"/>
      <c r="Z249" s="106"/>
      <c r="AA249" s="106"/>
      <c r="AB249" s="94"/>
      <c r="AC249" s="283"/>
      <c r="AD249" s="284"/>
      <c r="AE249" s="284"/>
      <c r="AF249" s="285"/>
      <c r="AI249" s="113" t="str">
        <f>"26:field221:" &amp; IF(I249="■",1,IF(L249="■",2,0))</f>
        <v>26:field221:0</v>
      </c>
    </row>
    <row r="250" spans="1:36" ht="18.75" hidden="1" customHeight="1" x14ac:dyDescent="0.2">
      <c r="A250" s="95"/>
      <c r="B250" s="96"/>
      <c r="C250" s="97"/>
      <c r="D250" s="98"/>
      <c r="E250" s="99"/>
      <c r="F250" s="100"/>
      <c r="G250" s="99"/>
      <c r="H250" s="276"/>
      <c r="I250" s="277"/>
      <c r="J250" s="278"/>
      <c r="K250" s="278"/>
      <c r="L250" s="277"/>
      <c r="M250" s="278"/>
      <c r="N250" s="278"/>
      <c r="O250" s="221"/>
      <c r="P250" s="221"/>
      <c r="Q250" s="221"/>
      <c r="R250" s="221"/>
      <c r="S250" s="221"/>
      <c r="T250" s="221"/>
      <c r="U250" s="221"/>
      <c r="V250" s="221"/>
      <c r="W250" s="221"/>
      <c r="X250" s="222"/>
      <c r="Y250" s="149"/>
      <c r="Z250" s="106"/>
      <c r="AA250" s="106"/>
      <c r="AB250" s="94"/>
      <c r="AC250" s="283"/>
      <c r="AD250" s="284"/>
      <c r="AE250" s="284"/>
      <c r="AF250" s="285"/>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286"/>
      <c r="AD251" s="287"/>
      <c r="AE251" s="287"/>
      <c r="AF251" s="288"/>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79"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280"/>
      <c r="AD252" s="281"/>
      <c r="AE252" s="281"/>
      <c r="AF252" s="282"/>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274"/>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283"/>
      <c r="AD253" s="284"/>
      <c r="AE253" s="284"/>
      <c r="AF253" s="285"/>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283"/>
      <c r="AD254" s="284"/>
      <c r="AE254" s="284"/>
      <c r="AF254" s="285"/>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283"/>
      <c r="AD255" s="284"/>
      <c r="AE255" s="284"/>
      <c r="AF255" s="285"/>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283"/>
      <c r="AD256" s="284"/>
      <c r="AE256" s="284"/>
      <c r="AF256" s="285"/>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283"/>
      <c r="AD257" s="284"/>
      <c r="AE257" s="284"/>
      <c r="AF257" s="285"/>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283"/>
      <c r="AD258" s="284"/>
      <c r="AE258" s="284"/>
      <c r="AF258" s="285"/>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283"/>
      <c r="AD259" s="284"/>
      <c r="AE259" s="284"/>
      <c r="AF259" s="285"/>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283"/>
      <c r="AD260" s="284"/>
      <c r="AE260" s="284"/>
      <c r="AF260" s="285"/>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283"/>
      <c r="AD261" s="284"/>
      <c r="AE261" s="284"/>
      <c r="AF261" s="285"/>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283"/>
      <c r="AD262" s="284"/>
      <c r="AE262" s="284"/>
      <c r="AF262" s="285"/>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283"/>
      <c r="AD263" s="284"/>
      <c r="AE263" s="284"/>
      <c r="AF263" s="285"/>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283"/>
      <c r="AD264" s="284"/>
      <c r="AE264" s="284"/>
      <c r="AF264" s="285"/>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283"/>
      <c r="AD265" s="284"/>
      <c r="AE265" s="284"/>
      <c r="AF265" s="285"/>
      <c r="AI265" s="113" t="str">
        <f>"26:ninti_senmoncare_code:" &amp; IF(I265="■",1,IF(O265="■",3,IF(L265="■",2,0)))</f>
        <v>26:ninti_senmoncare_code:0</v>
      </c>
    </row>
    <row r="266" spans="1:35" ht="18.75" hidden="1" customHeight="1" x14ac:dyDescent="0.2">
      <c r="A266" s="95"/>
      <c r="B266" s="96"/>
      <c r="C266" s="97"/>
      <c r="D266" s="98"/>
      <c r="E266" s="99"/>
      <c r="F266" s="100"/>
      <c r="G266" s="99"/>
      <c r="H266" s="273"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283"/>
      <c r="AD266" s="284"/>
      <c r="AE266" s="284"/>
      <c r="AF266" s="285"/>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274"/>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283"/>
      <c r="AD267" s="284"/>
      <c r="AE267" s="284"/>
      <c r="AF267" s="285"/>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283"/>
      <c r="AD268" s="284"/>
      <c r="AE268" s="284"/>
      <c r="AF268" s="285"/>
      <c r="AI268" s="113" t="str">
        <f>"26:field225:" &amp; IF(I268="■",1,IF(L268="■",2,IF(O268="■",3,0)))</f>
        <v>26:field225:0</v>
      </c>
    </row>
    <row r="269" spans="1:35" ht="18.75" hidden="1" customHeight="1" x14ac:dyDescent="0.2">
      <c r="A269" s="95"/>
      <c r="B269" s="96"/>
      <c r="C269" s="97"/>
      <c r="D269" s="98"/>
      <c r="E269" s="99"/>
      <c r="F269" s="100"/>
      <c r="G269" s="99"/>
      <c r="H269" s="273"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283"/>
      <c r="AD269" s="284"/>
      <c r="AE269" s="284"/>
      <c r="AF269" s="285"/>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274"/>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283"/>
      <c r="AD270" s="284"/>
      <c r="AE270" s="284"/>
      <c r="AF270" s="285"/>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283"/>
      <c r="AD271" s="284"/>
      <c r="AE271" s="284"/>
      <c r="AF271" s="285"/>
      <c r="AI271" s="113" t="str">
        <f>"26:serteikyo_kyoka_code:" &amp; IF(I271="■",1,IF(L271="■",6,IF(O271="■",5,IF(R271="■",7,0))))</f>
        <v>26:serteikyo_kyoka_code:0</v>
      </c>
    </row>
    <row r="272" spans="1:35" ht="18.75" hidden="1" customHeight="1" x14ac:dyDescent="0.2">
      <c r="A272" s="95"/>
      <c r="B272" s="96"/>
      <c r="C272" s="97"/>
      <c r="D272" s="98"/>
      <c r="E272" s="99"/>
      <c r="F272" s="100"/>
      <c r="G272" s="99"/>
      <c r="H272" s="275" t="s">
        <v>275</v>
      </c>
      <c r="I272" s="277" t="s">
        <v>249</v>
      </c>
      <c r="J272" s="278" t="s">
        <v>148</v>
      </c>
      <c r="K272" s="278"/>
      <c r="L272" s="277" t="s">
        <v>249</v>
      </c>
      <c r="M272" s="278" t="s">
        <v>160</v>
      </c>
      <c r="N272" s="278"/>
      <c r="O272" s="227"/>
      <c r="P272" s="227"/>
      <c r="Q272" s="227"/>
      <c r="R272" s="227"/>
      <c r="S272" s="227"/>
      <c r="T272" s="227"/>
      <c r="U272" s="227"/>
      <c r="V272" s="227"/>
      <c r="W272" s="227"/>
      <c r="X272" s="228"/>
      <c r="Y272" s="149"/>
      <c r="Z272" s="106"/>
      <c r="AA272" s="106"/>
      <c r="AB272" s="94"/>
      <c r="AC272" s="283"/>
      <c r="AD272" s="284"/>
      <c r="AE272" s="284"/>
      <c r="AF272" s="285"/>
      <c r="AI272" s="113" t="str">
        <f>"26:field221:" &amp; IF(I272="■",1,IF(L272="■",2,0))</f>
        <v>26:field221:0</v>
      </c>
    </row>
    <row r="273" spans="1:36" ht="18.75" hidden="1" customHeight="1" x14ac:dyDescent="0.2">
      <c r="A273" s="95"/>
      <c r="B273" s="96"/>
      <c r="C273" s="97"/>
      <c r="D273" s="98"/>
      <c r="E273" s="99"/>
      <c r="F273" s="100"/>
      <c r="G273" s="99"/>
      <c r="H273" s="276"/>
      <c r="I273" s="277"/>
      <c r="J273" s="278"/>
      <c r="K273" s="278"/>
      <c r="L273" s="277"/>
      <c r="M273" s="278"/>
      <c r="N273" s="278"/>
      <c r="O273" s="221"/>
      <c r="P273" s="221"/>
      <c r="Q273" s="221"/>
      <c r="R273" s="221"/>
      <c r="S273" s="221"/>
      <c r="T273" s="221"/>
      <c r="U273" s="221"/>
      <c r="V273" s="221"/>
      <c r="W273" s="221"/>
      <c r="X273" s="222"/>
      <c r="Y273" s="149"/>
      <c r="Z273" s="106"/>
      <c r="AA273" s="106"/>
      <c r="AB273" s="94"/>
      <c r="AC273" s="283"/>
      <c r="AD273" s="284"/>
      <c r="AE273" s="284"/>
      <c r="AF273" s="285"/>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286"/>
      <c r="AD274" s="287"/>
      <c r="AE274" s="287"/>
      <c r="AF274" s="288"/>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9"/>
      <c r="AD275" s="346"/>
      <c r="AE275" s="346"/>
      <c r="AF275" s="347"/>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48"/>
      <c r="AD276" s="349"/>
      <c r="AE276" s="349"/>
      <c r="AF276" s="350"/>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48"/>
      <c r="AD277" s="349"/>
      <c r="AE277" s="349"/>
      <c r="AF277" s="350"/>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48"/>
      <c r="AD278" s="349"/>
      <c r="AE278" s="349"/>
      <c r="AF278" s="350"/>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48"/>
      <c r="AD279" s="349"/>
      <c r="AE279" s="349"/>
      <c r="AF279" s="350"/>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48"/>
      <c r="AD280" s="349"/>
      <c r="AE280" s="349"/>
      <c r="AF280" s="350"/>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48"/>
      <c r="AD281" s="349"/>
      <c r="AE281" s="349"/>
      <c r="AF281" s="350"/>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48"/>
      <c r="AD282" s="349"/>
      <c r="AE282" s="349"/>
      <c r="AF282" s="350"/>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48"/>
      <c r="AD283" s="349"/>
      <c r="AE283" s="349"/>
      <c r="AF283" s="350"/>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48"/>
      <c r="AD284" s="349"/>
      <c r="AE284" s="349"/>
      <c r="AF284" s="350"/>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273"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48"/>
      <c r="AD285" s="349"/>
      <c r="AE285" s="349"/>
      <c r="AF285" s="350"/>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274"/>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48"/>
      <c r="AD286" s="349"/>
      <c r="AE286" s="349"/>
      <c r="AF286" s="350"/>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48"/>
      <c r="AD287" s="349"/>
      <c r="AE287" s="349"/>
      <c r="AF287" s="350"/>
      <c r="AI287" s="113" t="str">
        <f>"26:field225:" &amp; IF(I287="■",1,IF(L287="■",2,IF(O287="■",3,0)))</f>
        <v>26:field225:0</v>
      </c>
    </row>
    <row r="288" spans="1:36" ht="18.75" hidden="1" customHeight="1" x14ac:dyDescent="0.2">
      <c r="A288" s="95"/>
      <c r="B288" s="96"/>
      <c r="C288" s="97"/>
      <c r="D288" s="98"/>
      <c r="E288" s="101"/>
      <c r="F288" s="98"/>
      <c r="G288" s="99"/>
      <c r="H288" s="273"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48"/>
      <c r="AD288" s="349"/>
      <c r="AE288" s="349"/>
      <c r="AF288" s="350"/>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274"/>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48"/>
      <c r="AD289" s="349"/>
      <c r="AE289" s="349"/>
      <c r="AF289" s="350"/>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48"/>
      <c r="AD290" s="349"/>
      <c r="AE290" s="349"/>
      <c r="AF290" s="350"/>
      <c r="AI290" s="113" t="str">
        <f>"26:serteikyo_kyoka_code:" &amp; IF(I290="■",1,IF(L290="■",6,IF(O290="■",5,IF(R290="■",7,0))))</f>
        <v>26:serteikyo_kyoka_code:0</v>
      </c>
    </row>
    <row r="291" spans="1:36" ht="18.75" hidden="1" customHeight="1" x14ac:dyDescent="0.2">
      <c r="A291" s="95"/>
      <c r="B291" s="96"/>
      <c r="C291" s="97"/>
      <c r="D291" s="98"/>
      <c r="E291" s="101"/>
      <c r="F291" s="98"/>
      <c r="G291" s="99"/>
      <c r="H291" s="275" t="s">
        <v>275</v>
      </c>
      <c r="I291" s="277" t="s">
        <v>249</v>
      </c>
      <c r="J291" s="278" t="s">
        <v>148</v>
      </c>
      <c r="K291" s="278"/>
      <c r="L291" s="277" t="s">
        <v>249</v>
      </c>
      <c r="M291" s="278" t="s">
        <v>160</v>
      </c>
      <c r="N291" s="278"/>
      <c r="O291" s="227"/>
      <c r="P291" s="227"/>
      <c r="Q291" s="227"/>
      <c r="R291" s="227"/>
      <c r="S291" s="227"/>
      <c r="T291" s="227"/>
      <c r="U291" s="227"/>
      <c r="V291" s="227"/>
      <c r="W291" s="227"/>
      <c r="X291" s="228"/>
      <c r="Y291" s="149"/>
      <c r="Z291" s="106"/>
      <c r="AA291" s="106"/>
      <c r="AB291" s="94"/>
      <c r="AC291" s="348"/>
      <c r="AD291" s="349"/>
      <c r="AE291" s="349"/>
      <c r="AF291" s="350"/>
      <c r="AI291" s="113" t="str">
        <f>"26:field221:" &amp; IF(I291="■",1,IF(L291="■",2,0))</f>
        <v>26:field221:0</v>
      </c>
    </row>
    <row r="292" spans="1:36" ht="18.75" hidden="1" customHeight="1" x14ac:dyDescent="0.2">
      <c r="A292" s="95"/>
      <c r="B292" s="96"/>
      <c r="C292" s="97"/>
      <c r="D292" s="98"/>
      <c r="E292" s="101"/>
      <c r="H292" s="276"/>
      <c r="I292" s="277"/>
      <c r="J292" s="278"/>
      <c r="K292" s="278"/>
      <c r="L292" s="277"/>
      <c r="M292" s="278"/>
      <c r="N292" s="278"/>
      <c r="O292" s="221"/>
      <c r="P292" s="221"/>
      <c r="Q292" s="221"/>
      <c r="R292" s="221"/>
      <c r="S292" s="221"/>
      <c r="T292" s="221"/>
      <c r="U292" s="221"/>
      <c r="V292" s="221"/>
      <c r="W292" s="221"/>
      <c r="X292" s="222"/>
      <c r="Y292" s="149"/>
      <c r="Z292" s="106"/>
      <c r="AA292" s="106"/>
      <c r="AB292" s="94"/>
      <c r="AC292" s="348"/>
      <c r="AD292" s="349"/>
      <c r="AE292" s="349"/>
      <c r="AF292" s="350"/>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51"/>
      <c r="AD293" s="352"/>
      <c r="AE293" s="352"/>
      <c r="AF293" s="353"/>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45"/>
      <c r="AD294" s="346"/>
      <c r="AE294" s="346"/>
      <c r="AF294" s="347"/>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48"/>
      <c r="AD295" s="349"/>
      <c r="AE295" s="349"/>
      <c r="AF295" s="350"/>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48"/>
      <c r="AD296" s="349"/>
      <c r="AE296" s="349"/>
      <c r="AF296" s="350"/>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48"/>
      <c r="AD297" s="349"/>
      <c r="AE297" s="349"/>
      <c r="AF297" s="350"/>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48"/>
      <c r="AD298" s="349"/>
      <c r="AE298" s="349"/>
      <c r="AF298" s="350"/>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48"/>
      <c r="AD299" s="349"/>
      <c r="AE299" s="349"/>
      <c r="AF299" s="350"/>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48"/>
      <c r="AD300" s="349"/>
      <c r="AE300" s="349"/>
      <c r="AF300" s="350"/>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48"/>
      <c r="AD301" s="349"/>
      <c r="AE301" s="349"/>
      <c r="AF301" s="350"/>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48"/>
      <c r="AD302" s="349"/>
      <c r="AE302" s="349"/>
      <c r="AF302" s="350"/>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48"/>
      <c r="AD303" s="349"/>
      <c r="AE303" s="349"/>
      <c r="AF303" s="350"/>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48"/>
      <c r="AD304" s="349"/>
      <c r="AE304" s="349"/>
      <c r="AF304" s="350"/>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273"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48"/>
      <c r="AD305" s="349"/>
      <c r="AE305" s="349"/>
      <c r="AF305" s="350"/>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274"/>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48"/>
      <c r="AD306" s="349"/>
      <c r="AE306" s="349"/>
      <c r="AF306" s="350"/>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48"/>
      <c r="AD307" s="349"/>
      <c r="AE307" s="349"/>
      <c r="AF307" s="350"/>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273"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48"/>
      <c r="AD308" s="349"/>
      <c r="AE308" s="349"/>
      <c r="AF308" s="350"/>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274"/>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48"/>
      <c r="AD309" s="349"/>
      <c r="AE309" s="349"/>
      <c r="AF309" s="350"/>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48"/>
      <c r="AD310" s="349"/>
      <c r="AE310" s="349"/>
      <c r="AF310" s="350"/>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75" t="s">
        <v>275</v>
      </c>
      <c r="I311" s="277" t="s">
        <v>249</v>
      </c>
      <c r="J311" s="278" t="s">
        <v>148</v>
      </c>
      <c r="K311" s="278"/>
      <c r="L311" s="277" t="s">
        <v>249</v>
      </c>
      <c r="M311" s="278" t="s">
        <v>160</v>
      </c>
      <c r="N311" s="278"/>
      <c r="O311" s="227"/>
      <c r="P311" s="227"/>
      <c r="Q311" s="227"/>
      <c r="R311" s="227"/>
      <c r="S311" s="227"/>
      <c r="T311" s="227"/>
      <c r="U311" s="227"/>
      <c r="V311" s="227"/>
      <c r="W311" s="227"/>
      <c r="X311" s="228"/>
      <c r="Y311" s="149"/>
      <c r="Z311" s="106"/>
      <c r="AA311" s="106"/>
      <c r="AB311" s="94"/>
      <c r="AC311" s="348"/>
      <c r="AD311" s="349"/>
      <c r="AE311" s="349"/>
      <c r="AF311" s="350"/>
      <c r="AG311" s="113"/>
      <c r="AH311" s="113"/>
      <c r="AI311" s="113" t="str">
        <f>"26:field221:" &amp; IF(I311="■",1,IF(L311="■",2,0))</f>
        <v>26:field221:0</v>
      </c>
      <c r="AJ311" s="113"/>
    </row>
    <row r="312" spans="1:36" ht="18.75" hidden="1" customHeight="1" x14ac:dyDescent="0.2">
      <c r="A312" s="95"/>
      <c r="B312" s="96"/>
      <c r="C312" s="97"/>
      <c r="D312" s="98"/>
      <c r="E312" s="99"/>
      <c r="F312" s="100"/>
      <c r="G312" s="99"/>
      <c r="H312" s="276"/>
      <c r="I312" s="277"/>
      <c r="J312" s="278"/>
      <c r="K312" s="278"/>
      <c r="L312" s="277"/>
      <c r="M312" s="278"/>
      <c r="N312" s="278"/>
      <c r="O312" s="221"/>
      <c r="P312" s="221"/>
      <c r="Q312" s="221"/>
      <c r="R312" s="221"/>
      <c r="S312" s="221"/>
      <c r="T312" s="221"/>
      <c r="U312" s="221"/>
      <c r="V312" s="221"/>
      <c r="W312" s="221"/>
      <c r="X312" s="222"/>
      <c r="Y312" s="149"/>
      <c r="Z312" s="106"/>
      <c r="AA312" s="106"/>
      <c r="AB312" s="94"/>
      <c r="AC312" s="348"/>
      <c r="AD312" s="349"/>
      <c r="AE312" s="349"/>
      <c r="AF312" s="350"/>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51"/>
      <c r="AD313" s="352"/>
      <c r="AE313" s="352"/>
      <c r="AF313" s="353"/>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79"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9"/>
      <c r="AD314" s="290"/>
      <c r="AE314" s="290"/>
      <c r="AF314" s="291"/>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274"/>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2"/>
      <c r="AD315" s="293"/>
      <c r="AE315" s="293"/>
      <c r="AF315" s="294"/>
      <c r="AG315" s="113" t="str">
        <f>"2B:sisetukbn_code:"&amp;IF(D325="■","1",0)</f>
        <v>2B:sisetukbn_code:0</v>
      </c>
      <c r="AH315" s="113"/>
      <c r="AI315" s="113"/>
      <c r="AJ315" s="113"/>
    </row>
    <row r="316" spans="1:36" ht="18.75" hidden="1" customHeight="1" x14ac:dyDescent="0.2">
      <c r="A316" s="95"/>
      <c r="B316" s="96"/>
      <c r="C316" s="97"/>
      <c r="D316" s="98"/>
      <c r="E316" s="101"/>
      <c r="F316" s="98"/>
      <c r="G316" s="99"/>
      <c r="H316" s="273"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2"/>
      <c r="AD316" s="293"/>
      <c r="AE316" s="293"/>
      <c r="AF316" s="294"/>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274"/>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2"/>
      <c r="AD317" s="293"/>
      <c r="AE317" s="293"/>
      <c r="AF317" s="294"/>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2"/>
      <c r="AD318" s="293"/>
      <c r="AE318" s="293"/>
      <c r="AF318" s="294"/>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2"/>
      <c r="AD319" s="293"/>
      <c r="AE319" s="293"/>
      <c r="AF319" s="294"/>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2"/>
      <c r="AD320" s="293"/>
      <c r="AE320" s="293"/>
      <c r="AF320" s="294"/>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2"/>
      <c r="AD321" s="293"/>
      <c r="AE321" s="293"/>
      <c r="AF321" s="294"/>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2"/>
      <c r="AD322" s="293"/>
      <c r="AE322" s="293"/>
      <c r="AF322" s="294"/>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2"/>
      <c r="AD323" s="293"/>
      <c r="AE323" s="293"/>
      <c r="AF323" s="294"/>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2"/>
      <c r="AD324" s="293"/>
      <c r="AE324" s="293"/>
      <c r="AF324" s="294"/>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2"/>
      <c r="AD325" s="293"/>
      <c r="AE325" s="293"/>
      <c r="AF325" s="294"/>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2"/>
      <c r="AD326" s="293"/>
      <c r="AE326" s="293"/>
      <c r="AF326" s="294"/>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2"/>
      <c r="AD327" s="293"/>
      <c r="AE327" s="293"/>
      <c r="AF327" s="294"/>
      <c r="AI327" s="113" t="str">
        <f>"2B:ninti_senmoncare_code:" &amp; IF(I327="■",1,IF(O327="■",3,IF(L327="■",2,0)))</f>
        <v>2B:ninti_senmoncare_code:0</v>
      </c>
    </row>
    <row r="328" spans="1:35" ht="18.75" hidden="1" customHeight="1" x14ac:dyDescent="0.2">
      <c r="A328" s="95"/>
      <c r="B328" s="96"/>
      <c r="C328" s="97"/>
      <c r="D328" s="98"/>
      <c r="E328" s="101"/>
      <c r="F328" s="98"/>
      <c r="G328" s="99"/>
      <c r="H328" s="273"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2"/>
      <c r="AD328" s="293"/>
      <c r="AE328" s="293"/>
      <c r="AF328" s="294"/>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274"/>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2"/>
      <c r="AD329" s="293"/>
      <c r="AE329" s="293"/>
      <c r="AF329" s="294"/>
      <c r="AI329" s="113"/>
    </row>
    <row r="330" spans="1:35" ht="18.75" hidden="1" customHeight="1" x14ac:dyDescent="0.2">
      <c r="A330" s="95"/>
      <c r="B330" s="96"/>
      <c r="C330" s="97"/>
      <c r="D330" s="98"/>
      <c r="E330" s="101"/>
      <c r="F330" s="98"/>
      <c r="G330" s="99"/>
      <c r="H330" s="273"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2"/>
      <c r="AD330" s="293"/>
      <c r="AE330" s="293"/>
      <c r="AF330" s="294"/>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274"/>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2"/>
      <c r="AD331" s="293"/>
      <c r="AE331" s="293"/>
      <c r="AF331" s="294"/>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2"/>
      <c r="AD332" s="293"/>
      <c r="AE332" s="293"/>
      <c r="AF332" s="294"/>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2"/>
      <c r="AD333" s="293"/>
      <c r="AE333" s="293"/>
      <c r="AF333" s="294"/>
      <c r="AI333" s="113" t="str">
        <f>"2B:serteikyo_kyoka_code:" &amp; IF(I333="■",1,IF(L333="■",6,IF(O333="■",5,IF(R333="■",7,0))))</f>
        <v>2B:serteikyo_kyoka_code:0</v>
      </c>
    </row>
    <row r="334" spans="1:35" ht="18.75" hidden="1" customHeight="1" x14ac:dyDescent="0.2">
      <c r="A334" s="95"/>
      <c r="B334" s="96"/>
      <c r="C334" s="97"/>
      <c r="D334" s="98"/>
      <c r="E334" s="101"/>
      <c r="F334" s="98"/>
      <c r="G334" s="99"/>
      <c r="H334" s="275" t="s">
        <v>275</v>
      </c>
      <c r="I334" s="277" t="s">
        <v>249</v>
      </c>
      <c r="J334" s="278" t="s">
        <v>148</v>
      </c>
      <c r="K334" s="278"/>
      <c r="L334" s="277" t="s">
        <v>249</v>
      </c>
      <c r="M334" s="278" t="s">
        <v>160</v>
      </c>
      <c r="N334" s="278"/>
      <c r="O334" s="227"/>
      <c r="P334" s="227"/>
      <c r="Q334" s="227"/>
      <c r="R334" s="227"/>
      <c r="S334" s="227"/>
      <c r="T334" s="227"/>
      <c r="U334" s="227"/>
      <c r="V334" s="227"/>
      <c r="W334" s="227"/>
      <c r="X334" s="228"/>
      <c r="Y334" s="149"/>
      <c r="Z334" s="106"/>
      <c r="AA334" s="106"/>
      <c r="AB334" s="94"/>
      <c r="AC334" s="292"/>
      <c r="AD334" s="293"/>
      <c r="AE334" s="293"/>
      <c r="AF334" s="294"/>
      <c r="AI334" s="113" t="str">
        <f>"2B:field221:" &amp; IF(I334="■",1,IF(L334="■",2,0))</f>
        <v>2B:field221:0</v>
      </c>
    </row>
    <row r="335" spans="1:35" ht="18.75" hidden="1" customHeight="1" x14ac:dyDescent="0.2">
      <c r="A335" s="95"/>
      <c r="B335" s="96"/>
      <c r="C335" s="97"/>
      <c r="D335" s="98"/>
      <c r="E335" s="101"/>
      <c r="F335" s="98"/>
      <c r="G335" s="99"/>
      <c r="H335" s="276"/>
      <c r="I335" s="277"/>
      <c r="J335" s="278"/>
      <c r="K335" s="278"/>
      <c r="L335" s="277"/>
      <c r="M335" s="278"/>
      <c r="N335" s="278"/>
      <c r="O335" s="221"/>
      <c r="P335" s="221"/>
      <c r="Q335" s="221"/>
      <c r="R335" s="221"/>
      <c r="S335" s="221"/>
      <c r="T335" s="221"/>
      <c r="U335" s="221"/>
      <c r="V335" s="221"/>
      <c r="W335" s="221"/>
      <c r="X335" s="222"/>
      <c r="Y335" s="149"/>
      <c r="Z335" s="106"/>
      <c r="AA335" s="106"/>
      <c r="AB335" s="94"/>
      <c r="AC335" s="292"/>
      <c r="AD335" s="293"/>
      <c r="AE335" s="293"/>
      <c r="AF335" s="294"/>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2"/>
      <c r="AD336" s="293"/>
      <c r="AE336" s="293"/>
      <c r="AF336" s="294"/>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79"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9"/>
      <c r="AD337" s="290"/>
      <c r="AE337" s="290"/>
      <c r="AF337" s="291"/>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274"/>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2"/>
      <c r="AD338" s="293"/>
      <c r="AE338" s="293"/>
      <c r="AF338" s="294"/>
      <c r="AG338" s="113" t="str">
        <f>"2B:sisetukbn_code:"&amp;IF(D348="■","2",0)</f>
        <v>2B:sisetukbn_code:0</v>
      </c>
      <c r="AH338" s="113"/>
      <c r="AI338" s="113"/>
      <c r="AJ338" s="113"/>
    </row>
    <row r="339" spans="1:36" ht="18.75" hidden="1" customHeight="1" x14ac:dyDescent="0.2">
      <c r="A339" s="95"/>
      <c r="B339" s="96"/>
      <c r="C339" s="97"/>
      <c r="D339" s="98"/>
      <c r="E339" s="101"/>
      <c r="F339" s="98"/>
      <c r="G339" s="99"/>
      <c r="H339" s="273"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2"/>
      <c r="AD339" s="293"/>
      <c r="AE339" s="293"/>
      <c r="AF339" s="294"/>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274"/>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2"/>
      <c r="AD340" s="293"/>
      <c r="AE340" s="293"/>
      <c r="AF340" s="294"/>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2"/>
      <c r="AD341" s="293"/>
      <c r="AE341" s="293"/>
      <c r="AF341" s="294"/>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2"/>
      <c r="AD342" s="293"/>
      <c r="AE342" s="293"/>
      <c r="AF342" s="294"/>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2"/>
      <c r="AD343" s="293"/>
      <c r="AE343" s="293"/>
      <c r="AF343" s="294"/>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2"/>
      <c r="AD344" s="293"/>
      <c r="AE344" s="293"/>
      <c r="AF344" s="294"/>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2"/>
      <c r="AD345" s="293"/>
      <c r="AE345" s="293"/>
      <c r="AF345" s="294"/>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2"/>
      <c r="AD346" s="293"/>
      <c r="AE346" s="293"/>
      <c r="AF346" s="294"/>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2"/>
      <c r="AD347" s="293"/>
      <c r="AE347" s="293"/>
      <c r="AF347" s="294"/>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2"/>
      <c r="AD348" s="293"/>
      <c r="AE348" s="293"/>
      <c r="AF348" s="294"/>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2"/>
      <c r="AD349" s="293"/>
      <c r="AE349" s="293"/>
      <c r="AF349" s="294"/>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2"/>
      <c r="AD350" s="293"/>
      <c r="AE350" s="293"/>
      <c r="AF350" s="294"/>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2"/>
      <c r="AD351" s="293"/>
      <c r="AE351" s="293"/>
      <c r="AF351" s="294"/>
      <c r="AI351" s="113" t="str">
        <f>"2B:ninti_senmoncare_code:" &amp; IF(I351="■",1,IF(O351="■",3,IF(L351="■",2,0)))</f>
        <v>2B:ninti_senmoncare_code:0</v>
      </c>
    </row>
    <row r="352" spans="1:36" ht="18.75" hidden="1" customHeight="1" x14ac:dyDescent="0.2">
      <c r="A352" s="95"/>
      <c r="B352" s="96"/>
      <c r="C352" s="97"/>
      <c r="D352" s="98"/>
      <c r="E352" s="101"/>
      <c r="F352" s="98"/>
      <c r="G352" s="99"/>
      <c r="H352" s="273"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2"/>
      <c r="AD352" s="293"/>
      <c r="AE352" s="293"/>
      <c r="AF352" s="294"/>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274"/>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2"/>
      <c r="AD353" s="293"/>
      <c r="AE353" s="293"/>
      <c r="AF353" s="294"/>
      <c r="AI353" s="113"/>
    </row>
    <row r="354" spans="1:36" ht="18.75" hidden="1" customHeight="1" x14ac:dyDescent="0.2">
      <c r="A354" s="95"/>
      <c r="B354" s="96"/>
      <c r="C354" s="97"/>
      <c r="D354" s="98"/>
      <c r="E354" s="101"/>
      <c r="F354" s="98"/>
      <c r="G354" s="99"/>
      <c r="H354" s="273"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2"/>
      <c r="AD354" s="293"/>
      <c r="AE354" s="293"/>
      <c r="AF354" s="294"/>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274"/>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2"/>
      <c r="AD355" s="293"/>
      <c r="AE355" s="293"/>
      <c r="AF355" s="294"/>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2"/>
      <c r="AD356" s="293"/>
      <c r="AE356" s="293"/>
      <c r="AF356" s="294"/>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2"/>
      <c r="AD357" s="293"/>
      <c r="AE357" s="293"/>
      <c r="AF357" s="294"/>
      <c r="AI357" s="113" t="str">
        <f>"2B:serteikyo_kyoka_code:" &amp; IF(I357="■",1,IF(L357="■",6,IF(O357="■",5,IF(R357="■",7,0))))</f>
        <v>2B:serteikyo_kyoka_code:0</v>
      </c>
    </row>
    <row r="358" spans="1:36" ht="18.75" hidden="1" customHeight="1" x14ac:dyDescent="0.2">
      <c r="A358" s="95"/>
      <c r="B358" s="96"/>
      <c r="C358" s="97"/>
      <c r="D358" s="98"/>
      <c r="E358" s="101"/>
      <c r="F358" s="98"/>
      <c r="G358" s="99"/>
      <c r="H358" s="275" t="s">
        <v>275</v>
      </c>
      <c r="I358" s="277" t="s">
        <v>249</v>
      </c>
      <c r="J358" s="278" t="s">
        <v>148</v>
      </c>
      <c r="K358" s="278"/>
      <c r="L358" s="277" t="s">
        <v>249</v>
      </c>
      <c r="M358" s="278" t="s">
        <v>160</v>
      </c>
      <c r="N358" s="278"/>
      <c r="O358" s="227"/>
      <c r="P358" s="227"/>
      <c r="Q358" s="227"/>
      <c r="R358" s="227"/>
      <c r="S358" s="227"/>
      <c r="T358" s="227"/>
      <c r="U358" s="227"/>
      <c r="V358" s="227"/>
      <c r="W358" s="227"/>
      <c r="X358" s="228"/>
      <c r="Y358" s="149"/>
      <c r="Z358" s="106"/>
      <c r="AA358" s="106"/>
      <c r="AB358" s="94"/>
      <c r="AC358" s="292"/>
      <c r="AD358" s="293"/>
      <c r="AE358" s="293"/>
      <c r="AF358" s="294"/>
      <c r="AI358" s="113" t="str">
        <f>"2B:field221:" &amp; IF(I358="■",1,IF(L358="■",2,0))</f>
        <v>2B:field221:0</v>
      </c>
    </row>
    <row r="359" spans="1:36" ht="18.75" hidden="1" customHeight="1" x14ac:dyDescent="0.2">
      <c r="A359" s="95"/>
      <c r="B359" s="96"/>
      <c r="C359" s="97"/>
      <c r="D359" s="98"/>
      <c r="E359" s="101"/>
      <c r="F359" s="98"/>
      <c r="G359" s="99"/>
      <c r="H359" s="276"/>
      <c r="I359" s="277"/>
      <c r="J359" s="278"/>
      <c r="K359" s="278"/>
      <c r="L359" s="277"/>
      <c r="M359" s="278"/>
      <c r="N359" s="278"/>
      <c r="O359" s="221"/>
      <c r="P359" s="221"/>
      <c r="Q359" s="221"/>
      <c r="R359" s="221"/>
      <c r="S359" s="221"/>
      <c r="T359" s="221"/>
      <c r="U359" s="221"/>
      <c r="V359" s="221"/>
      <c r="W359" s="221"/>
      <c r="X359" s="222"/>
      <c r="Y359" s="149"/>
      <c r="Z359" s="106"/>
      <c r="AA359" s="106"/>
      <c r="AB359" s="94"/>
      <c r="AC359" s="292"/>
      <c r="AD359" s="293"/>
      <c r="AE359" s="293"/>
      <c r="AF359" s="294"/>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95"/>
      <c r="AD360" s="296"/>
      <c r="AE360" s="296"/>
      <c r="AF360" s="297"/>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79"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9"/>
      <c r="AD361" s="290"/>
      <c r="AE361" s="290"/>
      <c r="AF361" s="291"/>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274"/>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2"/>
      <c r="AD362" s="293"/>
      <c r="AE362" s="293"/>
      <c r="AF362" s="294"/>
      <c r="AG362" s="113" t="str">
        <f>"2B:sisetukbn_code:"&amp;IF(D370="■","3",0)</f>
        <v>2B:sisetukbn_code:0</v>
      </c>
      <c r="AH362" s="113"/>
      <c r="AI362" s="113"/>
      <c r="AJ362" s="113"/>
    </row>
    <row r="363" spans="1:36" ht="18.75" hidden="1" customHeight="1" x14ac:dyDescent="0.2">
      <c r="A363" s="95"/>
      <c r="B363" s="96"/>
      <c r="C363" s="97"/>
      <c r="D363" s="98"/>
      <c r="E363" s="101"/>
      <c r="F363" s="98"/>
      <c r="G363" s="99"/>
      <c r="H363" s="273"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2"/>
      <c r="AD363" s="293"/>
      <c r="AE363" s="293"/>
      <c r="AF363" s="294"/>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274"/>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2"/>
      <c r="AD364" s="293"/>
      <c r="AE364" s="293"/>
      <c r="AF364" s="294"/>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2"/>
      <c r="AD365" s="293"/>
      <c r="AE365" s="293"/>
      <c r="AF365" s="294"/>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2"/>
      <c r="AD366" s="293"/>
      <c r="AE366" s="293"/>
      <c r="AF366" s="294"/>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2"/>
      <c r="AD367" s="293"/>
      <c r="AE367" s="293"/>
      <c r="AF367" s="294"/>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2"/>
      <c r="AD368" s="293"/>
      <c r="AE368" s="293"/>
      <c r="AF368" s="294"/>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2"/>
      <c r="AD369" s="293"/>
      <c r="AE369" s="293"/>
      <c r="AF369" s="294"/>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2"/>
      <c r="AD370" s="293"/>
      <c r="AE370" s="293"/>
      <c r="AF370" s="294"/>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2"/>
      <c r="AD371" s="293"/>
      <c r="AE371" s="293"/>
      <c r="AF371" s="294"/>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2"/>
      <c r="AD372" s="293"/>
      <c r="AE372" s="293"/>
      <c r="AF372" s="294"/>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2"/>
      <c r="AD373" s="293"/>
      <c r="AE373" s="293"/>
      <c r="AF373" s="294"/>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2"/>
      <c r="AD374" s="293"/>
      <c r="AE374" s="293"/>
      <c r="AF374" s="294"/>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2"/>
      <c r="AD375" s="293"/>
      <c r="AE375" s="293"/>
      <c r="AF375" s="294"/>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2"/>
      <c r="AD376" s="293"/>
      <c r="AE376" s="293"/>
      <c r="AF376" s="294"/>
      <c r="AI376" s="113" t="str">
        <f>"2B:serteikyo_kyoka_code:" &amp; IF(I376="■",1,IF(L376="■",6,IF(O376="■",5,IF(R376="■",7,0))))</f>
        <v>2B:serteikyo_kyoka_code:0</v>
      </c>
    </row>
    <row r="377" spans="1:36" ht="18.75" hidden="1" customHeight="1" x14ac:dyDescent="0.2">
      <c r="A377" s="95"/>
      <c r="B377" s="96"/>
      <c r="C377" s="97"/>
      <c r="D377" s="98"/>
      <c r="E377" s="101"/>
      <c r="F377" s="98"/>
      <c r="G377" s="99"/>
      <c r="H377" s="275" t="s">
        <v>275</v>
      </c>
      <c r="I377" s="277" t="s">
        <v>249</v>
      </c>
      <c r="J377" s="278" t="s">
        <v>148</v>
      </c>
      <c r="K377" s="278"/>
      <c r="L377" s="277" t="s">
        <v>249</v>
      </c>
      <c r="M377" s="278" t="s">
        <v>160</v>
      </c>
      <c r="N377" s="278"/>
      <c r="O377" s="227"/>
      <c r="P377" s="227"/>
      <c r="Q377" s="227"/>
      <c r="R377" s="227"/>
      <c r="S377" s="227"/>
      <c r="T377" s="227"/>
      <c r="U377" s="227"/>
      <c r="V377" s="227"/>
      <c r="W377" s="227"/>
      <c r="X377" s="228"/>
      <c r="Y377" s="149"/>
      <c r="Z377" s="106"/>
      <c r="AA377" s="106"/>
      <c r="AB377" s="94"/>
      <c r="AC377" s="292"/>
      <c r="AD377" s="293"/>
      <c r="AE377" s="293"/>
      <c r="AF377" s="294"/>
      <c r="AI377" s="113" t="str">
        <f>"2B:field221:" &amp; IF(I377="■",1,IF(L377="■",2,0))</f>
        <v>2B:field221:0</v>
      </c>
    </row>
    <row r="378" spans="1:36" ht="18.75" hidden="1" customHeight="1" x14ac:dyDescent="0.2">
      <c r="A378" s="95"/>
      <c r="B378" s="96"/>
      <c r="C378" s="97"/>
      <c r="D378" s="98"/>
      <c r="E378" s="101"/>
      <c r="F378" s="98"/>
      <c r="G378" s="99"/>
      <c r="H378" s="276"/>
      <c r="I378" s="277"/>
      <c r="J378" s="278"/>
      <c r="K378" s="278"/>
      <c r="L378" s="277"/>
      <c r="M378" s="278"/>
      <c r="N378" s="278"/>
      <c r="O378" s="221"/>
      <c r="P378" s="221"/>
      <c r="Q378" s="221"/>
      <c r="R378" s="221"/>
      <c r="S378" s="221"/>
      <c r="T378" s="221"/>
      <c r="U378" s="221"/>
      <c r="V378" s="221"/>
      <c r="W378" s="221"/>
      <c r="X378" s="222"/>
      <c r="Y378" s="149"/>
      <c r="Z378" s="106"/>
      <c r="AA378" s="106"/>
      <c r="AB378" s="94"/>
      <c r="AC378" s="292"/>
      <c r="AD378" s="293"/>
      <c r="AE378" s="293"/>
      <c r="AF378" s="294"/>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2"/>
      <c r="AD379" s="293"/>
      <c r="AE379" s="293"/>
      <c r="AF379" s="294"/>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79"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9"/>
      <c r="AD380" s="290"/>
      <c r="AE380" s="290"/>
      <c r="AF380" s="291"/>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274"/>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2"/>
      <c r="AD381" s="293"/>
      <c r="AE381" s="293"/>
      <c r="AF381" s="294"/>
      <c r="AG381" s="113" t="str">
        <f>"2B:sisetukbn_code:"&amp;IF(D389="■","3",0)</f>
        <v>2B:sisetukbn_code:0</v>
      </c>
      <c r="AH381" s="113"/>
      <c r="AI381" s="113"/>
      <c r="AJ381" s="113"/>
    </row>
    <row r="382" spans="1:36" ht="18.75" hidden="1" customHeight="1" x14ac:dyDescent="0.2">
      <c r="A382" s="95"/>
      <c r="B382" s="96"/>
      <c r="C382" s="97"/>
      <c r="D382" s="98"/>
      <c r="E382" s="101"/>
      <c r="F382" s="98"/>
      <c r="G382" s="99"/>
      <c r="H382" s="273"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2"/>
      <c r="AD382" s="293"/>
      <c r="AE382" s="293"/>
      <c r="AF382" s="294"/>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274"/>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2"/>
      <c r="AD383" s="293"/>
      <c r="AE383" s="293"/>
      <c r="AF383" s="294"/>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2"/>
      <c r="AD384" s="293"/>
      <c r="AE384" s="293"/>
      <c r="AF384" s="294"/>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2"/>
      <c r="AD385" s="293"/>
      <c r="AE385" s="293"/>
      <c r="AF385" s="294"/>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2"/>
      <c r="AD386" s="293"/>
      <c r="AE386" s="293"/>
      <c r="AF386" s="294"/>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2"/>
      <c r="AD387" s="293"/>
      <c r="AE387" s="293"/>
      <c r="AF387" s="294"/>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2"/>
      <c r="AD388" s="293"/>
      <c r="AE388" s="293"/>
      <c r="AF388" s="294"/>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2"/>
      <c r="AD389" s="293"/>
      <c r="AE389" s="293"/>
      <c r="AF389" s="294"/>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2"/>
      <c r="AD390" s="293"/>
      <c r="AE390" s="293"/>
      <c r="AF390" s="294"/>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2"/>
      <c r="AD391" s="293"/>
      <c r="AE391" s="293"/>
      <c r="AF391" s="294"/>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2"/>
      <c r="AD392" s="293"/>
      <c r="AE392" s="293"/>
      <c r="AF392" s="294"/>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2"/>
      <c r="AD393" s="293"/>
      <c r="AE393" s="293"/>
      <c r="AF393" s="294"/>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2"/>
      <c r="AD394" s="293"/>
      <c r="AE394" s="293"/>
      <c r="AF394" s="294"/>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2"/>
      <c r="AD395" s="293"/>
      <c r="AE395" s="293"/>
      <c r="AF395" s="294"/>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2"/>
      <c r="AD396" s="293"/>
      <c r="AE396" s="293"/>
      <c r="AF396" s="294"/>
      <c r="AI396" s="113" t="str">
        <f>"2B:serteikyo_kyoka_code:" &amp; IF(I396="■",1,IF(L396="■",6,IF(O396="■",5,IF(R396="■",7,0))))</f>
        <v>2B:serteikyo_kyoka_code:0</v>
      </c>
    </row>
    <row r="397" spans="1:36" ht="18.75" hidden="1" customHeight="1" x14ac:dyDescent="0.2">
      <c r="A397" s="95"/>
      <c r="B397" s="96"/>
      <c r="C397" s="97"/>
      <c r="D397" s="98"/>
      <c r="E397" s="101"/>
      <c r="F397" s="98"/>
      <c r="G397" s="99"/>
      <c r="H397" s="275" t="s">
        <v>275</v>
      </c>
      <c r="I397" s="277" t="s">
        <v>249</v>
      </c>
      <c r="J397" s="278" t="s">
        <v>148</v>
      </c>
      <c r="K397" s="278"/>
      <c r="L397" s="277" t="s">
        <v>249</v>
      </c>
      <c r="M397" s="278" t="s">
        <v>160</v>
      </c>
      <c r="N397" s="278"/>
      <c r="O397" s="227"/>
      <c r="P397" s="227"/>
      <c r="Q397" s="227"/>
      <c r="R397" s="227"/>
      <c r="S397" s="227"/>
      <c r="T397" s="227"/>
      <c r="U397" s="227"/>
      <c r="V397" s="227"/>
      <c r="W397" s="227"/>
      <c r="X397" s="228"/>
      <c r="Y397" s="149"/>
      <c r="Z397" s="106"/>
      <c r="AA397" s="106"/>
      <c r="AB397" s="94"/>
      <c r="AC397" s="292"/>
      <c r="AD397" s="293"/>
      <c r="AE397" s="293"/>
      <c r="AF397" s="294"/>
      <c r="AI397" s="113" t="str">
        <f>"2B:field221:" &amp; IF(I397="■",1,IF(L397="■",2,0))</f>
        <v>2B:field221:0</v>
      </c>
    </row>
    <row r="398" spans="1:36" ht="18.75" hidden="1" customHeight="1" x14ac:dyDescent="0.2">
      <c r="A398" s="95"/>
      <c r="B398" s="96"/>
      <c r="C398" s="97"/>
      <c r="D398" s="98"/>
      <c r="E398" s="101"/>
      <c r="F398" s="98"/>
      <c r="G398" s="99"/>
      <c r="H398" s="276"/>
      <c r="I398" s="277"/>
      <c r="J398" s="278"/>
      <c r="K398" s="278"/>
      <c r="L398" s="277"/>
      <c r="M398" s="278"/>
      <c r="N398" s="278"/>
      <c r="O398" s="221"/>
      <c r="P398" s="221"/>
      <c r="Q398" s="221"/>
      <c r="R398" s="221"/>
      <c r="S398" s="221"/>
      <c r="T398" s="221"/>
      <c r="U398" s="221"/>
      <c r="V398" s="221"/>
      <c r="W398" s="221"/>
      <c r="X398" s="222"/>
      <c r="Y398" s="149"/>
      <c r="Z398" s="106"/>
      <c r="AA398" s="106"/>
      <c r="AB398" s="94"/>
      <c r="AC398" s="292"/>
      <c r="AD398" s="293"/>
      <c r="AE398" s="293"/>
      <c r="AF398" s="294"/>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95"/>
      <c r="AD399" s="296"/>
      <c r="AE399" s="296"/>
      <c r="AF399" s="297"/>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79"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9"/>
      <c r="AD400" s="290"/>
      <c r="AE400" s="290"/>
      <c r="AF400" s="291"/>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274"/>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2"/>
      <c r="AD401" s="293"/>
      <c r="AE401" s="293"/>
      <c r="AF401" s="294"/>
      <c r="AG401" s="113" t="str">
        <f>"2B:sisetukbn_code:"&amp;IF(D411="■","4",0)</f>
        <v>2B:sisetukbn_code:0</v>
      </c>
      <c r="AH401" s="113"/>
      <c r="AI401" s="113"/>
      <c r="AJ401" s="113"/>
    </row>
    <row r="402" spans="1:36" ht="18.75" hidden="1" customHeight="1" x14ac:dyDescent="0.2">
      <c r="A402" s="95"/>
      <c r="B402" s="96"/>
      <c r="C402" s="97"/>
      <c r="D402" s="98"/>
      <c r="E402" s="99"/>
      <c r="F402" s="100"/>
      <c r="G402" s="99"/>
      <c r="H402" s="273"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2"/>
      <c r="AD402" s="293"/>
      <c r="AE402" s="293"/>
      <c r="AF402" s="294"/>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274"/>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2"/>
      <c r="AD403" s="293"/>
      <c r="AE403" s="293"/>
      <c r="AF403" s="294"/>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2"/>
      <c r="AD404" s="293"/>
      <c r="AE404" s="293"/>
      <c r="AF404" s="294"/>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2"/>
      <c r="AD405" s="293"/>
      <c r="AE405" s="293"/>
      <c r="AF405" s="294"/>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2"/>
      <c r="AD406" s="293"/>
      <c r="AE406" s="293"/>
      <c r="AF406" s="294"/>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2"/>
      <c r="AD407" s="293"/>
      <c r="AE407" s="293"/>
      <c r="AF407" s="294"/>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2"/>
      <c r="AD408" s="293"/>
      <c r="AE408" s="293"/>
      <c r="AF408" s="294"/>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2"/>
      <c r="AD409" s="293"/>
      <c r="AE409" s="293"/>
      <c r="AF409" s="294"/>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2"/>
      <c r="AD410" s="293"/>
      <c r="AE410" s="293"/>
      <c r="AF410" s="294"/>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2"/>
      <c r="AD411" s="293"/>
      <c r="AE411" s="293"/>
      <c r="AF411" s="294"/>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2"/>
      <c r="AD412" s="293"/>
      <c r="AE412" s="293"/>
      <c r="AF412" s="294"/>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2"/>
      <c r="AD413" s="293"/>
      <c r="AE413" s="293"/>
      <c r="AF413" s="294"/>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2"/>
      <c r="AD414" s="293"/>
      <c r="AE414" s="293"/>
      <c r="AF414" s="294"/>
      <c r="AI414" s="113" t="str">
        <f>"2B:ninti_senmoncare_code:" &amp; IF(I414="■",1,IF(O414="■",3,IF(L414="■",2,0)))</f>
        <v>2B:ninti_senmoncare_code:0</v>
      </c>
    </row>
    <row r="415" spans="1:36" ht="18.75" hidden="1" customHeight="1" x14ac:dyDescent="0.2">
      <c r="A415" s="95"/>
      <c r="B415" s="96"/>
      <c r="C415" s="97"/>
      <c r="D415" s="98"/>
      <c r="E415" s="99"/>
      <c r="F415" s="100"/>
      <c r="G415" s="99"/>
      <c r="H415" s="273"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2"/>
      <c r="AD415" s="293"/>
      <c r="AE415" s="293"/>
      <c r="AF415" s="294"/>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274"/>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2"/>
      <c r="AD416" s="293"/>
      <c r="AE416" s="293"/>
      <c r="AF416" s="294"/>
      <c r="AI416" s="113"/>
    </row>
    <row r="417" spans="1:36" ht="18.75" hidden="1" customHeight="1" x14ac:dyDescent="0.2">
      <c r="A417" s="95"/>
      <c r="B417" s="96"/>
      <c r="C417" s="97"/>
      <c r="D417" s="98"/>
      <c r="E417" s="99"/>
      <c r="F417" s="100"/>
      <c r="G417" s="99"/>
      <c r="H417" s="273"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2"/>
      <c r="AD417" s="293"/>
      <c r="AE417" s="293"/>
      <c r="AF417" s="294"/>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274"/>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2"/>
      <c r="AD418" s="293"/>
      <c r="AE418" s="293"/>
      <c r="AF418" s="294"/>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2"/>
      <c r="AD419" s="293"/>
      <c r="AE419" s="293"/>
      <c r="AF419" s="294"/>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2"/>
      <c r="AD420" s="293"/>
      <c r="AE420" s="293"/>
      <c r="AF420" s="294"/>
      <c r="AI420" s="113" t="str">
        <f>"2B:serteikyo_kyoka_code:" &amp; IF(I420="■",1,IF(L420="■",6,IF(O420="■",5,IF(R420="■",7,0))))</f>
        <v>2B:serteikyo_kyoka_code:0</v>
      </c>
    </row>
    <row r="421" spans="1:36" ht="18.75" hidden="1" customHeight="1" x14ac:dyDescent="0.2">
      <c r="A421" s="95"/>
      <c r="B421" s="96"/>
      <c r="C421" s="97"/>
      <c r="D421" s="98"/>
      <c r="E421" s="99"/>
      <c r="F421" s="100"/>
      <c r="G421" s="99"/>
      <c r="H421" s="275" t="s">
        <v>275</v>
      </c>
      <c r="I421" s="277" t="s">
        <v>249</v>
      </c>
      <c r="J421" s="278" t="s">
        <v>148</v>
      </c>
      <c r="K421" s="278"/>
      <c r="L421" s="277" t="s">
        <v>249</v>
      </c>
      <c r="M421" s="278" t="s">
        <v>160</v>
      </c>
      <c r="N421" s="278"/>
      <c r="O421" s="227"/>
      <c r="P421" s="227"/>
      <c r="Q421" s="227"/>
      <c r="R421" s="227"/>
      <c r="S421" s="227"/>
      <c r="T421" s="227"/>
      <c r="U421" s="227"/>
      <c r="V421" s="227"/>
      <c r="W421" s="227"/>
      <c r="X421" s="228"/>
      <c r="Y421" s="149"/>
      <c r="Z421" s="106"/>
      <c r="AA421" s="106"/>
      <c r="AB421" s="94"/>
      <c r="AC421" s="292"/>
      <c r="AD421" s="293"/>
      <c r="AE421" s="293"/>
      <c r="AF421" s="294"/>
      <c r="AI421" s="113" t="str">
        <f>"2B:field221:" &amp; IF(I421="■",1,IF(L421="■",2,0))</f>
        <v>2B:field221:0</v>
      </c>
    </row>
    <row r="422" spans="1:36" ht="18.75" hidden="1" customHeight="1" x14ac:dyDescent="0.2">
      <c r="A422" s="95"/>
      <c r="B422" s="96"/>
      <c r="C422" s="97"/>
      <c r="D422" s="98"/>
      <c r="E422" s="99"/>
      <c r="F422" s="100"/>
      <c r="G422" s="99"/>
      <c r="H422" s="276"/>
      <c r="I422" s="277"/>
      <c r="J422" s="278"/>
      <c r="K422" s="278"/>
      <c r="L422" s="277"/>
      <c r="M422" s="278"/>
      <c r="N422" s="278"/>
      <c r="O422" s="221"/>
      <c r="P422" s="221"/>
      <c r="Q422" s="221"/>
      <c r="R422" s="221"/>
      <c r="S422" s="221"/>
      <c r="T422" s="221"/>
      <c r="U422" s="221"/>
      <c r="V422" s="221"/>
      <c r="W422" s="221"/>
      <c r="X422" s="222"/>
      <c r="Y422" s="149"/>
      <c r="Z422" s="106"/>
      <c r="AA422" s="106"/>
      <c r="AB422" s="94"/>
      <c r="AC422" s="292"/>
      <c r="AD422" s="293"/>
      <c r="AE422" s="293"/>
      <c r="AF422" s="294"/>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2"/>
      <c r="AD423" s="293"/>
      <c r="AE423" s="293"/>
      <c r="AF423" s="294"/>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79"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9"/>
      <c r="AD424" s="290"/>
      <c r="AE424" s="290"/>
      <c r="AF424" s="291"/>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274"/>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2"/>
      <c r="AD425" s="293"/>
      <c r="AE425" s="293"/>
      <c r="AF425" s="294"/>
      <c r="AG425" s="113" t="str">
        <f>"2B:sisetukbn_code:"&amp;IF(D435="■","5",0)</f>
        <v>2B:sisetukbn_code:0</v>
      </c>
      <c r="AH425" s="113"/>
      <c r="AI425" s="113"/>
      <c r="AJ425" s="113"/>
    </row>
    <row r="426" spans="1:36" ht="18.75" hidden="1" customHeight="1" x14ac:dyDescent="0.2">
      <c r="A426" s="95"/>
      <c r="B426" s="96"/>
      <c r="C426" s="97"/>
      <c r="D426" s="98"/>
      <c r="E426" s="99"/>
      <c r="F426" s="100"/>
      <c r="G426" s="99"/>
      <c r="H426" s="273"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2"/>
      <c r="AD426" s="293"/>
      <c r="AE426" s="293"/>
      <c r="AF426" s="294"/>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274"/>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2"/>
      <c r="AD427" s="293"/>
      <c r="AE427" s="293"/>
      <c r="AF427" s="294"/>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2"/>
      <c r="AD428" s="293"/>
      <c r="AE428" s="293"/>
      <c r="AF428" s="294"/>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2"/>
      <c r="AD429" s="293"/>
      <c r="AE429" s="293"/>
      <c r="AF429" s="294"/>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2"/>
      <c r="AD430" s="293"/>
      <c r="AE430" s="293"/>
      <c r="AF430" s="294"/>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2"/>
      <c r="AD431" s="293"/>
      <c r="AE431" s="293"/>
      <c r="AF431" s="294"/>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2"/>
      <c r="AD432" s="293"/>
      <c r="AE432" s="293"/>
      <c r="AF432" s="294"/>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2"/>
      <c r="AD433" s="293"/>
      <c r="AE433" s="293"/>
      <c r="AF433" s="294"/>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2"/>
      <c r="AD434" s="293"/>
      <c r="AE434" s="293"/>
      <c r="AF434" s="294"/>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2"/>
      <c r="AD435" s="293"/>
      <c r="AE435" s="293"/>
      <c r="AF435" s="294"/>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2"/>
      <c r="AD436" s="293"/>
      <c r="AE436" s="293"/>
      <c r="AF436" s="294"/>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2"/>
      <c r="AD437" s="293"/>
      <c r="AE437" s="293"/>
      <c r="AF437" s="294"/>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2"/>
      <c r="AD438" s="293"/>
      <c r="AE438" s="293"/>
      <c r="AF438" s="294"/>
      <c r="AI438" s="113" t="str">
        <f>"2B:ninti_senmoncare_code:" &amp; IF(I438="■",1,IF(O438="■",3,IF(L438="■",2,0)))</f>
        <v>2B:ninti_senmoncare_code:0</v>
      </c>
    </row>
    <row r="439" spans="1:36" ht="18.75" hidden="1" customHeight="1" x14ac:dyDescent="0.2">
      <c r="A439" s="95"/>
      <c r="B439" s="96"/>
      <c r="C439" s="97"/>
      <c r="D439" s="98"/>
      <c r="E439" s="99"/>
      <c r="F439" s="100"/>
      <c r="G439" s="99"/>
      <c r="H439" s="273"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2"/>
      <c r="AD439" s="293"/>
      <c r="AE439" s="293"/>
      <c r="AF439" s="294"/>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274"/>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2"/>
      <c r="AD440" s="293"/>
      <c r="AE440" s="293"/>
      <c r="AF440" s="294"/>
      <c r="AI440" s="113"/>
    </row>
    <row r="441" spans="1:36" ht="18.75" hidden="1" customHeight="1" x14ac:dyDescent="0.2">
      <c r="A441" s="95"/>
      <c r="B441" s="96"/>
      <c r="C441" s="97"/>
      <c r="D441" s="98"/>
      <c r="E441" s="99"/>
      <c r="F441" s="100"/>
      <c r="G441" s="99"/>
      <c r="H441" s="273"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2"/>
      <c r="AD441" s="293"/>
      <c r="AE441" s="293"/>
      <c r="AF441" s="294"/>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274"/>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2"/>
      <c r="AD442" s="293"/>
      <c r="AE442" s="293"/>
      <c r="AF442" s="294"/>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2"/>
      <c r="AD443" s="293"/>
      <c r="AE443" s="293"/>
      <c r="AF443" s="294"/>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2"/>
      <c r="AD444" s="293"/>
      <c r="AE444" s="293"/>
      <c r="AF444" s="294"/>
      <c r="AI444" s="113" t="str">
        <f>"2B:serteikyo_kyoka_code:" &amp; IF(I444="■",1,IF(L444="■",6,IF(O444="■",5,IF(R444="■",7,0))))</f>
        <v>2B:serteikyo_kyoka_code:0</v>
      </c>
    </row>
    <row r="445" spans="1:36" ht="18.75" hidden="1" customHeight="1" x14ac:dyDescent="0.2">
      <c r="A445" s="95"/>
      <c r="B445" s="96"/>
      <c r="C445" s="97"/>
      <c r="D445" s="98"/>
      <c r="E445" s="99"/>
      <c r="F445" s="100"/>
      <c r="G445" s="99"/>
      <c r="H445" s="275" t="s">
        <v>275</v>
      </c>
      <c r="I445" s="277" t="s">
        <v>249</v>
      </c>
      <c r="J445" s="278" t="s">
        <v>148</v>
      </c>
      <c r="K445" s="278"/>
      <c r="L445" s="277" t="s">
        <v>249</v>
      </c>
      <c r="M445" s="278" t="s">
        <v>160</v>
      </c>
      <c r="N445" s="278"/>
      <c r="O445" s="227"/>
      <c r="P445" s="227"/>
      <c r="Q445" s="227"/>
      <c r="R445" s="227"/>
      <c r="S445" s="227"/>
      <c r="T445" s="227"/>
      <c r="U445" s="227"/>
      <c r="V445" s="227"/>
      <c r="W445" s="227"/>
      <c r="X445" s="228"/>
      <c r="Y445" s="149"/>
      <c r="Z445" s="106"/>
      <c r="AA445" s="106"/>
      <c r="AB445" s="94"/>
      <c r="AC445" s="292"/>
      <c r="AD445" s="293"/>
      <c r="AE445" s="293"/>
      <c r="AF445" s="294"/>
      <c r="AI445" s="113" t="str">
        <f>"2B:field221:" &amp; IF(I445="■",1,IF(L445="■",2,0))</f>
        <v>2B:field221:0</v>
      </c>
    </row>
    <row r="446" spans="1:36" ht="18.75" hidden="1" customHeight="1" x14ac:dyDescent="0.2">
      <c r="A446" s="95"/>
      <c r="B446" s="96"/>
      <c r="C446" s="97"/>
      <c r="D446" s="98"/>
      <c r="E446" s="99"/>
      <c r="F446" s="100"/>
      <c r="G446" s="99"/>
      <c r="H446" s="276"/>
      <c r="I446" s="277"/>
      <c r="J446" s="278"/>
      <c r="K446" s="278"/>
      <c r="L446" s="277"/>
      <c r="M446" s="278"/>
      <c r="N446" s="278"/>
      <c r="O446" s="221"/>
      <c r="P446" s="221"/>
      <c r="Q446" s="221"/>
      <c r="R446" s="221"/>
      <c r="S446" s="221"/>
      <c r="T446" s="221"/>
      <c r="U446" s="221"/>
      <c r="V446" s="221"/>
      <c r="W446" s="221"/>
      <c r="X446" s="222"/>
      <c r="Y446" s="149"/>
      <c r="Z446" s="106"/>
      <c r="AA446" s="106"/>
      <c r="AB446" s="94"/>
      <c r="AC446" s="292"/>
      <c r="AD446" s="293"/>
      <c r="AE446" s="293"/>
      <c r="AF446" s="294"/>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95"/>
      <c r="AD447" s="296"/>
      <c r="AE447" s="296"/>
      <c r="AF447" s="297"/>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79"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9"/>
      <c r="AD448" s="290"/>
      <c r="AE448" s="290"/>
      <c r="AF448" s="291"/>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274"/>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2"/>
      <c r="AD449" s="293"/>
      <c r="AE449" s="293"/>
      <c r="AF449" s="294"/>
      <c r="AG449" s="113" t="str">
        <f>"2B:sisetukbn_code:"&amp;IF(D458="■","6",0)</f>
        <v>2B:sisetukbn_code:0</v>
      </c>
      <c r="AH449" s="113"/>
      <c r="AI449" s="113"/>
      <c r="AJ449" s="113"/>
    </row>
    <row r="450" spans="1:36" ht="18.75" hidden="1" customHeight="1" x14ac:dyDescent="0.2">
      <c r="A450" s="95"/>
      <c r="B450" s="96"/>
      <c r="C450" s="97"/>
      <c r="D450" s="98"/>
      <c r="E450" s="99"/>
      <c r="F450" s="100"/>
      <c r="G450" s="99"/>
      <c r="H450" s="273"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2"/>
      <c r="AD450" s="293"/>
      <c r="AE450" s="293"/>
      <c r="AF450" s="294"/>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274"/>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2"/>
      <c r="AD451" s="293"/>
      <c r="AE451" s="293"/>
      <c r="AF451" s="294"/>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2"/>
      <c r="AD452" s="293"/>
      <c r="AE452" s="293"/>
      <c r="AF452" s="294"/>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2"/>
      <c r="AD453" s="293"/>
      <c r="AE453" s="293"/>
      <c r="AF453" s="294"/>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2"/>
      <c r="AD454" s="293"/>
      <c r="AE454" s="293"/>
      <c r="AF454" s="294"/>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2"/>
      <c r="AD455" s="293"/>
      <c r="AE455" s="293"/>
      <c r="AF455" s="294"/>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2"/>
      <c r="AD456" s="293"/>
      <c r="AE456" s="293"/>
      <c r="AF456" s="294"/>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2"/>
      <c r="AD457" s="293"/>
      <c r="AE457" s="293"/>
      <c r="AF457" s="294"/>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2"/>
      <c r="AD458" s="293"/>
      <c r="AE458" s="293"/>
      <c r="AF458" s="294"/>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2"/>
      <c r="AD459" s="293"/>
      <c r="AE459" s="293"/>
      <c r="AF459" s="294"/>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2"/>
      <c r="AD460" s="293"/>
      <c r="AE460" s="293"/>
      <c r="AF460" s="294"/>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2"/>
      <c r="AD461" s="293"/>
      <c r="AE461" s="293"/>
      <c r="AF461" s="294"/>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2"/>
      <c r="AD462" s="293"/>
      <c r="AE462" s="293"/>
      <c r="AF462" s="294"/>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2"/>
      <c r="AD463" s="293"/>
      <c r="AE463" s="293"/>
      <c r="AF463" s="294"/>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2"/>
      <c r="AD464" s="293"/>
      <c r="AE464" s="293"/>
      <c r="AF464" s="294"/>
      <c r="AI464" s="113" t="str">
        <f>"2B:serteikyo_kyoka_code:" &amp; IF(I464="■",1,IF(L464="■",6,IF(O464="■",5,IF(R464="■",7,0))))</f>
        <v>2B:serteikyo_kyoka_code:0</v>
      </c>
    </row>
    <row r="465" spans="1:37" ht="18.75" hidden="1" customHeight="1" x14ac:dyDescent="0.2">
      <c r="A465" s="95"/>
      <c r="B465" s="96"/>
      <c r="C465" s="97"/>
      <c r="D465" s="98"/>
      <c r="E465" s="99"/>
      <c r="F465" s="100"/>
      <c r="G465" s="99"/>
      <c r="H465" s="275" t="s">
        <v>275</v>
      </c>
      <c r="I465" s="277" t="s">
        <v>249</v>
      </c>
      <c r="J465" s="278" t="s">
        <v>148</v>
      </c>
      <c r="K465" s="278"/>
      <c r="L465" s="277" t="s">
        <v>249</v>
      </c>
      <c r="M465" s="278" t="s">
        <v>160</v>
      </c>
      <c r="N465" s="278"/>
      <c r="O465" s="227"/>
      <c r="P465" s="227"/>
      <c r="Q465" s="227"/>
      <c r="R465" s="227"/>
      <c r="S465" s="227"/>
      <c r="T465" s="227"/>
      <c r="U465" s="227"/>
      <c r="V465" s="227"/>
      <c r="W465" s="227"/>
      <c r="X465" s="228"/>
      <c r="Y465" s="149"/>
      <c r="Z465" s="106"/>
      <c r="AA465" s="106"/>
      <c r="AB465" s="94"/>
      <c r="AC465" s="292"/>
      <c r="AD465" s="293"/>
      <c r="AE465" s="293"/>
      <c r="AF465" s="294"/>
      <c r="AI465" s="113" t="str">
        <f>"2B:field221:" &amp; IF(I465="■",1,IF(L465="■",2,0))</f>
        <v>2B:field221:0</v>
      </c>
    </row>
    <row r="466" spans="1:37" ht="18.75" hidden="1" customHeight="1" x14ac:dyDescent="0.2">
      <c r="A466" s="95"/>
      <c r="B466" s="96"/>
      <c r="C466" s="97"/>
      <c r="D466" s="98"/>
      <c r="E466" s="99"/>
      <c r="F466" s="100"/>
      <c r="G466" s="99"/>
      <c r="H466" s="276"/>
      <c r="I466" s="277"/>
      <c r="J466" s="278"/>
      <c r="K466" s="278"/>
      <c r="L466" s="277"/>
      <c r="M466" s="278"/>
      <c r="N466" s="278"/>
      <c r="O466" s="221"/>
      <c r="P466" s="221"/>
      <c r="Q466" s="221"/>
      <c r="R466" s="221"/>
      <c r="S466" s="221"/>
      <c r="T466" s="221"/>
      <c r="U466" s="221"/>
      <c r="V466" s="221"/>
      <c r="W466" s="221"/>
      <c r="X466" s="222"/>
      <c r="Y466" s="149"/>
      <c r="Z466" s="106"/>
      <c r="AA466" s="106"/>
      <c r="AB466" s="94"/>
      <c r="AC466" s="292"/>
      <c r="AD466" s="293"/>
      <c r="AE466" s="293"/>
      <c r="AF466" s="294"/>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95"/>
      <c r="AD467" s="296"/>
      <c r="AE467" s="296"/>
      <c r="AF467" s="297"/>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280"/>
      <c r="AD482" s="337"/>
      <c r="AE482" s="337"/>
      <c r="AF482" s="338"/>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39"/>
      <c r="AD483" s="340"/>
      <c r="AE483" s="340"/>
      <c r="AF483" s="341"/>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298" t="s">
        <v>282</v>
      </c>
      <c r="I484" s="300" t="s">
        <v>249</v>
      </c>
      <c r="J484" s="302" t="s">
        <v>152</v>
      </c>
      <c r="K484" s="302"/>
      <c r="L484" s="302"/>
      <c r="M484" s="300" t="s">
        <v>249</v>
      </c>
      <c r="N484" s="302" t="s">
        <v>153</v>
      </c>
      <c r="O484" s="302"/>
      <c r="P484" s="302"/>
      <c r="Q484" s="218"/>
      <c r="R484" s="218"/>
      <c r="S484" s="218"/>
      <c r="T484" s="218"/>
      <c r="U484" s="218"/>
      <c r="V484" s="218"/>
      <c r="W484" s="218"/>
      <c r="X484" s="219"/>
      <c r="Y484" s="149"/>
      <c r="Z484" s="105"/>
      <c r="AA484" s="106"/>
      <c r="AB484" s="94"/>
      <c r="AC484" s="339"/>
      <c r="AD484" s="340"/>
      <c r="AE484" s="340"/>
      <c r="AF484" s="341"/>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299"/>
      <c r="I485" s="301"/>
      <c r="J485" s="303"/>
      <c r="K485" s="303"/>
      <c r="L485" s="303"/>
      <c r="M485" s="301"/>
      <c r="N485" s="303"/>
      <c r="O485" s="303"/>
      <c r="P485" s="303"/>
      <c r="Q485" s="131"/>
      <c r="R485" s="131"/>
      <c r="S485" s="131"/>
      <c r="T485" s="131"/>
      <c r="U485" s="131"/>
      <c r="V485" s="131"/>
      <c r="W485" s="131"/>
      <c r="X485" s="233"/>
      <c r="Y485" s="149"/>
      <c r="Z485" s="106"/>
      <c r="AA485" s="106"/>
      <c r="AB485" s="94"/>
      <c r="AC485" s="339"/>
      <c r="AD485" s="340"/>
      <c r="AE485" s="340"/>
      <c r="AF485" s="341"/>
      <c r="AG485" s="113"/>
      <c r="AH485" s="113"/>
      <c r="AI485" s="113"/>
      <c r="AJ485" s="113"/>
    </row>
    <row r="486" spans="1:36" ht="18.75" hidden="1" customHeight="1" x14ac:dyDescent="0.2">
      <c r="A486" s="95"/>
      <c r="B486" s="96"/>
      <c r="C486" s="97"/>
      <c r="D486" s="98"/>
      <c r="E486" s="101"/>
      <c r="F486" s="98"/>
      <c r="G486" s="101"/>
      <c r="H486" s="298" t="s">
        <v>285</v>
      </c>
      <c r="I486" s="307" t="s">
        <v>249</v>
      </c>
      <c r="J486" s="302" t="s">
        <v>152</v>
      </c>
      <c r="K486" s="302"/>
      <c r="L486" s="302"/>
      <c r="M486" s="300" t="s">
        <v>249</v>
      </c>
      <c r="N486" s="302" t="s">
        <v>153</v>
      </c>
      <c r="O486" s="302"/>
      <c r="P486" s="302"/>
      <c r="Q486" s="218"/>
      <c r="R486" s="218"/>
      <c r="S486" s="218"/>
      <c r="T486" s="218"/>
      <c r="U486" s="218"/>
      <c r="V486" s="218"/>
      <c r="W486" s="218"/>
      <c r="X486" s="219"/>
      <c r="Y486" s="149"/>
      <c r="Z486" s="106"/>
      <c r="AA486" s="106"/>
      <c r="AB486" s="94"/>
      <c r="AC486" s="339"/>
      <c r="AD486" s="340"/>
      <c r="AE486" s="340"/>
      <c r="AF486" s="341"/>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04"/>
      <c r="I487" s="308"/>
      <c r="J487" s="306"/>
      <c r="K487" s="306"/>
      <c r="L487" s="306"/>
      <c r="M487" s="305"/>
      <c r="N487" s="306"/>
      <c r="O487" s="306"/>
      <c r="P487" s="306"/>
      <c r="Q487" s="243"/>
      <c r="R487" s="243"/>
      <c r="S487" s="243"/>
      <c r="T487" s="243"/>
      <c r="U487" s="243"/>
      <c r="V487" s="243"/>
      <c r="W487" s="243"/>
      <c r="X487" s="244"/>
      <c r="Y487" s="170"/>
      <c r="Z487" s="168"/>
      <c r="AA487" s="168"/>
      <c r="AB487" s="169"/>
      <c r="AC487" s="342"/>
      <c r="AD487" s="343"/>
      <c r="AE487" s="343"/>
      <c r="AF487" s="344"/>
      <c r="AG487" s="113"/>
      <c r="AH487" s="113"/>
      <c r="AI487" s="113"/>
      <c r="AJ487" s="113"/>
    </row>
    <row r="488" spans="1:36" ht="19.5" hidden="1" customHeight="1" x14ac:dyDescent="0.2">
      <c r="A488" s="95"/>
      <c r="B488" s="171"/>
      <c r="C488" s="97"/>
      <c r="D488" s="98"/>
      <c r="E488" s="99"/>
      <c r="F488" s="245"/>
      <c r="G488" s="246"/>
      <c r="H488" s="325"/>
      <c r="I488" s="328"/>
      <c r="J488" s="329"/>
      <c r="K488" s="329"/>
      <c r="L488" s="329"/>
      <c r="M488" s="329"/>
      <c r="N488" s="329"/>
      <c r="O488" s="329"/>
      <c r="P488" s="329"/>
      <c r="Q488" s="329"/>
      <c r="R488" s="329"/>
      <c r="S488" s="329"/>
      <c r="T488" s="329"/>
      <c r="U488" s="329"/>
      <c r="V488" s="329"/>
      <c r="W488" s="329"/>
      <c r="X488" s="330"/>
      <c r="Y488" s="150" t="s">
        <v>249</v>
      </c>
      <c r="Z488" s="118" t="s">
        <v>314</v>
      </c>
      <c r="AA488" s="247"/>
      <c r="AB488" s="248"/>
      <c r="AC488" s="289"/>
      <c r="AD488" s="290"/>
      <c r="AE488" s="290"/>
      <c r="AF488" s="291"/>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26"/>
      <c r="I489" s="331"/>
      <c r="J489" s="332"/>
      <c r="K489" s="332"/>
      <c r="L489" s="332"/>
      <c r="M489" s="332"/>
      <c r="N489" s="332"/>
      <c r="O489" s="332"/>
      <c r="P489" s="332"/>
      <c r="Q489" s="332"/>
      <c r="R489" s="332"/>
      <c r="S489" s="332"/>
      <c r="T489" s="332"/>
      <c r="U489" s="332"/>
      <c r="V489" s="332"/>
      <c r="W489" s="332"/>
      <c r="X489" s="333"/>
      <c r="Y489" s="135" t="s">
        <v>249</v>
      </c>
      <c r="Z489" s="105" t="s">
        <v>151</v>
      </c>
      <c r="AA489" s="252"/>
      <c r="AB489" s="253"/>
      <c r="AC489" s="292"/>
      <c r="AD489" s="293"/>
      <c r="AE489" s="293"/>
      <c r="AF489" s="294"/>
      <c r="AG489" s="113" t="str">
        <f>"46:sisetukbn_code:" &amp; IF(D489="■",1,0)</f>
        <v>46:sisetukbn_code:0</v>
      </c>
    </row>
    <row r="490" spans="1:36" ht="18.75" hidden="1" customHeight="1" x14ac:dyDescent="0.2">
      <c r="A490" s="238"/>
      <c r="B490" s="239"/>
      <c r="C490" s="240"/>
      <c r="D490" s="241"/>
      <c r="E490" s="242"/>
      <c r="F490" s="254"/>
      <c r="G490" s="255"/>
      <c r="H490" s="327"/>
      <c r="I490" s="334"/>
      <c r="J490" s="335"/>
      <c r="K490" s="335"/>
      <c r="L490" s="335"/>
      <c r="M490" s="335"/>
      <c r="N490" s="335"/>
      <c r="O490" s="335"/>
      <c r="P490" s="335"/>
      <c r="Q490" s="335"/>
      <c r="R490" s="335"/>
      <c r="S490" s="335"/>
      <c r="T490" s="335"/>
      <c r="U490" s="335"/>
      <c r="V490" s="335"/>
      <c r="W490" s="335"/>
      <c r="X490" s="336"/>
      <c r="Y490" s="170"/>
      <c r="Z490" s="168"/>
      <c r="AA490" s="168"/>
      <c r="AB490" s="169"/>
      <c r="AC490" s="295"/>
      <c r="AD490" s="296"/>
      <c r="AE490" s="296"/>
      <c r="AF490" s="297"/>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9"/>
      <c r="AD491" s="290"/>
      <c r="AE491" s="290"/>
      <c r="AF491" s="291"/>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75" t="s">
        <v>132</v>
      </c>
      <c r="I492" s="300" t="s">
        <v>249</v>
      </c>
      <c r="J492" s="302" t="s">
        <v>152</v>
      </c>
      <c r="K492" s="302"/>
      <c r="L492" s="302"/>
      <c r="M492" s="300" t="s">
        <v>249</v>
      </c>
      <c r="N492" s="302" t="s">
        <v>153</v>
      </c>
      <c r="O492" s="302"/>
      <c r="P492" s="302"/>
      <c r="Q492" s="218"/>
      <c r="R492" s="218"/>
      <c r="S492" s="218"/>
      <c r="T492" s="218"/>
      <c r="U492" s="218"/>
      <c r="V492" s="218"/>
      <c r="W492" s="218"/>
      <c r="X492" s="219"/>
      <c r="Y492" s="135" t="s">
        <v>249</v>
      </c>
      <c r="Z492" s="105" t="s">
        <v>151</v>
      </c>
      <c r="AA492" s="106"/>
      <c r="AB492" s="94"/>
      <c r="AC492" s="292"/>
      <c r="AD492" s="293"/>
      <c r="AE492" s="293"/>
      <c r="AF492" s="294"/>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76"/>
      <c r="I493" s="301"/>
      <c r="J493" s="303"/>
      <c r="K493" s="303"/>
      <c r="L493" s="303"/>
      <c r="M493" s="301"/>
      <c r="N493" s="303"/>
      <c r="O493" s="303"/>
      <c r="P493" s="303"/>
      <c r="Q493" s="131"/>
      <c r="R493" s="131"/>
      <c r="S493" s="131"/>
      <c r="T493" s="131"/>
      <c r="U493" s="131"/>
      <c r="V493" s="131"/>
      <c r="W493" s="131"/>
      <c r="X493" s="233"/>
      <c r="Y493" s="149"/>
      <c r="Z493" s="106"/>
      <c r="AA493" s="106"/>
      <c r="AB493" s="94"/>
      <c r="AC493" s="292"/>
      <c r="AD493" s="293"/>
      <c r="AE493" s="293"/>
      <c r="AF493" s="294"/>
      <c r="AI493" s="113"/>
    </row>
    <row r="494" spans="1:36" ht="18.75" hidden="1" customHeight="1" x14ac:dyDescent="0.2">
      <c r="A494" s="95"/>
      <c r="B494" s="96"/>
      <c r="C494" s="97"/>
      <c r="D494" s="98"/>
      <c r="E494" s="99"/>
      <c r="F494" s="256"/>
      <c r="G494" s="257"/>
      <c r="H494" s="275" t="s">
        <v>133</v>
      </c>
      <c r="I494" s="320" t="s">
        <v>249</v>
      </c>
      <c r="J494" s="278" t="s">
        <v>152</v>
      </c>
      <c r="K494" s="278"/>
      <c r="L494" s="278"/>
      <c r="M494" s="277" t="s">
        <v>249</v>
      </c>
      <c r="N494" s="278" t="s">
        <v>269</v>
      </c>
      <c r="O494" s="278"/>
      <c r="P494" s="278"/>
      <c r="Q494" s="218"/>
      <c r="R494" s="218"/>
      <c r="S494" s="218"/>
      <c r="T494" s="218"/>
      <c r="U494" s="218"/>
      <c r="V494" s="218"/>
      <c r="W494" s="218"/>
      <c r="X494" s="219"/>
      <c r="Y494" s="149"/>
      <c r="Z494" s="106"/>
      <c r="AA494" s="106"/>
      <c r="AB494" s="94"/>
      <c r="AC494" s="292"/>
      <c r="AD494" s="293"/>
      <c r="AE494" s="293"/>
      <c r="AF494" s="294"/>
      <c r="AI494" s="113" t="str">
        <f>"46:chuusankanti_kibo_code:" &amp; IF(I494="■",1,IF(M494="■",2,0))</f>
        <v>46:chuusankanti_kibo_code:0</v>
      </c>
    </row>
    <row r="495" spans="1:36" ht="18.75" hidden="1" customHeight="1" x14ac:dyDescent="0.2">
      <c r="A495" s="156"/>
      <c r="B495" s="180"/>
      <c r="C495" s="157"/>
      <c r="D495" s="123"/>
      <c r="E495" s="128"/>
      <c r="F495" s="258"/>
      <c r="G495" s="244"/>
      <c r="H495" s="319"/>
      <c r="I495" s="321"/>
      <c r="J495" s="322"/>
      <c r="K495" s="322"/>
      <c r="L495" s="322"/>
      <c r="M495" s="323"/>
      <c r="N495" s="322"/>
      <c r="O495" s="322"/>
      <c r="P495" s="322"/>
      <c r="Q495" s="243"/>
      <c r="R495" s="243"/>
      <c r="S495" s="243"/>
      <c r="T495" s="243"/>
      <c r="U495" s="243"/>
      <c r="V495" s="243"/>
      <c r="W495" s="243"/>
      <c r="X495" s="244"/>
      <c r="Y495" s="170"/>
      <c r="Z495" s="168"/>
      <c r="AA495" s="168"/>
      <c r="AB495" s="169"/>
      <c r="AC495" s="295"/>
      <c r="AD495" s="296"/>
      <c r="AE495" s="296"/>
      <c r="AF495" s="297"/>
    </row>
    <row r="496" spans="1:36" ht="20.25" hidden="1" customHeight="1" x14ac:dyDescent="0.2"/>
    <row r="497" spans="1:35" ht="20.25" hidden="1" customHeight="1" x14ac:dyDescent="0.2">
      <c r="A497" s="324" t="s">
        <v>368</v>
      </c>
      <c r="B497" s="324"/>
      <c r="C497" s="324"/>
      <c r="D497" s="324"/>
      <c r="E497" s="324"/>
      <c r="F497" s="324"/>
      <c r="G497" s="324"/>
      <c r="H497" s="324"/>
      <c r="I497" s="324"/>
      <c r="J497" s="324"/>
      <c r="K497" s="324"/>
      <c r="L497" s="324"/>
      <c r="M497" s="324"/>
      <c r="N497" s="324"/>
      <c r="O497" s="324"/>
      <c r="P497" s="324"/>
      <c r="Q497" s="324"/>
      <c r="R497" s="324"/>
      <c r="S497" s="324"/>
      <c r="T497" s="324"/>
      <c r="U497" s="324"/>
      <c r="V497" s="324"/>
      <c r="W497" s="324"/>
      <c r="X497" s="324"/>
      <c r="Y497" s="324"/>
      <c r="Z497" s="324"/>
      <c r="AA497" s="324"/>
      <c r="AB497" s="324"/>
      <c r="AC497" s="324"/>
      <c r="AD497" s="324"/>
      <c r="AE497" s="324"/>
      <c r="AF497" s="324"/>
    </row>
    <row r="498" spans="1:35" ht="20.25" hidden="1" customHeight="1" x14ac:dyDescent="0.2">
      <c r="AG498" s="199" t="s">
        <v>365</v>
      </c>
    </row>
    <row r="499" spans="1:35" ht="30" hidden="1" customHeight="1" x14ac:dyDescent="0.2">
      <c r="S499" s="309" t="s">
        <v>81</v>
      </c>
      <c r="T499" s="310"/>
      <c r="U499" s="310"/>
      <c r="V499" s="311"/>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309" t="s">
        <v>82</v>
      </c>
      <c r="B501" s="310"/>
      <c r="C501" s="311"/>
      <c r="D501" s="309" t="s">
        <v>1</v>
      </c>
      <c r="E501" s="311"/>
      <c r="F501" s="309" t="s">
        <v>83</v>
      </c>
      <c r="G501" s="311"/>
      <c r="H501" s="309" t="s">
        <v>121</v>
      </c>
      <c r="I501" s="310"/>
      <c r="J501" s="310"/>
      <c r="K501" s="310"/>
      <c r="L501" s="310"/>
      <c r="M501" s="310"/>
      <c r="N501" s="310"/>
      <c r="O501" s="310"/>
      <c r="P501" s="310"/>
      <c r="Q501" s="310"/>
      <c r="R501" s="310"/>
      <c r="S501" s="310"/>
      <c r="T501" s="310"/>
      <c r="U501" s="310"/>
      <c r="V501" s="310"/>
      <c r="W501" s="310"/>
      <c r="X501" s="310"/>
      <c r="Y501" s="310"/>
      <c r="Z501" s="310"/>
      <c r="AA501" s="310"/>
      <c r="AB501" s="310"/>
      <c r="AC501" s="310"/>
      <c r="AD501" s="310"/>
      <c r="AE501" s="310"/>
      <c r="AF501" s="311"/>
      <c r="AG501" s="113"/>
    </row>
    <row r="502" spans="1:35" ht="18.75" hidden="1" customHeight="1" x14ac:dyDescent="0.2">
      <c r="A502" s="312" t="s">
        <v>85</v>
      </c>
      <c r="B502" s="313"/>
      <c r="C502" s="314"/>
      <c r="D502" s="114"/>
      <c r="E502" s="115"/>
      <c r="F502" s="116"/>
      <c r="G502" s="190"/>
      <c r="H502" s="279"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315"/>
      <c r="B503" s="316"/>
      <c r="C503" s="317"/>
      <c r="D503" s="121"/>
      <c r="E503" s="122"/>
      <c r="F503" s="123"/>
      <c r="G503" s="159"/>
      <c r="H503" s="318"/>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298" t="s">
        <v>132</v>
      </c>
      <c r="I506" s="300" t="s">
        <v>249</v>
      </c>
      <c r="J506" s="302" t="s">
        <v>152</v>
      </c>
      <c r="K506" s="302"/>
      <c r="L506" s="302"/>
      <c r="M506" s="300" t="s">
        <v>249</v>
      </c>
      <c r="N506" s="302" t="s">
        <v>153</v>
      </c>
      <c r="O506" s="302"/>
      <c r="P506" s="302"/>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299"/>
      <c r="I507" s="301"/>
      <c r="J507" s="303"/>
      <c r="K507" s="303"/>
      <c r="L507" s="303"/>
      <c r="M507" s="301"/>
      <c r="N507" s="303"/>
      <c r="O507" s="303"/>
      <c r="P507" s="303"/>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298" t="s">
        <v>133</v>
      </c>
      <c r="I508" s="307" t="s">
        <v>249</v>
      </c>
      <c r="J508" s="302" t="s">
        <v>152</v>
      </c>
      <c r="K508" s="302"/>
      <c r="L508" s="302"/>
      <c r="M508" s="300" t="s">
        <v>249</v>
      </c>
      <c r="N508" s="302" t="s">
        <v>153</v>
      </c>
      <c r="O508" s="302"/>
      <c r="P508" s="302"/>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04"/>
      <c r="I509" s="308"/>
      <c r="J509" s="306"/>
      <c r="K509" s="306"/>
      <c r="L509" s="306"/>
      <c r="M509" s="305"/>
      <c r="N509" s="306"/>
      <c r="O509" s="306"/>
      <c r="P509" s="306"/>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298" t="s">
        <v>132</v>
      </c>
      <c r="I512" s="300" t="s">
        <v>249</v>
      </c>
      <c r="J512" s="302" t="s">
        <v>152</v>
      </c>
      <c r="K512" s="302"/>
      <c r="L512" s="302"/>
      <c r="M512" s="300" t="s">
        <v>249</v>
      </c>
      <c r="N512" s="302" t="s">
        <v>153</v>
      </c>
      <c r="O512" s="302"/>
      <c r="P512" s="302"/>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299"/>
      <c r="I513" s="301"/>
      <c r="J513" s="303"/>
      <c r="K513" s="303"/>
      <c r="L513" s="303"/>
      <c r="M513" s="301"/>
      <c r="N513" s="303"/>
      <c r="O513" s="303"/>
      <c r="P513" s="303"/>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298" t="s">
        <v>133</v>
      </c>
      <c r="I514" s="300" t="s">
        <v>249</v>
      </c>
      <c r="J514" s="302" t="s">
        <v>152</v>
      </c>
      <c r="K514" s="302"/>
      <c r="L514" s="302"/>
      <c r="M514" s="300" t="s">
        <v>249</v>
      </c>
      <c r="N514" s="302" t="s">
        <v>153</v>
      </c>
      <c r="O514" s="302"/>
      <c r="P514" s="302"/>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04"/>
      <c r="I515" s="305"/>
      <c r="J515" s="306"/>
      <c r="K515" s="306"/>
      <c r="L515" s="306"/>
      <c r="M515" s="305"/>
      <c r="N515" s="306"/>
      <c r="O515" s="306"/>
      <c r="P515" s="306"/>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w4f4dm3cxFKRromcS/WJdxD89HXaq49hzW8aerzefwH3iy4auIUACXj4b48xYAIqDPED/v/vWEFHYiGOLtVfg==" saltValue="XBA1WSTLorW9RN7P0cA6tw==" spinCount="100000" sheet="1" objects="1" scenarios="1"/>
  <mergeCells count="29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L334:L335"/>
    <mergeCell ref="M334:N335"/>
    <mergeCell ref="AC294:AF313"/>
    <mergeCell ref="H305:H306"/>
    <mergeCell ref="H308:H309"/>
    <mergeCell ref="H311:H312"/>
    <mergeCell ref="I311:I312"/>
    <mergeCell ref="J311:K312"/>
    <mergeCell ref="L311:L312"/>
    <mergeCell ref="M311:N312"/>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373"/>
      <c r="AF3" s="374"/>
      <c r="AG3" s="374"/>
      <c r="AH3" s="374"/>
      <c r="AI3" s="374"/>
      <c r="AJ3" s="374"/>
      <c r="AK3" s="374"/>
      <c r="AL3" s="375"/>
      <c r="AM3" s="20"/>
      <c r="AN3" s="1"/>
    </row>
    <row r="4" spans="2:40" s="2" customFormat="1" x14ac:dyDescent="0.2">
      <c r="AN4" s="21"/>
    </row>
    <row r="5" spans="2:40" s="2" customFormat="1" x14ac:dyDescent="0.2">
      <c r="B5" s="376" t="s">
        <v>41</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row>
    <row r="6" spans="2:40" s="2" customFormat="1" ht="13.5" customHeight="1" x14ac:dyDescent="0.2">
      <c r="AC6" s="1"/>
      <c r="AD6" s="45"/>
      <c r="AE6" s="45" t="s">
        <v>28</v>
      </c>
      <c r="AH6" s="2" t="s">
        <v>34</v>
      </c>
      <c r="AJ6" s="2" t="s">
        <v>30</v>
      </c>
      <c r="AL6" s="2" t="s">
        <v>29</v>
      </c>
    </row>
    <row r="7" spans="2:40" s="2" customFormat="1" x14ac:dyDescent="0.2">
      <c r="B7" s="376" t="s">
        <v>70</v>
      </c>
      <c r="C7" s="376"/>
      <c r="D7" s="376"/>
      <c r="E7" s="376"/>
      <c r="F7" s="376"/>
      <c r="G7" s="376"/>
      <c r="H7" s="376"/>
      <c r="I7" s="376"/>
      <c r="J7" s="37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396" t="s">
        <v>7</v>
      </c>
      <c r="D11" s="397"/>
      <c r="E11" s="397"/>
      <c r="F11" s="397"/>
      <c r="G11" s="397"/>
      <c r="H11" s="397"/>
      <c r="I11" s="397"/>
      <c r="J11" s="397"/>
      <c r="K11" s="3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399"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396" t="s">
        <v>8</v>
      </c>
      <c r="D13" s="397"/>
      <c r="E13" s="397"/>
      <c r="F13" s="397"/>
      <c r="G13" s="397"/>
      <c r="H13" s="397"/>
      <c r="I13" s="397"/>
      <c r="J13" s="397"/>
      <c r="K13" s="400"/>
      <c r="L13" s="384" t="s">
        <v>73</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2">
      <c r="B14" s="378"/>
      <c r="C14" s="399"/>
      <c r="D14" s="369"/>
      <c r="E14" s="369"/>
      <c r="F14" s="369"/>
      <c r="G14" s="369"/>
      <c r="H14" s="369"/>
      <c r="I14" s="369"/>
      <c r="J14" s="369"/>
      <c r="K14" s="401"/>
      <c r="L14" s="387" t="s">
        <v>74</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row>
    <row r="15" spans="2:40" s="2" customFormat="1" x14ac:dyDescent="0.2">
      <c r="B15" s="378"/>
      <c r="C15" s="402"/>
      <c r="D15" s="403"/>
      <c r="E15" s="403"/>
      <c r="F15" s="403"/>
      <c r="G15" s="403"/>
      <c r="H15" s="403"/>
      <c r="I15" s="403"/>
      <c r="J15" s="403"/>
      <c r="K15" s="404"/>
      <c r="L15" s="411" t="s">
        <v>75</v>
      </c>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3"/>
    </row>
    <row r="16" spans="2:40" s="2" customFormat="1" ht="14.25" customHeight="1" x14ac:dyDescent="0.2">
      <c r="B16" s="378"/>
      <c r="C16" s="414" t="s">
        <v>76</v>
      </c>
      <c r="D16" s="415"/>
      <c r="E16" s="415"/>
      <c r="F16" s="415"/>
      <c r="G16" s="415"/>
      <c r="H16" s="415"/>
      <c r="I16" s="415"/>
      <c r="J16" s="415"/>
      <c r="K16" s="416"/>
      <c r="L16" s="370" t="s">
        <v>9</v>
      </c>
      <c r="M16" s="371"/>
      <c r="N16" s="371"/>
      <c r="O16" s="371"/>
      <c r="P16" s="372"/>
      <c r="Q16" s="24"/>
      <c r="R16" s="25"/>
      <c r="S16" s="25"/>
      <c r="T16" s="25"/>
      <c r="U16" s="25"/>
      <c r="V16" s="25"/>
      <c r="W16" s="25"/>
      <c r="X16" s="25"/>
      <c r="Y16" s="26"/>
      <c r="Z16" s="417" t="s">
        <v>10</v>
      </c>
      <c r="AA16" s="418"/>
      <c r="AB16" s="418"/>
      <c r="AC16" s="418"/>
      <c r="AD16" s="419"/>
      <c r="AE16" s="28"/>
      <c r="AF16" s="32"/>
      <c r="AG16" s="22"/>
      <c r="AH16" s="22"/>
      <c r="AI16" s="22"/>
      <c r="AJ16" s="385"/>
      <c r="AK16" s="385"/>
      <c r="AL16" s="386"/>
    </row>
    <row r="17" spans="2:40" ht="14.25" customHeight="1" x14ac:dyDescent="0.2">
      <c r="B17" s="378"/>
      <c r="C17" s="407" t="s">
        <v>53</v>
      </c>
      <c r="D17" s="408"/>
      <c r="E17" s="408"/>
      <c r="F17" s="408"/>
      <c r="G17" s="408"/>
      <c r="H17" s="408"/>
      <c r="I17" s="408"/>
      <c r="J17" s="408"/>
      <c r="K17" s="409"/>
      <c r="L17" s="27"/>
      <c r="M17" s="27"/>
      <c r="N17" s="27"/>
      <c r="O17" s="27"/>
      <c r="P17" s="27"/>
      <c r="Q17" s="27"/>
      <c r="R17" s="27"/>
      <c r="S17" s="27"/>
      <c r="U17" s="370" t="s">
        <v>11</v>
      </c>
      <c r="V17" s="371"/>
      <c r="W17" s="371"/>
      <c r="X17" s="371"/>
      <c r="Y17" s="372"/>
      <c r="Z17" s="18"/>
      <c r="AA17" s="19"/>
      <c r="AB17" s="19"/>
      <c r="AC17" s="19"/>
      <c r="AD17" s="19"/>
      <c r="AE17" s="410"/>
      <c r="AF17" s="410"/>
      <c r="AG17" s="410"/>
      <c r="AH17" s="410"/>
      <c r="AI17" s="410"/>
      <c r="AJ17" s="410"/>
      <c r="AK17" s="410"/>
      <c r="AL17" s="17"/>
      <c r="AN17" s="3"/>
    </row>
    <row r="18" spans="2:40" ht="14.25" customHeight="1" x14ac:dyDescent="0.2">
      <c r="B18" s="378"/>
      <c r="C18" s="393" t="s">
        <v>12</v>
      </c>
      <c r="D18" s="393"/>
      <c r="E18" s="393"/>
      <c r="F18" s="393"/>
      <c r="G18" s="393"/>
      <c r="H18" s="394"/>
      <c r="I18" s="394"/>
      <c r="J18" s="394"/>
      <c r="K18" s="395"/>
      <c r="L18" s="370" t="s">
        <v>13</v>
      </c>
      <c r="M18" s="371"/>
      <c r="N18" s="371"/>
      <c r="O18" s="371"/>
      <c r="P18" s="372"/>
      <c r="Q18" s="29"/>
      <c r="R18" s="30"/>
      <c r="S18" s="30"/>
      <c r="T18" s="30"/>
      <c r="U18" s="30"/>
      <c r="V18" s="30"/>
      <c r="W18" s="30"/>
      <c r="X18" s="30"/>
      <c r="Y18" s="31"/>
      <c r="Z18" s="405" t="s">
        <v>14</v>
      </c>
      <c r="AA18" s="405"/>
      <c r="AB18" s="405"/>
      <c r="AC18" s="405"/>
      <c r="AD18" s="406"/>
      <c r="AE18" s="15"/>
      <c r="AF18" s="16"/>
      <c r="AG18" s="16"/>
      <c r="AH18" s="16"/>
      <c r="AI18" s="16"/>
      <c r="AJ18" s="16"/>
      <c r="AK18" s="16"/>
      <c r="AL18" s="17"/>
      <c r="AN18" s="3"/>
    </row>
    <row r="19" spans="2:40" ht="13.5" customHeight="1" x14ac:dyDescent="0.2">
      <c r="B19" s="378"/>
      <c r="C19" s="380" t="s">
        <v>15</v>
      </c>
      <c r="D19" s="380"/>
      <c r="E19" s="380"/>
      <c r="F19" s="380"/>
      <c r="G19" s="380"/>
      <c r="H19" s="381"/>
      <c r="I19" s="381"/>
      <c r="J19" s="381"/>
      <c r="K19" s="381"/>
      <c r="L19" s="384" t="s">
        <v>73</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2">
      <c r="B20" s="378"/>
      <c r="C20" s="380"/>
      <c r="D20" s="380"/>
      <c r="E20" s="380"/>
      <c r="F20" s="380"/>
      <c r="G20" s="380"/>
      <c r="H20" s="381"/>
      <c r="I20" s="381"/>
      <c r="J20" s="381"/>
      <c r="K20" s="381"/>
      <c r="L20" s="387" t="s">
        <v>74</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9"/>
      <c r="AN20" s="3"/>
    </row>
    <row r="21" spans="2:40" x14ac:dyDescent="0.2">
      <c r="B21" s="379"/>
      <c r="C21" s="382"/>
      <c r="D21" s="382"/>
      <c r="E21" s="382"/>
      <c r="F21" s="382"/>
      <c r="G21" s="382"/>
      <c r="H21" s="383"/>
      <c r="I21" s="383"/>
      <c r="J21" s="383"/>
      <c r="K21" s="383"/>
      <c r="L21" s="390"/>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2"/>
      <c r="AN21" s="3"/>
    </row>
    <row r="22" spans="2:40" ht="13.5" customHeight="1" x14ac:dyDescent="0.2">
      <c r="B22" s="420" t="s">
        <v>77</v>
      </c>
      <c r="C22" s="396" t="s">
        <v>108</v>
      </c>
      <c r="D22" s="397"/>
      <c r="E22" s="397"/>
      <c r="F22" s="397"/>
      <c r="G22" s="397"/>
      <c r="H22" s="397"/>
      <c r="I22" s="397"/>
      <c r="J22" s="397"/>
      <c r="K22" s="400"/>
      <c r="L22" s="384" t="s">
        <v>73</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2">
      <c r="B23" s="421"/>
      <c r="C23" s="399"/>
      <c r="D23" s="369"/>
      <c r="E23" s="369"/>
      <c r="F23" s="369"/>
      <c r="G23" s="369"/>
      <c r="H23" s="369"/>
      <c r="I23" s="369"/>
      <c r="J23" s="369"/>
      <c r="K23" s="401"/>
      <c r="L23" s="387" t="s">
        <v>74</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9"/>
      <c r="AN23" s="3"/>
    </row>
    <row r="24" spans="2:40" x14ac:dyDescent="0.2">
      <c r="B24" s="421"/>
      <c r="C24" s="402"/>
      <c r="D24" s="403"/>
      <c r="E24" s="403"/>
      <c r="F24" s="403"/>
      <c r="G24" s="403"/>
      <c r="H24" s="403"/>
      <c r="I24" s="403"/>
      <c r="J24" s="403"/>
      <c r="K24" s="404"/>
      <c r="L24" s="390"/>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2"/>
      <c r="AN24" s="3"/>
    </row>
    <row r="25" spans="2:40" ht="14.25" customHeight="1" x14ac:dyDescent="0.2">
      <c r="B25" s="421"/>
      <c r="C25" s="380" t="s">
        <v>76</v>
      </c>
      <c r="D25" s="380"/>
      <c r="E25" s="380"/>
      <c r="F25" s="380"/>
      <c r="G25" s="380"/>
      <c r="H25" s="380"/>
      <c r="I25" s="380"/>
      <c r="J25" s="380"/>
      <c r="K25" s="380"/>
      <c r="L25" s="370" t="s">
        <v>9</v>
      </c>
      <c r="M25" s="371"/>
      <c r="N25" s="371"/>
      <c r="O25" s="371"/>
      <c r="P25" s="372"/>
      <c r="Q25" s="24"/>
      <c r="R25" s="25"/>
      <c r="S25" s="25"/>
      <c r="T25" s="25"/>
      <c r="U25" s="25"/>
      <c r="V25" s="25"/>
      <c r="W25" s="25"/>
      <c r="X25" s="25"/>
      <c r="Y25" s="26"/>
      <c r="Z25" s="417" t="s">
        <v>10</v>
      </c>
      <c r="AA25" s="418"/>
      <c r="AB25" s="418"/>
      <c r="AC25" s="418"/>
      <c r="AD25" s="419"/>
      <c r="AE25" s="28"/>
      <c r="AF25" s="32"/>
      <c r="AG25" s="22"/>
      <c r="AH25" s="22"/>
      <c r="AI25" s="22"/>
      <c r="AJ25" s="385"/>
      <c r="AK25" s="385"/>
      <c r="AL25" s="386"/>
      <c r="AN25" s="3"/>
    </row>
    <row r="26" spans="2:40" ht="13.5" customHeight="1" x14ac:dyDescent="0.2">
      <c r="B26" s="421"/>
      <c r="C26" s="423" t="s">
        <v>16</v>
      </c>
      <c r="D26" s="423"/>
      <c r="E26" s="423"/>
      <c r="F26" s="423"/>
      <c r="G26" s="423"/>
      <c r="H26" s="423"/>
      <c r="I26" s="423"/>
      <c r="J26" s="423"/>
      <c r="K26" s="423"/>
      <c r="L26" s="384" t="s">
        <v>73</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2">
      <c r="B27" s="421"/>
      <c r="C27" s="423"/>
      <c r="D27" s="423"/>
      <c r="E27" s="423"/>
      <c r="F27" s="423"/>
      <c r="G27" s="423"/>
      <c r="H27" s="423"/>
      <c r="I27" s="423"/>
      <c r="J27" s="423"/>
      <c r="K27" s="423"/>
      <c r="L27" s="387" t="s">
        <v>74</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c r="AN27" s="3"/>
    </row>
    <row r="28" spans="2:40" x14ac:dyDescent="0.2">
      <c r="B28" s="421"/>
      <c r="C28" s="423"/>
      <c r="D28" s="423"/>
      <c r="E28" s="423"/>
      <c r="F28" s="423"/>
      <c r="G28" s="423"/>
      <c r="H28" s="423"/>
      <c r="I28" s="423"/>
      <c r="J28" s="423"/>
      <c r="K28" s="423"/>
      <c r="L28" s="390"/>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2"/>
      <c r="AN28" s="3"/>
    </row>
    <row r="29" spans="2:40" ht="14.25" customHeight="1" x14ac:dyDescent="0.2">
      <c r="B29" s="421"/>
      <c r="C29" s="380" t="s">
        <v>76</v>
      </c>
      <c r="D29" s="380"/>
      <c r="E29" s="380"/>
      <c r="F29" s="380"/>
      <c r="G29" s="380"/>
      <c r="H29" s="380"/>
      <c r="I29" s="380"/>
      <c r="J29" s="380"/>
      <c r="K29" s="380"/>
      <c r="L29" s="370" t="s">
        <v>9</v>
      </c>
      <c r="M29" s="371"/>
      <c r="N29" s="371"/>
      <c r="O29" s="371"/>
      <c r="P29" s="372"/>
      <c r="Q29" s="28"/>
      <c r="R29" s="32"/>
      <c r="S29" s="32"/>
      <c r="T29" s="32"/>
      <c r="U29" s="32"/>
      <c r="V29" s="32"/>
      <c r="W29" s="32"/>
      <c r="X29" s="32"/>
      <c r="Y29" s="33"/>
      <c r="Z29" s="417" t="s">
        <v>10</v>
      </c>
      <c r="AA29" s="418"/>
      <c r="AB29" s="418"/>
      <c r="AC29" s="418"/>
      <c r="AD29" s="419"/>
      <c r="AE29" s="28"/>
      <c r="AF29" s="32"/>
      <c r="AG29" s="22"/>
      <c r="AH29" s="22"/>
      <c r="AI29" s="22"/>
      <c r="AJ29" s="385"/>
      <c r="AK29" s="385"/>
      <c r="AL29" s="386"/>
      <c r="AN29" s="3"/>
    </row>
    <row r="30" spans="2:40" ht="14.25" customHeight="1" x14ac:dyDescent="0.2">
      <c r="B30" s="421"/>
      <c r="C30" s="380" t="s">
        <v>17</v>
      </c>
      <c r="D30" s="380"/>
      <c r="E30" s="380"/>
      <c r="F30" s="380"/>
      <c r="G30" s="380"/>
      <c r="H30" s="380"/>
      <c r="I30" s="380"/>
      <c r="J30" s="380"/>
      <c r="K30" s="380"/>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N30" s="3"/>
    </row>
    <row r="31" spans="2:40" ht="13.5" customHeight="1" x14ac:dyDescent="0.2">
      <c r="B31" s="421"/>
      <c r="C31" s="380" t="s">
        <v>18</v>
      </c>
      <c r="D31" s="380"/>
      <c r="E31" s="380"/>
      <c r="F31" s="380"/>
      <c r="G31" s="380"/>
      <c r="H31" s="380"/>
      <c r="I31" s="380"/>
      <c r="J31" s="380"/>
      <c r="K31" s="380"/>
      <c r="L31" s="384" t="s">
        <v>73</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2">
      <c r="B32" s="421"/>
      <c r="C32" s="380"/>
      <c r="D32" s="380"/>
      <c r="E32" s="380"/>
      <c r="F32" s="380"/>
      <c r="G32" s="380"/>
      <c r="H32" s="380"/>
      <c r="I32" s="380"/>
      <c r="J32" s="380"/>
      <c r="K32" s="380"/>
      <c r="L32" s="387" t="s">
        <v>74</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9"/>
      <c r="AN32" s="3"/>
    </row>
    <row r="33" spans="2:40" x14ac:dyDescent="0.2">
      <c r="B33" s="422"/>
      <c r="C33" s="380"/>
      <c r="D33" s="380"/>
      <c r="E33" s="380"/>
      <c r="F33" s="380"/>
      <c r="G33" s="380"/>
      <c r="H33" s="380"/>
      <c r="I33" s="380"/>
      <c r="J33" s="380"/>
      <c r="K33" s="380"/>
      <c r="L33" s="390"/>
      <c r="M33" s="391"/>
      <c r="N33" s="412"/>
      <c r="O33" s="412"/>
      <c r="P33" s="412"/>
      <c r="Q33" s="412"/>
      <c r="R33" s="412"/>
      <c r="S33" s="412"/>
      <c r="T33" s="412"/>
      <c r="U33" s="412"/>
      <c r="V33" s="412"/>
      <c r="W33" s="412"/>
      <c r="X33" s="412"/>
      <c r="Y33" s="412"/>
      <c r="Z33" s="412"/>
      <c r="AA33" s="412"/>
      <c r="AB33" s="412"/>
      <c r="AC33" s="391"/>
      <c r="AD33" s="391"/>
      <c r="AE33" s="391"/>
      <c r="AF33" s="391"/>
      <c r="AG33" s="391"/>
      <c r="AH33" s="412"/>
      <c r="AI33" s="412"/>
      <c r="AJ33" s="412"/>
      <c r="AK33" s="412"/>
      <c r="AL33" s="413"/>
      <c r="AN33" s="3"/>
    </row>
    <row r="34" spans="2:40" ht="13.5" customHeight="1" x14ac:dyDescent="0.2">
      <c r="B34" s="420" t="s">
        <v>43</v>
      </c>
      <c r="C34" s="458" t="s">
        <v>78</v>
      </c>
      <c r="D34" s="459"/>
      <c r="E34" s="459"/>
      <c r="F34" s="459"/>
      <c r="G34" s="459"/>
      <c r="H34" s="459"/>
      <c r="I34" s="459"/>
      <c r="J34" s="459"/>
      <c r="K34" s="459"/>
      <c r="L34" s="459"/>
      <c r="M34" s="443" t="s">
        <v>19</v>
      </c>
      <c r="N34" s="444"/>
      <c r="O34" s="53" t="s">
        <v>45</v>
      </c>
      <c r="P34" s="49"/>
      <c r="Q34" s="50"/>
      <c r="R34" s="447" t="s">
        <v>20</v>
      </c>
      <c r="S34" s="448"/>
      <c r="T34" s="448"/>
      <c r="U34" s="448"/>
      <c r="V34" s="448"/>
      <c r="W34" s="448"/>
      <c r="X34" s="449"/>
      <c r="Y34" s="453" t="s">
        <v>55</v>
      </c>
      <c r="Z34" s="454"/>
      <c r="AA34" s="454"/>
      <c r="AB34" s="455"/>
      <c r="AC34" s="425" t="s">
        <v>56</v>
      </c>
      <c r="AD34" s="426"/>
      <c r="AE34" s="426"/>
      <c r="AF34" s="426"/>
      <c r="AG34" s="427"/>
      <c r="AH34" s="431" t="s">
        <v>50</v>
      </c>
      <c r="AI34" s="432"/>
      <c r="AJ34" s="432"/>
      <c r="AK34" s="432"/>
      <c r="AL34" s="433"/>
      <c r="AN34" s="3"/>
    </row>
    <row r="35" spans="2:40" ht="14.25" customHeight="1" x14ac:dyDescent="0.2">
      <c r="B35" s="421"/>
      <c r="C35" s="460"/>
      <c r="D35" s="461"/>
      <c r="E35" s="461"/>
      <c r="F35" s="461"/>
      <c r="G35" s="461"/>
      <c r="H35" s="461"/>
      <c r="I35" s="461"/>
      <c r="J35" s="461"/>
      <c r="K35" s="461"/>
      <c r="L35" s="461"/>
      <c r="M35" s="445"/>
      <c r="N35" s="446"/>
      <c r="O35" s="54" t="s">
        <v>46</v>
      </c>
      <c r="P35" s="51"/>
      <c r="Q35" s="52"/>
      <c r="R35" s="450"/>
      <c r="S35" s="451"/>
      <c r="T35" s="451"/>
      <c r="U35" s="451"/>
      <c r="V35" s="451"/>
      <c r="W35" s="451"/>
      <c r="X35" s="452"/>
      <c r="Y35" s="55" t="s">
        <v>31</v>
      </c>
      <c r="Z35" s="14"/>
      <c r="AA35" s="14"/>
      <c r="AB35" s="14"/>
      <c r="AC35" s="434" t="s">
        <v>32</v>
      </c>
      <c r="AD35" s="435"/>
      <c r="AE35" s="435"/>
      <c r="AF35" s="435"/>
      <c r="AG35" s="436"/>
      <c r="AH35" s="437" t="s">
        <v>51</v>
      </c>
      <c r="AI35" s="438"/>
      <c r="AJ35" s="438"/>
      <c r="AK35" s="438"/>
      <c r="AL35" s="439"/>
      <c r="AN35" s="3"/>
    </row>
    <row r="36" spans="2:40" ht="14.25" customHeight="1" x14ac:dyDescent="0.2">
      <c r="B36" s="421"/>
      <c r="C36" s="378"/>
      <c r="D36" s="68"/>
      <c r="E36" s="428" t="s">
        <v>2</v>
      </c>
      <c r="F36" s="428"/>
      <c r="G36" s="428"/>
      <c r="H36" s="428"/>
      <c r="I36" s="428"/>
      <c r="J36" s="428"/>
      <c r="K36" s="428"/>
      <c r="L36" s="46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21"/>
      <c r="C37" s="378"/>
      <c r="D37" s="68"/>
      <c r="E37" s="428" t="s">
        <v>3</v>
      </c>
      <c r="F37" s="429"/>
      <c r="G37" s="429"/>
      <c r="H37" s="429"/>
      <c r="I37" s="429"/>
      <c r="J37" s="429"/>
      <c r="K37" s="429"/>
      <c r="L37" s="43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21"/>
      <c r="C38" s="378"/>
      <c r="D38" s="68"/>
      <c r="E38" s="428" t="s">
        <v>4</v>
      </c>
      <c r="F38" s="429"/>
      <c r="G38" s="429"/>
      <c r="H38" s="429"/>
      <c r="I38" s="429"/>
      <c r="J38" s="429"/>
      <c r="K38" s="429"/>
      <c r="L38" s="43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21"/>
      <c r="C39" s="378"/>
      <c r="D39" s="68"/>
      <c r="E39" s="428" t="s">
        <v>6</v>
      </c>
      <c r="F39" s="429"/>
      <c r="G39" s="429"/>
      <c r="H39" s="429"/>
      <c r="I39" s="429"/>
      <c r="J39" s="429"/>
      <c r="K39" s="429"/>
      <c r="L39" s="43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21"/>
      <c r="C40" s="378"/>
      <c r="D40" s="68"/>
      <c r="E40" s="428" t="s">
        <v>5</v>
      </c>
      <c r="F40" s="429"/>
      <c r="G40" s="429"/>
      <c r="H40" s="429"/>
      <c r="I40" s="429"/>
      <c r="J40" s="429"/>
      <c r="K40" s="429"/>
      <c r="L40" s="43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21"/>
      <c r="C41" s="378"/>
      <c r="D41" s="69"/>
      <c r="E41" s="440" t="s">
        <v>44</v>
      </c>
      <c r="F41" s="441"/>
      <c r="G41" s="441"/>
      <c r="H41" s="441"/>
      <c r="I41" s="441"/>
      <c r="J41" s="441"/>
      <c r="K41" s="441"/>
      <c r="L41" s="442"/>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421"/>
      <c r="C42" s="378"/>
      <c r="D42" s="71"/>
      <c r="E42" s="462" t="s">
        <v>63</v>
      </c>
      <c r="F42" s="462"/>
      <c r="G42" s="462"/>
      <c r="H42" s="462"/>
      <c r="I42" s="462"/>
      <c r="J42" s="462"/>
      <c r="K42" s="462"/>
      <c r="L42" s="463"/>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421"/>
      <c r="C43" s="378"/>
      <c r="D43" s="68"/>
      <c r="E43" s="428" t="s">
        <v>64</v>
      </c>
      <c r="F43" s="429"/>
      <c r="G43" s="429"/>
      <c r="H43" s="429"/>
      <c r="I43" s="429"/>
      <c r="J43" s="429"/>
      <c r="K43" s="429"/>
      <c r="L43" s="43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21"/>
      <c r="C44" s="378"/>
      <c r="D44" s="68"/>
      <c r="E44" s="428" t="s">
        <v>65</v>
      </c>
      <c r="F44" s="429"/>
      <c r="G44" s="429"/>
      <c r="H44" s="429"/>
      <c r="I44" s="429"/>
      <c r="J44" s="429"/>
      <c r="K44" s="429"/>
      <c r="L44" s="43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21"/>
      <c r="C45" s="378"/>
      <c r="D45" s="68"/>
      <c r="E45" s="428" t="s">
        <v>66</v>
      </c>
      <c r="F45" s="429"/>
      <c r="G45" s="429"/>
      <c r="H45" s="429"/>
      <c r="I45" s="429"/>
      <c r="J45" s="429"/>
      <c r="K45" s="429"/>
      <c r="L45" s="43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21"/>
      <c r="C46" s="378"/>
      <c r="D46" s="68"/>
      <c r="E46" s="428" t="s">
        <v>67</v>
      </c>
      <c r="F46" s="429"/>
      <c r="G46" s="429"/>
      <c r="H46" s="429"/>
      <c r="I46" s="429"/>
      <c r="J46" s="429"/>
      <c r="K46" s="429"/>
      <c r="L46" s="43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422"/>
      <c r="C47" s="378"/>
      <c r="D47" s="68"/>
      <c r="E47" s="428" t="s">
        <v>68</v>
      </c>
      <c r="F47" s="429"/>
      <c r="G47" s="429"/>
      <c r="H47" s="429"/>
      <c r="I47" s="429"/>
      <c r="J47" s="429"/>
      <c r="K47" s="429"/>
      <c r="L47" s="43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56" t="s">
        <v>47</v>
      </c>
      <c r="C48" s="456"/>
      <c r="D48" s="456"/>
      <c r="E48" s="456"/>
      <c r="F48" s="456"/>
      <c r="G48" s="456"/>
      <c r="H48" s="456"/>
      <c r="I48" s="456"/>
      <c r="J48" s="456"/>
      <c r="K48" s="4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6" t="s">
        <v>48</v>
      </c>
      <c r="C49" s="456"/>
      <c r="D49" s="456"/>
      <c r="E49" s="456"/>
      <c r="F49" s="456"/>
      <c r="G49" s="456"/>
      <c r="H49" s="456"/>
      <c r="I49" s="456"/>
      <c r="J49" s="456"/>
      <c r="K49" s="4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3" t="s">
        <v>21</v>
      </c>
      <c r="C50" s="393"/>
      <c r="D50" s="393"/>
      <c r="E50" s="393"/>
      <c r="F50" s="393"/>
      <c r="G50" s="393"/>
      <c r="H50" s="393"/>
      <c r="I50" s="393"/>
      <c r="J50" s="393"/>
      <c r="K50" s="39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65" t="s">
        <v>49</v>
      </c>
      <c r="C51" s="465"/>
      <c r="D51" s="465"/>
      <c r="E51" s="465"/>
      <c r="F51" s="465"/>
      <c r="G51" s="465"/>
      <c r="H51" s="465"/>
      <c r="I51" s="465"/>
      <c r="J51" s="465"/>
      <c r="K51" s="4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6" t="s">
        <v>40</v>
      </c>
      <c r="C52" s="467"/>
      <c r="D52" s="467"/>
      <c r="E52" s="467"/>
      <c r="F52" s="467"/>
      <c r="G52" s="467"/>
      <c r="H52" s="467"/>
      <c r="I52" s="467"/>
      <c r="J52" s="467"/>
      <c r="K52" s="467"/>
      <c r="L52" s="467"/>
      <c r="M52" s="467"/>
      <c r="N52" s="4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468" t="s">
        <v>79</v>
      </c>
      <c r="D53" s="405"/>
      <c r="E53" s="405"/>
      <c r="F53" s="405"/>
      <c r="G53" s="405"/>
      <c r="H53" s="405"/>
      <c r="I53" s="405"/>
      <c r="J53" s="405"/>
      <c r="K53" s="405"/>
      <c r="L53" s="405"/>
      <c r="M53" s="405"/>
      <c r="N53" s="405"/>
      <c r="O53" s="405"/>
      <c r="P53" s="405"/>
      <c r="Q53" s="405"/>
      <c r="R53" s="405"/>
      <c r="S53" s="405"/>
      <c r="T53" s="406"/>
      <c r="U53" s="468" t="s">
        <v>33</v>
      </c>
      <c r="V53" s="469"/>
      <c r="W53" s="469"/>
      <c r="X53" s="469"/>
      <c r="Y53" s="469"/>
      <c r="Z53" s="469"/>
      <c r="AA53" s="469"/>
      <c r="AB53" s="469"/>
      <c r="AC53" s="469"/>
      <c r="AD53" s="469"/>
      <c r="AE53" s="469"/>
      <c r="AF53" s="469"/>
      <c r="AG53" s="469"/>
      <c r="AH53" s="469"/>
      <c r="AI53" s="469"/>
      <c r="AJ53" s="469"/>
      <c r="AK53" s="469"/>
      <c r="AL53" s="470"/>
      <c r="AN53" s="3"/>
    </row>
    <row r="54" spans="2:40" x14ac:dyDescent="0.2">
      <c r="B54" s="378"/>
      <c r="C54" s="471"/>
      <c r="D54" s="472"/>
      <c r="E54" s="472"/>
      <c r="F54" s="472"/>
      <c r="G54" s="472"/>
      <c r="H54" s="472"/>
      <c r="I54" s="472"/>
      <c r="J54" s="472"/>
      <c r="K54" s="472"/>
      <c r="L54" s="472"/>
      <c r="M54" s="472"/>
      <c r="N54" s="472"/>
      <c r="O54" s="472"/>
      <c r="P54" s="472"/>
      <c r="Q54" s="472"/>
      <c r="R54" s="472"/>
      <c r="S54" s="472"/>
      <c r="T54" s="444"/>
      <c r="U54" s="471"/>
      <c r="V54" s="472"/>
      <c r="W54" s="472"/>
      <c r="X54" s="472"/>
      <c r="Y54" s="472"/>
      <c r="Z54" s="472"/>
      <c r="AA54" s="472"/>
      <c r="AB54" s="472"/>
      <c r="AC54" s="472"/>
      <c r="AD54" s="472"/>
      <c r="AE54" s="472"/>
      <c r="AF54" s="472"/>
      <c r="AG54" s="472"/>
      <c r="AH54" s="472"/>
      <c r="AI54" s="472"/>
      <c r="AJ54" s="472"/>
      <c r="AK54" s="472"/>
      <c r="AL54" s="444"/>
      <c r="AN54" s="3"/>
    </row>
    <row r="55" spans="2:40" x14ac:dyDescent="0.2">
      <c r="B55" s="378"/>
      <c r="C55" s="473"/>
      <c r="D55" s="474"/>
      <c r="E55" s="474"/>
      <c r="F55" s="474"/>
      <c r="G55" s="474"/>
      <c r="H55" s="474"/>
      <c r="I55" s="474"/>
      <c r="J55" s="474"/>
      <c r="K55" s="474"/>
      <c r="L55" s="474"/>
      <c r="M55" s="474"/>
      <c r="N55" s="474"/>
      <c r="O55" s="474"/>
      <c r="P55" s="474"/>
      <c r="Q55" s="474"/>
      <c r="R55" s="474"/>
      <c r="S55" s="474"/>
      <c r="T55" s="446"/>
      <c r="U55" s="473"/>
      <c r="V55" s="474"/>
      <c r="W55" s="474"/>
      <c r="X55" s="474"/>
      <c r="Y55" s="474"/>
      <c r="Z55" s="474"/>
      <c r="AA55" s="474"/>
      <c r="AB55" s="474"/>
      <c r="AC55" s="474"/>
      <c r="AD55" s="474"/>
      <c r="AE55" s="474"/>
      <c r="AF55" s="474"/>
      <c r="AG55" s="474"/>
      <c r="AH55" s="474"/>
      <c r="AI55" s="474"/>
      <c r="AJ55" s="474"/>
      <c r="AK55" s="474"/>
      <c r="AL55" s="446"/>
      <c r="AN55" s="3"/>
    </row>
    <row r="56" spans="2:40" x14ac:dyDescent="0.2">
      <c r="B56" s="378"/>
      <c r="C56" s="473"/>
      <c r="D56" s="474"/>
      <c r="E56" s="474"/>
      <c r="F56" s="474"/>
      <c r="G56" s="474"/>
      <c r="H56" s="474"/>
      <c r="I56" s="474"/>
      <c r="J56" s="474"/>
      <c r="K56" s="474"/>
      <c r="L56" s="474"/>
      <c r="M56" s="474"/>
      <c r="N56" s="474"/>
      <c r="O56" s="474"/>
      <c r="P56" s="474"/>
      <c r="Q56" s="474"/>
      <c r="R56" s="474"/>
      <c r="S56" s="474"/>
      <c r="T56" s="446"/>
      <c r="U56" s="473"/>
      <c r="V56" s="474"/>
      <c r="W56" s="474"/>
      <c r="X56" s="474"/>
      <c r="Y56" s="474"/>
      <c r="Z56" s="474"/>
      <c r="AA56" s="474"/>
      <c r="AB56" s="474"/>
      <c r="AC56" s="474"/>
      <c r="AD56" s="474"/>
      <c r="AE56" s="474"/>
      <c r="AF56" s="474"/>
      <c r="AG56" s="474"/>
      <c r="AH56" s="474"/>
      <c r="AI56" s="474"/>
      <c r="AJ56" s="474"/>
      <c r="AK56" s="474"/>
      <c r="AL56" s="446"/>
      <c r="AN56" s="3"/>
    </row>
    <row r="57" spans="2:40" x14ac:dyDescent="0.2">
      <c r="B57" s="379"/>
      <c r="C57" s="475"/>
      <c r="D57" s="469"/>
      <c r="E57" s="469"/>
      <c r="F57" s="469"/>
      <c r="G57" s="469"/>
      <c r="H57" s="469"/>
      <c r="I57" s="469"/>
      <c r="J57" s="469"/>
      <c r="K57" s="469"/>
      <c r="L57" s="469"/>
      <c r="M57" s="469"/>
      <c r="N57" s="469"/>
      <c r="O57" s="469"/>
      <c r="P57" s="469"/>
      <c r="Q57" s="469"/>
      <c r="R57" s="469"/>
      <c r="S57" s="469"/>
      <c r="T57" s="470"/>
      <c r="U57" s="475"/>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2">
      <c r="B58" s="370" t="s">
        <v>23</v>
      </c>
      <c r="C58" s="371"/>
      <c r="D58" s="371"/>
      <c r="E58" s="371"/>
      <c r="F58" s="372"/>
      <c r="G58" s="393" t="s">
        <v>24</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2025-03-31T10:40:12Z</cp:lastPrinted>
  <dcterms:created xsi:type="dcterms:W3CDTF">2023-01-16T02:34:32Z</dcterms:created>
  <dcterms:modified xsi:type="dcterms:W3CDTF">2025-05-19T07:25:57Z</dcterms:modified>
</cp:coreProperties>
</file>