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40372562-3234-4CEF-9E29-17BBD3616350}" xr6:coauthVersionLast="47" xr6:coauthVersionMax="47" xr10:uidLastSave="{00000000-0000-0000-0000-000000000000}"/>
  <bookViews>
    <workbookView xWindow="-110" yWindow="-110" windowWidth="19420" windowHeight="11020" tabRatio="731" xr2:uid="{00000000-000D-0000-FFFF-FFFF00000000}"/>
  </bookViews>
  <sheets>
    <sheet name="車作大橋" sheetId="22" r:id="rId1"/>
    <sheet name="桑ノ原橋" sheetId="1" r:id="rId2"/>
    <sheet name="宮鳥橋" sheetId="19" r:id="rId3"/>
    <sheet name="安威川合流直前" sheetId="20" r:id="rId4"/>
    <sheet name="中河原橋" sheetId="21" r:id="rId5"/>
  </sheets>
  <definedNames>
    <definedName name="_xlnm.Print_Area" localSheetId="3">安威川合流直前!$A$1:$AA$130</definedName>
    <definedName name="_xlnm.Print_Area" localSheetId="2">宮鳥橋!$A$1:$AA$130</definedName>
    <definedName name="_xlnm.Print_Area" localSheetId="1">桑ノ原橋!$A$1:$AA$130</definedName>
    <definedName name="_xlnm.Print_Area" localSheetId="0">車作大橋!$A$1:$AA$130</definedName>
    <definedName name="_xlnm.Print_Area" localSheetId="4">中河原橋!$A$1:$AA$130</definedName>
    <definedName name="コメントコード" localSheetId="3">#REF!</definedName>
    <definedName name="コメントコード" localSheetId="2">#REF!</definedName>
    <definedName name="コメントコード" localSheetId="4">#REF!</definedName>
    <definedName name="コメントコード">#REF!</definedName>
    <definedName name="コメントリスト">#REF!</definedName>
    <definedName name="県ｺｰﾄﾞ">#REF!</definedName>
    <definedName name="採取位置ｺｰﾄﾞ">#REF!</definedName>
    <definedName name="取込" localSheetId="3">#REF!</definedName>
    <definedName name="取込" localSheetId="2">#REF!</definedName>
    <definedName name="取込" localSheetId="4">#REF!</definedName>
    <definedName name="取込">#REF!</definedName>
    <definedName name="臭気ｺｰﾄﾞ">#REF!</definedName>
    <definedName name="色相ｺｰﾄﾞ">#REF!</definedName>
    <definedName name="水域ｺｰﾄﾞ">#REF!</definedName>
    <definedName name="地点ｺｰﾄﾞ">#REF!</definedName>
    <definedName name="調査区分">#REF!</definedName>
    <definedName name="天候ｺｰﾄﾞ">#REF!</definedName>
    <definedName name="流況ｺｰﾄﾞ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1" i="19" l="1"/>
  <c r="Z121" i="19"/>
  <c r="X121" i="19"/>
  <c r="AA120" i="19"/>
  <c r="Z120" i="19"/>
  <c r="X120" i="19"/>
  <c r="AA119" i="19"/>
  <c r="Z119" i="19"/>
  <c r="X119" i="19"/>
  <c r="AA118" i="19"/>
  <c r="Z118" i="19"/>
  <c r="X118" i="19"/>
  <c r="AA117" i="19"/>
  <c r="Z117" i="19"/>
  <c r="X117" i="19"/>
  <c r="AA116" i="19"/>
  <c r="Z116" i="19"/>
  <c r="X116" i="19"/>
  <c r="AA115" i="19"/>
  <c r="Z115" i="19"/>
  <c r="X115" i="19"/>
  <c r="AA114" i="19"/>
  <c r="Z114" i="19"/>
  <c r="X114" i="19"/>
  <c r="AA113" i="19"/>
  <c r="Z113" i="19"/>
  <c r="X113" i="19"/>
  <c r="AA112" i="19"/>
  <c r="Z112" i="19"/>
  <c r="X112" i="19"/>
  <c r="AA111" i="19"/>
  <c r="Z111" i="19"/>
  <c r="X111" i="19"/>
  <c r="AA110" i="19"/>
  <c r="Z110" i="19"/>
  <c r="X110" i="19"/>
  <c r="AA109" i="19"/>
  <c r="Z109" i="19"/>
  <c r="X109" i="19"/>
  <c r="AA108" i="19"/>
  <c r="Z108" i="19"/>
  <c r="X108" i="19"/>
  <c r="AA107" i="19"/>
  <c r="Z107" i="19"/>
  <c r="X107" i="19"/>
  <c r="AA106" i="19"/>
  <c r="Z106" i="19"/>
  <c r="X106" i="19"/>
  <c r="AA105" i="19"/>
  <c r="Z105" i="19"/>
  <c r="X105" i="19"/>
  <c r="AA104" i="19"/>
  <c r="Z104" i="19"/>
  <c r="X104" i="19"/>
  <c r="AA103" i="19"/>
  <c r="Z103" i="19"/>
  <c r="X103" i="19"/>
  <c r="AA102" i="19"/>
  <c r="Z102" i="19"/>
  <c r="X102" i="19"/>
  <c r="AA101" i="19"/>
  <c r="Z101" i="19"/>
  <c r="X101" i="19"/>
  <c r="AA100" i="19"/>
  <c r="Z100" i="19"/>
  <c r="X100" i="19"/>
  <c r="AA99" i="19"/>
  <c r="Z99" i="19"/>
  <c r="X99" i="19"/>
  <c r="AA98" i="19"/>
  <c r="Z98" i="19"/>
  <c r="X98" i="19"/>
  <c r="AA97" i="19"/>
  <c r="Z97" i="19"/>
  <c r="X97" i="19"/>
  <c r="AA96" i="19"/>
  <c r="Z96" i="19"/>
  <c r="X96" i="19"/>
  <c r="AA95" i="19"/>
  <c r="Z95" i="19"/>
  <c r="X95" i="19"/>
  <c r="AA94" i="19"/>
  <c r="Z94" i="19"/>
  <c r="X94" i="19"/>
  <c r="AA93" i="19"/>
  <c r="Z93" i="19"/>
  <c r="X93" i="19"/>
  <c r="AA92" i="19"/>
  <c r="Z92" i="19"/>
  <c r="X92" i="19"/>
  <c r="AA91" i="19"/>
  <c r="Z91" i="19"/>
  <c r="X91" i="19"/>
  <c r="AA90" i="19"/>
  <c r="Z90" i="19"/>
  <c r="X90" i="19"/>
  <c r="AA89" i="19"/>
  <c r="Z89" i="19"/>
  <c r="X89" i="19"/>
  <c r="AA88" i="19"/>
  <c r="Z88" i="19"/>
  <c r="X88" i="19"/>
  <c r="AA87" i="19"/>
  <c r="Z87" i="19"/>
  <c r="X87" i="19"/>
  <c r="AA86" i="19"/>
  <c r="Z86" i="19"/>
  <c r="X86" i="19"/>
  <c r="AA127" i="21"/>
  <c r="Z127" i="21"/>
  <c r="X127" i="21"/>
  <c r="AA121" i="21"/>
  <c r="Z121" i="21"/>
  <c r="X121" i="21"/>
  <c r="AA120" i="21"/>
  <c r="Z120" i="21"/>
  <c r="X120" i="21"/>
  <c r="AA119" i="21"/>
  <c r="Z119" i="21"/>
  <c r="X119" i="21"/>
  <c r="AA118" i="21"/>
  <c r="Z118" i="21"/>
  <c r="X118" i="21"/>
  <c r="AA117" i="21"/>
  <c r="Z117" i="21"/>
  <c r="X117" i="21"/>
  <c r="AA116" i="21"/>
  <c r="Z116" i="21"/>
  <c r="X116" i="21"/>
  <c r="AA115" i="21"/>
  <c r="Z115" i="21"/>
  <c r="X115" i="21"/>
  <c r="AA114" i="21"/>
  <c r="Z114" i="21"/>
  <c r="X114" i="21"/>
  <c r="AA113" i="21"/>
  <c r="Z113" i="21"/>
  <c r="X113" i="21"/>
  <c r="AA112" i="21"/>
  <c r="Z112" i="21"/>
  <c r="X112" i="21"/>
  <c r="AA86" i="21"/>
  <c r="Z86" i="21"/>
  <c r="X86" i="21"/>
  <c r="AA80" i="21"/>
  <c r="Z80" i="21"/>
  <c r="X80" i="21"/>
  <c r="AA79" i="21"/>
  <c r="Z79" i="21"/>
  <c r="X79" i="21"/>
  <c r="AA78" i="21"/>
  <c r="Z78" i="21"/>
  <c r="X78" i="21"/>
  <c r="AA77" i="21"/>
  <c r="Z77" i="21"/>
  <c r="X77" i="21"/>
  <c r="AA76" i="21"/>
  <c r="Z76" i="21"/>
  <c r="X76" i="21"/>
  <c r="AA75" i="21"/>
  <c r="Z75" i="21"/>
  <c r="X75" i="21"/>
  <c r="AA74" i="21"/>
  <c r="Z74" i="21"/>
  <c r="X74" i="21"/>
  <c r="AA73" i="21"/>
  <c r="Z73" i="21"/>
  <c r="X73" i="21"/>
  <c r="AA72" i="21"/>
  <c r="Z72" i="21"/>
  <c r="X72" i="21"/>
  <c r="AA71" i="21"/>
  <c r="Z71" i="21"/>
  <c r="X71" i="21"/>
  <c r="AA70" i="21"/>
  <c r="Z70" i="21"/>
  <c r="X70" i="21"/>
  <c r="AA69" i="21"/>
  <c r="Z69" i="21"/>
  <c r="X69" i="21"/>
  <c r="AA68" i="21"/>
  <c r="Z68" i="21"/>
  <c r="X68" i="21"/>
  <c r="AA67" i="21"/>
  <c r="Z67" i="21"/>
  <c r="X67" i="21"/>
  <c r="AA66" i="21"/>
  <c r="Z66" i="21"/>
  <c r="X66" i="21"/>
  <c r="AA65" i="21"/>
  <c r="Z65" i="21"/>
  <c r="X65" i="21"/>
  <c r="AA64" i="21"/>
  <c r="Z64" i="21"/>
  <c r="X64" i="21"/>
  <c r="AA63" i="21"/>
  <c r="Z63" i="21"/>
  <c r="X63" i="21"/>
  <c r="AA62" i="21"/>
  <c r="Z62" i="21"/>
  <c r="X62" i="21"/>
  <c r="AA61" i="21"/>
  <c r="Z61" i="21"/>
  <c r="X61" i="21"/>
  <c r="AA60" i="21"/>
  <c r="Z60" i="21"/>
  <c r="X60" i="21"/>
  <c r="AA59" i="21"/>
  <c r="Z59" i="21"/>
  <c r="X59" i="21"/>
  <c r="AA58" i="21"/>
  <c r="Z58" i="21"/>
  <c r="X58" i="21"/>
  <c r="AA57" i="21"/>
  <c r="Z57" i="21"/>
  <c r="X57" i="21"/>
  <c r="AA56" i="21"/>
  <c r="Z56" i="21"/>
  <c r="X56" i="21"/>
  <c r="AA55" i="21"/>
  <c r="Z55" i="21"/>
  <c r="X55" i="21"/>
  <c r="AA54" i="21"/>
  <c r="Z54" i="21"/>
  <c r="X54" i="21"/>
  <c r="AA53" i="21"/>
  <c r="Z53" i="21"/>
  <c r="X53" i="21"/>
  <c r="AA52" i="21"/>
  <c r="Z52" i="21"/>
  <c r="X52" i="21"/>
  <c r="AA51" i="21"/>
  <c r="Z51" i="21"/>
  <c r="X51" i="21"/>
  <c r="AA50" i="21"/>
  <c r="Z50" i="21"/>
  <c r="X50" i="21"/>
  <c r="AA48" i="21"/>
  <c r="Z48" i="21"/>
  <c r="X48" i="21"/>
  <c r="AA47" i="21"/>
  <c r="Z47" i="21"/>
  <c r="X47" i="21"/>
  <c r="AA46" i="21"/>
  <c r="Z46" i="21"/>
  <c r="X46" i="21"/>
  <c r="AA45" i="21"/>
  <c r="Z45" i="21"/>
  <c r="X45" i="21"/>
  <c r="AA44" i="21"/>
  <c r="Z44" i="21"/>
  <c r="X44" i="21"/>
  <c r="AA43" i="21"/>
  <c r="Z43" i="21"/>
  <c r="X43" i="21"/>
  <c r="AA42" i="21"/>
  <c r="Z42" i="21"/>
  <c r="X42" i="21"/>
  <c r="AA41" i="21"/>
  <c r="Z41" i="21"/>
  <c r="X41" i="21"/>
  <c r="AA40" i="21"/>
  <c r="Z40" i="21"/>
  <c r="X40" i="21"/>
  <c r="AA39" i="21"/>
  <c r="Z39" i="21"/>
  <c r="X39" i="21"/>
  <c r="AA38" i="21"/>
  <c r="Z38" i="21"/>
  <c r="X38" i="21"/>
  <c r="AA37" i="21"/>
  <c r="Z37" i="21"/>
  <c r="X37" i="21"/>
  <c r="AA36" i="21"/>
  <c r="Z36" i="21"/>
  <c r="X36" i="21"/>
  <c r="AA35" i="21"/>
  <c r="Z35" i="21"/>
  <c r="X35" i="21"/>
  <c r="AA34" i="21"/>
  <c r="Z34" i="21"/>
  <c r="X34" i="21"/>
  <c r="AA33" i="21"/>
  <c r="Z33" i="21"/>
  <c r="X33" i="21"/>
  <c r="AA30" i="21"/>
  <c r="Z30" i="21"/>
  <c r="X30" i="21"/>
  <c r="AA23" i="21"/>
  <c r="Z23" i="21"/>
  <c r="X23" i="21"/>
  <c r="AA19" i="21"/>
  <c r="Z19" i="21"/>
  <c r="X19" i="21"/>
  <c r="AA15" i="21"/>
  <c r="Z15" i="21"/>
  <c r="X15" i="21"/>
  <c r="AA127" i="20"/>
  <c r="Z127" i="20"/>
  <c r="X127" i="20"/>
  <c r="AA80" i="20"/>
  <c r="Z80" i="20"/>
  <c r="X80" i="20"/>
  <c r="AA79" i="20"/>
  <c r="Z79" i="20"/>
  <c r="X79" i="20"/>
  <c r="AA78" i="20"/>
  <c r="Z78" i="20"/>
  <c r="X78" i="20"/>
  <c r="AA77" i="20"/>
  <c r="Z77" i="20"/>
  <c r="X77" i="20"/>
  <c r="AA76" i="20"/>
  <c r="Z76" i="20"/>
  <c r="X76" i="20"/>
  <c r="AA74" i="20"/>
  <c r="Z74" i="20"/>
  <c r="X74" i="20"/>
  <c r="AA73" i="20"/>
  <c r="Z73" i="20"/>
  <c r="X73" i="20"/>
  <c r="AA72" i="20"/>
  <c r="Z72" i="20"/>
  <c r="X72" i="20"/>
  <c r="AA68" i="20"/>
  <c r="Z68" i="20"/>
  <c r="X68" i="20"/>
  <c r="AA67" i="20"/>
  <c r="Z67" i="20"/>
  <c r="X67" i="20"/>
  <c r="AA66" i="20"/>
  <c r="Z66" i="20"/>
  <c r="X66" i="20"/>
  <c r="AA42" i="20"/>
  <c r="Z42" i="20"/>
  <c r="X42" i="20"/>
  <c r="AA41" i="20"/>
  <c r="Z41" i="20"/>
  <c r="X41" i="20"/>
  <c r="AA40" i="20"/>
  <c r="Z40" i="20"/>
  <c r="X40" i="20"/>
  <c r="AA39" i="20"/>
  <c r="Z39" i="20"/>
  <c r="X39" i="20"/>
  <c r="AA38" i="20"/>
  <c r="Z38" i="20"/>
  <c r="X38" i="20"/>
  <c r="AA37" i="20"/>
  <c r="Z37" i="20"/>
  <c r="X37" i="20"/>
  <c r="AA36" i="20"/>
  <c r="Z36" i="20"/>
  <c r="X36" i="20"/>
  <c r="AA35" i="20"/>
  <c r="Z35" i="20"/>
  <c r="X35" i="20"/>
  <c r="AA34" i="20"/>
  <c r="Z34" i="20"/>
  <c r="X34" i="20"/>
  <c r="AA33" i="20"/>
  <c r="Z33" i="20"/>
  <c r="X33" i="20"/>
  <c r="AA30" i="20"/>
  <c r="Z30" i="20"/>
  <c r="X30" i="20"/>
  <c r="AA23" i="20"/>
  <c r="Z23" i="20"/>
  <c r="X23" i="20"/>
  <c r="AA19" i="20"/>
  <c r="Z19" i="20"/>
  <c r="X19" i="20"/>
  <c r="AA15" i="20"/>
  <c r="Z15" i="20"/>
  <c r="X15" i="20"/>
  <c r="AA127" i="19"/>
  <c r="Z127" i="19"/>
  <c r="X127" i="19"/>
  <c r="AA80" i="19"/>
  <c r="Z80" i="19"/>
  <c r="X80" i="19"/>
  <c r="AA79" i="19"/>
  <c r="Z79" i="19"/>
  <c r="X79" i="19"/>
  <c r="AA78" i="19"/>
  <c r="Z78" i="19"/>
  <c r="X78" i="19"/>
  <c r="AA77" i="19"/>
  <c r="Z77" i="19"/>
  <c r="X77" i="19"/>
  <c r="AA76" i="19"/>
  <c r="Z76" i="19"/>
  <c r="X76" i="19"/>
  <c r="AA75" i="19"/>
  <c r="Z75" i="19"/>
  <c r="X75" i="19"/>
  <c r="AA74" i="19"/>
  <c r="Z74" i="19"/>
  <c r="X74" i="19"/>
  <c r="AA73" i="19"/>
  <c r="Z73" i="19"/>
  <c r="X73" i="19"/>
  <c r="AA72" i="19"/>
  <c r="Z72" i="19"/>
  <c r="X72" i="19"/>
  <c r="AA71" i="19"/>
  <c r="Z71" i="19"/>
  <c r="X71" i="19"/>
  <c r="AA70" i="19"/>
  <c r="Z70" i="19"/>
  <c r="X70" i="19"/>
  <c r="AA69" i="19"/>
  <c r="Z69" i="19"/>
  <c r="X69" i="19"/>
  <c r="AA68" i="19"/>
  <c r="Z68" i="19"/>
  <c r="X68" i="19"/>
  <c r="AA67" i="19"/>
  <c r="Z67" i="19"/>
  <c r="X67" i="19"/>
  <c r="AA66" i="19"/>
  <c r="Z66" i="19"/>
  <c r="X66" i="19"/>
  <c r="AA65" i="19"/>
  <c r="Z65" i="19"/>
  <c r="X65" i="19"/>
  <c r="AA64" i="19"/>
  <c r="Z64" i="19"/>
  <c r="X64" i="19"/>
  <c r="AA63" i="19"/>
  <c r="Z63" i="19"/>
  <c r="X63" i="19"/>
  <c r="AA62" i="19"/>
  <c r="Z62" i="19"/>
  <c r="X62" i="19"/>
  <c r="AA61" i="19"/>
  <c r="Z61" i="19"/>
  <c r="X61" i="19"/>
  <c r="AA60" i="19"/>
  <c r="Z60" i="19"/>
  <c r="X60" i="19"/>
  <c r="AA59" i="19"/>
  <c r="Z59" i="19"/>
  <c r="X59" i="19"/>
  <c r="AA58" i="19"/>
  <c r="Z58" i="19"/>
  <c r="X58" i="19"/>
  <c r="AA57" i="19"/>
  <c r="Z57" i="19"/>
  <c r="X57" i="19"/>
  <c r="AA56" i="19"/>
  <c r="Z56" i="19"/>
  <c r="X56" i="19"/>
  <c r="AA55" i="19"/>
  <c r="Z55" i="19"/>
  <c r="X55" i="19"/>
  <c r="AA54" i="19"/>
  <c r="Z54" i="19"/>
  <c r="X54" i="19"/>
  <c r="AA53" i="19"/>
  <c r="Z53" i="19"/>
  <c r="X53" i="19"/>
  <c r="AA52" i="19"/>
  <c r="Z52" i="19"/>
  <c r="X52" i="19"/>
  <c r="AA51" i="19"/>
  <c r="Z51" i="19"/>
  <c r="X51" i="19"/>
  <c r="AA50" i="19"/>
  <c r="Z50" i="19"/>
  <c r="X50" i="19"/>
  <c r="AA48" i="19"/>
  <c r="Z48" i="19"/>
  <c r="X48" i="19"/>
  <c r="AA47" i="19"/>
  <c r="Z47" i="19"/>
  <c r="X47" i="19"/>
  <c r="AA46" i="19"/>
  <c r="Z46" i="19"/>
  <c r="X46" i="19"/>
  <c r="AA45" i="19"/>
  <c r="Z45" i="19"/>
  <c r="X45" i="19"/>
  <c r="AA44" i="19"/>
  <c r="Z44" i="19"/>
  <c r="X44" i="19"/>
  <c r="AA43" i="19"/>
  <c r="Z43" i="19"/>
  <c r="X43" i="19"/>
  <c r="AA42" i="19"/>
  <c r="Z42" i="19"/>
  <c r="X42" i="19"/>
  <c r="AA41" i="19"/>
  <c r="Z41" i="19"/>
  <c r="X41" i="19"/>
  <c r="AA40" i="19"/>
  <c r="Z40" i="19"/>
  <c r="X40" i="19"/>
  <c r="AA39" i="19"/>
  <c r="Z39" i="19"/>
  <c r="X39" i="19"/>
  <c r="AA38" i="19"/>
  <c r="Z38" i="19"/>
  <c r="X38" i="19"/>
  <c r="AA37" i="19"/>
  <c r="Z37" i="19"/>
  <c r="X37" i="19"/>
  <c r="AA36" i="19"/>
  <c r="Z36" i="19"/>
  <c r="X36" i="19"/>
  <c r="AA35" i="19"/>
  <c r="Z35" i="19"/>
  <c r="X35" i="19"/>
  <c r="AA34" i="19"/>
  <c r="Z34" i="19"/>
  <c r="X34" i="19"/>
  <c r="AA33" i="19"/>
  <c r="Z33" i="19"/>
  <c r="X33" i="19"/>
  <c r="AA30" i="19"/>
  <c r="Z30" i="19"/>
  <c r="X30" i="19"/>
  <c r="AA23" i="19"/>
  <c r="Z23" i="19"/>
  <c r="X23" i="19"/>
  <c r="AA19" i="19"/>
  <c r="Z19" i="19"/>
  <c r="X19" i="19"/>
  <c r="AA15" i="19"/>
  <c r="Z15" i="19"/>
  <c r="X15" i="19"/>
  <c r="AA121" i="1"/>
  <c r="Z121" i="1"/>
  <c r="X121" i="1"/>
  <c r="AA120" i="1"/>
  <c r="Z120" i="1"/>
  <c r="X120" i="1"/>
  <c r="AA119" i="1"/>
  <c r="Z119" i="1"/>
  <c r="X119" i="1"/>
  <c r="AA118" i="1"/>
  <c r="Z118" i="1"/>
  <c r="X118" i="1"/>
  <c r="AA117" i="1"/>
  <c r="Z117" i="1"/>
  <c r="X117" i="1"/>
  <c r="AA116" i="1"/>
  <c r="Z116" i="1"/>
  <c r="X116" i="1"/>
  <c r="W116" i="1"/>
  <c r="AA115" i="1"/>
  <c r="Z115" i="1"/>
  <c r="X115" i="1"/>
  <c r="W115" i="1"/>
  <c r="AA114" i="1"/>
  <c r="Z114" i="1"/>
  <c r="X114" i="1"/>
  <c r="W114" i="1"/>
  <c r="AA113" i="1"/>
  <c r="Z113" i="1"/>
  <c r="X113" i="1"/>
  <c r="W113" i="1"/>
  <c r="AA112" i="1"/>
  <c r="Z112" i="1"/>
  <c r="X112" i="1"/>
  <c r="AA86" i="1"/>
  <c r="Z86" i="1"/>
  <c r="X86" i="1"/>
  <c r="AA80" i="1"/>
  <c r="Z80" i="1"/>
  <c r="X80" i="1"/>
  <c r="W80" i="1"/>
  <c r="AA79" i="1"/>
  <c r="Z79" i="1"/>
  <c r="X79" i="1"/>
  <c r="W79" i="1"/>
  <c r="AA78" i="1"/>
  <c r="Z78" i="1"/>
  <c r="X78" i="1"/>
  <c r="W78" i="1"/>
  <c r="AA77" i="1"/>
  <c r="Z77" i="1"/>
  <c r="X77" i="1"/>
  <c r="W77" i="1"/>
  <c r="AA76" i="1"/>
  <c r="Z76" i="1"/>
  <c r="X76" i="1"/>
  <c r="W76" i="1"/>
  <c r="AA75" i="1"/>
  <c r="Z75" i="1"/>
  <c r="X75" i="1"/>
  <c r="W75" i="1"/>
  <c r="AA74" i="1"/>
  <c r="Z74" i="1"/>
  <c r="X74" i="1"/>
  <c r="W74" i="1"/>
  <c r="AA73" i="1"/>
  <c r="Z73" i="1"/>
  <c r="X73" i="1"/>
  <c r="W73" i="1"/>
  <c r="AA72" i="1"/>
  <c r="Z72" i="1"/>
  <c r="X72" i="1"/>
  <c r="W72" i="1"/>
  <c r="AA71" i="1"/>
  <c r="Z71" i="1"/>
  <c r="X71" i="1"/>
  <c r="W71" i="1"/>
  <c r="AA70" i="1"/>
  <c r="Z70" i="1"/>
  <c r="X70" i="1"/>
  <c r="W70" i="1"/>
  <c r="AA50" i="1"/>
  <c r="Z50" i="1"/>
  <c r="X50" i="1"/>
  <c r="W50" i="1"/>
  <c r="U50" i="1"/>
  <c r="AA121" i="22"/>
  <c r="Z121" i="22"/>
  <c r="X121" i="22"/>
  <c r="AA120" i="22"/>
  <c r="Z120" i="22"/>
  <c r="X120" i="22"/>
  <c r="AA119" i="22"/>
  <c r="Z119" i="22"/>
  <c r="X119" i="22"/>
  <c r="AA118" i="22"/>
  <c r="Z118" i="22"/>
  <c r="X118" i="22"/>
  <c r="AA117" i="22"/>
  <c r="Z117" i="22"/>
  <c r="X117" i="22"/>
  <c r="AA116" i="22"/>
  <c r="Z116" i="22"/>
  <c r="X116" i="22"/>
  <c r="AA115" i="22"/>
  <c r="Z115" i="22"/>
  <c r="X115" i="22"/>
  <c r="AA114" i="22"/>
  <c r="Z114" i="22"/>
  <c r="X114" i="22"/>
  <c r="AA113" i="22"/>
  <c r="Z113" i="22"/>
  <c r="X113" i="22"/>
  <c r="AA112" i="22"/>
  <c r="Z112" i="22"/>
  <c r="X112" i="22"/>
  <c r="AA111" i="22"/>
  <c r="Z111" i="22"/>
  <c r="X111" i="22"/>
  <c r="AA110" i="22"/>
  <c r="Z110" i="22"/>
  <c r="X110" i="22"/>
  <c r="AA109" i="22"/>
  <c r="Z109" i="22"/>
  <c r="X109" i="22"/>
  <c r="AA108" i="22"/>
  <c r="Z108" i="22"/>
  <c r="X108" i="22"/>
  <c r="AA107" i="22"/>
  <c r="Z107" i="22"/>
  <c r="X107" i="22"/>
  <c r="AA106" i="22"/>
  <c r="Z106" i="22"/>
  <c r="X106" i="22"/>
  <c r="AA105" i="22"/>
  <c r="Z105" i="22"/>
  <c r="X105" i="22"/>
  <c r="AA104" i="22"/>
  <c r="Z104" i="22"/>
  <c r="X104" i="22"/>
  <c r="AA103" i="22"/>
  <c r="Z103" i="22"/>
  <c r="X103" i="22"/>
  <c r="AA102" i="22"/>
  <c r="Z102" i="22"/>
  <c r="X102" i="22"/>
  <c r="AA101" i="22"/>
  <c r="Z101" i="22"/>
  <c r="X101" i="22"/>
  <c r="AA100" i="22"/>
  <c r="Z100" i="22"/>
  <c r="X100" i="22"/>
  <c r="AA99" i="22"/>
  <c r="Z99" i="22"/>
  <c r="X99" i="22"/>
  <c r="AA98" i="22"/>
  <c r="Z98" i="22"/>
  <c r="X98" i="22"/>
  <c r="AA97" i="22"/>
  <c r="Z97" i="22"/>
  <c r="X97" i="22"/>
  <c r="AA96" i="22"/>
  <c r="Z96" i="22"/>
  <c r="X96" i="22"/>
  <c r="AA95" i="22"/>
  <c r="Z95" i="22"/>
  <c r="X95" i="22"/>
  <c r="AA94" i="22"/>
  <c r="Z94" i="22"/>
  <c r="X94" i="22"/>
  <c r="AA93" i="22"/>
  <c r="Z93" i="22"/>
  <c r="X93" i="22"/>
  <c r="AA92" i="22"/>
  <c r="Z92" i="22"/>
  <c r="X92" i="22"/>
  <c r="AA91" i="22"/>
  <c r="Z91" i="22"/>
  <c r="X91" i="22"/>
  <c r="AA90" i="22"/>
  <c r="Z90" i="22"/>
  <c r="X90" i="22"/>
  <c r="AA89" i="22"/>
  <c r="Z89" i="22"/>
  <c r="X89" i="22"/>
  <c r="AA88" i="22"/>
  <c r="Z88" i="22"/>
  <c r="X88" i="22"/>
  <c r="AA87" i="22"/>
  <c r="Z87" i="22"/>
  <c r="X87" i="22"/>
  <c r="AA86" i="22"/>
  <c r="Z86" i="22"/>
  <c r="X86" i="22"/>
  <c r="AA80" i="22"/>
  <c r="Z80" i="22"/>
  <c r="X80" i="22"/>
  <c r="AA77" i="22"/>
  <c r="Z77" i="22"/>
  <c r="X77" i="22"/>
  <c r="AA76" i="22"/>
  <c r="Z76" i="22"/>
  <c r="X76" i="22"/>
  <c r="AA75" i="22"/>
  <c r="Z75" i="22"/>
  <c r="X75" i="22"/>
  <c r="AA74" i="22"/>
  <c r="Z74" i="22"/>
  <c r="X74" i="22"/>
  <c r="AA73" i="22"/>
  <c r="Z73" i="22"/>
  <c r="X73" i="22"/>
  <c r="AA72" i="22"/>
  <c r="Z72" i="22"/>
  <c r="X72" i="22"/>
  <c r="AA71" i="22"/>
  <c r="Z71" i="22"/>
  <c r="X71" i="22"/>
  <c r="AA70" i="22"/>
  <c r="Z70" i="22"/>
  <c r="X70" i="22"/>
  <c r="W69" i="22"/>
  <c r="X69" i="22"/>
  <c r="AA50" i="22"/>
  <c r="Z50" i="22"/>
  <c r="X50" i="22"/>
  <c r="W127" i="21"/>
  <c r="W121" i="21"/>
  <c r="W120" i="21"/>
  <c r="W119" i="21"/>
  <c r="W118" i="21"/>
  <c r="W117" i="21"/>
  <c r="W116" i="21"/>
  <c r="W115" i="21"/>
  <c r="W114" i="21"/>
  <c r="W113" i="21"/>
  <c r="W112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U69" i="21"/>
  <c r="W68" i="21"/>
  <c r="U68" i="21"/>
  <c r="W67" i="21"/>
  <c r="U67" i="21"/>
  <c r="W66" i="21"/>
  <c r="U66" i="21"/>
  <c r="W65" i="21"/>
  <c r="U65" i="21"/>
  <c r="W64" i="21"/>
  <c r="U64" i="21"/>
  <c r="W63" i="21"/>
  <c r="U63" i="21"/>
  <c r="W62" i="21"/>
  <c r="U62" i="21"/>
  <c r="W61" i="21"/>
  <c r="U61" i="21"/>
  <c r="W60" i="21"/>
  <c r="U60" i="21"/>
  <c r="W59" i="21"/>
  <c r="U59" i="21"/>
  <c r="W58" i="21"/>
  <c r="U58" i="21"/>
  <c r="W57" i="21"/>
  <c r="U57" i="21"/>
  <c r="W56" i="21"/>
  <c r="U56" i="21"/>
  <c r="W55" i="21"/>
  <c r="U55" i="21"/>
  <c r="W54" i="21"/>
  <c r="U54" i="21"/>
  <c r="W53" i="21"/>
  <c r="U53" i="21"/>
  <c r="W52" i="21"/>
  <c r="U52" i="21"/>
  <c r="W51" i="21"/>
  <c r="U51" i="21"/>
  <c r="W50" i="21"/>
  <c r="U50" i="21"/>
  <c r="W48" i="21"/>
  <c r="U48" i="21"/>
  <c r="W47" i="21"/>
  <c r="U47" i="21"/>
  <c r="W46" i="21"/>
  <c r="U46" i="21"/>
  <c r="W45" i="21"/>
  <c r="U45" i="21"/>
  <c r="W44" i="21"/>
  <c r="U44" i="21"/>
  <c r="W43" i="21"/>
  <c r="U43" i="21"/>
  <c r="W42" i="21"/>
  <c r="U42" i="21"/>
  <c r="W41" i="21"/>
  <c r="U41" i="21"/>
  <c r="W40" i="21"/>
  <c r="U40" i="21"/>
  <c r="W39" i="21"/>
  <c r="W38" i="21"/>
  <c r="W37" i="21"/>
  <c r="U37" i="21"/>
  <c r="W36" i="21"/>
  <c r="U36" i="21"/>
  <c r="W35" i="21"/>
  <c r="W34" i="21"/>
  <c r="U34" i="21"/>
  <c r="W33" i="21"/>
  <c r="U33" i="21"/>
  <c r="W30" i="21"/>
  <c r="U30" i="21"/>
  <c r="W23" i="21"/>
  <c r="W19" i="21"/>
  <c r="W15" i="21"/>
  <c r="W127" i="20"/>
  <c r="W80" i="20"/>
  <c r="W79" i="20"/>
  <c r="W78" i="20"/>
  <c r="W77" i="20"/>
  <c r="W76" i="20"/>
  <c r="W74" i="20"/>
  <c r="W73" i="20"/>
  <c r="W72" i="20"/>
  <c r="W68" i="20"/>
  <c r="U68" i="20"/>
  <c r="W67" i="20"/>
  <c r="U67" i="20"/>
  <c r="W66" i="20"/>
  <c r="U66" i="20"/>
  <c r="W42" i="20"/>
  <c r="U42" i="20"/>
  <c r="W41" i="20"/>
  <c r="U41" i="20"/>
  <c r="W40" i="20"/>
  <c r="U40" i="20"/>
  <c r="W39" i="20"/>
  <c r="W38" i="20"/>
  <c r="W37" i="20"/>
  <c r="U37" i="20"/>
  <c r="W36" i="20"/>
  <c r="U36" i="20"/>
  <c r="W35" i="20"/>
  <c r="W34" i="20"/>
  <c r="U34" i="20"/>
  <c r="W33" i="20"/>
  <c r="U33" i="20"/>
  <c r="W30" i="20"/>
  <c r="U30" i="20"/>
  <c r="W23" i="20"/>
  <c r="W19" i="20"/>
  <c r="W15" i="20"/>
  <c r="W127" i="19"/>
  <c r="W116" i="19"/>
  <c r="W115" i="19"/>
  <c r="W114" i="19"/>
  <c r="W113" i="19"/>
  <c r="W80" i="19"/>
  <c r="W79" i="19"/>
  <c r="W78" i="19"/>
  <c r="W77" i="19"/>
  <c r="W76" i="19"/>
  <c r="W75" i="19"/>
  <c r="W74" i="19"/>
  <c r="W73" i="19"/>
  <c r="W72" i="19"/>
  <c r="W71" i="19"/>
  <c r="W70" i="19"/>
  <c r="W69" i="19"/>
  <c r="U69" i="19"/>
  <c r="W68" i="19"/>
  <c r="U68" i="19"/>
  <c r="W67" i="19"/>
  <c r="U67" i="19"/>
  <c r="W66" i="19"/>
  <c r="U66" i="19"/>
  <c r="W65" i="19"/>
  <c r="U65" i="19"/>
  <c r="W64" i="19"/>
  <c r="U64" i="19"/>
  <c r="W63" i="19"/>
  <c r="U63" i="19"/>
  <c r="W62" i="19"/>
  <c r="U62" i="19"/>
  <c r="W61" i="19"/>
  <c r="U61" i="19"/>
  <c r="W60" i="19"/>
  <c r="U60" i="19"/>
  <c r="W59" i="19"/>
  <c r="U59" i="19"/>
  <c r="W58" i="19"/>
  <c r="U58" i="19"/>
  <c r="W57" i="19"/>
  <c r="U57" i="19"/>
  <c r="W56" i="19"/>
  <c r="U56" i="19"/>
  <c r="W55" i="19"/>
  <c r="U55" i="19"/>
  <c r="W54" i="19"/>
  <c r="U54" i="19"/>
  <c r="W53" i="19"/>
  <c r="U53" i="19"/>
  <c r="W52" i="19"/>
  <c r="U52" i="19"/>
  <c r="W51" i="19"/>
  <c r="U51" i="19"/>
  <c r="W50" i="19"/>
  <c r="U50" i="19"/>
  <c r="W48" i="19"/>
  <c r="U48" i="19"/>
  <c r="W47" i="19"/>
  <c r="U47" i="19"/>
  <c r="W46" i="19"/>
  <c r="U46" i="19"/>
  <c r="W45" i="19"/>
  <c r="U45" i="19"/>
  <c r="W44" i="19"/>
  <c r="U44" i="19"/>
  <c r="W43" i="19"/>
  <c r="U43" i="19"/>
  <c r="W42" i="19"/>
  <c r="U42" i="19"/>
  <c r="W41" i="19"/>
  <c r="U41" i="19"/>
  <c r="W40" i="19"/>
  <c r="U40" i="19"/>
  <c r="W39" i="19"/>
  <c r="W38" i="19"/>
  <c r="W37" i="19"/>
  <c r="U37" i="19"/>
  <c r="W36" i="19"/>
  <c r="U36" i="19"/>
  <c r="W35" i="19"/>
  <c r="W34" i="19"/>
  <c r="U34" i="19"/>
  <c r="W33" i="19"/>
  <c r="U33" i="19"/>
  <c r="W30" i="19"/>
  <c r="U30" i="19"/>
  <c r="W23" i="19"/>
  <c r="W19" i="19"/>
  <c r="W15" i="19"/>
  <c r="AA127" i="1"/>
  <c r="Z127" i="1"/>
  <c r="X127" i="1"/>
  <c r="W127" i="1"/>
  <c r="AA69" i="1"/>
  <c r="Z69" i="1"/>
  <c r="X69" i="1"/>
  <c r="W69" i="1"/>
  <c r="U69" i="1"/>
  <c r="AA68" i="1"/>
  <c r="Z68" i="1"/>
  <c r="X68" i="1"/>
  <c r="W68" i="1"/>
  <c r="U68" i="1"/>
  <c r="AA67" i="1"/>
  <c r="Z67" i="1"/>
  <c r="X67" i="1"/>
  <c r="W67" i="1"/>
  <c r="U67" i="1"/>
  <c r="AA66" i="1"/>
  <c r="Z66" i="1"/>
  <c r="X66" i="1"/>
  <c r="W66" i="1"/>
  <c r="U66" i="1"/>
  <c r="AA65" i="1"/>
  <c r="Z65" i="1"/>
  <c r="X65" i="1"/>
  <c r="W65" i="1"/>
  <c r="U65" i="1"/>
  <c r="AA64" i="1"/>
  <c r="Z64" i="1"/>
  <c r="X64" i="1"/>
  <c r="W64" i="1"/>
  <c r="U64" i="1"/>
  <c r="AA63" i="1"/>
  <c r="Z63" i="1"/>
  <c r="X63" i="1"/>
  <c r="W63" i="1"/>
  <c r="U63" i="1"/>
  <c r="AA62" i="1"/>
  <c r="Z62" i="1"/>
  <c r="X62" i="1"/>
  <c r="W62" i="1"/>
  <c r="U62" i="1"/>
  <c r="AA61" i="1"/>
  <c r="Z61" i="1"/>
  <c r="X61" i="1"/>
  <c r="W61" i="1"/>
  <c r="U61" i="1"/>
  <c r="AA60" i="1"/>
  <c r="Z60" i="1"/>
  <c r="X60" i="1"/>
  <c r="W60" i="1"/>
  <c r="U60" i="1"/>
  <c r="AA59" i="1"/>
  <c r="Z59" i="1"/>
  <c r="X59" i="1"/>
  <c r="W59" i="1"/>
  <c r="U59" i="1"/>
  <c r="AA58" i="1"/>
  <c r="Z58" i="1"/>
  <c r="X58" i="1"/>
  <c r="W58" i="1"/>
  <c r="U58" i="1"/>
  <c r="AA57" i="1"/>
  <c r="Z57" i="1"/>
  <c r="X57" i="1"/>
  <c r="W57" i="1"/>
  <c r="U57" i="1"/>
  <c r="AA56" i="1"/>
  <c r="Z56" i="1"/>
  <c r="X56" i="1"/>
  <c r="W56" i="1"/>
  <c r="U56" i="1"/>
  <c r="AA55" i="1"/>
  <c r="Z55" i="1"/>
  <c r="X55" i="1"/>
  <c r="W55" i="1"/>
  <c r="U55" i="1"/>
  <c r="AA54" i="1"/>
  <c r="Z54" i="1"/>
  <c r="X54" i="1"/>
  <c r="W54" i="1"/>
  <c r="U54" i="1"/>
  <c r="AA53" i="1"/>
  <c r="Z53" i="1"/>
  <c r="X53" i="1"/>
  <c r="W53" i="1"/>
  <c r="U53" i="1"/>
  <c r="AA52" i="1"/>
  <c r="Z52" i="1"/>
  <c r="X52" i="1"/>
  <c r="W52" i="1"/>
  <c r="U52" i="1"/>
  <c r="AA51" i="1"/>
  <c r="Z51" i="1"/>
  <c r="X51" i="1"/>
  <c r="W51" i="1"/>
  <c r="U51" i="1"/>
  <c r="AA48" i="1"/>
  <c r="Z48" i="1"/>
  <c r="X48" i="1"/>
  <c r="W48" i="1"/>
  <c r="U48" i="1"/>
  <c r="AA47" i="1"/>
  <c r="Z47" i="1"/>
  <c r="X47" i="1"/>
  <c r="W47" i="1"/>
  <c r="U47" i="1"/>
  <c r="AA46" i="1"/>
  <c r="Z46" i="1"/>
  <c r="X46" i="1"/>
  <c r="W46" i="1"/>
  <c r="U46" i="1"/>
  <c r="AA45" i="1"/>
  <c r="Z45" i="1"/>
  <c r="X45" i="1"/>
  <c r="W45" i="1"/>
  <c r="U45" i="1"/>
  <c r="AA44" i="1"/>
  <c r="Z44" i="1"/>
  <c r="X44" i="1"/>
  <c r="W44" i="1"/>
  <c r="U44" i="1"/>
  <c r="AA43" i="1"/>
  <c r="Z43" i="1"/>
  <c r="X43" i="1"/>
  <c r="W43" i="1"/>
  <c r="U43" i="1"/>
  <c r="AA42" i="1"/>
  <c r="Z42" i="1"/>
  <c r="X42" i="1"/>
  <c r="W42" i="1"/>
  <c r="U42" i="1"/>
  <c r="AA41" i="1"/>
  <c r="Z41" i="1"/>
  <c r="X41" i="1"/>
  <c r="W41" i="1"/>
  <c r="U41" i="1"/>
  <c r="AA40" i="1"/>
  <c r="Z40" i="1"/>
  <c r="X40" i="1"/>
  <c r="W40" i="1"/>
  <c r="U40" i="1"/>
  <c r="AA39" i="1"/>
  <c r="Z39" i="1"/>
  <c r="X39" i="1"/>
  <c r="W39" i="1"/>
  <c r="AA38" i="1"/>
  <c r="Z38" i="1"/>
  <c r="X38" i="1"/>
  <c r="W38" i="1"/>
  <c r="AA37" i="1"/>
  <c r="Z37" i="1"/>
  <c r="X37" i="1"/>
  <c r="W37" i="1"/>
  <c r="U37" i="1"/>
  <c r="AA36" i="1"/>
  <c r="Z36" i="1"/>
  <c r="X36" i="1"/>
  <c r="W36" i="1"/>
  <c r="U36" i="1"/>
  <c r="AA35" i="1"/>
  <c r="Z35" i="1"/>
  <c r="X35" i="1"/>
  <c r="W35" i="1"/>
  <c r="AA34" i="1"/>
  <c r="Z34" i="1"/>
  <c r="X34" i="1"/>
  <c r="W34" i="1"/>
  <c r="U34" i="1"/>
  <c r="AA33" i="1"/>
  <c r="Z33" i="1"/>
  <c r="X33" i="1"/>
  <c r="W33" i="1"/>
  <c r="U33" i="1"/>
  <c r="AA30" i="1"/>
  <c r="Z30" i="1"/>
  <c r="X30" i="1"/>
  <c r="W30" i="1"/>
  <c r="U30" i="1"/>
  <c r="AA23" i="1"/>
  <c r="Z23" i="1"/>
  <c r="X23" i="1"/>
  <c r="W23" i="1"/>
  <c r="AA19" i="1"/>
  <c r="Z19" i="1"/>
  <c r="X19" i="1"/>
  <c r="W19" i="1"/>
  <c r="AA15" i="1"/>
  <c r="Z15" i="1"/>
  <c r="X15" i="1"/>
  <c r="W15" i="1"/>
  <c r="AA127" i="22"/>
  <c r="Z127" i="22"/>
  <c r="X127" i="22"/>
  <c r="W127" i="22"/>
  <c r="W116" i="22"/>
  <c r="W115" i="22"/>
  <c r="W114" i="22"/>
  <c r="W113" i="22"/>
  <c r="W80" i="22"/>
  <c r="AA79" i="22"/>
  <c r="Z79" i="22"/>
  <c r="X79" i="22"/>
  <c r="W79" i="22"/>
  <c r="AA78" i="22"/>
  <c r="Z78" i="22"/>
  <c r="X78" i="22"/>
  <c r="W78" i="22"/>
  <c r="W77" i="22"/>
  <c r="W76" i="22"/>
  <c r="W75" i="22"/>
  <c r="W74" i="22"/>
  <c r="W73" i="22"/>
  <c r="W72" i="22"/>
  <c r="W71" i="22"/>
  <c r="W70" i="22"/>
  <c r="AA69" i="22"/>
  <c r="Z69" i="22"/>
  <c r="U69" i="22"/>
  <c r="AA68" i="22"/>
  <c r="Z68" i="22"/>
  <c r="X68" i="22"/>
  <c r="W68" i="22"/>
  <c r="U68" i="22"/>
  <c r="AA67" i="22"/>
  <c r="Z67" i="22"/>
  <c r="X67" i="22"/>
  <c r="W67" i="22"/>
  <c r="U67" i="22"/>
  <c r="AA66" i="22"/>
  <c r="Z66" i="22"/>
  <c r="X66" i="22"/>
  <c r="W66" i="22"/>
  <c r="U66" i="22"/>
  <c r="AA65" i="22"/>
  <c r="Z65" i="22"/>
  <c r="X65" i="22"/>
  <c r="W65" i="22"/>
  <c r="U65" i="22"/>
  <c r="AA64" i="22"/>
  <c r="Z64" i="22"/>
  <c r="X64" i="22"/>
  <c r="W64" i="22"/>
  <c r="U64" i="22"/>
  <c r="AA63" i="22"/>
  <c r="Z63" i="22"/>
  <c r="X63" i="22"/>
  <c r="W63" i="22"/>
  <c r="U63" i="22"/>
  <c r="AA62" i="22"/>
  <c r="Z62" i="22"/>
  <c r="X62" i="22"/>
  <c r="W62" i="22"/>
  <c r="U62" i="22"/>
  <c r="AA61" i="22"/>
  <c r="Z61" i="22"/>
  <c r="X61" i="22"/>
  <c r="W61" i="22"/>
  <c r="U61" i="22"/>
  <c r="AA60" i="22"/>
  <c r="Z60" i="22"/>
  <c r="X60" i="22"/>
  <c r="W60" i="22"/>
  <c r="U60" i="22"/>
  <c r="AA59" i="22"/>
  <c r="Z59" i="22"/>
  <c r="X59" i="22"/>
  <c r="W59" i="22"/>
  <c r="U59" i="22"/>
  <c r="AA58" i="22"/>
  <c r="Z58" i="22"/>
  <c r="X58" i="22"/>
  <c r="W58" i="22"/>
  <c r="U58" i="22"/>
  <c r="AA57" i="22"/>
  <c r="Z57" i="22"/>
  <c r="X57" i="22"/>
  <c r="W57" i="22"/>
  <c r="U57" i="22"/>
  <c r="AA56" i="22"/>
  <c r="Z56" i="22"/>
  <c r="X56" i="22"/>
  <c r="W56" i="22"/>
  <c r="U56" i="22"/>
  <c r="AA55" i="22"/>
  <c r="Z55" i="22"/>
  <c r="X55" i="22"/>
  <c r="W55" i="22"/>
  <c r="U55" i="22"/>
  <c r="AA54" i="22"/>
  <c r="Z54" i="22"/>
  <c r="X54" i="22"/>
  <c r="W54" i="22"/>
  <c r="U54" i="22"/>
  <c r="AA53" i="22"/>
  <c r="Z53" i="22"/>
  <c r="X53" i="22"/>
  <c r="W53" i="22"/>
  <c r="U53" i="22"/>
  <c r="AA52" i="22"/>
  <c r="Z52" i="22"/>
  <c r="X52" i="22"/>
  <c r="W52" i="22"/>
  <c r="U52" i="22"/>
  <c r="AA51" i="22"/>
  <c r="Z51" i="22"/>
  <c r="X51" i="22"/>
  <c r="W51" i="22"/>
  <c r="U51" i="22"/>
  <c r="W50" i="22"/>
  <c r="U50" i="22"/>
  <c r="AA48" i="22"/>
  <c r="Z48" i="22"/>
  <c r="X48" i="22"/>
  <c r="W48" i="22"/>
  <c r="U48" i="22"/>
  <c r="AA47" i="22"/>
  <c r="Z47" i="22"/>
  <c r="X47" i="22"/>
  <c r="W47" i="22"/>
  <c r="U47" i="22"/>
  <c r="AA46" i="22"/>
  <c r="Z46" i="22"/>
  <c r="X46" i="22"/>
  <c r="W46" i="22"/>
  <c r="U46" i="22"/>
  <c r="AA45" i="22"/>
  <c r="Z45" i="22"/>
  <c r="X45" i="22"/>
  <c r="W45" i="22"/>
  <c r="U45" i="22"/>
  <c r="AA44" i="22"/>
  <c r="Z44" i="22"/>
  <c r="X44" i="22"/>
  <c r="W44" i="22"/>
  <c r="U44" i="22"/>
  <c r="AA43" i="22"/>
  <c r="Z43" i="22"/>
  <c r="X43" i="22"/>
  <c r="W43" i="22"/>
  <c r="U43" i="22"/>
  <c r="AA42" i="22"/>
  <c r="Z42" i="22"/>
  <c r="X42" i="22"/>
  <c r="W42" i="22"/>
  <c r="U42" i="22"/>
  <c r="AA41" i="22"/>
  <c r="Z41" i="22"/>
  <c r="X41" i="22"/>
  <c r="W41" i="22"/>
  <c r="U41" i="22"/>
  <c r="AA40" i="22"/>
  <c r="Z40" i="22"/>
  <c r="X40" i="22"/>
  <c r="W40" i="22"/>
  <c r="U40" i="22"/>
  <c r="AA39" i="22"/>
  <c r="Z39" i="22"/>
  <c r="X39" i="22"/>
  <c r="W39" i="22"/>
  <c r="AA38" i="22"/>
  <c r="Z38" i="22"/>
  <c r="X38" i="22"/>
  <c r="W38" i="22"/>
  <c r="AA37" i="22"/>
  <c r="Z37" i="22"/>
  <c r="X37" i="22"/>
  <c r="W37" i="22"/>
  <c r="U37" i="22"/>
  <c r="AA36" i="22"/>
  <c r="Z36" i="22"/>
  <c r="X36" i="22"/>
  <c r="W36" i="22"/>
  <c r="U36" i="22"/>
  <c r="AA35" i="22"/>
  <c r="Z35" i="22"/>
  <c r="X35" i="22"/>
  <c r="W35" i="22"/>
  <c r="AA34" i="22"/>
  <c r="Z34" i="22"/>
  <c r="X34" i="22"/>
  <c r="W34" i="22"/>
  <c r="U34" i="22"/>
  <c r="AA33" i="22"/>
  <c r="Z33" i="22"/>
  <c r="X33" i="22"/>
  <c r="W33" i="22"/>
  <c r="U33" i="22"/>
  <c r="AA30" i="22"/>
  <c r="Z30" i="22"/>
  <c r="X30" i="22"/>
  <c r="W30" i="22"/>
  <c r="U30" i="22"/>
  <c r="AA23" i="22"/>
  <c r="Z23" i="22"/>
  <c r="X23" i="22"/>
  <c r="W23" i="22"/>
  <c r="AA19" i="22"/>
  <c r="Z19" i="22"/>
  <c r="X19" i="22"/>
  <c r="W19" i="22"/>
  <c r="AA15" i="22"/>
  <c r="Z15" i="22"/>
  <c r="X15" i="22"/>
  <c r="W15" i="22"/>
</calcChain>
</file>

<file path=xl/sharedStrings.xml><?xml version="1.0" encoding="utf-8"?>
<sst xmlns="http://schemas.openxmlformats.org/spreadsheetml/2006/main" count="9135" uniqueCount="211">
  <si>
    <t>地点統一番号</t>
    <rPh sb="0" eb="2">
      <t>チテン</t>
    </rPh>
    <rPh sb="2" eb="4">
      <t>トウイツ</t>
    </rPh>
    <rPh sb="4" eb="6">
      <t>バンゴウ</t>
    </rPh>
    <phoneticPr fontId="2"/>
  </si>
  <si>
    <t>府独自番号</t>
    <rPh sb="0" eb="1">
      <t>フ</t>
    </rPh>
    <rPh sb="1" eb="3">
      <t>ドクジ</t>
    </rPh>
    <rPh sb="3" eb="5">
      <t>バンゴウ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</si>
  <si>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</si>
  <si>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</si>
  <si>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類型</t>
    <rPh sb="0" eb="2">
      <t>ルイケイ</t>
    </rPh>
    <phoneticPr fontId="2"/>
  </si>
  <si>
    <t>類型（水生生物）</t>
    <rPh sb="0" eb="2">
      <t>ルイケイ</t>
    </rPh>
    <rPh sb="3" eb="5">
      <t>スイセイ</t>
    </rPh>
    <rPh sb="5" eb="7">
      <t>セイブツ</t>
    </rPh>
    <phoneticPr fontId="2"/>
  </si>
  <si>
    <t>担当機関</t>
    <rPh sb="0" eb="2">
      <t>タントウ</t>
    </rPh>
    <rPh sb="2" eb="4">
      <t>キカン</t>
    </rPh>
    <phoneticPr fontId="2"/>
  </si>
  <si>
    <t>基準点</t>
    <rPh sb="0" eb="3">
      <t>キジュンテン</t>
    </rPh>
    <phoneticPr fontId="2"/>
  </si>
  <si>
    <t>安威川</t>
    <rPh sb="0" eb="2">
      <t>アイ</t>
    </rPh>
    <rPh sb="2" eb="3">
      <t>カワ</t>
    </rPh>
    <phoneticPr fontId="2"/>
  </si>
  <si>
    <t>桑ノ原橋</t>
    <rPh sb="0" eb="1">
      <t>クワ</t>
    </rPh>
    <rPh sb="2" eb="3">
      <t>ハラ</t>
    </rPh>
    <rPh sb="3" eb="4">
      <t>ハシ</t>
    </rPh>
    <phoneticPr fontId="2"/>
  </si>
  <si>
    <t>A</t>
    <phoneticPr fontId="2"/>
  </si>
  <si>
    <t>生物A</t>
    <rPh sb="0" eb="2">
      <t>セイブツ</t>
    </rPh>
    <phoneticPr fontId="2"/>
  </si>
  <si>
    <t>茨木市</t>
    <rPh sb="0" eb="3">
      <t>イバラキシ</t>
    </rPh>
    <phoneticPr fontId="2"/>
  </si>
  <si>
    <t>採　　取　　月　　日　　</t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</si>
  <si>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</si>
  <si>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</si>
  <si>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</si>
  <si>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</si>
  <si>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</si>
  <si>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</si>
  <si>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</si>
  <si>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　　　透　　視　　度</t>
    <rPh sb="6" eb="7">
      <t>シ</t>
    </rPh>
    <phoneticPr fontId="2"/>
  </si>
  <si>
    <t>(cm)</t>
    <phoneticPr fontId="2"/>
  </si>
  <si>
    <t>　　　臭　　　　気</t>
    <rPh sb="3" eb="9">
      <t>シュウキ</t>
    </rPh>
    <phoneticPr fontId="2"/>
  </si>
  <si>
    <t>　　　色　　　　相</t>
    <rPh sb="3" eb="9">
      <t>シキソウ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</si>
  <si>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</si>
  <si>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</si>
  <si>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</si>
  <si>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</si>
  <si>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</si>
  <si>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</si>
  <si>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</si>
  <si>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</si>
  <si>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>全　　窒　　素</t>
    <phoneticPr fontId="2"/>
  </si>
  <si>
    <t>全　　　燐</t>
    <phoneticPr fontId="2"/>
  </si>
  <si>
    <t>全　亜　鉛</t>
    <rPh sb="0" eb="1">
      <t>ゼン</t>
    </rPh>
    <rPh sb="2" eb="3">
      <t>ア</t>
    </rPh>
    <rPh sb="4" eb="5">
      <t>ナマリ</t>
    </rPh>
    <phoneticPr fontId="2"/>
  </si>
  <si>
    <t>(mg/L)</t>
  </si>
  <si>
    <t>ノニルフェノール</t>
    <phoneticPr fontId="2"/>
  </si>
  <si>
    <t>直鎖アルキルベンゼンスルホン酸及びその塩</t>
    <rPh sb="0" eb="1">
      <t>ジキ</t>
    </rPh>
    <rPh sb="1" eb="2">
      <t>サ</t>
    </rPh>
    <rPh sb="14" eb="15">
      <t>サン</t>
    </rPh>
    <rPh sb="15" eb="16">
      <t>オヨ</t>
    </rPh>
    <rPh sb="19" eb="20">
      <t>エン</t>
    </rPh>
    <phoneticPr fontId="2"/>
  </si>
  <si>
    <t>健　　康　　項　　目</t>
    <rPh sb="0" eb="4">
      <t>ケンコウ</t>
    </rPh>
    <rPh sb="6" eb="10">
      <t>コウモク</t>
    </rPh>
    <phoneticPr fontId="2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</si>
  <si>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</si>
  <si>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</si>
  <si>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</si>
  <si>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</si>
  <si>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</si>
  <si>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</si>
  <si>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</si>
  <si>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</si>
  <si>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</si>
  <si>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</si>
  <si>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</si>
  <si>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</si>
  <si>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</si>
  <si>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</si>
  <si>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</si>
  <si>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</si>
  <si>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</si>
  <si>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</si>
  <si>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</si>
  <si>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</si>
  <si>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</si>
  <si>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</si>
  <si>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</si>
  <si>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</si>
  <si>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</si>
  <si>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</si>
  <si>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</si>
  <si>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特　殊　項　目　</t>
    <rPh sb="0" eb="3">
      <t>トクシュ</t>
    </rPh>
    <rPh sb="4" eb="7">
      <t>コウモク</t>
    </rPh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</si>
  <si>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</si>
  <si>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</si>
  <si>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</si>
  <si>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</si>
  <si>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</si>
  <si>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全　　ク　　ロ　　ム</t>
    <rPh sb="0" eb="1">
      <t>ゼン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</si>
  <si>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</si>
  <si>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ｱ ﾝ ﾓ ﾆ ｱ 性 窒 素</t>
    <rPh sb="0" eb="11">
      <t>アンモニアセイ</t>
    </rPh>
    <rPh sb="12" eb="15">
      <t>チッソ</t>
    </rPh>
    <phoneticPr fontId="2"/>
  </si>
  <si>
    <t>硝　酸　性　窒　素</t>
    <rPh sb="0" eb="5">
      <t>ショウサンセイ</t>
    </rPh>
    <rPh sb="6" eb="9">
      <t>チッソ</t>
    </rPh>
    <phoneticPr fontId="2"/>
  </si>
  <si>
    <t>亜　硝　酸　性　窒　素</t>
    <rPh sb="0" eb="5">
      <t>アショウサン</t>
    </rPh>
    <rPh sb="6" eb="7">
      <t>セイ</t>
    </rPh>
    <rPh sb="8" eb="11">
      <t>チッソ</t>
    </rPh>
    <phoneticPr fontId="2"/>
  </si>
  <si>
    <t>り ん 酸 性 り ん</t>
    <rPh sb="4" eb="7">
      <t>サンセイ</t>
    </rPh>
    <phoneticPr fontId="2"/>
  </si>
  <si>
    <t>特定項目</t>
    <rPh sb="0" eb="2">
      <t>トクテイ</t>
    </rPh>
    <rPh sb="2" eb="4">
      <t>コウモク</t>
    </rPh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</si>
  <si>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</si>
  <si>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</si>
  <si>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</si>
  <si>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</si>
  <si>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</si>
  <si>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要　監　視　項　目</t>
    <rPh sb="0" eb="1">
      <t>ヨウ</t>
    </rPh>
    <rPh sb="2" eb="5">
      <t>カンシ</t>
    </rPh>
    <rPh sb="6" eb="9">
      <t>コウモク</t>
    </rPh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</si>
  <si>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</si>
  <si>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</si>
  <si>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</si>
  <si>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</si>
  <si>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</si>
  <si>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</si>
  <si>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</si>
  <si>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</si>
  <si>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</si>
  <si>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</si>
  <si>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</si>
  <si>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</si>
  <si>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</si>
  <si>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</si>
  <si>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</si>
  <si>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</si>
  <si>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</si>
  <si>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</si>
  <si>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</si>
  <si>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</si>
  <si>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</si>
  <si>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</si>
  <si>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</si>
  <si>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</si>
  <si>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</si>
  <si>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フェノール</t>
    <phoneticPr fontId="2"/>
  </si>
  <si>
    <t>ホルムアルデヒド</t>
    <phoneticPr fontId="2"/>
  </si>
  <si>
    <t>4-t-オクチルフェノール</t>
    <phoneticPr fontId="2"/>
  </si>
  <si>
    <t>アニリン</t>
    <phoneticPr fontId="2"/>
  </si>
  <si>
    <t>2,4-ジクロロフェノール</t>
    <phoneticPr fontId="2"/>
  </si>
  <si>
    <t>その他項目</t>
    <rPh sb="0" eb="3">
      <t>ソノタ</t>
    </rPh>
    <rPh sb="3" eb="5">
      <t>コウモク</t>
    </rPh>
    <phoneticPr fontId="2"/>
  </si>
  <si>
    <t>塩　素　イ　オ　ン</t>
    <rPh sb="0" eb="3">
      <t>エンソ</t>
    </rPh>
    <phoneticPr fontId="2"/>
  </si>
  <si>
    <t>糞 便 性 大 腸 菌 群 数</t>
    <rPh sb="0" eb="5">
      <t>フンベンセイ</t>
    </rPh>
    <rPh sb="6" eb="11">
      <t>ダイチョウキン</t>
    </rPh>
    <rPh sb="12" eb="13">
      <t>グン</t>
    </rPh>
    <rPh sb="14" eb="15">
      <t>スウ</t>
    </rPh>
    <phoneticPr fontId="2"/>
  </si>
  <si>
    <t>(個/100mL)</t>
  </si>
  <si>
    <t>A T U 添 加 B O D</t>
    <rPh sb="6" eb="9">
      <t>テンカ</t>
    </rPh>
    <phoneticPr fontId="2"/>
  </si>
  <si>
    <t>非 ｲ ｵ ﾝ 界 面 活 性 剤</t>
    <rPh sb="0" eb="1">
      <t>ヒ</t>
    </rPh>
    <rPh sb="8" eb="11">
      <t>カイメン</t>
    </rPh>
    <rPh sb="12" eb="17">
      <t>カッセイザイ</t>
    </rPh>
    <phoneticPr fontId="2"/>
  </si>
  <si>
    <t>電　気　伝　導　率</t>
    <rPh sb="0" eb="3">
      <t>デンキ</t>
    </rPh>
    <rPh sb="4" eb="9">
      <t>デンドウリツ</t>
    </rPh>
    <phoneticPr fontId="2"/>
  </si>
  <si>
    <t>(mS/m)</t>
    <phoneticPr fontId="2"/>
  </si>
  <si>
    <t>01901</t>
    <phoneticPr fontId="2"/>
  </si>
  <si>
    <t>宮鳥橋</t>
    <rPh sb="0" eb="1">
      <t>ミヤ</t>
    </rPh>
    <rPh sb="1" eb="2">
      <t>トリ</t>
    </rPh>
    <rPh sb="2" eb="3">
      <t>ハシ</t>
    </rPh>
    <phoneticPr fontId="2"/>
  </si>
  <si>
    <t>A</t>
  </si>
  <si>
    <t>生物B</t>
    <phoneticPr fontId="2"/>
  </si>
  <si>
    <t>06801</t>
    <phoneticPr fontId="2"/>
  </si>
  <si>
    <t>茨木川</t>
    <rPh sb="0" eb="2">
      <t>イバラキ</t>
    </rPh>
    <rPh sb="2" eb="3">
      <t>カワ</t>
    </rPh>
    <phoneticPr fontId="2"/>
  </si>
  <si>
    <t>安威川合流直前</t>
    <rPh sb="0" eb="2">
      <t>アイ</t>
    </rPh>
    <rPh sb="2" eb="3">
      <t>カワ</t>
    </rPh>
    <rPh sb="3" eb="5">
      <t>ゴウリュウ</t>
    </rPh>
    <rPh sb="5" eb="7">
      <t>チョクゼン</t>
    </rPh>
    <phoneticPr fontId="2"/>
  </si>
  <si>
    <t>06701</t>
    <phoneticPr fontId="2"/>
  </si>
  <si>
    <t>勝尾寺川</t>
    <rPh sb="0" eb="1">
      <t>カチ</t>
    </rPh>
    <rPh sb="1" eb="2">
      <t>オ</t>
    </rPh>
    <rPh sb="2" eb="3">
      <t>テラ</t>
    </rPh>
    <rPh sb="3" eb="4">
      <t>カワ</t>
    </rPh>
    <phoneticPr fontId="2"/>
  </si>
  <si>
    <t>中河原橋</t>
    <rPh sb="0" eb="1">
      <t>ナカ</t>
    </rPh>
    <rPh sb="1" eb="2">
      <t>カワ</t>
    </rPh>
    <rPh sb="2" eb="3">
      <t>ハラ</t>
    </rPh>
    <rPh sb="3" eb="4">
      <t>ハシ</t>
    </rPh>
    <phoneticPr fontId="2"/>
  </si>
  <si>
    <t>安威川</t>
    <rPh sb="0" eb="1">
      <t>アン</t>
    </rPh>
    <rPh sb="1" eb="2">
      <t>イ</t>
    </rPh>
    <rPh sb="2" eb="3">
      <t>カワ</t>
    </rPh>
    <phoneticPr fontId="2"/>
  </si>
  <si>
    <t>車作大橋</t>
    <rPh sb="0" eb="1">
      <t>クルマ</t>
    </rPh>
    <rPh sb="1" eb="2">
      <t>サク</t>
    </rPh>
    <rPh sb="2" eb="4">
      <t>オオハシ</t>
    </rPh>
    <phoneticPr fontId="2"/>
  </si>
  <si>
    <t>-</t>
  </si>
  <si>
    <t>-</t>
    <phoneticPr fontId="2"/>
  </si>
  <si>
    <t>地点別経月結果表</t>
    <rPh sb="0" eb="2">
      <t>チテン</t>
    </rPh>
    <rPh sb="2" eb="3">
      <t>ベツ</t>
    </rPh>
    <rPh sb="3" eb="4">
      <t>ケイ</t>
    </rPh>
    <rPh sb="4" eb="5">
      <t>ゲツ</t>
    </rPh>
    <rPh sb="5" eb="7">
      <t>ケッカ</t>
    </rPh>
    <rPh sb="7" eb="8">
      <t>ヒョウ</t>
    </rPh>
    <phoneticPr fontId="2"/>
  </si>
  <si>
    <t>01701</t>
    <phoneticPr fontId="2"/>
  </si>
  <si>
    <t>晴</t>
  </si>
  <si>
    <t>淡黄色</t>
  </si>
  <si>
    <t>&lt;備考&gt;</t>
    <rPh sb="1" eb="3">
      <t>ビコウ</t>
    </rPh>
    <phoneticPr fontId="2"/>
  </si>
  <si>
    <t>BOD（75%値）　：</t>
    <rPh sb="7" eb="8">
      <t>チ</t>
    </rPh>
    <phoneticPr fontId="2"/>
  </si>
  <si>
    <t>微土臭</t>
  </si>
  <si>
    <t xml:space="preserve"> 大　腸　菌　数</t>
    <phoneticPr fontId="2"/>
  </si>
  <si>
    <t>(CFU/100mL)</t>
    <phoneticPr fontId="2"/>
  </si>
  <si>
    <t>曇</t>
  </si>
  <si>
    <t>m</t>
  </si>
  <si>
    <t>/</t>
  </si>
  <si>
    <t>n</t>
  </si>
  <si>
    <t>最小値</t>
  </si>
  <si>
    <t>～</t>
  </si>
  <si>
    <t>最大値</t>
  </si>
  <si>
    <t>平均値</t>
  </si>
  <si>
    <t>ＰＦＯＳ</t>
    <phoneticPr fontId="2"/>
  </si>
  <si>
    <t>ＰＦＯＳ(直鎖体)</t>
    <rPh sb="5" eb="7">
      <t>チョクサ</t>
    </rPh>
    <rPh sb="7" eb="8">
      <t>タイ</t>
    </rPh>
    <phoneticPr fontId="2"/>
  </si>
  <si>
    <t>08201</t>
    <phoneticPr fontId="2"/>
  </si>
  <si>
    <t>ＰＦＯＳ及びＰFＯＡ</t>
    <rPh sb="4" eb="5">
      <t>オヨ</t>
    </rPh>
    <phoneticPr fontId="2"/>
  </si>
  <si>
    <t>ＰFＯＡ</t>
  </si>
  <si>
    <t>ＰFＯＡ(直鎖体)</t>
    <rPh sb="5" eb="7">
      <t>チョクサ</t>
    </rPh>
    <rPh sb="7" eb="8">
      <t>タイ</t>
    </rPh>
    <phoneticPr fontId="2"/>
  </si>
  <si>
    <t>環境基準値</t>
    <rPh sb="0" eb="2">
      <t>カンキョウ</t>
    </rPh>
    <rPh sb="2" eb="4">
      <t>キジュン</t>
    </rPh>
    <rPh sb="4" eb="5">
      <t>チ</t>
    </rPh>
    <phoneticPr fontId="2"/>
  </si>
  <si>
    <t>6.5以上</t>
    <rPh sb="3" eb="5">
      <t>イジョウ</t>
    </rPh>
    <phoneticPr fontId="2"/>
  </si>
  <si>
    <t>8.5以下</t>
    <rPh sb="3" eb="5">
      <t>イカ</t>
    </rPh>
    <phoneticPr fontId="2"/>
  </si>
  <si>
    <t>7.5以上</t>
    <rPh sb="3" eb="5">
      <t>イジョウ</t>
    </rPh>
    <phoneticPr fontId="2"/>
  </si>
  <si>
    <t>2以下</t>
    <rPh sb="1" eb="3">
      <t>イカ</t>
    </rPh>
    <phoneticPr fontId="2"/>
  </si>
  <si>
    <t>25以下</t>
    <rPh sb="2" eb="4">
      <t>イカ</t>
    </rPh>
    <phoneticPr fontId="2"/>
  </si>
  <si>
    <t>300以下</t>
    <rPh sb="3" eb="5">
      <t>イカ</t>
    </rPh>
    <phoneticPr fontId="2"/>
  </si>
  <si>
    <t>0.03以下</t>
  </si>
  <si>
    <t>0.03以下</t>
    <rPh sb="4" eb="6">
      <t>イカ</t>
    </rPh>
    <phoneticPr fontId="2"/>
  </si>
  <si>
    <t>0.001以下</t>
    <rPh sb="5" eb="7">
      <t>イカ</t>
    </rPh>
    <phoneticPr fontId="2"/>
  </si>
  <si>
    <t>0.003以下</t>
  </si>
  <si>
    <t>検出されないこと</t>
  </si>
  <si>
    <t>0.01以下</t>
  </si>
  <si>
    <t>0.02以下</t>
  </si>
  <si>
    <t>0.0005以下</t>
  </si>
  <si>
    <t>0.002以下</t>
  </si>
  <si>
    <t>0.004以下</t>
  </si>
  <si>
    <t>0.1以下</t>
  </si>
  <si>
    <t>0.04以下</t>
  </si>
  <si>
    <t>1以下</t>
  </si>
  <si>
    <t>0.006以下</t>
  </si>
  <si>
    <t>10以下</t>
  </si>
  <si>
    <t>0.8以下</t>
  </si>
  <si>
    <t>0.05以下</t>
  </si>
  <si>
    <t>晴</t>
    <phoneticPr fontId="2"/>
  </si>
  <si>
    <t>-</t>
    <phoneticPr fontId="2"/>
  </si>
  <si>
    <t>0.7以下</t>
  </si>
  <si>
    <t>0.06以下</t>
  </si>
  <si>
    <t>0.2以下</t>
  </si>
  <si>
    <t>0.008以下</t>
  </si>
  <si>
    <t>0.005以下</t>
  </si>
  <si>
    <t>0.6以下</t>
  </si>
  <si>
    <t>0.4以下</t>
  </si>
  <si>
    <t>0.07以下</t>
  </si>
  <si>
    <t>0.0004以下</t>
  </si>
  <si>
    <t>0.00005以下</t>
  </si>
  <si>
    <t>0.001以下</t>
  </si>
  <si>
    <t>晴</t>
    <rPh sb="0" eb="1">
      <t>ハレ</t>
    </rPh>
    <phoneticPr fontId="2"/>
  </si>
  <si>
    <t>曇</t>
    <rPh sb="0" eb="1">
      <t>クモ</t>
    </rPh>
    <phoneticPr fontId="2"/>
  </si>
  <si>
    <t>淡黄濁色</t>
    <rPh sb="2" eb="3">
      <t>ダク</t>
    </rPh>
    <phoneticPr fontId="2"/>
  </si>
  <si>
    <t>09:00</t>
  </si>
  <si>
    <t>15:00</t>
  </si>
  <si>
    <t>塩化ビニルモノマー</t>
    <rPh sb="0" eb="2">
      <t>エンカ</t>
    </rPh>
    <phoneticPr fontId="2"/>
  </si>
  <si>
    <t>淡黄色</t>
    <phoneticPr fontId="2"/>
  </si>
  <si>
    <t>曇</t>
    <rPh sb="0" eb="1">
      <t>クモリ</t>
    </rPh>
    <phoneticPr fontId="2"/>
  </si>
  <si>
    <t>-</t>
    <phoneticPr fontId="2"/>
  </si>
  <si>
    <t>雨</t>
    <rPh sb="0" eb="1">
      <t>アメ</t>
    </rPh>
    <phoneticPr fontId="2"/>
  </si>
  <si>
    <t>濃黄緑色</t>
    <rPh sb="0" eb="1">
      <t>ノウ</t>
    </rPh>
    <rPh sb="1" eb="2">
      <t>キ</t>
    </rPh>
    <rPh sb="2" eb="3">
      <t>リョク</t>
    </rPh>
    <rPh sb="3" eb="4">
      <t>イロ</t>
    </rPh>
    <phoneticPr fontId="2"/>
  </si>
  <si>
    <t>淡黄褐色</t>
    <rPh sb="0" eb="4">
      <t>タンオウカッショク</t>
    </rPh>
    <phoneticPr fontId="2"/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</si>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</sst>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76" formatCode="\&lt;0.0"/>
    <numFmt numFmtId="177" formatCode="0.0"/>
    <numFmt numFmtId="178" formatCode="0.000"/>
    <numFmt numFmtId="179" formatCode="\&lt;0.00"/>
    <numFmt numFmtId="180" formatCode="\&lt;0"/>
    <numFmt numFmtId="181" formatCode="\&gt;0"/>
    <numFmt numFmtId="182" formatCode="\&lt;0.0000"/>
    <numFmt numFmtId="183" formatCode="\&lt;0.000"/>
    <numFmt numFmtId="184" formatCode="\&lt;0.00000"/>
    <numFmt numFmtId="185" formatCode="0.00_ "/>
    <numFmt numFmtId="186" formatCode="0.000_ "/>
    <numFmt numFmtId="187" formatCode="m/d;@"/>
    <numFmt numFmtId="188" formatCode="h:mm;@"/>
    <numFmt numFmtId="189" formatCode="0.0_ "/>
    <numFmt numFmtId="190" formatCode="0_ "/>
    <numFmt numFmtId="191" formatCode="0_);[Red]\(0\)"/>
    <numFmt numFmtId="192" formatCode="0.0_);[Red]\(0.0\)"/>
    <numFmt numFmtId="193" formatCode="0.00_);[Red]\(0.00\)"/>
    <numFmt numFmtId="194" formatCode="0.000_);[Red]\(0.000\)"/>
    <numFmt numFmtId="195" formatCode="#,##0.00_ "/>
    <numFmt numFmtId="196" formatCode="#,##0.000_ "/>
    <numFmt numFmtId="197" formatCode="0.0000_);[Red]\(0.0000\)"/>
    <numFmt numFmtId="198" formatCode="0.0000_ "/>
    <numFmt numFmtId="199" formatCode="0.000000_ "/>
    <numFmt numFmtId="200" formatCode="\&lt;0.00000_ "/>
    <numFmt numFmtId="201" formatCode="\&lt;0.000000"/>
    <numFmt numFmtId="202" formatCode="\&lt;0.0000000"/>
    <numFmt numFmtId="203" formatCode="0.0000000_ "/>
    <numFmt numFmtId="204" formatCode="0.00000_ "/>
    <numFmt numFmtId="205" formatCode="0.000000_);[Red]\(0.000000\)"/>
    <numFmt numFmtId="206" formatCode="0.0000000_);[Red]\(0.0000000\)"/>
    <numFmt numFmtId="207" formatCode="\&lt;General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187" fontId="4" fillId="0" borderId="9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188" fontId="4" fillId="0" borderId="9" xfId="1" applyNumberFormat="1" applyFont="1" applyBorder="1" applyAlignment="1">
      <alignment horizontal="center" vertical="center" shrinkToFit="1"/>
    </xf>
    <xf numFmtId="191" fontId="4" fillId="0" borderId="11" xfId="1" applyNumberFormat="1" applyFont="1" applyBorder="1" applyAlignment="1">
      <alignment horizontal="center" vertical="center" shrinkToFit="1"/>
    </xf>
    <xf numFmtId="191" fontId="4" fillId="0" borderId="0" xfId="1" applyNumberFormat="1" applyFont="1" applyAlignment="1">
      <alignment horizontal="center" vertical="center" shrinkToFit="1"/>
    </xf>
    <xf numFmtId="191" fontId="4" fillId="0" borderId="12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 shrinkToFit="1"/>
    </xf>
    <xf numFmtId="49" fontId="4" fillId="0" borderId="12" xfId="1" applyNumberFormat="1" applyFont="1" applyBorder="1" applyAlignment="1">
      <alignment horizontal="center" vertical="center" shrinkToFit="1"/>
    </xf>
    <xf numFmtId="49" fontId="4" fillId="0" borderId="13" xfId="1" applyNumberFormat="1" applyFont="1" applyBorder="1" applyAlignment="1">
      <alignment horizontal="center" vertical="center" shrinkToFit="1"/>
    </xf>
    <xf numFmtId="188" fontId="4" fillId="0" borderId="13" xfId="1" applyNumberFormat="1" applyFont="1" applyBorder="1" applyAlignment="1">
      <alignment horizontal="center" vertical="center" shrinkToFit="1"/>
    </xf>
    <xf numFmtId="188" fontId="4" fillId="0" borderId="15" xfId="1" applyNumberFormat="1" applyFont="1" applyBorder="1" applyAlignment="1">
      <alignment horizontal="center" vertical="center" shrinkToFit="1"/>
    </xf>
    <xf numFmtId="191" fontId="4" fillId="0" borderId="7" xfId="1" applyNumberFormat="1" applyFont="1" applyBorder="1" applyAlignment="1">
      <alignment horizontal="center" vertical="center" shrinkToFit="1"/>
    </xf>
    <xf numFmtId="191" fontId="4" fillId="0" borderId="14" xfId="1" applyNumberFormat="1" applyFont="1" applyBorder="1" applyAlignment="1">
      <alignment horizontal="center" vertical="center" shrinkToFit="1"/>
    </xf>
    <xf numFmtId="191" fontId="4" fillId="0" borderId="8" xfId="1" applyNumberFormat="1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 vertical="center" shrinkToFit="1"/>
    </xf>
    <xf numFmtId="49" fontId="4" fillId="0" borderId="14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49" fontId="4" fillId="0" borderId="15" xfId="1" applyNumberFormat="1" applyFont="1" applyBorder="1" applyAlignment="1">
      <alignment horizontal="center" vertical="center" shrinkToFit="1"/>
    </xf>
    <xf numFmtId="49" fontId="4" fillId="0" borderId="9" xfId="1" applyNumberFormat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191" fontId="4" fillId="0" borderId="5" xfId="1" applyNumberFormat="1" applyFont="1" applyBorder="1" applyAlignment="1">
      <alignment horizontal="center" vertical="center" shrinkToFit="1"/>
    </xf>
    <xf numFmtId="191" fontId="4" fillId="0" borderId="10" xfId="1" applyNumberFormat="1" applyFont="1" applyBorder="1" applyAlignment="1">
      <alignment horizontal="center" vertical="center" shrinkToFit="1"/>
    </xf>
    <xf numFmtId="191" fontId="4" fillId="0" borderId="6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10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192" fontId="4" fillId="0" borderId="9" xfId="1" applyNumberFormat="1" applyFont="1" applyBorder="1" applyAlignment="1">
      <alignment horizontal="center" vertical="center" shrinkToFit="1"/>
    </xf>
    <xf numFmtId="190" fontId="4" fillId="0" borderId="5" xfId="1" applyNumberFormat="1" applyFont="1" applyBorder="1" applyAlignment="1">
      <alignment horizontal="center" vertical="center" shrinkToFit="1"/>
    </xf>
    <xf numFmtId="190" fontId="4" fillId="0" borderId="10" xfId="1" applyNumberFormat="1" applyFont="1" applyBorder="1" applyAlignment="1">
      <alignment horizontal="center" vertical="center" shrinkToFit="1"/>
    </xf>
    <xf numFmtId="190" fontId="4" fillId="0" borderId="6" xfId="1" applyNumberFormat="1" applyFont="1" applyBorder="1" applyAlignment="1">
      <alignment horizontal="center" vertical="center" shrinkToFit="1"/>
    </xf>
    <xf numFmtId="189" fontId="4" fillId="0" borderId="5" xfId="1" applyNumberFormat="1" applyFont="1" applyBorder="1" applyAlignment="1">
      <alignment horizontal="center" vertical="center" shrinkToFit="1"/>
    </xf>
    <xf numFmtId="189" fontId="4" fillId="0" borderId="10" xfId="1" applyNumberFormat="1" applyFont="1" applyBorder="1" applyAlignment="1">
      <alignment horizontal="center" vertical="center" shrinkToFit="1"/>
    </xf>
    <xf numFmtId="189" fontId="4" fillId="0" borderId="6" xfId="1" applyNumberFormat="1" applyFont="1" applyBorder="1" applyAlignment="1">
      <alignment horizontal="center" vertical="center" shrinkToFit="1"/>
    </xf>
    <xf numFmtId="189" fontId="4" fillId="0" borderId="9" xfId="1" applyNumberFormat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92" fontId="4" fillId="0" borderId="13" xfId="1" applyNumberFormat="1" applyFont="1" applyBorder="1" applyAlignment="1">
      <alignment horizontal="center" vertical="center" shrinkToFit="1"/>
    </xf>
    <xf numFmtId="190" fontId="4" fillId="0" borderId="11" xfId="1" applyNumberFormat="1" applyFont="1" applyBorder="1" applyAlignment="1">
      <alignment horizontal="center" vertical="center" shrinkToFit="1"/>
    </xf>
    <xf numFmtId="190" fontId="4" fillId="0" borderId="0" xfId="1" applyNumberFormat="1" applyFont="1" applyAlignment="1">
      <alignment horizontal="center" vertical="center" shrinkToFit="1"/>
    </xf>
    <xf numFmtId="190" fontId="4" fillId="0" borderId="12" xfId="1" applyNumberFormat="1" applyFont="1" applyBorder="1" applyAlignment="1">
      <alignment horizontal="center" vertical="center" shrinkToFit="1"/>
    </xf>
    <xf numFmtId="189" fontId="4" fillId="0" borderId="11" xfId="1" applyNumberFormat="1" applyFont="1" applyBorder="1" applyAlignment="1">
      <alignment horizontal="center" vertical="center" shrinkToFit="1"/>
    </xf>
    <xf numFmtId="189" fontId="4" fillId="0" borderId="0" xfId="1" applyNumberFormat="1" applyFont="1" applyAlignment="1">
      <alignment horizontal="center" vertical="center" shrinkToFit="1"/>
    </xf>
    <xf numFmtId="189" fontId="4" fillId="0" borderId="12" xfId="1" applyNumberFormat="1" applyFont="1" applyBorder="1" applyAlignment="1">
      <alignment horizontal="center" vertical="center" shrinkToFit="1"/>
    </xf>
    <xf numFmtId="189" fontId="4" fillId="0" borderId="13" xfId="1" applyNumberFormat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90" fontId="4" fillId="0" borderId="7" xfId="1" applyNumberFormat="1" applyFont="1" applyBorder="1" applyAlignment="1">
      <alignment horizontal="center" vertical="center" shrinkToFit="1"/>
    </xf>
    <xf numFmtId="190" fontId="4" fillId="0" borderId="14" xfId="1" applyNumberFormat="1" applyFont="1" applyBorder="1" applyAlignment="1">
      <alignment horizontal="center" vertical="center" shrinkToFit="1"/>
    </xf>
    <xf numFmtId="190" fontId="4" fillId="0" borderId="8" xfId="1" applyNumberFormat="1" applyFont="1" applyBorder="1" applyAlignment="1">
      <alignment horizontal="center" vertical="center" shrinkToFit="1"/>
    </xf>
    <xf numFmtId="189" fontId="4" fillId="0" borderId="7" xfId="1" applyNumberFormat="1" applyFont="1" applyBorder="1" applyAlignment="1">
      <alignment horizontal="center" vertical="center" shrinkToFit="1"/>
    </xf>
    <xf numFmtId="189" fontId="4" fillId="0" borderId="14" xfId="1" applyNumberFormat="1" applyFont="1" applyBorder="1" applyAlignment="1">
      <alignment horizontal="center" vertical="center" shrinkToFit="1"/>
    </xf>
    <xf numFmtId="189" fontId="4" fillId="0" borderId="8" xfId="1" applyNumberFormat="1" applyFont="1" applyBorder="1" applyAlignment="1">
      <alignment horizontal="center" vertical="center" shrinkToFit="1"/>
    </xf>
    <xf numFmtId="189" fontId="4" fillId="0" borderId="15" xfId="1" applyNumberFormat="1" applyFont="1" applyBorder="1" applyAlignment="1">
      <alignment horizontal="center" vertical="center" shrinkToFit="1"/>
    </xf>
    <xf numFmtId="197" fontId="4" fillId="0" borderId="9" xfId="1" applyNumberFormat="1" applyFont="1" applyBorder="1" applyAlignment="1">
      <alignment horizontal="center" vertical="center" shrinkToFit="1"/>
    </xf>
    <xf numFmtId="194" fontId="4" fillId="0" borderId="9" xfId="1" applyNumberFormat="1" applyFont="1" applyBorder="1" applyAlignment="1">
      <alignment horizontal="center" vertical="center" shrinkToFit="1"/>
    </xf>
    <xf numFmtId="197" fontId="4" fillId="0" borderId="13" xfId="1" applyNumberFormat="1" applyFont="1" applyBorder="1" applyAlignment="1">
      <alignment horizontal="center" vertical="center" shrinkToFit="1"/>
    </xf>
    <xf numFmtId="194" fontId="4" fillId="0" borderId="13" xfId="1" applyNumberFormat="1" applyFont="1" applyBorder="1" applyAlignment="1">
      <alignment horizontal="center" vertical="center" shrinkToFit="1"/>
    </xf>
    <xf numFmtId="186" fontId="4" fillId="0" borderId="11" xfId="1" applyNumberFormat="1" applyFont="1" applyBorder="1" applyAlignment="1">
      <alignment horizontal="center" vertical="center" shrinkToFit="1"/>
    </xf>
    <xf numFmtId="186" fontId="4" fillId="0" borderId="12" xfId="1" applyNumberFormat="1" applyFont="1" applyBorder="1" applyAlignment="1">
      <alignment horizontal="center" vertical="center" shrinkToFit="1"/>
    </xf>
    <xf numFmtId="186" fontId="4" fillId="0" borderId="13" xfId="1" applyNumberFormat="1" applyFont="1" applyBorder="1" applyAlignment="1">
      <alignment horizontal="center" vertical="center" shrinkToFit="1"/>
    </xf>
    <xf numFmtId="181" fontId="4" fillId="0" borderId="9" xfId="1" applyNumberFormat="1" applyFont="1" applyBorder="1" applyAlignment="1">
      <alignment horizontal="center" vertical="center" shrinkToFit="1"/>
    </xf>
    <xf numFmtId="181" fontId="4" fillId="0" borderId="12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192" fontId="4" fillId="0" borderId="9" xfId="0" applyNumberFormat="1" applyFont="1" applyBorder="1" applyAlignment="1">
      <alignment horizontal="center"/>
    </xf>
    <xf numFmtId="192" fontId="4" fillId="0" borderId="13" xfId="0" applyNumberFormat="1" applyFont="1" applyBorder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192" fontId="4" fillId="0" borderId="19" xfId="1" applyNumberFormat="1" applyFont="1" applyBorder="1" applyAlignment="1">
      <alignment horizontal="center" vertical="center" shrinkToFit="1"/>
    </xf>
    <xf numFmtId="191" fontId="4" fillId="0" borderId="16" xfId="1" applyNumberFormat="1" applyFont="1" applyBorder="1" applyAlignment="1">
      <alignment horizontal="center" vertical="center" shrinkToFit="1"/>
    </xf>
    <xf numFmtId="191" fontId="4" fillId="0" borderId="17" xfId="1" applyNumberFormat="1" applyFont="1" applyBorder="1" applyAlignment="1">
      <alignment horizontal="center" vertical="center" shrinkToFit="1"/>
    </xf>
    <xf numFmtId="189" fontId="4" fillId="0" borderId="16" xfId="1" applyNumberFormat="1" applyFont="1" applyBorder="1" applyAlignment="1">
      <alignment horizontal="center" vertical="center" shrinkToFit="1"/>
    </xf>
    <xf numFmtId="189" fontId="4" fillId="0" borderId="17" xfId="1" applyNumberFormat="1" applyFont="1" applyBorder="1" applyAlignment="1">
      <alignment horizontal="center" vertical="center" shrinkToFit="1"/>
    </xf>
    <xf numFmtId="189" fontId="4" fillId="0" borderId="18" xfId="1" applyNumberFormat="1" applyFont="1" applyBorder="1" applyAlignment="1">
      <alignment horizontal="center" vertical="center" shrinkToFit="1"/>
    </xf>
    <xf numFmtId="189" fontId="4" fillId="0" borderId="19" xfId="1" applyNumberFormat="1" applyFont="1" applyBorder="1" applyAlignment="1">
      <alignment horizontal="center" vertical="center" shrinkToFit="1"/>
    </xf>
    <xf numFmtId="191" fontId="4" fillId="0" borderId="13" xfId="1" applyNumberFormat="1" applyFont="1" applyBorder="1" applyAlignment="1">
      <alignment horizontal="center" vertical="center" shrinkToFit="1"/>
    </xf>
    <xf numFmtId="191" fontId="4" fillId="0" borderId="20" xfId="1" applyNumberFormat="1" applyFont="1" applyBorder="1" applyAlignment="1">
      <alignment horizontal="center" vertical="center" shrinkToFit="1"/>
    </xf>
    <xf numFmtId="191" fontId="4" fillId="0" borderId="21" xfId="1" applyNumberFormat="1" applyFont="1" applyBorder="1" applyAlignment="1">
      <alignment horizontal="center" vertical="center" shrinkToFit="1"/>
    </xf>
    <xf numFmtId="191" fontId="4" fillId="0" borderId="22" xfId="1" applyNumberFormat="1" applyFont="1" applyBorder="1" applyAlignment="1">
      <alignment horizontal="center" vertical="center" shrinkToFit="1"/>
    </xf>
    <xf numFmtId="190" fontId="4" fillId="0" borderId="13" xfId="1" applyNumberFormat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 shrinkToFit="1"/>
    </xf>
    <xf numFmtId="192" fontId="4" fillId="0" borderId="11" xfId="1" applyNumberFormat="1" applyFont="1" applyBorder="1" applyAlignment="1">
      <alignment horizontal="center" vertical="center" shrinkToFit="1"/>
    </xf>
    <xf numFmtId="185" fontId="4" fillId="0" borderId="13" xfId="1" applyNumberFormat="1" applyFont="1" applyBorder="1" applyAlignment="1">
      <alignment horizontal="center" vertical="center" shrinkToFit="1"/>
    </xf>
    <xf numFmtId="191" fontId="4" fillId="0" borderId="19" xfId="1" applyNumberFormat="1" applyFont="1" applyBorder="1" applyAlignment="1">
      <alignment horizontal="center" vertical="center" shrinkToFit="1"/>
    </xf>
    <xf numFmtId="180" fontId="4" fillId="0" borderId="13" xfId="1" applyNumberFormat="1" applyFont="1" applyBorder="1" applyAlignment="1">
      <alignment horizontal="center" vertical="center" shrinkToFit="1"/>
    </xf>
    <xf numFmtId="180" fontId="4" fillId="0" borderId="19" xfId="1" applyNumberFormat="1" applyFont="1" applyBorder="1" applyAlignment="1">
      <alignment horizontal="center" vertical="center" shrinkToFit="1"/>
    </xf>
    <xf numFmtId="190" fontId="4" fillId="0" borderId="19" xfId="1" applyNumberFormat="1" applyFont="1" applyBorder="1" applyAlignment="1">
      <alignment horizontal="center" vertical="center" shrinkToFit="1"/>
    </xf>
    <xf numFmtId="191" fontId="4" fillId="0" borderId="18" xfId="1" applyNumberFormat="1" applyFont="1" applyBorder="1" applyAlignment="1">
      <alignment horizontal="center" vertical="center" shrinkToFit="1"/>
    </xf>
    <xf numFmtId="190" fontId="4" fillId="0" borderId="16" xfId="1" applyNumberFormat="1" applyFont="1" applyBorder="1" applyAlignment="1">
      <alignment horizontal="center" vertical="center" shrinkToFit="1"/>
    </xf>
    <xf numFmtId="190" fontId="4" fillId="0" borderId="17" xfId="1" applyNumberFormat="1" applyFont="1" applyBorder="1" applyAlignment="1">
      <alignment horizontal="center" vertical="center" shrinkToFit="1"/>
    </xf>
    <xf numFmtId="190" fontId="4" fillId="0" borderId="18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vertical="center" shrinkToFit="1"/>
    </xf>
    <xf numFmtId="0" fontId="8" fillId="0" borderId="22" xfId="1" applyFont="1" applyBorder="1" applyAlignment="1">
      <alignment horizontal="right" vertical="center"/>
    </xf>
    <xf numFmtId="191" fontId="4" fillId="0" borderId="23" xfId="1" applyNumberFormat="1" applyFont="1" applyBorder="1" applyAlignment="1">
      <alignment horizontal="center" vertical="center" shrinkToFit="1"/>
    </xf>
    <xf numFmtId="194" fontId="4" fillId="0" borderId="0" xfId="1" applyNumberFormat="1" applyFont="1" applyAlignment="1">
      <alignment horizontal="center" vertical="center" shrinkToFit="1"/>
    </xf>
    <xf numFmtId="2" fontId="4" fillId="0" borderId="13" xfId="1" applyNumberFormat="1" applyFont="1" applyBorder="1" applyAlignment="1">
      <alignment horizontal="center" vertical="center" shrinkToFit="1"/>
    </xf>
    <xf numFmtId="193" fontId="4" fillId="0" borderId="13" xfId="1" applyNumberFormat="1" applyFont="1" applyBorder="1" applyAlignment="1">
      <alignment horizontal="center" vertical="center" shrinkToFit="1"/>
    </xf>
    <xf numFmtId="193" fontId="4" fillId="0" borderId="11" xfId="1" applyNumberFormat="1" applyFont="1" applyBorder="1" applyAlignment="1">
      <alignment horizontal="center" vertical="center" shrinkToFit="1"/>
    </xf>
    <xf numFmtId="192" fontId="4" fillId="0" borderId="12" xfId="1" applyNumberFormat="1" applyFont="1" applyBorder="1" applyAlignment="1">
      <alignment horizontal="center" vertical="center" shrinkToFit="1"/>
    </xf>
    <xf numFmtId="178" fontId="4" fillId="0" borderId="13" xfId="1" applyNumberFormat="1" applyFont="1" applyBorder="1" applyAlignment="1">
      <alignment horizontal="center" vertical="center" shrinkToFit="1"/>
    </xf>
    <xf numFmtId="194" fontId="4" fillId="0" borderId="11" xfId="1" applyNumberFormat="1" applyFont="1" applyBorder="1" applyAlignment="1">
      <alignment horizontal="center" vertical="center" shrinkToFit="1"/>
    </xf>
    <xf numFmtId="194" fontId="4" fillId="0" borderId="12" xfId="1" applyNumberFormat="1" applyFont="1" applyBorder="1" applyAlignment="1">
      <alignment horizontal="center" vertical="center" shrinkToFit="1"/>
    </xf>
    <xf numFmtId="200" fontId="4" fillId="0" borderId="13" xfId="1" applyNumberFormat="1" applyFont="1" applyBorder="1" applyAlignment="1">
      <alignment horizontal="center" vertical="center" shrinkToFit="1"/>
    </xf>
    <xf numFmtId="184" fontId="4" fillId="0" borderId="13" xfId="1" applyNumberFormat="1" applyFont="1" applyBorder="1" applyAlignment="1">
      <alignment horizontal="center" vertical="center" shrinkToFit="1"/>
    </xf>
    <xf numFmtId="184" fontId="4" fillId="0" borderId="11" xfId="1" applyNumberFormat="1" applyFont="1" applyBorder="1" applyAlignment="1">
      <alignment horizontal="center" vertical="center" shrinkToFit="1"/>
    </xf>
    <xf numFmtId="184" fontId="4" fillId="0" borderId="12" xfId="1" applyNumberFormat="1" applyFont="1" applyBorder="1" applyAlignment="1">
      <alignment horizontal="center" vertical="center" shrinkToFit="1"/>
    </xf>
    <xf numFmtId="182" fontId="4" fillId="0" borderId="15" xfId="1" applyNumberFormat="1" applyFont="1" applyBorder="1" applyAlignment="1">
      <alignment horizontal="center" vertical="center" shrinkToFit="1"/>
    </xf>
    <xf numFmtId="190" fontId="4" fillId="0" borderId="15" xfId="1" applyNumberFormat="1" applyFont="1" applyBorder="1" applyAlignment="1">
      <alignment horizontal="center" vertical="center" shrinkToFit="1"/>
    </xf>
    <xf numFmtId="198" fontId="4" fillId="0" borderId="15" xfId="1" applyNumberFormat="1" applyFont="1" applyBorder="1" applyAlignment="1">
      <alignment horizontal="center" vertical="center" shrinkToFit="1"/>
    </xf>
    <xf numFmtId="182" fontId="4" fillId="0" borderId="7" xfId="1" applyNumberFormat="1" applyFont="1" applyBorder="1" applyAlignment="1">
      <alignment horizontal="center" vertical="center" shrinkToFit="1"/>
    </xf>
    <xf numFmtId="198" fontId="4" fillId="0" borderId="8" xfId="1" applyNumberFormat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182" fontId="4" fillId="0" borderId="9" xfId="1" applyNumberFormat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82" fontId="4" fillId="0" borderId="5" xfId="1" applyNumberFormat="1" applyFont="1" applyBorder="1" applyAlignment="1">
      <alignment horizontal="center" vertical="center" shrinkToFit="1"/>
    </xf>
    <xf numFmtId="182" fontId="4" fillId="0" borderId="6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83" fontId="4" fillId="0" borderId="13" xfId="1" applyNumberFormat="1" applyFont="1" applyBorder="1" applyAlignment="1">
      <alignment horizontal="center" vertical="center" shrinkToFit="1"/>
    </xf>
    <xf numFmtId="183" fontId="4" fillId="0" borderId="11" xfId="1" applyNumberFormat="1" applyFont="1" applyBorder="1" applyAlignment="1">
      <alignment horizontal="center" vertical="center" shrinkToFit="1"/>
    </xf>
    <xf numFmtId="183" fontId="4" fillId="0" borderId="12" xfId="1" applyNumberFormat="1" applyFont="1" applyBorder="1" applyAlignment="1">
      <alignment horizontal="center" vertical="center" shrinkToFit="1"/>
    </xf>
    <xf numFmtId="49" fontId="4" fillId="0" borderId="19" xfId="1" applyNumberFormat="1" applyFont="1" applyBorder="1" applyAlignment="1">
      <alignment horizontal="center" vertical="center" shrinkToFit="1"/>
    </xf>
    <xf numFmtId="179" fontId="4" fillId="0" borderId="19" xfId="1" applyNumberFormat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179" fontId="4" fillId="0" borderId="16" xfId="1" applyNumberFormat="1" applyFont="1" applyBorder="1" applyAlignment="1">
      <alignment horizontal="center" vertical="center" shrinkToFit="1"/>
    </xf>
    <xf numFmtId="179" fontId="4" fillId="0" borderId="18" xfId="1" applyNumberFormat="1" applyFont="1" applyBorder="1" applyAlignment="1">
      <alignment horizontal="center" vertical="center" shrinkToFit="1"/>
    </xf>
    <xf numFmtId="49" fontId="4" fillId="0" borderId="23" xfId="1" applyNumberFormat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182" fontId="4" fillId="0" borderId="13" xfId="1" applyNumberFormat="1" applyFont="1" applyBorder="1" applyAlignment="1">
      <alignment horizontal="center" vertical="center" shrinkToFit="1"/>
    </xf>
    <xf numFmtId="182" fontId="4" fillId="0" borderId="11" xfId="1" applyNumberFormat="1" applyFont="1" applyBorder="1" applyAlignment="1">
      <alignment horizontal="center" vertical="center" shrinkToFit="1"/>
    </xf>
    <xf numFmtId="182" fontId="4" fillId="0" borderId="12" xfId="1" applyNumberFormat="1" applyFont="1" applyBorder="1" applyAlignment="1">
      <alignment horizontal="center" vertical="center" shrinkToFit="1"/>
    </xf>
    <xf numFmtId="182" fontId="4" fillId="0" borderId="19" xfId="1" applyNumberFormat="1" applyFont="1" applyBorder="1" applyAlignment="1">
      <alignment horizontal="center" vertical="center" shrinkToFit="1"/>
    </xf>
    <xf numFmtId="182" fontId="4" fillId="0" borderId="16" xfId="1" applyNumberFormat="1" applyFont="1" applyBorder="1" applyAlignment="1">
      <alignment horizontal="center" vertical="center" shrinkToFit="1"/>
    </xf>
    <xf numFmtId="182" fontId="4" fillId="0" borderId="18" xfId="1" applyNumberFormat="1" applyFont="1" applyBorder="1" applyAlignment="1">
      <alignment horizontal="center" vertical="center" shrinkToFit="1"/>
    </xf>
    <xf numFmtId="183" fontId="4" fillId="0" borderId="19" xfId="1" applyNumberFormat="1" applyFont="1" applyBorder="1" applyAlignment="1">
      <alignment horizontal="center" vertical="center" shrinkToFit="1"/>
    </xf>
    <xf numFmtId="183" fontId="4" fillId="0" borderId="16" xfId="1" applyNumberFormat="1" applyFont="1" applyBorder="1" applyAlignment="1">
      <alignment horizontal="center" vertical="center" shrinkToFit="1"/>
    </xf>
    <xf numFmtId="183" fontId="4" fillId="0" borderId="18" xfId="1" applyNumberFormat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185" fontId="4" fillId="0" borderId="19" xfId="1" applyNumberFormat="1" applyFont="1" applyBorder="1" applyAlignment="1">
      <alignment horizontal="center" vertical="center" shrinkToFit="1"/>
    </xf>
    <xf numFmtId="185" fontId="4" fillId="0" borderId="16" xfId="1" applyNumberFormat="1" applyFont="1" applyBorder="1" applyAlignment="1">
      <alignment horizontal="center" vertical="center" shrinkToFit="1"/>
    </xf>
    <xf numFmtId="185" fontId="4" fillId="0" borderId="0" xfId="1" applyNumberFormat="1" applyFont="1" applyAlignment="1">
      <alignment horizontal="center" vertical="center" shrinkToFit="1"/>
    </xf>
    <xf numFmtId="185" fontId="4" fillId="0" borderId="18" xfId="1" applyNumberFormat="1" applyFont="1" applyBorder="1" applyAlignment="1">
      <alignment horizontal="center" vertical="center" shrinkToFit="1"/>
    </xf>
    <xf numFmtId="195" fontId="4" fillId="0" borderId="23" xfId="1" applyNumberFormat="1" applyFont="1" applyBorder="1" applyAlignment="1">
      <alignment horizontal="center" vertical="center" shrinkToFit="1"/>
    </xf>
    <xf numFmtId="193" fontId="4" fillId="0" borderId="23" xfId="1" applyNumberFormat="1" applyFont="1" applyBorder="1" applyAlignment="1">
      <alignment horizontal="center" vertical="center" shrinkToFit="1"/>
    </xf>
    <xf numFmtId="193" fontId="4" fillId="0" borderId="20" xfId="1" applyNumberFormat="1" applyFont="1" applyBorder="1" applyAlignment="1">
      <alignment horizontal="center" vertical="center" shrinkToFit="1"/>
    </xf>
    <xf numFmtId="189" fontId="4" fillId="0" borderId="21" xfId="1" applyNumberFormat="1" applyFont="1" applyBorder="1" applyAlignment="1">
      <alignment horizontal="center" vertical="center" shrinkToFit="1"/>
    </xf>
    <xf numFmtId="193" fontId="4" fillId="0" borderId="22" xfId="1" applyNumberFormat="1" applyFont="1" applyBorder="1" applyAlignment="1">
      <alignment horizontal="center" vertical="center" shrinkToFit="1"/>
    </xf>
    <xf numFmtId="195" fontId="4" fillId="0" borderId="13" xfId="1" applyNumberFormat="1" applyFont="1" applyBorder="1" applyAlignment="1">
      <alignment horizontal="center" vertical="center" shrinkToFit="1"/>
    </xf>
    <xf numFmtId="179" fontId="4" fillId="0" borderId="11" xfId="1" applyNumberFormat="1" applyFont="1" applyBorder="1" applyAlignment="1">
      <alignment horizontal="center" vertical="center" shrinkToFit="1"/>
    </xf>
    <xf numFmtId="179" fontId="4" fillId="0" borderId="12" xfId="1" applyNumberFormat="1" applyFont="1" applyBorder="1" applyAlignment="1">
      <alignment horizontal="center" vertical="center" shrinkToFit="1"/>
    </xf>
    <xf numFmtId="179" fontId="4" fillId="0" borderId="13" xfId="1" applyNumberFormat="1" applyFont="1" applyBorder="1" applyAlignment="1">
      <alignment horizontal="center" vertical="center" shrinkToFit="1"/>
    </xf>
    <xf numFmtId="183" fontId="4" fillId="0" borderId="15" xfId="1" applyNumberFormat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83" fontId="4" fillId="0" borderId="7" xfId="1" applyNumberFormat="1" applyFont="1" applyBorder="1" applyAlignment="1">
      <alignment horizontal="center" vertical="center" shrinkToFit="1"/>
    </xf>
    <xf numFmtId="183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186" fontId="4" fillId="0" borderId="19" xfId="1" applyNumberFormat="1" applyFont="1" applyBorder="1" applyAlignment="1">
      <alignment horizontal="center" vertical="center" shrinkToFit="1"/>
    </xf>
    <xf numFmtId="185" fontId="4" fillId="0" borderId="20" xfId="1" applyNumberFormat="1" applyFont="1" applyBorder="1" applyAlignment="1">
      <alignment horizontal="center" vertical="center" shrinkToFit="1"/>
    </xf>
    <xf numFmtId="185" fontId="4" fillId="0" borderId="21" xfId="1" applyNumberFormat="1" applyFont="1" applyBorder="1" applyAlignment="1">
      <alignment horizontal="center" vertical="center" shrinkToFit="1"/>
    </xf>
    <xf numFmtId="185" fontId="4" fillId="0" borderId="22" xfId="1" applyNumberFormat="1" applyFont="1" applyBorder="1" applyAlignment="1">
      <alignment horizontal="center" vertical="center" shrinkToFit="1"/>
    </xf>
    <xf numFmtId="185" fontId="4" fillId="0" borderId="23" xfId="1" applyNumberFormat="1" applyFont="1" applyBorder="1" applyAlignment="1">
      <alignment horizontal="center" vertical="center" shrinkToFit="1"/>
    </xf>
    <xf numFmtId="179" fontId="4" fillId="0" borderId="0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185" fontId="4" fillId="0" borderId="17" xfId="1" applyNumberFormat="1" applyFont="1" applyBorder="1" applyAlignment="1">
      <alignment horizontal="center" vertical="center" shrinkToFit="1"/>
    </xf>
    <xf numFmtId="185" fontId="4" fillId="0" borderId="11" xfId="1" applyNumberFormat="1" applyFont="1" applyBorder="1" applyAlignment="1">
      <alignment horizontal="center" vertical="center" shrinkToFit="1"/>
    </xf>
    <xf numFmtId="185" fontId="4" fillId="0" borderId="12" xfId="1" applyNumberFormat="1" applyFont="1" applyBorder="1" applyAlignment="1">
      <alignment horizontal="center" vertical="center" shrinkToFit="1"/>
    </xf>
    <xf numFmtId="196" fontId="4" fillId="0" borderId="13" xfId="1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49" fontId="9" fillId="0" borderId="9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183" fontId="4" fillId="0" borderId="9" xfId="1" applyNumberFormat="1" applyFont="1" applyBorder="1" applyAlignment="1">
      <alignment horizontal="center" vertical="center" shrinkToFit="1"/>
    </xf>
    <xf numFmtId="49" fontId="4" fillId="0" borderId="16" xfId="1" applyNumberFormat="1" applyFont="1" applyBorder="1" applyAlignment="1">
      <alignment horizontal="center" vertical="center" shrinkToFit="1"/>
    </xf>
    <xf numFmtId="49" fontId="4" fillId="0" borderId="18" xfId="1" applyNumberFormat="1" applyFont="1" applyBorder="1" applyAlignment="1">
      <alignment horizontal="center" vertical="center" shrinkToFit="1"/>
    </xf>
    <xf numFmtId="199" fontId="4" fillId="0" borderId="23" xfId="1" applyNumberFormat="1" applyFont="1" applyBorder="1" applyAlignment="1">
      <alignment horizontal="center" vertical="center" shrinkToFit="1"/>
    </xf>
    <xf numFmtId="205" fontId="4" fillId="0" borderId="20" xfId="1" applyNumberFormat="1" applyFont="1" applyBorder="1" applyAlignment="1">
      <alignment horizontal="center" vertical="center" shrinkToFit="1"/>
    </xf>
    <xf numFmtId="205" fontId="4" fillId="0" borderId="21" xfId="1" applyNumberFormat="1" applyFont="1" applyBorder="1" applyAlignment="1">
      <alignment horizontal="center" vertical="center" shrinkToFit="1"/>
    </xf>
    <xf numFmtId="205" fontId="4" fillId="0" borderId="22" xfId="1" applyNumberFormat="1" applyFont="1" applyBorder="1" applyAlignment="1">
      <alignment horizontal="center" vertical="center" shrinkToFit="1"/>
    </xf>
    <xf numFmtId="205" fontId="4" fillId="0" borderId="23" xfId="1" applyNumberFormat="1" applyFont="1" applyBorder="1" applyAlignment="1">
      <alignment horizontal="center" vertical="center" shrinkToFit="1"/>
    </xf>
    <xf numFmtId="199" fontId="4" fillId="0" borderId="13" xfId="1" applyNumberFormat="1" applyFont="1" applyBorder="1" applyAlignment="1">
      <alignment horizontal="center" vertical="center" shrinkToFit="1"/>
    </xf>
    <xf numFmtId="206" fontId="4" fillId="0" borderId="11" xfId="1" applyNumberFormat="1" applyFont="1" applyBorder="1" applyAlignment="1">
      <alignment horizontal="center" vertical="center" shrinkToFit="1"/>
    </xf>
    <xf numFmtId="206" fontId="4" fillId="0" borderId="0" xfId="1" applyNumberFormat="1" applyFont="1" applyBorder="1" applyAlignment="1">
      <alignment horizontal="center" vertical="center" shrinkToFit="1"/>
    </xf>
    <xf numFmtId="206" fontId="4" fillId="0" borderId="12" xfId="1" applyNumberFormat="1" applyFont="1" applyBorder="1" applyAlignment="1">
      <alignment horizontal="center" vertical="center" shrinkToFit="1"/>
    </xf>
    <xf numFmtId="206" fontId="4" fillId="0" borderId="13" xfId="1" applyNumberFormat="1" applyFont="1" applyBorder="1" applyAlignment="1">
      <alignment horizontal="center" vertical="center" shrinkToFit="1"/>
    </xf>
    <xf numFmtId="199" fontId="4" fillId="0" borderId="19" xfId="1" applyNumberFormat="1" applyFont="1" applyBorder="1" applyAlignment="1">
      <alignment horizontal="center" vertical="center" shrinkToFit="1"/>
    </xf>
    <xf numFmtId="206" fontId="4" fillId="0" borderId="16" xfId="1" applyNumberFormat="1" applyFont="1" applyBorder="1" applyAlignment="1">
      <alignment horizontal="center" vertical="center" shrinkToFit="1"/>
    </xf>
    <xf numFmtId="206" fontId="4" fillId="0" borderId="17" xfId="1" applyNumberFormat="1" applyFont="1" applyBorder="1" applyAlignment="1">
      <alignment horizontal="center" vertical="center" shrinkToFit="1"/>
    </xf>
    <xf numFmtId="206" fontId="4" fillId="0" borderId="18" xfId="1" applyNumberFormat="1" applyFont="1" applyBorder="1" applyAlignment="1">
      <alignment horizontal="center" vertical="center" shrinkToFit="1"/>
    </xf>
    <xf numFmtId="206" fontId="4" fillId="0" borderId="19" xfId="1" applyNumberFormat="1" applyFont="1" applyBorder="1" applyAlignment="1">
      <alignment horizontal="center" vertical="center" shrinkToFit="1"/>
    </xf>
    <xf numFmtId="184" fontId="4" fillId="0" borderId="0" xfId="1" applyNumberFormat="1" applyFont="1" applyAlignment="1">
      <alignment horizontal="center" vertical="center" shrinkToFit="1"/>
    </xf>
    <xf numFmtId="182" fontId="4" fillId="0" borderId="0" xfId="1" applyNumberFormat="1" applyFont="1" applyAlignment="1">
      <alignment horizontal="center" vertical="center" shrinkToFit="1"/>
    </xf>
    <xf numFmtId="190" fontId="4" fillId="0" borderId="9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1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93" fontId="4" fillId="0" borderId="9" xfId="1" applyNumberFormat="1" applyFont="1" applyBorder="1" applyAlignment="1">
      <alignment horizontal="center" vertical="center" shrinkToFit="1"/>
    </xf>
    <xf numFmtId="176" fontId="4" fillId="0" borderId="13" xfId="1" quotePrefix="1" applyNumberFormat="1" applyFont="1" applyBorder="1" applyAlignment="1">
      <alignment horizontal="center" vertical="center" shrinkToFit="1"/>
    </xf>
    <xf numFmtId="180" fontId="4" fillId="0" borderId="16" xfId="1" applyNumberFormat="1" applyFont="1" applyBorder="1" applyAlignment="1">
      <alignment horizontal="center" vertical="center" shrinkToFit="1"/>
    </xf>
    <xf numFmtId="193" fontId="4" fillId="0" borderId="12" xfId="1" applyNumberFormat="1" applyFont="1" applyBorder="1" applyAlignment="1">
      <alignment horizontal="center" vertical="center" shrinkToFit="1"/>
    </xf>
    <xf numFmtId="204" fontId="4" fillId="0" borderId="13" xfId="1" applyNumberFormat="1" applyFont="1" applyBorder="1" applyAlignment="1">
      <alignment horizontal="center" vertical="center" shrinkToFit="1"/>
    </xf>
    <xf numFmtId="204" fontId="4" fillId="0" borderId="12" xfId="1" applyNumberFormat="1" applyFont="1" applyBorder="1" applyAlignment="1">
      <alignment horizontal="center" vertical="center" shrinkToFit="1"/>
    </xf>
    <xf numFmtId="191" fontId="4" fillId="0" borderId="0" xfId="1" applyNumberFormat="1" applyFont="1" applyBorder="1" applyAlignment="1">
      <alignment horizontal="center" vertical="center" shrinkToFit="1"/>
    </xf>
    <xf numFmtId="179" fontId="4" fillId="0" borderId="20" xfId="1" applyNumberFormat="1" applyFont="1" applyBorder="1" applyAlignment="1">
      <alignment horizontal="center" vertical="center" shrinkToFit="1"/>
    </xf>
    <xf numFmtId="179" fontId="4" fillId="0" borderId="21" xfId="1" applyNumberFormat="1" applyFont="1" applyBorder="1" applyAlignment="1">
      <alignment horizontal="center" vertical="center" shrinkToFit="1"/>
    </xf>
    <xf numFmtId="179" fontId="4" fillId="0" borderId="22" xfId="1" applyNumberFormat="1" applyFont="1" applyBorder="1" applyAlignment="1">
      <alignment horizontal="center" vertical="center" shrinkToFit="1"/>
    </xf>
    <xf numFmtId="179" fontId="4" fillId="0" borderId="23" xfId="1" applyNumberFormat="1" applyFont="1" applyBorder="1" applyAlignment="1">
      <alignment horizontal="center" vertical="center" shrinkToFit="1"/>
    </xf>
    <xf numFmtId="183" fontId="9" fillId="0" borderId="9" xfId="1" applyNumberFormat="1" applyFont="1" applyBorder="1" applyAlignment="1">
      <alignment horizontal="center" vertical="center" shrinkToFit="1"/>
    </xf>
    <xf numFmtId="183" fontId="9" fillId="0" borderId="13" xfId="1" applyNumberFormat="1" applyFont="1" applyBorder="1" applyAlignment="1">
      <alignment horizontal="center" vertical="center" shrinkToFit="1"/>
    </xf>
    <xf numFmtId="179" fontId="9" fillId="0" borderId="19" xfId="1" applyNumberFormat="1" applyFont="1" applyBorder="1" applyAlignment="1">
      <alignment horizontal="center" vertical="center" shrinkToFit="1"/>
    </xf>
    <xf numFmtId="179" fontId="4" fillId="0" borderId="0" xfId="1" applyNumberFormat="1" applyFont="1" applyAlignment="1">
      <alignment horizontal="center" vertical="center" shrinkToFit="1"/>
    </xf>
    <xf numFmtId="182" fontId="9" fillId="0" borderId="13" xfId="1" applyNumberFormat="1" applyFont="1" applyBorder="1" applyAlignment="1">
      <alignment horizontal="center" vertical="center" shrinkToFit="1"/>
    </xf>
    <xf numFmtId="182" fontId="4" fillId="0" borderId="20" xfId="1" applyNumberFormat="1" applyFont="1" applyBorder="1" applyAlignment="1">
      <alignment horizontal="center" vertical="center" shrinkToFit="1"/>
    </xf>
    <xf numFmtId="182" fontId="4" fillId="0" borderId="21" xfId="1" applyNumberFormat="1" applyFont="1" applyBorder="1" applyAlignment="1">
      <alignment horizontal="center" vertical="center" shrinkToFit="1"/>
    </xf>
    <xf numFmtId="182" fontId="4" fillId="0" borderId="22" xfId="1" applyNumberFormat="1" applyFont="1" applyBorder="1" applyAlignment="1">
      <alignment horizontal="center" vertical="center" shrinkToFit="1"/>
    </xf>
    <xf numFmtId="182" fontId="4" fillId="0" borderId="23" xfId="1" applyNumberFormat="1" applyFont="1" applyBorder="1" applyAlignment="1">
      <alignment horizontal="center" vertical="center" shrinkToFit="1"/>
    </xf>
    <xf numFmtId="182" fontId="4" fillId="0" borderId="0" xfId="1" applyNumberFormat="1" applyFont="1" applyBorder="1" applyAlignment="1">
      <alignment horizontal="center" vertical="center" shrinkToFit="1"/>
    </xf>
    <xf numFmtId="183" fontId="9" fillId="0" borderId="19" xfId="1" applyNumberFormat="1" applyFont="1" applyBorder="1" applyAlignment="1">
      <alignment horizontal="center" vertical="center" shrinkToFit="1"/>
    </xf>
    <xf numFmtId="182" fontId="9" fillId="0" borderId="19" xfId="1" applyNumberFormat="1" applyFont="1" applyBorder="1" applyAlignment="1">
      <alignment horizontal="center" vertical="center" shrinkToFit="1"/>
    </xf>
    <xf numFmtId="189" fontId="4" fillId="0" borderId="0" xfId="1" applyNumberFormat="1" applyFont="1" applyBorder="1" applyAlignment="1">
      <alignment horizontal="center" vertical="center" shrinkToFit="1"/>
    </xf>
    <xf numFmtId="182" fontId="4" fillId="0" borderId="17" xfId="1" applyNumberFormat="1" applyFont="1" applyBorder="1" applyAlignment="1">
      <alignment horizontal="center" vertical="center" shrinkToFit="1"/>
    </xf>
    <xf numFmtId="179" fontId="9" fillId="0" borderId="13" xfId="1" applyNumberFormat="1" applyFont="1" applyBorder="1" applyAlignment="1">
      <alignment horizontal="center" vertical="center" shrinkToFit="1"/>
    </xf>
    <xf numFmtId="183" fontId="4" fillId="0" borderId="20" xfId="1" applyNumberFormat="1" applyFont="1" applyBorder="1" applyAlignment="1">
      <alignment horizontal="center" vertical="center" shrinkToFit="1"/>
    </xf>
    <xf numFmtId="183" fontId="4" fillId="0" borderId="22" xfId="1" applyNumberFormat="1" applyFont="1" applyBorder="1" applyAlignment="1">
      <alignment horizontal="center" vertical="center" shrinkToFit="1"/>
    </xf>
    <xf numFmtId="183" fontId="4" fillId="0" borderId="23" xfId="1" applyNumberFormat="1" applyFont="1" applyBorder="1" applyAlignment="1">
      <alignment horizontal="center" vertical="center" shrinkToFit="1"/>
    </xf>
    <xf numFmtId="198" fontId="9" fillId="0" borderId="13" xfId="1" applyNumberFormat="1" applyFont="1" applyBorder="1" applyAlignment="1">
      <alignment horizontal="center" vertical="center" shrinkToFit="1"/>
    </xf>
    <xf numFmtId="197" fontId="4" fillId="0" borderId="11" xfId="1" applyNumberFormat="1" applyFont="1" applyBorder="1" applyAlignment="1">
      <alignment horizontal="center" vertical="center" shrinkToFit="1"/>
    </xf>
    <xf numFmtId="197" fontId="4" fillId="0" borderId="0" xfId="1" applyNumberFormat="1" applyFont="1" applyBorder="1" applyAlignment="1">
      <alignment horizontal="center" vertical="center" shrinkToFit="1"/>
    </xf>
    <xf numFmtId="197" fontId="4" fillId="0" borderId="12" xfId="1" applyNumberFormat="1" applyFont="1" applyBorder="1" applyAlignment="1">
      <alignment horizontal="center" vertical="center" shrinkToFit="1"/>
    </xf>
    <xf numFmtId="184" fontId="9" fillId="0" borderId="19" xfId="1" applyNumberFormat="1" applyFont="1" applyBorder="1" applyAlignment="1">
      <alignment horizontal="center" vertical="center" shrinkToFit="1"/>
    </xf>
    <xf numFmtId="184" fontId="4" fillId="0" borderId="16" xfId="1" applyNumberFormat="1" applyFont="1" applyBorder="1" applyAlignment="1">
      <alignment horizontal="center" vertical="center" shrinkToFit="1"/>
    </xf>
    <xf numFmtId="184" fontId="4" fillId="0" borderId="17" xfId="1" applyNumberFormat="1" applyFont="1" applyBorder="1" applyAlignment="1">
      <alignment horizontal="center" vertical="center" shrinkToFit="1"/>
    </xf>
    <xf numFmtId="184" fontId="4" fillId="0" borderId="18" xfId="1" applyNumberFormat="1" applyFont="1" applyBorder="1" applyAlignment="1">
      <alignment horizontal="center" vertical="center" shrinkToFit="1"/>
    </xf>
    <xf numFmtId="184" fontId="4" fillId="0" borderId="19" xfId="1" applyNumberFormat="1" applyFont="1" applyBorder="1" applyAlignment="1">
      <alignment horizontal="center" vertical="center" shrinkToFit="1"/>
    </xf>
    <xf numFmtId="197" fontId="4" fillId="0" borderId="0" xfId="1" applyNumberFormat="1" applyFont="1" applyAlignment="1">
      <alignment horizontal="center" vertical="center" shrinkToFit="1"/>
    </xf>
    <xf numFmtId="201" fontId="4" fillId="0" borderId="23" xfId="1" applyNumberFormat="1" applyFont="1" applyBorder="1" applyAlignment="1">
      <alignment horizontal="center" vertical="center" shrinkToFit="1"/>
    </xf>
    <xf numFmtId="202" fontId="4" fillId="0" borderId="13" xfId="1" applyNumberFormat="1" applyFont="1" applyBorder="1" applyAlignment="1">
      <alignment horizontal="center" vertical="center" shrinkToFit="1"/>
    </xf>
    <xf numFmtId="202" fontId="4" fillId="0" borderId="19" xfId="1" applyNumberFormat="1" applyFont="1" applyBorder="1" applyAlignment="1">
      <alignment horizontal="center" vertical="center" shrinkToFit="1"/>
    </xf>
    <xf numFmtId="49" fontId="4" fillId="0" borderId="17" xfId="1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 shrinkToFit="1"/>
    </xf>
    <xf numFmtId="49" fontId="9" fillId="0" borderId="19" xfId="1" applyNumberFormat="1" applyFont="1" applyBorder="1" applyAlignment="1">
      <alignment horizontal="center" vertical="center" shrinkToFit="1"/>
    </xf>
    <xf numFmtId="198" fontId="4" fillId="0" borderId="13" xfId="1" applyNumberFormat="1" applyFont="1" applyBorder="1" applyAlignment="1">
      <alignment horizontal="center" vertical="center" shrinkToFit="1"/>
    </xf>
    <xf numFmtId="203" fontId="4" fillId="0" borderId="13" xfId="1" applyNumberFormat="1" applyFont="1" applyBorder="1" applyAlignment="1">
      <alignment horizontal="center" vertical="center" shrinkToFit="1"/>
    </xf>
    <xf numFmtId="203" fontId="4" fillId="0" borderId="19" xfId="1" applyNumberFormat="1" applyFont="1" applyBorder="1" applyAlignment="1">
      <alignment horizontal="center" vertical="center" shrinkToFit="1"/>
    </xf>
    <xf numFmtId="191" fontId="4" fillId="0" borderId="9" xfId="1" applyNumberFormat="1" applyFont="1" applyBorder="1" applyAlignment="1">
      <alignment horizontal="center" vertical="center" shrinkToFit="1"/>
    </xf>
    <xf numFmtId="192" fontId="4" fillId="0" borderId="23" xfId="1" applyNumberFormat="1" applyFont="1" applyBorder="1" applyAlignment="1">
      <alignment horizontal="center" vertical="center" shrinkToFit="1"/>
    </xf>
    <xf numFmtId="182" fontId="4" fillId="0" borderId="8" xfId="1" applyNumberFormat="1" applyFont="1" applyBorder="1" applyAlignment="1">
      <alignment horizontal="center" vertical="center" shrinkToFit="1"/>
    </xf>
    <xf numFmtId="193" fontId="4" fillId="0" borderId="0" xfId="1" applyNumberFormat="1" applyFont="1" applyAlignment="1">
      <alignment horizontal="center" vertical="center" shrinkToFit="1"/>
    </xf>
    <xf numFmtId="194" fontId="4" fillId="0" borderId="7" xfId="1" applyNumberFormat="1" applyFont="1" applyBorder="1" applyAlignment="1">
      <alignment horizontal="center" vertical="center" shrinkToFit="1"/>
    </xf>
    <xf numFmtId="194" fontId="4" fillId="0" borderId="14" xfId="1" applyNumberFormat="1" applyFont="1" applyBorder="1" applyAlignment="1">
      <alignment horizontal="center" vertical="center" shrinkToFit="1"/>
    </xf>
    <xf numFmtId="194" fontId="4" fillId="0" borderId="8" xfId="1" applyNumberFormat="1" applyFont="1" applyBorder="1" applyAlignment="1">
      <alignment horizontal="center" vertical="center" shrinkToFit="1"/>
    </xf>
    <xf numFmtId="194" fontId="4" fillId="0" borderId="15" xfId="1" applyNumberFormat="1" applyFont="1" applyBorder="1" applyAlignment="1">
      <alignment horizontal="center" vertical="center" shrinkToFit="1"/>
    </xf>
    <xf numFmtId="192" fontId="4" fillId="0" borderId="18" xfId="0" applyNumberFormat="1" applyFont="1" applyBorder="1" applyAlignment="1">
      <alignment horizontal="center"/>
    </xf>
    <xf numFmtId="0" fontId="4" fillId="0" borderId="9" xfId="1" applyFont="1" applyBorder="1" applyAlignment="1">
      <alignment vertical="center" textRotation="255" shrinkToFit="1"/>
    </xf>
    <xf numFmtId="0" fontId="4" fillId="0" borderId="13" xfId="1" applyFont="1" applyBorder="1" applyAlignment="1">
      <alignment vertical="center" textRotation="255" shrinkToFit="1"/>
    </xf>
    <xf numFmtId="0" fontId="4" fillId="0" borderId="13" xfId="1" applyFont="1" applyBorder="1" applyAlignment="1">
      <alignment horizontal="center" vertical="center" textRotation="255" shrinkToFit="1"/>
    </xf>
    <xf numFmtId="184" fontId="4" fillId="0" borderId="0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207" fontId="4" fillId="0" borderId="20" xfId="1" applyNumberFormat="1" applyFont="1" applyBorder="1" applyAlignment="1">
      <alignment horizontal="center" vertical="center" shrinkToFit="1"/>
    </xf>
    <xf numFmtId="207" fontId="4" fillId="0" borderId="11" xfId="1" applyNumberFormat="1" applyFont="1" applyBorder="1" applyAlignment="1">
      <alignment horizontal="center" vertical="center" shrinkToFit="1"/>
    </xf>
    <xf numFmtId="207" fontId="4" fillId="0" borderId="16" xfId="1" applyNumberFormat="1" applyFont="1" applyBorder="1" applyAlignment="1">
      <alignment horizontal="center" vertical="center" shrinkToFit="1"/>
    </xf>
    <xf numFmtId="207" fontId="4" fillId="0" borderId="22" xfId="1" applyNumberFormat="1" applyFont="1" applyBorder="1" applyAlignment="1">
      <alignment horizontal="center" vertical="center" shrinkToFit="1"/>
    </xf>
    <xf numFmtId="207" fontId="4" fillId="0" borderId="12" xfId="1" applyNumberFormat="1" applyFont="1" applyBorder="1" applyAlignment="1">
      <alignment horizontal="center" vertical="center" shrinkToFit="1"/>
    </xf>
    <xf numFmtId="207" fontId="4" fillId="0" borderId="18" xfId="1" applyNumberFormat="1" applyFont="1" applyBorder="1" applyAlignment="1">
      <alignment horizontal="center" vertical="center" shrinkToFit="1"/>
    </xf>
    <xf numFmtId="207" fontId="4" fillId="0" borderId="23" xfId="1" applyNumberFormat="1" applyFont="1" applyBorder="1" applyAlignment="1">
      <alignment horizontal="center" vertical="center" shrinkToFit="1"/>
    </xf>
    <xf numFmtId="207" fontId="4" fillId="0" borderId="13" xfId="1" applyNumberFormat="1" applyFont="1" applyBorder="1" applyAlignment="1">
      <alignment horizontal="center" vertical="center" shrinkToFit="1"/>
    </xf>
    <xf numFmtId="207" fontId="4" fillId="0" borderId="19" xfId="1" applyNumberFormat="1" applyFont="1" applyBorder="1" applyAlignment="1">
      <alignment horizontal="center" vertical="center" shrinkToFit="1"/>
    </xf>
    <xf numFmtId="191" fontId="4" fillId="0" borderId="19" xfId="1" applyNumberFormat="1" applyFont="1" applyFill="1" applyBorder="1" applyAlignment="1">
      <alignment horizontal="center" vertical="center" shrinkToFit="1"/>
    </xf>
    <xf numFmtId="207" fontId="4" fillId="0" borderId="8" xfId="1" applyNumberFormat="1" applyFont="1" applyBorder="1" applyAlignment="1">
      <alignment horizontal="center" vertical="center" shrinkToFit="1"/>
    </xf>
    <xf numFmtId="207" fontId="4" fillId="0" borderId="15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20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 shrinkToFit="1"/>
    </xf>
    <xf numFmtId="20" fontId="7" fillId="0" borderId="3" xfId="0" applyNumberFormat="1" applyFont="1" applyBorder="1" applyAlignment="1">
      <alignment horizontal="center" vertical="center" shrinkToFit="1"/>
    </xf>
    <xf numFmtId="20" fontId="7" fillId="0" borderId="4" xfId="0" applyNumberFormat="1" applyFont="1" applyBorder="1" applyAlignment="1">
      <alignment horizontal="center" vertical="center" shrinkToFit="1"/>
    </xf>
    <xf numFmtId="20" fontId="7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20" fontId="6" fillId="0" borderId="2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46" fontId="6" fillId="0" borderId="1" xfId="0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13" xfId="1" applyFont="1" applyBorder="1" applyAlignment="1">
      <alignment horizontal="center" vertical="center" textRotation="255" shrinkToFit="1"/>
    </xf>
    <xf numFmtId="0" fontId="4" fillId="0" borderId="15" xfId="1" applyFont="1" applyBorder="1" applyAlignment="1">
      <alignment horizontal="center" vertical="center" textRotation="255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198" fontId="4" fillId="0" borderId="11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87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  <color rgb="FFFFCCCC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130"/>
  <sheetViews>
    <sheetView showGridLines="0" tabSelected="1" topLeftCell="C1" zoomScaleNormal="100" workbookViewId="0">
      <pane xSplit="5" ySplit="5" topLeftCell="H6" activePane="bottomRight" state="frozen"/>
      <selection activeCell="I25" sqref="I25"/>
      <selection pane="topRight" activeCell="I25" sqref="I25"/>
      <selection pane="bottomLeft" activeCell="I25" sqref="I25"/>
      <selection pane="bottomRight" activeCell="C1" sqref="C1"/>
    </sheetView>
  </sheetViews>
  <sheetFormatPr defaultRowHeight="9.5" x14ac:dyDescent="0.2"/>
  <cols>
    <col min="1" max="2" width="2" style="1" hidden="1" customWidth="1"/>
    <col min="3" max="3" width="2.6328125" style="1" customWidth="1"/>
    <col min="4" max="4" width="9.1796875" style="1" customWidth="1"/>
    <col min="5" max="5" width="8.6328125" style="1" customWidth="1"/>
    <col min="6" max="6" width="4.1796875" style="1" customWidth="1"/>
    <col min="7" max="7" width="5.90625" style="1" customWidth="1"/>
    <col min="8" max="20" width="7.632812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6328125" style="2" customWidth="1"/>
    <col min="25" max="25" width="2.36328125" style="2" customWidth="1"/>
    <col min="26" max="27" width="7.6328125" style="2" customWidth="1"/>
    <col min="28" max="246" width="8.90625" style="1"/>
    <col min="247" max="248" width="2" style="1" customWidth="1"/>
    <col min="249" max="249" width="2.6328125" style="1" customWidth="1"/>
    <col min="250" max="250" width="9.1796875" style="1" customWidth="1"/>
    <col min="251" max="251" width="8.6328125" style="1" customWidth="1"/>
    <col min="252" max="252" width="4.1796875" style="1" customWidth="1"/>
    <col min="253" max="253" width="5.90625" style="1" customWidth="1"/>
    <col min="254" max="265" width="7.6328125" style="1" customWidth="1"/>
    <col min="266" max="266" width="3.1796875" style="1" customWidth="1"/>
    <col min="267" max="267" width="1.36328125" style="1" customWidth="1"/>
    <col min="268" max="268" width="3.1796875" style="1" customWidth="1"/>
    <col min="269" max="269" width="7.6328125" style="1" customWidth="1"/>
    <col min="270" max="270" width="2.36328125" style="1" customWidth="1"/>
    <col min="271" max="272" width="7.6328125" style="1" customWidth="1"/>
    <col min="273" max="273" width="9.81640625" style="1" bestFit="1" customWidth="1"/>
    <col min="274" max="502" width="8.90625" style="1"/>
    <col min="503" max="504" width="2" style="1" customWidth="1"/>
    <col min="505" max="505" width="2.6328125" style="1" customWidth="1"/>
    <col min="506" max="506" width="9.1796875" style="1" customWidth="1"/>
    <col min="507" max="507" width="8.6328125" style="1" customWidth="1"/>
    <col min="508" max="508" width="4.1796875" style="1" customWidth="1"/>
    <col min="509" max="509" width="5.90625" style="1" customWidth="1"/>
    <col min="510" max="521" width="7.6328125" style="1" customWidth="1"/>
    <col min="522" max="522" width="3.1796875" style="1" customWidth="1"/>
    <col min="523" max="523" width="1.36328125" style="1" customWidth="1"/>
    <col min="524" max="524" width="3.1796875" style="1" customWidth="1"/>
    <col min="525" max="525" width="7.6328125" style="1" customWidth="1"/>
    <col min="526" max="526" width="2.36328125" style="1" customWidth="1"/>
    <col min="527" max="528" width="7.6328125" style="1" customWidth="1"/>
    <col min="529" max="529" width="9.81640625" style="1" bestFit="1" customWidth="1"/>
    <col min="530" max="758" width="8.90625" style="1"/>
    <col min="759" max="760" width="2" style="1" customWidth="1"/>
    <col min="761" max="761" width="2.6328125" style="1" customWidth="1"/>
    <col min="762" max="762" width="9.1796875" style="1" customWidth="1"/>
    <col min="763" max="763" width="8.6328125" style="1" customWidth="1"/>
    <col min="764" max="764" width="4.1796875" style="1" customWidth="1"/>
    <col min="765" max="765" width="5.90625" style="1" customWidth="1"/>
    <col min="766" max="777" width="7.6328125" style="1" customWidth="1"/>
    <col min="778" max="778" width="3.1796875" style="1" customWidth="1"/>
    <col min="779" max="779" width="1.36328125" style="1" customWidth="1"/>
    <col min="780" max="780" width="3.1796875" style="1" customWidth="1"/>
    <col min="781" max="781" width="7.6328125" style="1" customWidth="1"/>
    <col min="782" max="782" width="2.36328125" style="1" customWidth="1"/>
    <col min="783" max="784" width="7.6328125" style="1" customWidth="1"/>
    <col min="785" max="785" width="9.81640625" style="1" bestFit="1" customWidth="1"/>
    <col min="786" max="1014" width="8.90625" style="1"/>
    <col min="1015" max="1016" width="2" style="1" customWidth="1"/>
    <col min="1017" max="1017" width="2.6328125" style="1" customWidth="1"/>
    <col min="1018" max="1018" width="9.1796875" style="1" customWidth="1"/>
    <col min="1019" max="1019" width="8.6328125" style="1" customWidth="1"/>
    <col min="1020" max="1020" width="4.1796875" style="1" customWidth="1"/>
    <col min="1021" max="1021" width="5.90625" style="1" customWidth="1"/>
    <col min="1022" max="1033" width="7.6328125" style="1" customWidth="1"/>
    <col min="1034" max="1034" width="3.1796875" style="1" customWidth="1"/>
    <col min="1035" max="1035" width="1.36328125" style="1" customWidth="1"/>
    <col min="1036" max="1036" width="3.1796875" style="1" customWidth="1"/>
    <col min="1037" max="1037" width="7.6328125" style="1" customWidth="1"/>
    <col min="1038" max="1038" width="2.36328125" style="1" customWidth="1"/>
    <col min="1039" max="1040" width="7.6328125" style="1" customWidth="1"/>
    <col min="1041" max="1041" width="9.81640625" style="1" bestFit="1" customWidth="1"/>
    <col min="1042" max="1270" width="8.90625" style="1"/>
    <col min="1271" max="1272" width="2" style="1" customWidth="1"/>
    <col min="1273" max="1273" width="2.6328125" style="1" customWidth="1"/>
    <col min="1274" max="1274" width="9.1796875" style="1" customWidth="1"/>
    <col min="1275" max="1275" width="8.6328125" style="1" customWidth="1"/>
    <col min="1276" max="1276" width="4.1796875" style="1" customWidth="1"/>
    <col min="1277" max="1277" width="5.90625" style="1" customWidth="1"/>
    <col min="1278" max="1289" width="7.6328125" style="1" customWidth="1"/>
    <col min="1290" max="1290" width="3.1796875" style="1" customWidth="1"/>
    <col min="1291" max="1291" width="1.36328125" style="1" customWidth="1"/>
    <col min="1292" max="1292" width="3.1796875" style="1" customWidth="1"/>
    <col min="1293" max="1293" width="7.6328125" style="1" customWidth="1"/>
    <col min="1294" max="1294" width="2.36328125" style="1" customWidth="1"/>
    <col min="1295" max="1296" width="7.6328125" style="1" customWidth="1"/>
    <col min="1297" max="1297" width="9.81640625" style="1" bestFit="1" customWidth="1"/>
    <col min="1298" max="1526" width="8.90625" style="1"/>
    <col min="1527" max="1528" width="2" style="1" customWidth="1"/>
    <col min="1529" max="1529" width="2.6328125" style="1" customWidth="1"/>
    <col min="1530" max="1530" width="9.1796875" style="1" customWidth="1"/>
    <col min="1531" max="1531" width="8.6328125" style="1" customWidth="1"/>
    <col min="1532" max="1532" width="4.1796875" style="1" customWidth="1"/>
    <col min="1533" max="1533" width="5.90625" style="1" customWidth="1"/>
    <col min="1534" max="1545" width="7.6328125" style="1" customWidth="1"/>
    <col min="1546" max="1546" width="3.1796875" style="1" customWidth="1"/>
    <col min="1547" max="1547" width="1.36328125" style="1" customWidth="1"/>
    <col min="1548" max="1548" width="3.1796875" style="1" customWidth="1"/>
    <col min="1549" max="1549" width="7.6328125" style="1" customWidth="1"/>
    <col min="1550" max="1550" width="2.36328125" style="1" customWidth="1"/>
    <col min="1551" max="1552" width="7.6328125" style="1" customWidth="1"/>
    <col min="1553" max="1553" width="9.81640625" style="1" bestFit="1" customWidth="1"/>
    <col min="1554" max="1782" width="8.90625" style="1"/>
    <col min="1783" max="1784" width="2" style="1" customWidth="1"/>
    <col min="1785" max="1785" width="2.6328125" style="1" customWidth="1"/>
    <col min="1786" max="1786" width="9.1796875" style="1" customWidth="1"/>
    <col min="1787" max="1787" width="8.6328125" style="1" customWidth="1"/>
    <col min="1788" max="1788" width="4.1796875" style="1" customWidth="1"/>
    <col min="1789" max="1789" width="5.90625" style="1" customWidth="1"/>
    <col min="1790" max="1801" width="7.6328125" style="1" customWidth="1"/>
    <col min="1802" max="1802" width="3.1796875" style="1" customWidth="1"/>
    <col min="1803" max="1803" width="1.36328125" style="1" customWidth="1"/>
    <col min="1804" max="1804" width="3.1796875" style="1" customWidth="1"/>
    <col min="1805" max="1805" width="7.6328125" style="1" customWidth="1"/>
    <col min="1806" max="1806" width="2.36328125" style="1" customWidth="1"/>
    <col min="1807" max="1808" width="7.6328125" style="1" customWidth="1"/>
    <col min="1809" max="1809" width="9.81640625" style="1" bestFit="1" customWidth="1"/>
    <col min="1810" max="2038" width="8.90625" style="1"/>
    <col min="2039" max="2040" width="2" style="1" customWidth="1"/>
    <col min="2041" max="2041" width="2.6328125" style="1" customWidth="1"/>
    <col min="2042" max="2042" width="9.1796875" style="1" customWidth="1"/>
    <col min="2043" max="2043" width="8.6328125" style="1" customWidth="1"/>
    <col min="2044" max="2044" width="4.1796875" style="1" customWidth="1"/>
    <col min="2045" max="2045" width="5.90625" style="1" customWidth="1"/>
    <col min="2046" max="2057" width="7.6328125" style="1" customWidth="1"/>
    <col min="2058" max="2058" width="3.1796875" style="1" customWidth="1"/>
    <col min="2059" max="2059" width="1.36328125" style="1" customWidth="1"/>
    <col min="2060" max="2060" width="3.1796875" style="1" customWidth="1"/>
    <col min="2061" max="2061" width="7.6328125" style="1" customWidth="1"/>
    <col min="2062" max="2062" width="2.36328125" style="1" customWidth="1"/>
    <col min="2063" max="2064" width="7.6328125" style="1" customWidth="1"/>
    <col min="2065" max="2065" width="9.81640625" style="1" bestFit="1" customWidth="1"/>
    <col min="2066" max="2294" width="8.90625" style="1"/>
    <col min="2295" max="2296" width="2" style="1" customWidth="1"/>
    <col min="2297" max="2297" width="2.6328125" style="1" customWidth="1"/>
    <col min="2298" max="2298" width="9.1796875" style="1" customWidth="1"/>
    <col min="2299" max="2299" width="8.6328125" style="1" customWidth="1"/>
    <col min="2300" max="2300" width="4.1796875" style="1" customWidth="1"/>
    <col min="2301" max="2301" width="5.90625" style="1" customWidth="1"/>
    <col min="2302" max="2313" width="7.6328125" style="1" customWidth="1"/>
    <col min="2314" max="2314" width="3.1796875" style="1" customWidth="1"/>
    <col min="2315" max="2315" width="1.36328125" style="1" customWidth="1"/>
    <col min="2316" max="2316" width="3.1796875" style="1" customWidth="1"/>
    <col min="2317" max="2317" width="7.6328125" style="1" customWidth="1"/>
    <col min="2318" max="2318" width="2.36328125" style="1" customWidth="1"/>
    <col min="2319" max="2320" width="7.6328125" style="1" customWidth="1"/>
    <col min="2321" max="2321" width="9.81640625" style="1" bestFit="1" customWidth="1"/>
    <col min="2322" max="2550" width="8.90625" style="1"/>
    <col min="2551" max="2552" width="2" style="1" customWidth="1"/>
    <col min="2553" max="2553" width="2.6328125" style="1" customWidth="1"/>
    <col min="2554" max="2554" width="9.1796875" style="1" customWidth="1"/>
    <col min="2555" max="2555" width="8.6328125" style="1" customWidth="1"/>
    <col min="2556" max="2556" width="4.1796875" style="1" customWidth="1"/>
    <col min="2557" max="2557" width="5.90625" style="1" customWidth="1"/>
    <col min="2558" max="2569" width="7.6328125" style="1" customWidth="1"/>
    <col min="2570" max="2570" width="3.1796875" style="1" customWidth="1"/>
    <col min="2571" max="2571" width="1.36328125" style="1" customWidth="1"/>
    <col min="2572" max="2572" width="3.1796875" style="1" customWidth="1"/>
    <col min="2573" max="2573" width="7.6328125" style="1" customWidth="1"/>
    <col min="2574" max="2574" width="2.36328125" style="1" customWidth="1"/>
    <col min="2575" max="2576" width="7.6328125" style="1" customWidth="1"/>
    <col min="2577" max="2577" width="9.81640625" style="1" bestFit="1" customWidth="1"/>
    <col min="2578" max="2806" width="8.90625" style="1"/>
    <col min="2807" max="2808" width="2" style="1" customWidth="1"/>
    <col min="2809" max="2809" width="2.6328125" style="1" customWidth="1"/>
    <col min="2810" max="2810" width="9.1796875" style="1" customWidth="1"/>
    <col min="2811" max="2811" width="8.6328125" style="1" customWidth="1"/>
    <col min="2812" max="2812" width="4.1796875" style="1" customWidth="1"/>
    <col min="2813" max="2813" width="5.90625" style="1" customWidth="1"/>
    <col min="2814" max="2825" width="7.6328125" style="1" customWidth="1"/>
    <col min="2826" max="2826" width="3.1796875" style="1" customWidth="1"/>
    <col min="2827" max="2827" width="1.36328125" style="1" customWidth="1"/>
    <col min="2828" max="2828" width="3.1796875" style="1" customWidth="1"/>
    <col min="2829" max="2829" width="7.6328125" style="1" customWidth="1"/>
    <col min="2830" max="2830" width="2.36328125" style="1" customWidth="1"/>
    <col min="2831" max="2832" width="7.6328125" style="1" customWidth="1"/>
    <col min="2833" max="2833" width="9.81640625" style="1" bestFit="1" customWidth="1"/>
    <col min="2834" max="3062" width="8.90625" style="1"/>
    <col min="3063" max="3064" width="2" style="1" customWidth="1"/>
    <col min="3065" max="3065" width="2.6328125" style="1" customWidth="1"/>
    <col min="3066" max="3066" width="9.1796875" style="1" customWidth="1"/>
    <col min="3067" max="3067" width="8.6328125" style="1" customWidth="1"/>
    <col min="3068" max="3068" width="4.1796875" style="1" customWidth="1"/>
    <col min="3069" max="3069" width="5.90625" style="1" customWidth="1"/>
    <col min="3070" max="3081" width="7.6328125" style="1" customWidth="1"/>
    <col min="3082" max="3082" width="3.1796875" style="1" customWidth="1"/>
    <col min="3083" max="3083" width="1.36328125" style="1" customWidth="1"/>
    <col min="3084" max="3084" width="3.1796875" style="1" customWidth="1"/>
    <col min="3085" max="3085" width="7.6328125" style="1" customWidth="1"/>
    <col min="3086" max="3086" width="2.36328125" style="1" customWidth="1"/>
    <col min="3087" max="3088" width="7.6328125" style="1" customWidth="1"/>
    <col min="3089" max="3089" width="9.81640625" style="1" bestFit="1" customWidth="1"/>
    <col min="3090" max="3318" width="8.90625" style="1"/>
    <col min="3319" max="3320" width="2" style="1" customWidth="1"/>
    <col min="3321" max="3321" width="2.6328125" style="1" customWidth="1"/>
    <col min="3322" max="3322" width="9.1796875" style="1" customWidth="1"/>
    <col min="3323" max="3323" width="8.6328125" style="1" customWidth="1"/>
    <col min="3324" max="3324" width="4.1796875" style="1" customWidth="1"/>
    <col min="3325" max="3325" width="5.90625" style="1" customWidth="1"/>
    <col min="3326" max="3337" width="7.6328125" style="1" customWidth="1"/>
    <col min="3338" max="3338" width="3.1796875" style="1" customWidth="1"/>
    <col min="3339" max="3339" width="1.36328125" style="1" customWidth="1"/>
    <col min="3340" max="3340" width="3.1796875" style="1" customWidth="1"/>
    <col min="3341" max="3341" width="7.6328125" style="1" customWidth="1"/>
    <col min="3342" max="3342" width="2.36328125" style="1" customWidth="1"/>
    <col min="3343" max="3344" width="7.6328125" style="1" customWidth="1"/>
    <col min="3345" max="3345" width="9.81640625" style="1" bestFit="1" customWidth="1"/>
    <col min="3346" max="3574" width="8.90625" style="1"/>
    <col min="3575" max="3576" width="2" style="1" customWidth="1"/>
    <col min="3577" max="3577" width="2.6328125" style="1" customWidth="1"/>
    <col min="3578" max="3578" width="9.1796875" style="1" customWidth="1"/>
    <col min="3579" max="3579" width="8.6328125" style="1" customWidth="1"/>
    <col min="3580" max="3580" width="4.1796875" style="1" customWidth="1"/>
    <col min="3581" max="3581" width="5.90625" style="1" customWidth="1"/>
    <col min="3582" max="3593" width="7.6328125" style="1" customWidth="1"/>
    <col min="3594" max="3594" width="3.1796875" style="1" customWidth="1"/>
    <col min="3595" max="3595" width="1.36328125" style="1" customWidth="1"/>
    <col min="3596" max="3596" width="3.1796875" style="1" customWidth="1"/>
    <col min="3597" max="3597" width="7.6328125" style="1" customWidth="1"/>
    <col min="3598" max="3598" width="2.36328125" style="1" customWidth="1"/>
    <col min="3599" max="3600" width="7.6328125" style="1" customWidth="1"/>
    <col min="3601" max="3601" width="9.81640625" style="1" bestFit="1" customWidth="1"/>
    <col min="3602" max="3830" width="8.90625" style="1"/>
    <col min="3831" max="3832" width="2" style="1" customWidth="1"/>
    <col min="3833" max="3833" width="2.6328125" style="1" customWidth="1"/>
    <col min="3834" max="3834" width="9.1796875" style="1" customWidth="1"/>
    <col min="3835" max="3835" width="8.6328125" style="1" customWidth="1"/>
    <col min="3836" max="3836" width="4.1796875" style="1" customWidth="1"/>
    <col min="3837" max="3837" width="5.90625" style="1" customWidth="1"/>
    <col min="3838" max="3849" width="7.6328125" style="1" customWidth="1"/>
    <col min="3850" max="3850" width="3.1796875" style="1" customWidth="1"/>
    <col min="3851" max="3851" width="1.36328125" style="1" customWidth="1"/>
    <col min="3852" max="3852" width="3.1796875" style="1" customWidth="1"/>
    <col min="3853" max="3853" width="7.6328125" style="1" customWidth="1"/>
    <col min="3854" max="3854" width="2.36328125" style="1" customWidth="1"/>
    <col min="3855" max="3856" width="7.6328125" style="1" customWidth="1"/>
    <col min="3857" max="3857" width="9.81640625" style="1" bestFit="1" customWidth="1"/>
    <col min="3858" max="4086" width="8.90625" style="1"/>
    <col min="4087" max="4088" width="2" style="1" customWidth="1"/>
    <col min="4089" max="4089" width="2.6328125" style="1" customWidth="1"/>
    <col min="4090" max="4090" width="9.1796875" style="1" customWidth="1"/>
    <col min="4091" max="4091" width="8.6328125" style="1" customWidth="1"/>
    <col min="4092" max="4092" width="4.1796875" style="1" customWidth="1"/>
    <col min="4093" max="4093" width="5.90625" style="1" customWidth="1"/>
    <col min="4094" max="4105" width="7.6328125" style="1" customWidth="1"/>
    <col min="4106" max="4106" width="3.1796875" style="1" customWidth="1"/>
    <col min="4107" max="4107" width="1.36328125" style="1" customWidth="1"/>
    <col min="4108" max="4108" width="3.1796875" style="1" customWidth="1"/>
    <col min="4109" max="4109" width="7.6328125" style="1" customWidth="1"/>
    <col min="4110" max="4110" width="2.36328125" style="1" customWidth="1"/>
    <col min="4111" max="4112" width="7.6328125" style="1" customWidth="1"/>
    <col min="4113" max="4113" width="9.81640625" style="1" bestFit="1" customWidth="1"/>
    <col min="4114" max="4342" width="8.90625" style="1"/>
    <col min="4343" max="4344" width="2" style="1" customWidth="1"/>
    <col min="4345" max="4345" width="2.6328125" style="1" customWidth="1"/>
    <col min="4346" max="4346" width="9.1796875" style="1" customWidth="1"/>
    <col min="4347" max="4347" width="8.6328125" style="1" customWidth="1"/>
    <col min="4348" max="4348" width="4.1796875" style="1" customWidth="1"/>
    <col min="4349" max="4349" width="5.90625" style="1" customWidth="1"/>
    <col min="4350" max="4361" width="7.6328125" style="1" customWidth="1"/>
    <col min="4362" max="4362" width="3.1796875" style="1" customWidth="1"/>
    <col min="4363" max="4363" width="1.36328125" style="1" customWidth="1"/>
    <col min="4364" max="4364" width="3.1796875" style="1" customWidth="1"/>
    <col min="4365" max="4365" width="7.6328125" style="1" customWidth="1"/>
    <col min="4366" max="4366" width="2.36328125" style="1" customWidth="1"/>
    <col min="4367" max="4368" width="7.6328125" style="1" customWidth="1"/>
    <col min="4369" max="4369" width="9.81640625" style="1" bestFit="1" customWidth="1"/>
    <col min="4370" max="4598" width="8.90625" style="1"/>
    <col min="4599" max="4600" width="2" style="1" customWidth="1"/>
    <col min="4601" max="4601" width="2.6328125" style="1" customWidth="1"/>
    <col min="4602" max="4602" width="9.1796875" style="1" customWidth="1"/>
    <col min="4603" max="4603" width="8.6328125" style="1" customWidth="1"/>
    <col min="4604" max="4604" width="4.1796875" style="1" customWidth="1"/>
    <col min="4605" max="4605" width="5.90625" style="1" customWidth="1"/>
    <col min="4606" max="4617" width="7.6328125" style="1" customWidth="1"/>
    <col min="4618" max="4618" width="3.1796875" style="1" customWidth="1"/>
    <col min="4619" max="4619" width="1.36328125" style="1" customWidth="1"/>
    <col min="4620" max="4620" width="3.1796875" style="1" customWidth="1"/>
    <col min="4621" max="4621" width="7.6328125" style="1" customWidth="1"/>
    <col min="4622" max="4622" width="2.36328125" style="1" customWidth="1"/>
    <col min="4623" max="4624" width="7.6328125" style="1" customWidth="1"/>
    <col min="4625" max="4625" width="9.81640625" style="1" bestFit="1" customWidth="1"/>
    <col min="4626" max="4854" width="8.90625" style="1"/>
    <col min="4855" max="4856" width="2" style="1" customWidth="1"/>
    <col min="4857" max="4857" width="2.6328125" style="1" customWidth="1"/>
    <col min="4858" max="4858" width="9.1796875" style="1" customWidth="1"/>
    <col min="4859" max="4859" width="8.6328125" style="1" customWidth="1"/>
    <col min="4860" max="4860" width="4.1796875" style="1" customWidth="1"/>
    <col min="4861" max="4861" width="5.90625" style="1" customWidth="1"/>
    <col min="4862" max="4873" width="7.6328125" style="1" customWidth="1"/>
    <col min="4874" max="4874" width="3.1796875" style="1" customWidth="1"/>
    <col min="4875" max="4875" width="1.36328125" style="1" customWidth="1"/>
    <col min="4876" max="4876" width="3.1796875" style="1" customWidth="1"/>
    <col min="4877" max="4877" width="7.6328125" style="1" customWidth="1"/>
    <col min="4878" max="4878" width="2.36328125" style="1" customWidth="1"/>
    <col min="4879" max="4880" width="7.6328125" style="1" customWidth="1"/>
    <col min="4881" max="4881" width="9.81640625" style="1" bestFit="1" customWidth="1"/>
    <col min="4882" max="5110" width="8.90625" style="1"/>
    <col min="5111" max="5112" width="2" style="1" customWidth="1"/>
    <col min="5113" max="5113" width="2.6328125" style="1" customWidth="1"/>
    <col min="5114" max="5114" width="9.1796875" style="1" customWidth="1"/>
    <col min="5115" max="5115" width="8.6328125" style="1" customWidth="1"/>
    <col min="5116" max="5116" width="4.1796875" style="1" customWidth="1"/>
    <col min="5117" max="5117" width="5.90625" style="1" customWidth="1"/>
    <col min="5118" max="5129" width="7.6328125" style="1" customWidth="1"/>
    <col min="5130" max="5130" width="3.1796875" style="1" customWidth="1"/>
    <col min="5131" max="5131" width="1.36328125" style="1" customWidth="1"/>
    <col min="5132" max="5132" width="3.1796875" style="1" customWidth="1"/>
    <col min="5133" max="5133" width="7.6328125" style="1" customWidth="1"/>
    <col min="5134" max="5134" width="2.36328125" style="1" customWidth="1"/>
    <col min="5135" max="5136" width="7.6328125" style="1" customWidth="1"/>
    <col min="5137" max="5137" width="9.81640625" style="1" bestFit="1" customWidth="1"/>
    <col min="5138" max="5366" width="8.90625" style="1"/>
    <col min="5367" max="5368" width="2" style="1" customWidth="1"/>
    <col min="5369" max="5369" width="2.6328125" style="1" customWidth="1"/>
    <col min="5370" max="5370" width="9.1796875" style="1" customWidth="1"/>
    <col min="5371" max="5371" width="8.6328125" style="1" customWidth="1"/>
    <col min="5372" max="5372" width="4.1796875" style="1" customWidth="1"/>
    <col min="5373" max="5373" width="5.90625" style="1" customWidth="1"/>
    <col min="5374" max="5385" width="7.6328125" style="1" customWidth="1"/>
    <col min="5386" max="5386" width="3.1796875" style="1" customWidth="1"/>
    <col min="5387" max="5387" width="1.36328125" style="1" customWidth="1"/>
    <col min="5388" max="5388" width="3.1796875" style="1" customWidth="1"/>
    <col min="5389" max="5389" width="7.6328125" style="1" customWidth="1"/>
    <col min="5390" max="5390" width="2.36328125" style="1" customWidth="1"/>
    <col min="5391" max="5392" width="7.6328125" style="1" customWidth="1"/>
    <col min="5393" max="5393" width="9.81640625" style="1" bestFit="1" customWidth="1"/>
    <col min="5394" max="5622" width="8.90625" style="1"/>
    <col min="5623" max="5624" width="2" style="1" customWidth="1"/>
    <col min="5625" max="5625" width="2.6328125" style="1" customWidth="1"/>
    <col min="5626" max="5626" width="9.1796875" style="1" customWidth="1"/>
    <col min="5627" max="5627" width="8.6328125" style="1" customWidth="1"/>
    <col min="5628" max="5628" width="4.1796875" style="1" customWidth="1"/>
    <col min="5629" max="5629" width="5.90625" style="1" customWidth="1"/>
    <col min="5630" max="5641" width="7.6328125" style="1" customWidth="1"/>
    <col min="5642" max="5642" width="3.1796875" style="1" customWidth="1"/>
    <col min="5643" max="5643" width="1.36328125" style="1" customWidth="1"/>
    <col min="5644" max="5644" width="3.1796875" style="1" customWidth="1"/>
    <col min="5645" max="5645" width="7.6328125" style="1" customWidth="1"/>
    <col min="5646" max="5646" width="2.36328125" style="1" customWidth="1"/>
    <col min="5647" max="5648" width="7.6328125" style="1" customWidth="1"/>
    <col min="5649" max="5649" width="9.81640625" style="1" bestFit="1" customWidth="1"/>
    <col min="5650" max="5878" width="8.90625" style="1"/>
    <col min="5879" max="5880" width="2" style="1" customWidth="1"/>
    <col min="5881" max="5881" width="2.6328125" style="1" customWidth="1"/>
    <col min="5882" max="5882" width="9.1796875" style="1" customWidth="1"/>
    <col min="5883" max="5883" width="8.6328125" style="1" customWidth="1"/>
    <col min="5884" max="5884" width="4.1796875" style="1" customWidth="1"/>
    <col min="5885" max="5885" width="5.90625" style="1" customWidth="1"/>
    <col min="5886" max="5897" width="7.6328125" style="1" customWidth="1"/>
    <col min="5898" max="5898" width="3.1796875" style="1" customWidth="1"/>
    <col min="5899" max="5899" width="1.36328125" style="1" customWidth="1"/>
    <col min="5900" max="5900" width="3.1796875" style="1" customWidth="1"/>
    <col min="5901" max="5901" width="7.6328125" style="1" customWidth="1"/>
    <col min="5902" max="5902" width="2.36328125" style="1" customWidth="1"/>
    <col min="5903" max="5904" width="7.6328125" style="1" customWidth="1"/>
    <col min="5905" max="5905" width="9.81640625" style="1" bestFit="1" customWidth="1"/>
    <col min="5906" max="6134" width="8.90625" style="1"/>
    <col min="6135" max="6136" width="2" style="1" customWidth="1"/>
    <col min="6137" max="6137" width="2.6328125" style="1" customWidth="1"/>
    <col min="6138" max="6138" width="9.1796875" style="1" customWidth="1"/>
    <col min="6139" max="6139" width="8.6328125" style="1" customWidth="1"/>
    <col min="6140" max="6140" width="4.1796875" style="1" customWidth="1"/>
    <col min="6141" max="6141" width="5.90625" style="1" customWidth="1"/>
    <col min="6142" max="6153" width="7.6328125" style="1" customWidth="1"/>
    <col min="6154" max="6154" width="3.1796875" style="1" customWidth="1"/>
    <col min="6155" max="6155" width="1.36328125" style="1" customWidth="1"/>
    <col min="6156" max="6156" width="3.1796875" style="1" customWidth="1"/>
    <col min="6157" max="6157" width="7.6328125" style="1" customWidth="1"/>
    <col min="6158" max="6158" width="2.36328125" style="1" customWidth="1"/>
    <col min="6159" max="6160" width="7.6328125" style="1" customWidth="1"/>
    <col min="6161" max="6161" width="9.81640625" style="1" bestFit="1" customWidth="1"/>
    <col min="6162" max="6390" width="8.90625" style="1"/>
    <col min="6391" max="6392" width="2" style="1" customWidth="1"/>
    <col min="6393" max="6393" width="2.6328125" style="1" customWidth="1"/>
    <col min="6394" max="6394" width="9.1796875" style="1" customWidth="1"/>
    <col min="6395" max="6395" width="8.6328125" style="1" customWidth="1"/>
    <col min="6396" max="6396" width="4.1796875" style="1" customWidth="1"/>
    <col min="6397" max="6397" width="5.90625" style="1" customWidth="1"/>
    <col min="6398" max="6409" width="7.6328125" style="1" customWidth="1"/>
    <col min="6410" max="6410" width="3.1796875" style="1" customWidth="1"/>
    <col min="6411" max="6411" width="1.36328125" style="1" customWidth="1"/>
    <col min="6412" max="6412" width="3.1796875" style="1" customWidth="1"/>
    <col min="6413" max="6413" width="7.6328125" style="1" customWidth="1"/>
    <col min="6414" max="6414" width="2.36328125" style="1" customWidth="1"/>
    <col min="6415" max="6416" width="7.6328125" style="1" customWidth="1"/>
    <col min="6417" max="6417" width="9.81640625" style="1" bestFit="1" customWidth="1"/>
    <col min="6418" max="6646" width="8.90625" style="1"/>
    <col min="6647" max="6648" width="2" style="1" customWidth="1"/>
    <col min="6649" max="6649" width="2.6328125" style="1" customWidth="1"/>
    <col min="6650" max="6650" width="9.1796875" style="1" customWidth="1"/>
    <col min="6651" max="6651" width="8.6328125" style="1" customWidth="1"/>
    <col min="6652" max="6652" width="4.1796875" style="1" customWidth="1"/>
    <col min="6653" max="6653" width="5.90625" style="1" customWidth="1"/>
    <col min="6654" max="6665" width="7.6328125" style="1" customWidth="1"/>
    <col min="6666" max="6666" width="3.1796875" style="1" customWidth="1"/>
    <col min="6667" max="6667" width="1.36328125" style="1" customWidth="1"/>
    <col min="6668" max="6668" width="3.1796875" style="1" customWidth="1"/>
    <col min="6669" max="6669" width="7.6328125" style="1" customWidth="1"/>
    <col min="6670" max="6670" width="2.36328125" style="1" customWidth="1"/>
    <col min="6671" max="6672" width="7.6328125" style="1" customWidth="1"/>
    <col min="6673" max="6673" width="9.81640625" style="1" bestFit="1" customWidth="1"/>
    <col min="6674" max="6902" width="8.90625" style="1"/>
    <col min="6903" max="6904" width="2" style="1" customWidth="1"/>
    <col min="6905" max="6905" width="2.6328125" style="1" customWidth="1"/>
    <col min="6906" max="6906" width="9.1796875" style="1" customWidth="1"/>
    <col min="6907" max="6907" width="8.6328125" style="1" customWidth="1"/>
    <col min="6908" max="6908" width="4.1796875" style="1" customWidth="1"/>
    <col min="6909" max="6909" width="5.90625" style="1" customWidth="1"/>
    <col min="6910" max="6921" width="7.6328125" style="1" customWidth="1"/>
    <col min="6922" max="6922" width="3.1796875" style="1" customWidth="1"/>
    <col min="6923" max="6923" width="1.36328125" style="1" customWidth="1"/>
    <col min="6924" max="6924" width="3.1796875" style="1" customWidth="1"/>
    <col min="6925" max="6925" width="7.6328125" style="1" customWidth="1"/>
    <col min="6926" max="6926" width="2.36328125" style="1" customWidth="1"/>
    <col min="6927" max="6928" width="7.6328125" style="1" customWidth="1"/>
    <col min="6929" max="6929" width="9.81640625" style="1" bestFit="1" customWidth="1"/>
    <col min="6930" max="7158" width="8.90625" style="1"/>
    <col min="7159" max="7160" width="2" style="1" customWidth="1"/>
    <col min="7161" max="7161" width="2.6328125" style="1" customWidth="1"/>
    <col min="7162" max="7162" width="9.1796875" style="1" customWidth="1"/>
    <col min="7163" max="7163" width="8.6328125" style="1" customWidth="1"/>
    <col min="7164" max="7164" width="4.1796875" style="1" customWidth="1"/>
    <col min="7165" max="7165" width="5.90625" style="1" customWidth="1"/>
    <col min="7166" max="7177" width="7.6328125" style="1" customWidth="1"/>
    <col min="7178" max="7178" width="3.1796875" style="1" customWidth="1"/>
    <col min="7179" max="7179" width="1.36328125" style="1" customWidth="1"/>
    <col min="7180" max="7180" width="3.1796875" style="1" customWidth="1"/>
    <col min="7181" max="7181" width="7.6328125" style="1" customWidth="1"/>
    <col min="7182" max="7182" width="2.36328125" style="1" customWidth="1"/>
    <col min="7183" max="7184" width="7.6328125" style="1" customWidth="1"/>
    <col min="7185" max="7185" width="9.81640625" style="1" bestFit="1" customWidth="1"/>
    <col min="7186" max="7414" width="8.90625" style="1"/>
    <col min="7415" max="7416" width="2" style="1" customWidth="1"/>
    <col min="7417" max="7417" width="2.6328125" style="1" customWidth="1"/>
    <col min="7418" max="7418" width="9.1796875" style="1" customWidth="1"/>
    <col min="7419" max="7419" width="8.6328125" style="1" customWidth="1"/>
    <col min="7420" max="7420" width="4.1796875" style="1" customWidth="1"/>
    <col min="7421" max="7421" width="5.90625" style="1" customWidth="1"/>
    <col min="7422" max="7433" width="7.6328125" style="1" customWidth="1"/>
    <col min="7434" max="7434" width="3.1796875" style="1" customWidth="1"/>
    <col min="7435" max="7435" width="1.36328125" style="1" customWidth="1"/>
    <col min="7436" max="7436" width="3.1796875" style="1" customWidth="1"/>
    <col min="7437" max="7437" width="7.6328125" style="1" customWidth="1"/>
    <col min="7438" max="7438" width="2.36328125" style="1" customWidth="1"/>
    <col min="7439" max="7440" width="7.6328125" style="1" customWidth="1"/>
    <col min="7441" max="7441" width="9.81640625" style="1" bestFit="1" customWidth="1"/>
    <col min="7442" max="7670" width="8.90625" style="1"/>
    <col min="7671" max="7672" width="2" style="1" customWidth="1"/>
    <col min="7673" max="7673" width="2.6328125" style="1" customWidth="1"/>
    <col min="7674" max="7674" width="9.1796875" style="1" customWidth="1"/>
    <col min="7675" max="7675" width="8.6328125" style="1" customWidth="1"/>
    <col min="7676" max="7676" width="4.1796875" style="1" customWidth="1"/>
    <col min="7677" max="7677" width="5.90625" style="1" customWidth="1"/>
    <col min="7678" max="7689" width="7.6328125" style="1" customWidth="1"/>
    <col min="7690" max="7690" width="3.1796875" style="1" customWidth="1"/>
    <col min="7691" max="7691" width="1.36328125" style="1" customWidth="1"/>
    <col min="7692" max="7692" width="3.1796875" style="1" customWidth="1"/>
    <col min="7693" max="7693" width="7.6328125" style="1" customWidth="1"/>
    <col min="7694" max="7694" width="2.36328125" style="1" customWidth="1"/>
    <col min="7695" max="7696" width="7.6328125" style="1" customWidth="1"/>
    <col min="7697" max="7697" width="9.81640625" style="1" bestFit="1" customWidth="1"/>
    <col min="7698" max="7926" width="8.90625" style="1"/>
    <col min="7927" max="7928" width="2" style="1" customWidth="1"/>
    <col min="7929" max="7929" width="2.6328125" style="1" customWidth="1"/>
    <col min="7930" max="7930" width="9.1796875" style="1" customWidth="1"/>
    <col min="7931" max="7931" width="8.6328125" style="1" customWidth="1"/>
    <col min="7932" max="7932" width="4.1796875" style="1" customWidth="1"/>
    <col min="7933" max="7933" width="5.90625" style="1" customWidth="1"/>
    <col min="7934" max="7945" width="7.6328125" style="1" customWidth="1"/>
    <col min="7946" max="7946" width="3.1796875" style="1" customWidth="1"/>
    <col min="7947" max="7947" width="1.36328125" style="1" customWidth="1"/>
    <col min="7948" max="7948" width="3.1796875" style="1" customWidth="1"/>
    <col min="7949" max="7949" width="7.6328125" style="1" customWidth="1"/>
    <col min="7950" max="7950" width="2.36328125" style="1" customWidth="1"/>
    <col min="7951" max="7952" width="7.6328125" style="1" customWidth="1"/>
    <col min="7953" max="7953" width="9.81640625" style="1" bestFit="1" customWidth="1"/>
    <col min="7954" max="8182" width="8.90625" style="1"/>
    <col min="8183" max="8184" width="2" style="1" customWidth="1"/>
    <col min="8185" max="8185" width="2.6328125" style="1" customWidth="1"/>
    <col min="8186" max="8186" width="9.1796875" style="1" customWidth="1"/>
    <col min="8187" max="8187" width="8.6328125" style="1" customWidth="1"/>
    <col min="8188" max="8188" width="4.1796875" style="1" customWidth="1"/>
    <col min="8189" max="8189" width="5.90625" style="1" customWidth="1"/>
    <col min="8190" max="8201" width="7.6328125" style="1" customWidth="1"/>
    <col min="8202" max="8202" width="3.1796875" style="1" customWidth="1"/>
    <col min="8203" max="8203" width="1.36328125" style="1" customWidth="1"/>
    <col min="8204" max="8204" width="3.1796875" style="1" customWidth="1"/>
    <col min="8205" max="8205" width="7.6328125" style="1" customWidth="1"/>
    <col min="8206" max="8206" width="2.36328125" style="1" customWidth="1"/>
    <col min="8207" max="8208" width="7.6328125" style="1" customWidth="1"/>
    <col min="8209" max="8209" width="9.81640625" style="1" bestFit="1" customWidth="1"/>
    <col min="8210" max="8438" width="8.90625" style="1"/>
    <col min="8439" max="8440" width="2" style="1" customWidth="1"/>
    <col min="8441" max="8441" width="2.6328125" style="1" customWidth="1"/>
    <col min="8442" max="8442" width="9.1796875" style="1" customWidth="1"/>
    <col min="8443" max="8443" width="8.6328125" style="1" customWidth="1"/>
    <col min="8444" max="8444" width="4.1796875" style="1" customWidth="1"/>
    <col min="8445" max="8445" width="5.90625" style="1" customWidth="1"/>
    <col min="8446" max="8457" width="7.6328125" style="1" customWidth="1"/>
    <col min="8458" max="8458" width="3.1796875" style="1" customWidth="1"/>
    <col min="8459" max="8459" width="1.36328125" style="1" customWidth="1"/>
    <col min="8460" max="8460" width="3.1796875" style="1" customWidth="1"/>
    <col min="8461" max="8461" width="7.6328125" style="1" customWidth="1"/>
    <col min="8462" max="8462" width="2.36328125" style="1" customWidth="1"/>
    <col min="8463" max="8464" width="7.6328125" style="1" customWidth="1"/>
    <col min="8465" max="8465" width="9.81640625" style="1" bestFit="1" customWidth="1"/>
    <col min="8466" max="8694" width="8.90625" style="1"/>
    <col min="8695" max="8696" width="2" style="1" customWidth="1"/>
    <col min="8697" max="8697" width="2.6328125" style="1" customWidth="1"/>
    <col min="8698" max="8698" width="9.1796875" style="1" customWidth="1"/>
    <col min="8699" max="8699" width="8.6328125" style="1" customWidth="1"/>
    <col min="8700" max="8700" width="4.1796875" style="1" customWidth="1"/>
    <col min="8701" max="8701" width="5.90625" style="1" customWidth="1"/>
    <col min="8702" max="8713" width="7.6328125" style="1" customWidth="1"/>
    <col min="8714" max="8714" width="3.1796875" style="1" customWidth="1"/>
    <col min="8715" max="8715" width="1.36328125" style="1" customWidth="1"/>
    <col min="8716" max="8716" width="3.1796875" style="1" customWidth="1"/>
    <col min="8717" max="8717" width="7.6328125" style="1" customWidth="1"/>
    <col min="8718" max="8718" width="2.36328125" style="1" customWidth="1"/>
    <col min="8719" max="8720" width="7.6328125" style="1" customWidth="1"/>
    <col min="8721" max="8721" width="9.81640625" style="1" bestFit="1" customWidth="1"/>
    <col min="8722" max="8950" width="8.90625" style="1"/>
    <col min="8951" max="8952" width="2" style="1" customWidth="1"/>
    <col min="8953" max="8953" width="2.6328125" style="1" customWidth="1"/>
    <col min="8954" max="8954" width="9.1796875" style="1" customWidth="1"/>
    <col min="8955" max="8955" width="8.6328125" style="1" customWidth="1"/>
    <col min="8956" max="8956" width="4.1796875" style="1" customWidth="1"/>
    <col min="8957" max="8957" width="5.90625" style="1" customWidth="1"/>
    <col min="8958" max="8969" width="7.6328125" style="1" customWidth="1"/>
    <col min="8970" max="8970" width="3.1796875" style="1" customWidth="1"/>
    <col min="8971" max="8971" width="1.36328125" style="1" customWidth="1"/>
    <col min="8972" max="8972" width="3.1796875" style="1" customWidth="1"/>
    <col min="8973" max="8973" width="7.6328125" style="1" customWidth="1"/>
    <col min="8974" max="8974" width="2.36328125" style="1" customWidth="1"/>
    <col min="8975" max="8976" width="7.6328125" style="1" customWidth="1"/>
    <col min="8977" max="8977" width="9.81640625" style="1" bestFit="1" customWidth="1"/>
    <col min="8978" max="9206" width="8.90625" style="1"/>
    <col min="9207" max="9208" width="2" style="1" customWidth="1"/>
    <col min="9209" max="9209" width="2.6328125" style="1" customWidth="1"/>
    <col min="9210" max="9210" width="9.1796875" style="1" customWidth="1"/>
    <col min="9211" max="9211" width="8.6328125" style="1" customWidth="1"/>
    <col min="9212" max="9212" width="4.1796875" style="1" customWidth="1"/>
    <col min="9213" max="9213" width="5.90625" style="1" customWidth="1"/>
    <col min="9214" max="9225" width="7.6328125" style="1" customWidth="1"/>
    <col min="9226" max="9226" width="3.1796875" style="1" customWidth="1"/>
    <col min="9227" max="9227" width="1.36328125" style="1" customWidth="1"/>
    <col min="9228" max="9228" width="3.1796875" style="1" customWidth="1"/>
    <col min="9229" max="9229" width="7.6328125" style="1" customWidth="1"/>
    <col min="9230" max="9230" width="2.36328125" style="1" customWidth="1"/>
    <col min="9231" max="9232" width="7.6328125" style="1" customWidth="1"/>
    <col min="9233" max="9233" width="9.81640625" style="1" bestFit="1" customWidth="1"/>
    <col min="9234" max="9462" width="8.90625" style="1"/>
    <col min="9463" max="9464" width="2" style="1" customWidth="1"/>
    <col min="9465" max="9465" width="2.6328125" style="1" customWidth="1"/>
    <col min="9466" max="9466" width="9.1796875" style="1" customWidth="1"/>
    <col min="9467" max="9467" width="8.6328125" style="1" customWidth="1"/>
    <col min="9468" max="9468" width="4.1796875" style="1" customWidth="1"/>
    <col min="9469" max="9469" width="5.90625" style="1" customWidth="1"/>
    <col min="9470" max="9481" width="7.6328125" style="1" customWidth="1"/>
    <col min="9482" max="9482" width="3.1796875" style="1" customWidth="1"/>
    <col min="9483" max="9483" width="1.36328125" style="1" customWidth="1"/>
    <col min="9484" max="9484" width="3.1796875" style="1" customWidth="1"/>
    <col min="9485" max="9485" width="7.6328125" style="1" customWidth="1"/>
    <col min="9486" max="9486" width="2.36328125" style="1" customWidth="1"/>
    <col min="9487" max="9488" width="7.6328125" style="1" customWidth="1"/>
    <col min="9489" max="9489" width="9.81640625" style="1" bestFit="1" customWidth="1"/>
    <col min="9490" max="9718" width="8.90625" style="1"/>
    <col min="9719" max="9720" width="2" style="1" customWidth="1"/>
    <col min="9721" max="9721" width="2.6328125" style="1" customWidth="1"/>
    <col min="9722" max="9722" width="9.1796875" style="1" customWidth="1"/>
    <col min="9723" max="9723" width="8.6328125" style="1" customWidth="1"/>
    <col min="9724" max="9724" width="4.1796875" style="1" customWidth="1"/>
    <col min="9725" max="9725" width="5.90625" style="1" customWidth="1"/>
    <col min="9726" max="9737" width="7.6328125" style="1" customWidth="1"/>
    <col min="9738" max="9738" width="3.1796875" style="1" customWidth="1"/>
    <col min="9739" max="9739" width="1.36328125" style="1" customWidth="1"/>
    <col min="9740" max="9740" width="3.1796875" style="1" customWidth="1"/>
    <col min="9741" max="9741" width="7.6328125" style="1" customWidth="1"/>
    <col min="9742" max="9742" width="2.36328125" style="1" customWidth="1"/>
    <col min="9743" max="9744" width="7.6328125" style="1" customWidth="1"/>
    <col min="9745" max="9745" width="9.81640625" style="1" bestFit="1" customWidth="1"/>
    <col min="9746" max="9974" width="8.90625" style="1"/>
    <col min="9975" max="9976" width="2" style="1" customWidth="1"/>
    <col min="9977" max="9977" width="2.6328125" style="1" customWidth="1"/>
    <col min="9978" max="9978" width="9.1796875" style="1" customWidth="1"/>
    <col min="9979" max="9979" width="8.6328125" style="1" customWidth="1"/>
    <col min="9980" max="9980" width="4.1796875" style="1" customWidth="1"/>
    <col min="9981" max="9981" width="5.90625" style="1" customWidth="1"/>
    <col min="9982" max="9993" width="7.6328125" style="1" customWidth="1"/>
    <col min="9994" max="9994" width="3.1796875" style="1" customWidth="1"/>
    <col min="9995" max="9995" width="1.36328125" style="1" customWidth="1"/>
    <col min="9996" max="9996" width="3.1796875" style="1" customWidth="1"/>
    <col min="9997" max="9997" width="7.6328125" style="1" customWidth="1"/>
    <col min="9998" max="9998" width="2.36328125" style="1" customWidth="1"/>
    <col min="9999" max="10000" width="7.6328125" style="1" customWidth="1"/>
    <col min="10001" max="10001" width="9.81640625" style="1" bestFit="1" customWidth="1"/>
    <col min="10002" max="10230" width="8.90625" style="1"/>
    <col min="10231" max="10232" width="2" style="1" customWidth="1"/>
    <col min="10233" max="10233" width="2.6328125" style="1" customWidth="1"/>
    <col min="10234" max="10234" width="9.1796875" style="1" customWidth="1"/>
    <col min="10235" max="10235" width="8.6328125" style="1" customWidth="1"/>
    <col min="10236" max="10236" width="4.1796875" style="1" customWidth="1"/>
    <col min="10237" max="10237" width="5.90625" style="1" customWidth="1"/>
    <col min="10238" max="10249" width="7.6328125" style="1" customWidth="1"/>
    <col min="10250" max="10250" width="3.1796875" style="1" customWidth="1"/>
    <col min="10251" max="10251" width="1.36328125" style="1" customWidth="1"/>
    <col min="10252" max="10252" width="3.1796875" style="1" customWidth="1"/>
    <col min="10253" max="10253" width="7.6328125" style="1" customWidth="1"/>
    <col min="10254" max="10254" width="2.36328125" style="1" customWidth="1"/>
    <col min="10255" max="10256" width="7.6328125" style="1" customWidth="1"/>
    <col min="10257" max="10257" width="9.81640625" style="1" bestFit="1" customWidth="1"/>
    <col min="10258" max="10486" width="8.90625" style="1"/>
    <col min="10487" max="10488" width="2" style="1" customWidth="1"/>
    <col min="10489" max="10489" width="2.6328125" style="1" customWidth="1"/>
    <col min="10490" max="10490" width="9.1796875" style="1" customWidth="1"/>
    <col min="10491" max="10491" width="8.6328125" style="1" customWidth="1"/>
    <col min="10492" max="10492" width="4.1796875" style="1" customWidth="1"/>
    <col min="10493" max="10493" width="5.90625" style="1" customWidth="1"/>
    <col min="10494" max="10505" width="7.6328125" style="1" customWidth="1"/>
    <col min="10506" max="10506" width="3.1796875" style="1" customWidth="1"/>
    <col min="10507" max="10507" width="1.36328125" style="1" customWidth="1"/>
    <col min="10508" max="10508" width="3.1796875" style="1" customWidth="1"/>
    <col min="10509" max="10509" width="7.6328125" style="1" customWidth="1"/>
    <col min="10510" max="10510" width="2.36328125" style="1" customWidth="1"/>
    <col min="10511" max="10512" width="7.6328125" style="1" customWidth="1"/>
    <col min="10513" max="10513" width="9.81640625" style="1" bestFit="1" customWidth="1"/>
    <col min="10514" max="10742" width="8.90625" style="1"/>
    <col min="10743" max="10744" width="2" style="1" customWidth="1"/>
    <col min="10745" max="10745" width="2.6328125" style="1" customWidth="1"/>
    <col min="10746" max="10746" width="9.1796875" style="1" customWidth="1"/>
    <col min="10747" max="10747" width="8.6328125" style="1" customWidth="1"/>
    <col min="10748" max="10748" width="4.1796875" style="1" customWidth="1"/>
    <col min="10749" max="10749" width="5.90625" style="1" customWidth="1"/>
    <col min="10750" max="10761" width="7.6328125" style="1" customWidth="1"/>
    <col min="10762" max="10762" width="3.1796875" style="1" customWidth="1"/>
    <col min="10763" max="10763" width="1.36328125" style="1" customWidth="1"/>
    <col min="10764" max="10764" width="3.1796875" style="1" customWidth="1"/>
    <col min="10765" max="10765" width="7.6328125" style="1" customWidth="1"/>
    <col min="10766" max="10766" width="2.36328125" style="1" customWidth="1"/>
    <col min="10767" max="10768" width="7.6328125" style="1" customWidth="1"/>
    <col min="10769" max="10769" width="9.81640625" style="1" bestFit="1" customWidth="1"/>
    <col min="10770" max="10998" width="8.90625" style="1"/>
    <col min="10999" max="11000" width="2" style="1" customWidth="1"/>
    <col min="11001" max="11001" width="2.6328125" style="1" customWidth="1"/>
    <col min="11002" max="11002" width="9.1796875" style="1" customWidth="1"/>
    <col min="11003" max="11003" width="8.6328125" style="1" customWidth="1"/>
    <col min="11004" max="11004" width="4.1796875" style="1" customWidth="1"/>
    <col min="11005" max="11005" width="5.90625" style="1" customWidth="1"/>
    <col min="11006" max="11017" width="7.6328125" style="1" customWidth="1"/>
    <col min="11018" max="11018" width="3.1796875" style="1" customWidth="1"/>
    <col min="11019" max="11019" width="1.36328125" style="1" customWidth="1"/>
    <col min="11020" max="11020" width="3.1796875" style="1" customWidth="1"/>
    <col min="11021" max="11021" width="7.6328125" style="1" customWidth="1"/>
    <col min="11022" max="11022" width="2.36328125" style="1" customWidth="1"/>
    <col min="11023" max="11024" width="7.6328125" style="1" customWidth="1"/>
    <col min="11025" max="11025" width="9.81640625" style="1" bestFit="1" customWidth="1"/>
    <col min="11026" max="11254" width="8.90625" style="1"/>
    <col min="11255" max="11256" width="2" style="1" customWidth="1"/>
    <col min="11257" max="11257" width="2.6328125" style="1" customWidth="1"/>
    <col min="11258" max="11258" width="9.1796875" style="1" customWidth="1"/>
    <col min="11259" max="11259" width="8.6328125" style="1" customWidth="1"/>
    <col min="11260" max="11260" width="4.1796875" style="1" customWidth="1"/>
    <col min="11261" max="11261" width="5.90625" style="1" customWidth="1"/>
    <col min="11262" max="11273" width="7.6328125" style="1" customWidth="1"/>
    <col min="11274" max="11274" width="3.1796875" style="1" customWidth="1"/>
    <col min="11275" max="11275" width="1.36328125" style="1" customWidth="1"/>
    <col min="11276" max="11276" width="3.1796875" style="1" customWidth="1"/>
    <col min="11277" max="11277" width="7.6328125" style="1" customWidth="1"/>
    <col min="11278" max="11278" width="2.36328125" style="1" customWidth="1"/>
    <col min="11279" max="11280" width="7.6328125" style="1" customWidth="1"/>
    <col min="11281" max="11281" width="9.81640625" style="1" bestFit="1" customWidth="1"/>
    <col min="11282" max="11510" width="8.90625" style="1"/>
    <col min="11511" max="11512" width="2" style="1" customWidth="1"/>
    <col min="11513" max="11513" width="2.6328125" style="1" customWidth="1"/>
    <col min="11514" max="11514" width="9.1796875" style="1" customWidth="1"/>
    <col min="11515" max="11515" width="8.6328125" style="1" customWidth="1"/>
    <col min="11516" max="11516" width="4.1796875" style="1" customWidth="1"/>
    <col min="11517" max="11517" width="5.90625" style="1" customWidth="1"/>
    <col min="11518" max="11529" width="7.6328125" style="1" customWidth="1"/>
    <col min="11530" max="11530" width="3.1796875" style="1" customWidth="1"/>
    <col min="11531" max="11531" width="1.36328125" style="1" customWidth="1"/>
    <col min="11532" max="11532" width="3.1796875" style="1" customWidth="1"/>
    <col min="11533" max="11533" width="7.6328125" style="1" customWidth="1"/>
    <col min="11534" max="11534" width="2.36328125" style="1" customWidth="1"/>
    <col min="11535" max="11536" width="7.6328125" style="1" customWidth="1"/>
    <col min="11537" max="11537" width="9.81640625" style="1" bestFit="1" customWidth="1"/>
    <col min="11538" max="11766" width="8.90625" style="1"/>
    <col min="11767" max="11768" width="2" style="1" customWidth="1"/>
    <col min="11769" max="11769" width="2.6328125" style="1" customWidth="1"/>
    <col min="11770" max="11770" width="9.1796875" style="1" customWidth="1"/>
    <col min="11771" max="11771" width="8.6328125" style="1" customWidth="1"/>
    <col min="11772" max="11772" width="4.1796875" style="1" customWidth="1"/>
    <col min="11773" max="11773" width="5.90625" style="1" customWidth="1"/>
    <col min="11774" max="11785" width="7.6328125" style="1" customWidth="1"/>
    <col min="11786" max="11786" width="3.1796875" style="1" customWidth="1"/>
    <col min="11787" max="11787" width="1.36328125" style="1" customWidth="1"/>
    <col min="11788" max="11788" width="3.1796875" style="1" customWidth="1"/>
    <col min="11789" max="11789" width="7.6328125" style="1" customWidth="1"/>
    <col min="11790" max="11790" width="2.36328125" style="1" customWidth="1"/>
    <col min="11791" max="11792" width="7.6328125" style="1" customWidth="1"/>
    <col min="11793" max="11793" width="9.81640625" style="1" bestFit="1" customWidth="1"/>
    <col min="11794" max="12022" width="8.90625" style="1"/>
    <col min="12023" max="12024" width="2" style="1" customWidth="1"/>
    <col min="12025" max="12025" width="2.6328125" style="1" customWidth="1"/>
    <col min="12026" max="12026" width="9.1796875" style="1" customWidth="1"/>
    <col min="12027" max="12027" width="8.6328125" style="1" customWidth="1"/>
    <col min="12028" max="12028" width="4.1796875" style="1" customWidth="1"/>
    <col min="12029" max="12029" width="5.90625" style="1" customWidth="1"/>
    <col min="12030" max="12041" width="7.6328125" style="1" customWidth="1"/>
    <col min="12042" max="12042" width="3.1796875" style="1" customWidth="1"/>
    <col min="12043" max="12043" width="1.36328125" style="1" customWidth="1"/>
    <col min="12044" max="12044" width="3.1796875" style="1" customWidth="1"/>
    <col min="12045" max="12045" width="7.6328125" style="1" customWidth="1"/>
    <col min="12046" max="12046" width="2.36328125" style="1" customWidth="1"/>
    <col min="12047" max="12048" width="7.6328125" style="1" customWidth="1"/>
    <col min="12049" max="12049" width="9.81640625" style="1" bestFit="1" customWidth="1"/>
    <col min="12050" max="12278" width="8.90625" style="1"/>
    <col min="12279" max="12280" width="2" style="1" customWidth="1"/>
    <col min="12281" max="12281" width="2.6328125" style="1" customWidth="1"/>
    <col min="12282" max="12282" width="9.1796875" style="1" customWidth="1"/>
    <col min="12283" max="12283" width="8.6328125" style="1" customWidth="1"/>
    <col min="12284" max="12284" width="4.1796875" style="1" customWidth="1"/>
    <col min="12285" max="12285" width="5.90625" style="1" customWidth="1"/>
    <col min="12286" max="12297" width="7.6328125" style="1" customWidth="1"/>
    <col min="12298" max="12298" width="3.1796875" style="1" customWidth="1"/>
    <col min="12299" max="12299" width="1.36328125" style="1" customWidth="1"/>
    <col min="12300" max="12300" width="3.1796875" style="1" customWidth="1"/>
    <col min="12301" max="12301" width="7.6328125" style="1" customWidth="1"/>
    <col min="12302" max="12302" width="2.36328125" style="1" customWidth="1"/>
    <col min="12303" max="12304" width="7.6328125" style="1" customWidth="1"/>
    <col min="12305" max="12305" width="9.81640625" style="1" bestFit="1" customWidth="1"/>
    <col min="12306" max="12534" width="8.90625" style="1"/>
    <col min="12535" max="12536" width="2" style="1" customWidth="1"/>
    <col min="12537" max="12537" width="2.6328125" style="1" customWidth="1"/>
    <col min="12538" max="12538" width="9.1796875" style="1" customWidth="1"/>
    <col min="12539" max="12539" width="8.6328125" style="1" customWidth="1"/>
    <col min="12540" max="12540" width="4.1796875" style="1" customWidth="1"/>
    <col min="12541" max="12541" width="5.90625" style="1" customWidth="1"/>
    <col min="12542" max="12553" width="7.6328125" style="1" customWidth="1"/>
    <col min="12554" max="12554" width="3.1796875" style="1" customWidth="1"/>
    <col min="12555" max="12555" width="1.36328125" style="1" customWidth="1"/>
    <col min="12556" max="12556" width="3.1796875" style="1" customWidth="1"/>
    <col min="12557" max="12557" width="7.6328125" style="1" customWidth="1"/>
    <col min="12558" max="12558" width="2.36328125" style="1" customWidth="1"/>
    <col min="12559" max="12560" width="7.6328125" style="1" customWidth="1"/>
    <col min="12561" max="12561" width="9.81640625" style="1" bestFit="1" customWidth="1"/>
    <col min="12562" max="12790" width="8.90625" style="1"/>
    <col min="12791" max="12792" width="2" style="1" customWidth="1"/>
    <col min="12793" max="12793" width="2.6328125" style="1" customWidth="1"/>
    <col min="12794" max="12794" width="9.1796875" style="1" customWidth="1"/>
    <col min="12795" max="12795" width="8.6328125" style="1" customWidth="1"/>
    <col min="12796" max="12796" width="4.1796875" style="1" customWidth="1"/>
    <col min="12797" max="12797" width="5.90625" style="1" customWidth="1"/>
    <col min="12798" max="12809" width="7.6328125" style="1" customWidth="1"/>
    <col min="12810" max="12810" width="3.1796875" style="1" customWidth="1"/>
    <col min="12811" max="12811" width="1.36328125" style="1" customWidth="1"/>
    <col min="12812" max="12812" width="3.1796875" style="1" customWidth="1"/>
    <col min="12813" max="12813" width="7.6328125" style="1" customWidth="1"/>
    <col min="12814" max="12814" width="2.36328125" style="1" customWidth="1"/>
    <col min="12815" max="12816" width="7.6328125" style="1" customWidth="1"/>
    <col min="12817" max="12817" width="9.81640625" style="1" bestFit="1" customWidth="1"/>
    <col min="12818" max="13046" width="8.90625" style="1"/>
    <col min="13047" max="13048" width="2" style="1" customWidth="1"/>
    <col min="13049" max="13049" width="2.6328125" style="1" customWidth="1"/>
    <col min="13050" max="13050" width="9.1796875" style="1" customWidth="1"/>
    <col min="13051" max="13051" width="8.6328125" style="1" customWidth="1"/>
    <col min="13052" max="13052" width="4.1796875" style="1" customWidth="1"/>
    <col min="13053" max="13053" width="5.90625" style="1" customWidth="1"/>
    <col min="13054" max="13065" width="7.6328125" style="1" customWidth="1"/>
    <col min="13066" max="13066" width="3.1796875" style="1" customWidth="1"/>
    <col min="13067" max="13067" width="1.36328125" style="1" customWidth="1"/>
    <col min="13068" max="13068" width="3.1796875" style="1" customWidth="1"/>
    <col min="13069" max="13069" width="7.6328125" style="1" customWidth="1"/>
    <col min="13070" max="13070" width="2.36328125" style="1" customWidth="1"/>
    <col min="13071" max="13072" width="7.6328125" style="1" customWidth="1"/>
    <col min="13073" max="13073" width="9.81640625" style="1" bestFit="1" customWidth="1"/>
    <col min="13074" max="13302" width="8.90625" style="1"/>
    <col min="13303" max="13304" width="2" style="1" customWidth="1"/>
    <col min="13305" max="13305" width="2.6328125" style="1" customWidth="1"/>
    <col min="13306" max="13306" width="9.1796875" style="1" customWidth="1"/>
    <col min="13307" max="13307" width="8.6328125" style="1" customWidth="1"/>
    <col min="13308" max="13308" width="4.1796875" style="1" customWidth="1"/>
    <col min="13309" max="13309" width="5.90625" style="1" customWidth="1"/>
    <col min="13310" max="13321" width="7.6328125" style="1" customWidth="1"/>
    <col min="13322" max="13322" width="3.1796875" style="1" customWidth="1"/>
    <col min="13323" max="13323" width="1.36328125" style="1" customWidth="1"/>
    <col min="13324" max="13324" width="3.1796875" style="1" customWidth="1"/>
    <col min="13325" max="13325" width="7.6328125" style="1" customWidth="1"/>
    <col min="13326" max="13326" width="2.36328125" style="1" customWidth="1"/>
    <col min="13327" max="13328" width="7.6328125" style="1" customWidth="1"/>
    <col min="13329" max="13329" width="9.81640625" style="1" bestFit="1" customWidth="1"/>
    <col min="13330" max="13558" width="8.90625" style="1"/>
    <col min="13559" max="13560" width="2" style="1" customWidth="1"/>
    <col min="13561" max="13561" width="2.6328125" style="1" customWidth="1"/>
    <col min="13562" max="13562" width="9.1796875" style="1" customWidth="1"/>
    <col min="13563" max="13563" width="8.6328125" style="1" customWidth="1"/>
    <col min="13564" max="13564" width="4.1796875" style="1" customWidth="1"/>
    <col min="13565" max="13565" width="5.90625" style="1" customWidth="1"/>
    <col min="13566" max="13577" width="7.6328125" style="1" customWidth="1"/>
    <col min="13578" max="13578" width="3.1796875" style="1" customWidth="1"/>
    <col min="13579" max="13579" width="1.36328125" style="1" customWidth="1"/>
    <col min="13580" max="13580" width="3.1796875" style="1" customWidth="1"/>
    <col min="13581" max="13581" width="7.6328125" style="1" customWidth="1"/>
    <col min="13582" max="13582" width="2.36328125" style="1" customWidth="1"/>
    <col min="13583" max="13584" width="7.6328125" style="1" customWidth="1"/>
    <col min="13585" max="13585" width="9.81640625" style="1" bestFit="1" customWidth="1"/>
    <col min="13586" max="13814" width="8.90625" style="1"/>
    <col min="13815" max="13816" width="2" style="1" customWidth="1"/>
    <col min="13817" max="13817" width="2.6328125" style="1" customWidth="1"/>
    <col min="13818" max="13818" width="9.1796875" style="1" customWidth="1"/>
    <col min="13819" max="13819" width="8.6328125" style="1" customWidth="1"/>
    <col min="13820" max="13820" width="4.1796875" style="1" customWidth="1"/>
    <col min="13821" max="13821" width="5.90625" style="1" customWidth="1"/>
    <col min="13822" max="13833" width="7.6328125" style="1" customWidth="1"/>
    <col min="13834" max="13834" width="3.1796875" style="1" customWidth="1"/>
    <col min="13835" max="13835" width="1.36328125" style="1" customWidth="1"/>
    <col min="13836" max="13836" width="3.1796875" style="1" customWidth="1"/>
    <col min="13837" max="13837" width="7.6328125" style="1" customWidth="1"/>
    <col min="13838" max="13838" width="2.36328125" style="1" customWidth="1"/>
    <col min="13839" max="13840" width="7.6328125" style="1" customWidth="1"/>
    <col min="13841" max="13841" width="9.81640625" style="1" bestFit="1" customWidth="1"/>
    <col min="13842" max="14070" width="8.90625" style="1"/>
    <col min="14071" max="14072" width="2" style="1" customWidth="1"/>
    <col min="14073" max="14073" width="2.6328125" style="1" customWidth="1"/>
    <col min="14074" max="14074" width="9.1796875" style="1" customWidth="1"/>
    <col min="14075" max="14075" width="8.6328125" style="1" customWidth="1"/>
    <col min="14076" max="14076" width="4.1796875" style="1" customWidth="1"/>
    <col min="14077" max="14077" width="5.90625" style="1" customWidth="1"/>
    <col min="14078" max="14089" width="7.6328125" style="1" customWidth="1"/>
    <col min="14090" max="14090" width="3.1796875" style="1" customWidth="1"/>
    <col min="14091" max="14091" width="1.36328125" style="1" customWidth="1"/>
    <col min="14092" max="14092" width="3.1796875" style="1" customWidth="1"/>
    <col min="14093" max="14093" width="7.6328125" style="1" customWidth="1"/>
    <col min="14094" max="14094" width="2.36328125" style="1" customWidth="1"/>
    <col min="14095" max="14096" width="7.6328125" style="1" customWidth="1"/>
    <col min="14097" max="14097" width="9.81640625" style="1" bestFit="1" customWidth="1"/>
    <col min="14098" max="14326" width="8.90625" style="1"/>
    <col min="14327" max="14328" width="2" style="1" customWidth="1"/>
    <col min="14329" max="14329" width="2.6328125" style="1" customWidth="1"/>
    <col min="14330" max="14330" width="9.1796875" style="1" customWidth="1"/>
    <col min="14331" max="14331" width="8.6328125" style="1" customWidth="1"/>
    <col min="14332" max="14332" width="4.1796875" style="1" customWidth="1"/>
    <col min="14333" max="14333" width="5.90625" style="1" customWidth="1"/>
    <col min="14334" max="14345" width="7.6328125" style="1" customWidth="1"/>
    <col min="14346" max="14346" width="3.1796875" style="1" customWidth="1"/>
    <col min="14347" max="14347" width="1.36328125" style="1" customWidth="1"/>
    <col min="14348" max="14348" width="3.1796875" style="1" customWidth="1"/>
    <col min="14349" max="14349" width="7.6328125" style="1" customWidth="1"/>
    <col min="14350" max="14350" width="2.36328125" style="1" customWidth="1"/>
    <col min="14351" max="14352" width="7.6328125" style="1" customWidth="1"/>
    <col min="14353" max="14353" width="9.81640625" style="1" bestFit="1" customWidth="1"/>
    <col min="14354" max="14582" width="8.90625" style="1"/>
    <col min="14583" max="14584" width="2" style="1" customWidth="1"/>
    <col min="14585" max="14585" width="2.6328125" style="1" customWidth="1"/>
    <col min="14586" max="14586" width="9.1796875" style="1" customWidth="1"/>
    <col min="14587" max="14587" width="8.6328125" style="1" customWidth="1"/>
    <col min="14588" max="14588" width="4.1796875" style="1" customWidth="1"/>
    <col min="14589" max="14589" width="5.90625" style="1" customWidth="1"/>
    <col min="14590" max="14601" width="7.6328125" style="1" customWidth="1"/>
    <col min="14602" max="14602" width="3.1796875" style="1" customWidth="1"/>
    <col min="14603" max="14603" width="1.36328125" style="1" customWidth="1"/>
    <col min="14604" max="14604" width="3.1796875" style="1" customWidth="1"/>
    <col min="14605" max="14605" width="7.6328125" style="1" customWidth="1"/>
    <col min="14606" max="14606" width="2.36328125" style="1" customWidth="1"/>
    <col min="14607" max="14608" width="7.6328125" style="1" customWidth="1"/>
    <col min="14609" max="14609" width="9.81640625" style="1" bestFit="1" customWidth="1"/>
    <col min="14610" max="14838" width="8.90625" style="1"/>
    <col min="14839" max="14840" width="2" style="1" customWidth="1"/>
    <col min="14841" max="14841" width="2.6328125" style="1" customWidth="1"/>
    <col min="14842" max="14842" width="9.1796875" style="1" customWidth="1"/>
    <col min="14843" max="14843" width="8.6328125" style="1" customWidth="1"/>
    <col min="14844" max="14844" width="4.1796875" style="1" customWidth="1"/>
    <col min="14845" max="14845" width="5.90625" style="1" customWidth="1"/>
    <col min="14846" max="14857" width="7.6328125" style="1" customWidth="1"/>
    <col min="14858" max="14858" width="3.1796875" style="1" customWidth="1"/>
    <col min="14859" max="14859" width="1.36328125" style="1" customWidth="1"/>
    <col min="14860" max="14860" width="3.1796875" style="1" customWidth="1"/>
    <col min="14861" max="14861" width="7.6328125" style="1" customWidth="1"/>
    <col min="14862" max="14862" width="2.36328125" style="1" customWidth="1"/>
    <col min="14863" max="14864" width="7.6328125" style="1" customWidth="1"/>
    <col min="14865" max="14865" width="9.81640625" style="1" bestFit="1" customWidth="1"/>
    <col min="14866" max="15094" width="8.90625" style="1"/>
    <col min="15095" max="15096" width="2" style="1" customWidth="1"/>
    <col min="15097" max="15097" width="2.6328125" style="1" customWidth="1"/>
    <col min="15098" max="15098" width="9.1796875" style="1" customWidth="1"/>
    <col min="15099" max="15099" width="8.6328125" style="1" customWidth="1"/>
    <col min="15100" max="15100" width="4.1796875" style="1" customWidth="1"/>
    <col min="15101" max="15101" width="5.90625" style="1" customWidth="1"/>
    <col min="15102" max="15113" width="7.6328125" style="1" customWidth="1"/>
    <col min="15114" max="15114" width="3.1796875" style="1" customWidth="1"/>
    <col min="15115" max="15115" width="1.36328125" style="1" customWidth="1"/>
    <col min="15116" max="15116" width="3.1796875" style="1" customWidth="1"/>
    <col min="15117" max="15117" width="7.6328125" style="1" customWidth="1"/>
    <col min="15118" max="15118" width="2.36328125" style="1" customWidth="1"/>
    <col min="15119" max="15120" width="7.6328125" style="1" customWidth="1"/>
    <col min="15121" max="15121" width="9.81640625" style="1" bestFit="1" customWidth="1"/>
    <col min="15122" max="15350" width="8.90625" style="1"/>
    <col min="15351" max="15352" width="2" style="1" customWidth="1"/>
    <col min="15353" max="15353" width="2.6328125" style="1" customWidth="1"/>
    <col min="15354" max="15354" width="9.1796875" style="1" customWidth="1"/>
    <col min="15355" max="15355" width="8.6328125" style="1" customWidth="1"/>
    <col min="15356" max="15356" width="4.1796875" style="1" customWidth="1"/>
    <col min="15357" max="15357" width="5.90625" style="1" customWidth="1"/>
    <col min="15358" max="15369" width="7.6328125" style="1" customWidth="1"/>
    <col min="15370" max="15370" width="3.1796875" style="1" customWidth="1"/>
    <col min="15371" max="15371" width="1.36328125" style="1" customWidth="1"/>
    <col min="15372" max="15372" width="3.1796875" style="1" customWidth="1"/>
    <col min="15373" max="15373" width="7.6328125" style="1" customWidth="1"/>
    <col min="15374" max="15374" width="2.36328125" style="1" customWidth="1"/>
    <col min="15375" max="15376" width="7.6328125" style="1" customWidth="1"/>
    <col min="15377" max="15377" width="9.81640625" style="1" bestFit="1" customWidth="1"/>
    <col min="15378" max="15606" width="8.90625" style="1"/>
    <col min="15607" max="15608" width="2" style="1" customWidth="1"/>
    <col min="15609" max="15609" width="2.6328125" style="1" customWidth="1"/>
    <col min="15610" max="15610" width="9.1796875" style="1" customWidth="1"/>
    <col min="15611" max="15611" width="8.6328125" style="1" customWidth="1"/>
    <col min="15612" max="15612" width="4.1796875" style="1" customWidth="1"/>
    <col min="15613" max="15613" width="5.90625" style="1" customWidth="1"/>
    <col min="15614" max="15625" width="7.6328125" style="1" customWidth="1"/>
    <col min="15626" max="15626" width="3.1796875" style="1" customWidth="1"/>
    <col min="15627" max="15627" width="1.36328125" style="1" customWidth="1"/>
    <col min="15628" max="15628" width="3.1796875" style="1" customWidth="1"/>
    <col min="15629" max="15629" width="7.6328125" style="1" customWidth="1"/>
    <col min="15630" max="15630" width="2.36328125" style="1" customWidth="1"/>
    <col min="15631" max="15632" width="7.6328125" style="1" customWidth="1"/>
    <col min="15633" max="15633" width="9.81640625" style="1" bestFit="1" customWidth="1"/>
    <col min="15634" max="15862" width="8.90625" style="1"/>
    <col min="15863" max="15864" width="2" style="1" customWidth="1"/>
    <col min="15865" max="15865" width="2.6328125" style="1" customWidth="1"/>
    <col min="15866" max="15866" width="9.1796875" style="1" customWidth="1"/>
    <col min="15867" max="15867" width="8.6328125" style="1" customWidth="1"/>
    <col min="15868" max="15868" width="4.1796875" style="1" customWidth="1"/>
    <col min="15869" max="15869" width="5.90625" style="1" customWidth="1"/>
    <col min="15870" max="15881" width="7.6328125" style="1" customWidth="1"/>
    <col min="15882" max="15882" width="3.1796875" style="1" customWidth="1"/>
    <col min="15883" max="15883" width="1.36328125" style="1" customWidth="1"/>
    <col min="15884" max="15884" width="3.1796875" style="1" customWidth="1"/>
    <col min="15885" max="15885" width="7.6328125" style="1" customWidth="1"/>
    <col min="15886" max="15886" width="2.36328125" style="1" customWidth="1"/>
    <col min="15887" max="15888" width="7.6328125" style="1" customWidth="1"/>
    <col min="15889" max="15889" width="9.81640625" style="1" bestFit="1" customWidth="1"/>
    <col min="15890" max="16118" width="8.90625" style="1"/>
    <col min="16119" max="16120" width="2" style="1" customWidth="1"/>
    <col min="16121" max="16121" width="2.6328125" style="1" customWidth="1"/>
    <col min="16122" max="16122" width="9.1796875" style="1" customWidth="1"/>
    <col min="16123" max="16123" width="8.6328125" style="1" customWidth="1"/>
    <col min="16124" max="16124" width="4.1796875" style="1" customWidth="1"/>
    <col min="16125" max="16125" width="5.90625" style="1" customWidth="1"/>
    <col min="16126" max="16137" width="7.6328125" style="1" customWidth="1"/>
    <col min="16138" max="16138" width="3.1796875" style="1" customWidth="1"/>
    <col min="16139" max="16139" width="1.36328125" style="1" customWidth="1"/>
    <col min="16140" max="16140" width="3.1796875" style="1" customWidth="1"/>
    <col min="16141" max="16141" width="7.6328125" style="1" customWidth="1"/>
    <col min="16142" max="16142" width="2.36328125" style="1" customWidth="1"/>
    <col min="16143" max="16144" width="7.6328125" style="1" customWidth="1"/>
    <col min="16145" max="16145" width="9.81640625" style="1" bestFit="1" customWidth="1"/>
    <col min="16146" max="16376" width="8.90625" style="1"/>
    <col min="16377" max="16384" width="8.90625" style="1" customWidth="1"/>
  </cols>
  <sheetData>
    <row r="1" spans="1:27" ht="14.25" customHeight="1" x14ac:dyDescent="0.2">
      <c r="D1" s="3" t="s">
        <v>138</v>
      </c>
    </row>
    <row r="2" spans="1:27" ht="16.5" customHeight="1" x14ac:dyDescent="0.2">
      <c r="A2" s="2"/>
      <c r="C2" s="317" t="s">
        <v>0</v>
      </c>
      <c r="D2" s="317"/>
      <c r="E2" s="317" t="s">
        <v>1</v>
      </c>
      <c r="F2" s="317"/>
      <c r="G2" s="318" t="s">
        <v>2</v>
      </c>
      <c r="H2" s="319"/>
      <c r="I2" s="319"/>
      <c r="J2" s="319"/>
      <c r="K2" s="320" t="s">
        <v>3</v>
      </c>
      <c r="L2" s="321"/>
      <c r="M2" s="321"/>
      <c r="N2" s="322"/>
      <c r="O2" s="320" t="s">
        <v>4</v>
      </c>
      <c r="P2" s="322"/>
      <c r="Q2" s="323" t="s">
        <v>5</v>
      </c>
      <c r="R2" s="303"/>
      <c r="S2" s="302" t="s">
        <v>6</v>
      </c>
      <c r="T2" s="303"/>
      <c r="U2" s="303"/>
      <c r="V2" s="303"/>
      <c r="W2" s="303"/>
      <c r="X2" s="303"/>
      <c r="Y2" s="303"/>
      <c r="Z2" s="304" t="s">
        <v>7</v>
      </c>
      <c r="AA2" s="305"/>
    </row>
    <row r="3" spans="1:27" ht="23.25" customHeight="1" x14ac:dyDescent="0.2">
      <c r="C3" s="308" t="s">
        <v>157</v>
      </c>
      <c r="D3" s="308"/>
      <c r="E3" s="309">
        <v>30105</v>
      </c>
      <c r="F3" s="309"/>
      <c r="G3" s="310" t="s">
        <v>134</v>
      </c>
      <c r="H3" s="311"/>
      <c r="I3" s="311"/>
      <c r="J3" s="312"/>
      <c r="K3" s="313" t="s">
        <v>135</v>
      </c>
      <c r="L3" s="314"/>
      <c r="M3" s="314"/>
      <c r="N3" s="315"/>
      <c r="O3" s="313" t="s">
        <v>10</v>
      </c>
      <c r="P3" s="315"/>
      <c r="Q3" s="316" t="s">
        <v>11</v>
      </c>
      <c r="R3" s="309"/>
      <c r="S3" s="316" t="s">
        <v>12</v>
      </c>
      <c r="T3" s="309"/>
      <c r="U3" s="309"/>
      <c r="V3" s="309"/>
      <c r="W3" s="309"/>
      <c r="X3" s="309"/>
      <c r="Y3" s="309"/>
      <c r="Z3" s="306"/>
      <c r="AA3" s="307"/>
    </row>
    <row r="4" spans="1:27" ht="2.25" customHeight="1" x14ac:dyDescent="0.2">
      <c r="G4" s="213"/>
      <c r="H4" s="214"/>
      <c r="I4" s="214"/>
      <c r="J4" s="21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4.25" customHeight="1" x14ac:dyDescent="0.2">
      <c r="C5" s="290" t="s">
        <v>13</v>
      </c>
      <c r="D5" s="291"/>
      <c r="E5" s="291"/>
      <c r="F5" s="291"/>
      <c r="G5" s="292"/>
      <c r="H5" s="5" t="s">
        <v>161</v>
      </c>
      <c r="I5" s="5">
        <v>45399</v>
      </c>
      <c r="J5" s="5">
        <v>45433</v>
      </c>
      <c r="K5" s="5">
        <v>45447</v>
      </c>
      <c r="L5" s="5">
        <v>45482</v>
      </c>
      <c r="M5" s="5">
        <v>45511</v>
      </c>
      <c r="N5" s="5">
        <v>45539</v>
      </c>
      <c r="O5" s="5">
        <v>45567</v>
      </c>
      <c r="P5" s="5">
        <v>45602</v>
      </c>
      <c r="Q5" s="5">
        <v>45629</v>
      </c>
      <c r="R5" s="5">
        <v>45665</v>
      </c>
      <c r="S5" s="5">
        <v>45692</v>
      </c>
      <c r="T5" s="5">
        <v>45727</v>
      </c>
      <c r="U5" s="6" t="s">
        <v>148</v>
      </c>
      <c r="V5" s="7" t="s">
        <v>149</v>
      </c>
      <c r="W5" s="7" t="s">
        <v>150</v>
      </c>
      <c r="X5" s="8" t="s">
        <v>151</v>
      </c>
      <c r="Y5" s="9" t="s">
        <v>152</v>
      </c>
      <c r="Z5" s="10" t="s">
        <v>153</v>
      </c>
      <c r="AA5" s="10" t="s">
        <v>154</v>
      </c>
    </row>
    <row r="6" spans="1:27" ht="14.25" customHeight="1" x14ac:dyDescent="0.2">
      <c r="C6" s="293" t="s">
        <v>14</v>
      </c>
      <c r="D6" s="294"/>
      <c r="E6" s="294"/>
      <c r="F6" s="294"/>
      <c r="G6" s="295"/>
      <c r="H6" s="11"/>
      <c r="I6" s="11">
        <v>0.375</v>
      </c>
      <c r="J6" s="11">
        <v>0.375</v>
      </c>
      <c r="K6" s="11">
        <v>0.375</v>
      </c>
      <c r="L6" s="11">
        <v>0.375</v>
      </c>
      <c r="M6" s="11">
        <v>0.4236111111111111</v>
      </c>
      <c r="N6" s="11">
        <v>0.44791666666666669</v>
      </c>
      <c r="O6" s="11">
        <v>0.44791666666666669</v>
      </c>
      <c r="P6" s="11">
        <v>0.41875000000000001</v>
      </c>
      <c r="Q6" s="11">
        <v>0.4375</v>
      </c>
      <c r="R6" s="11">
        <v>0.5229166666666667</v>
      </c>
      <c r="S6" s="11">
        <v>0.42708333333333331</v>
      </c>
      <c r="T6" s="11">
        <v>0.375</v>
      </c>
      <c r="U6" s="12"/>
      <c r="V6" s="13" t="s">
        <v>136</v>
      </c>
      <c r="W6" s="14"/>
      <c r="X6" s="15"/>
      <c r="Y6" s="16" t="s">
        <v>136</v>
      </c>
      <c r="Z6" s="17"/>
      <c r="AA6" s="18" t="s">
        <v>136</v>
      </c>
    </row>
    <row r="7" spans="1:27" ht="12" customHeight="1" x14ac:dyDescent="0.2">
      <c r="C7" s="296"/>
      <c r="D7" s="297"/>
      <c r="E7" s="297"/>
      <c r="F7" s="297"/>
      <c r="G7" s="298"/>
      <c r="H7" s="19"/>
      <c r="I7" s="19">
        <v>0.625</v>
      </c>
      <c r="J7" s="19">
        <v>0.625</v>
      </c>
      <c r="K7" s="19">
        <v>0.625</v>
      </c>
      <c r="L7" s="19">
        <v>0.625</v>
      </c>
      <c r="M7" s="19">
        <v>0.67361111111111116</v>
      </c>
      <c r="N7" s="19">
        <v>0.69791666666666663</v>
      </c>
      <c r="O7" s="19">
        <v>0.69791666666666663</v>
      </c>
      <c r="P7" s="19">
        <v>0.66736111111111107</v>
      </c>
      <c r="Q7" s="19">
        <v>0.6875</v>
      </c>
      <c r="R7" s="19">
        <v>0.7729166666666667</v>
      </c>
      <c r="S7" s="19">
        <v>0.67708333333333337</v>
      </c>
      <c r="T7" s="19">
        <v>0.625</v>
      </c>
      <c r="U7" s="12"/>
      <c r="V7" s="13" t="s">
        <v>136</v>
      </c>
      <c r="W7" s="14"/>
      <c r="X7" s="15"/>
      <c r="Y7" s="16" t="s">
        <v>136</v>
      </c>
      <c r="Z7" s="17"/>
      <c r="AA7" s="18" t="s">
        <v>136</v>
      </c>
    </row>
    <row r="8" spans="1:27" ht="12" customHeight="1" x14ac:dyDescent="0.2">
      <c r="C8" s="296"/>
      <c r="D8" s="297"/>
      <c r="E8" s="297"/>
      <c r="F8" s="297"/>
      <c r="G8" s="298"/>
      <c r="H8" s="19"/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136</v>
      </c>
      <c r="O8" s="19" t="s">
        <v>137</v>
      </c>
      <c r="P8" s="19"/>
      <c r="Q8" s="19" t="s">
        <v>137</v>
      </c>
      <c r="R8" s="19" t="s">
        <v>137</v>
      </c>
      <c r="S8" s="19" t="s">
        <v>136</v>
      </c>
      <c r="T8" s="19" t="s">
        <v>136</v>
      </c>
      <c r="U8" s="12"/>
      <c r="V8" s="13" t="s">
        <v>136</v>
      </c>
      <c r="W8" s="14"/>
      <c r="X8" s="15"/>
      <c r="Y8" s="16" t="s">
        <v>136</v>
      </c>
      <c r="Z8" s="17"/>
      <c r="AA8" s="18" t="s">
        <v>136</v>
      </c>
    </row>
    <row r="9" spans="1:27" ht="12" customHeight="1" x14ac:dyDescent="0.2">
      <c r="C9" s="299"/>
      <c r="D9" s="300"/>
      <c r="E9" s="300"/>
      <c r="F9" s="300"/>
      <c r="G9" s="301"/>
      <c r="H9" s="20"/>
      <c r="I9" s="20" t="s">
        <v>136</v>
      </c>
      <c r="J9" s="20" t="s">
        <v>136</v>
      </c>
      <c r="K9" s="20" t="s">
        <v>136</v>
      </c>
      <c r="L9" s="20" t="s">
        <v>136</v>
      </c>
      <c r="M9" s="19" t="s">
        <v>136</v>
      </c>
      <c r="N9" s="19" t="s">
        <v>136</v>
      </c>
      <c r="O9" s="19" t="s">
        <v>137</v>
      </c>
      <c r="P9" s="20"/>
      <c r="Q9" s="19" t="s">
        <v>137</v>
      </c>
      <c r="R9" s="19" t="s">
        <v>137</v>
      </c>
      <c r="S9" s="19" t="s">
        <v>136</v>
      </c>
      <c r="T9" s="19" t="s">
        <v>136</v>
      </c>
      <c r="U9" s="21"/>
      <c r="V9" s="22" t="s">
        <v>136</v>
      </c>
      <c r="W9" s="23"/>
      <c r="X9" s="24"/>
      <c r="Y9" s="25" t="s">
        <v>136</v>
      </c>
      <c r="Z9" s="26"/>
      <c r="AA9" s="27" t="s">
        <v>136</v>
      </c>
    </row>
    <row r="10" spans="1:27" ht="13.5" customHeight="1" x14ac:dyDescent="0.2">
      <c r="C10" s="293" t="s">
        <v>15</v>
      </c>
      <c r="D10" s="294"/>
      <c r="E10" s="294"/>
      <c r="F10" s="294"/>
      <c r="G10" s="295"/>
      <c r="H10" s="28"/>
      <c r="I10" s="28" t="s">
        <v>140</v>
      </c>
      <c r="J10" s="28" t="s">
        <v>140</v>
      </c>
      <c r="K10" s="28" t="s">
        <v>198</v>
      </c>
      <c r="L10" s="28" t="s">
        <v>147</v>
      </c>
      <c r="M10" s="29" t="s">
        <v>140</v>
      </c>
      <c r="N10" s="29" t="s">
        <v>140</v>
      </c>
      <c r="O10" s="29" t="s">
        <v>198</v>
      </c>
      <c r="P10" s="29" t="s">
        <v>140</v>
      </c>
      <c r="Q10" s="29" t="s">
        <v>140</v>
      </c>
      <c r="R10" s="29" t="s">
        <v>140</v>
      </c>
      <c r="S10" s="29" t="s">
        <v>140</v>
      </c>
      <c r="T10" s="28" t="s">
        <v>207</v>
      </c>
      <c r="U10" s="30"/>
      <c r="V10" s="31" t="s">
        <v>136</v>
      </c>
      <c r="W10" s="32"/>
      <c r="X10" s="33"/>
      <c r="Y10" s="34" t="s">
        <v>136</v>
      </c>
      <c r="Z10" s="29"/>
      <c r="AA10" s="28" t="s">
        <v>136</v>
      </c>
    </row>
    <row r="11" spans="1:27" ht="12" customHeight="1" x14ac:dyDescent="0.2">
      <c r="C11" s="296"/>
      <c r="D11" s="297"/>
      <c r="E11" s="297"/>
      <c r="F11" s="297"/>
      <c r="G11" s="298"/>
      <c r="H11" s="18"/>
      <c r="I11" s="18" t="s">
        <v>140</v>
      </c>
      <c r="J11" s="18" t="s">
        <v>140</v>
      </c>
      <c r="K11" s="18" t="s">
        <v>198</v>
      </c>
      <c r="L11" s="18" t="s">
        <v>147</v>
      </c>
      <c r="M11" s="18" t="s">
        <v>140</v>
      </c>
      <c r="N11" s="18" t="s">
        <v>140</v>
      </c>
      <c r="O11" s="18" t="s">
        <v>205</v>
      </c>
      <c r="P11" s="18" t="s">
        <v>140</v>
      </c>
      <c r="Q11" s="18" t="s">
        <v>140</v>
      </c>
      <c r="R11" s="18" t="s">
        <v>140</v>
      </c>
      <c r="S11" s="18" t="s">
        <v>140</v>
      </c>
      <c r="T11" s="18" t="s">
        <v>207</v>
      </c>
      <c r="U11" s="12"/>
      <c r="V11" s="13" t="s">
        <v>136</v>
      </c>
      <c r="W11" s="14"/>
      <c r="X11" s="15"/>
      <c r="Y11" s="16" t="s">
        <v>136</v>
      </c>
      <c r="Z11" s="17"/>
      <c r="AA11" s="18" t="s">
        <v>136</v>
      </c>
    </row>
    <row r="12" spans="1:27" ht="12" customHeight="1" x14ac:dyDescent="0.2">
      <c r="C12" s="296"/>
      <c r="D12" s="297"/>
      <c r="E12" s="297"/>
      <c r="F12" s="297"/>
      <c r="G12" s="298"/>
      <c r="H12" s="18"/>
      <c r="I12" s="18" t="s">
        <v>136</v>
      </c>
      <c r="J12" s="18" t="s">
        <v>136</v>
      </c>
      <c r="K12" s="18" t="s">
        <v>136</v>
      </c>
      <c r="L12" s="18" t="s">
        <v>136</v>
      </c>
      <c r="M12" s="18" t="s">
        <v>136</v>
      </c>
      <c r="N12" s="18" t="s">
        <v>136</v>
      </c>
      <c r="O12" s="18" t="s">
        <v>137</v>
      </c>
      <c r="P12" s="18"/>
      <c r="Q12" s="18" t="s">
        <v>137</v>
      </c>
      <c r="R12" s="18" t="s">
        <v>137</v>
      </c>
      <c r="S12" s="18" t="s">
        <v>136</v>
      </c>
      <c r="T12" s="18" t="s">
        <v>136</v>
      </c>
      <c r="U12" s="12"/>
      <c r="V12" s="13" t="s">
        <v>136</v>
      </c>
      <c r="W12" s="14"/>
      <c r="X12" s="15"/>
      <c r="Y12" s="16" t="s">
        <v>136</v>
      </c>
      <c r="Z12" s="17"/>
      <c r="AA12" s="18" t="s">
        <v>136</v>
      </c>
    </row>
    <row r="13" spans="1:27" ht="12" customHeight="1" x14ac:dyDescent="0.2">
      <c r="C13" s="299"/>
      <c r="D13" s="300"/>
      <c r="E13" s="300"/>
      <c r="F13" s="300"/>
      <c r="G13" s="301"/>
      <c r="H13" s="18"/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137</v>
      </c>
      <c r="P13" s="18"/>
      <c r="Q13" s="18" t="s">
        <v>137</v>
      </c>
      <c r="R13" s="18" t="s">
        <v>137</v>
      </c>
      <c r="S13" s="18" t="s">
        <v>136</v>
      </c>
      <c r="T13" s="18" t="s">
        <v>136</v>
      </c>
      <c r="U13" s="21"/>
      <c r="V13" s="22" t="s">
        <v>136</v>
      </c>
      <c r="W13" s="23"/>
      <c r="X13" s="24"/>
      <c r="Y13" s="25" t="s">
        <v>136</v>
      </c>
      <c r="Z13" s="26"/>
      <c r="AA13" s="27" t="s">
        <v>136</v>
      </c>
    </row>
    <row r="14" spans="1:27" ht="13.5" customHeight="1" x14ac:dyDescent="0.2">
      <c r="C14" s="293" t="s">
        <v>16</v>
      </c>
      <c r="D14" s="294"/>
      <c r="E14" s="294"/>
      <c r="F14" s="294"/>
      <c r="G14" s="35"/>
      <c r="H14" s="36"/>
      <c r="I14" s="36">
        <v>22.1</v>
      </c>
      <c r="J14" s="36">
        <v>19.8</v>
      </c>
      <c r="K14" s="36">
        <v>22.1</v>
      </c>
      <c r="L14" s="36">
        <v>28.8</v>
      </c>
      <c r="M14" s="36">
        <v>30.8</v>
      </c>
      <c r="N14" s="36">
        <v>31</v>
      </c>
      <c r="O14" s="36">
        <v>26</v>
      </c>
      <c r="P14" s="36">
        <v>19.5</v>
      </c>
      <c r="Q14" s="36">
        <v>12.5</v>
      </c>
      <c r="R14" s="36">
        <v>9.9</v>
      </c>
      <c r="S14" s="36">
        <v>4.0999999999999996</v>
      </c>
      <c r="T14" s="36">
        <v>6.3</v>
      </c>
      <c r="U14" s="37"/>
      <c r="V14" s="38" t="s">
        <v>136</v>
      </c>
      <c r="W14" s="39"/>
      <c r="X14" s="40"/>
      <c r="Y14" s="41"/>
      <c r="Z14" s="42"/>
      <c r="AA14" s="43"/>
    </row>
    <row r="15" spans="1:27" ht="12" customHeight="1" x14ac:dyDescent="0.2">
      <c r="C15" s="296"/>
      <c r="D15" s="297"/>
      <c r="E15" s="297"/>
      <c r="F15" s="297"/>
      <c r="G15" s="44" t="s">
        <v>17</v>
      </c>
      <c r="H15" s="45"/>
      <c r="I15" s="45">
        <v>26.4</v>
      </c>
      <c r="J15" s="45">
        <v>21</v>
      </c>
      <c r="K15" s="45">
        <v>24.8</v>
      </c>
      <c r="L15" s="45">
        <v>25.6</v>
      </c>
      <c r="M15" s="45">
        <v>30</v>
      </c>
      <c r="N15" s="45">
        <v>33</v>
      </c>
      <c r="O15" s="45">
        <v>27.8</v>
      </c>
      <c r="P15" s="45">
        <v>15.4</v>
      </c>
      <c r="Q15" s="45">
        <v>17.2</v>
      </c>
      <c r="R15" s="18">
        <v>-0.2</v>
      </c>
      <c r="S15" s="45">
        <v>3.2</v>
      </c>
      <c r="T15" s="45">
        <v>10</v>
      </c>
      <c r="U15" s="46" t="s">
        <v>136</v>
      </c>
      <c r="V15" s="47" t="s">
        <v>149</v>
      </c>
      <c r="W15" s="48">
        <f>COUNT(I14:T15)</f>
        <v>24</v>
      </c>
      <c r="X15" s="49">
        <f>MIN(I14:T15)</f>
        <v>-0.2</v>
      </c>
      <c r="Y15" s="50" t="s">
        <v>152</v>
      </c>
      <c r="Z15" s="51">
        <f>MAX(I14:T15)</f>
        <v>33</v>
      </c>
      <c r="AA15" s="52">
        <f>AVERAGE(I14:T15)</f>
        <v>19.462500000000002</v>
      </c>
    </row>
    <row r="16" spans="1:27" ht="12" customHeight="1" x14ac:dyDescent="0.2">
      <c r="C16" s="296"/>
      <c r="D16" s="297"/>
      <c r="E16" s="297"/>
      <c r="F16" s="297"/>
      <c r="G16" s="44"/>
      <c r="H16" s="45"/>
      <c r="I16" s="45" t="s">
        <v>136</v>
      </c>
      <c r="J16" s="45" t="s">
        <v>136</v>
      </c>
      <c r="K16" s="45" t="s">
        <v>136</v>
      </c>
      <c r="L16" s="45" t="s">
        <v>136</v>
      </c>
      <c r="M16" s="45" t="s">
        <v>136</v>
      </c>
      <c r="N16" s="45" t="s">
        <v>136</v>
      </c>
      <c r="O16" s="45" t="s">
        <v>136</v>
      </c>
      <c r="P16" s="45"/>
      <c r="Q16" s="45" t="s">
        <v>136</v>
      </c>
      <c r="R16" s="45" t="s">
        <v>136</v>
      </c>
      <c r="S16" s="45" t="s">
        <v>136</v>
      </c>
      <c r="T16" s="45" t="s">
        <v>136</v>
      </c>
      <c r="U16" s="46"/>
      <c r="V16" s="47" t="s">
        <v>136</v>
      </c>
      <c r="W16" s="48"/>
      <c r="X16" s="49"/>
      <c r="Y16" s="50"/>
      <c r="Z16" s="51"/>
      <c r="AA16" s="52"/>
    </row>
    <row r="17" spans="3:27" ht="12" customHeight="1" x14ac:dyDescent="0.2">
      <c r="C17" s="299"/>
      <c r="D17" s="300"/>
      <c r="E17" s="300"/>
      <c r="F17" s="300"/>
      <c r="G17" s="53"/>
      <c r="H17" s="45"/>
      <c r="I17" s="45" t="s">
        <v>136</v>
      </c>
      <c r="J17" s="45" t="s">
        <v>136</v>
      </c>
      <c r="K17" s="45" t="s">
        <v>136</v>
      </c>
      <c r="L17" s="45" t="s">
        <v>136</v>
      </c>
      <c r="M17" s="45" t="s">
        <v>136</v>
      </c>
      <c r="N17" s="45" t="s">
        <v>136</v>
      </c>
      <c r="O17" s="45" t="s">
        <v>136</v>
      </c>
      <c r="P17" s="45"/>
      <c r="Q17" s="45" t="s">
        <v>136</v>
      </c>
      <c r="R17" s="45" t="s">
        <v>136</v>
      </c>
      <c r="S17" s="45" t="s">
        <v>136</v>
      </c>
      <c r="T17" s="45" t="s">
        <v>136</v>
      </c>
      <c r="U17" s="54"/>
      <c r="V17" s="55" t="s">
        <v>136</v>
      </c>
      <c r="W17" s="56"/>
      <c r="X17" s="57"/>
      <c r="Y17" s="58"/>
      <c r="Z17" s="59"/>
      <c r="AA17" s="60"/>
    </row>
    <row r="18" spans="3:27" ht="13.5" customHeight="1" x14ac:dyDescent="0.2">
      <c r="C18" s="293" t="s">
        <v>18</v>
      </c>
      <c r="D18" s="294"/>
      <c r="E18" s="294"/>
      <c r="F18" s="294"/>
      <c r="G18" s="35"/>
      <c r="H18" s="36"/>
      <c r="I18" s="36">
        <v>15.8</v>
      </c>
      <c r="J18" s="36">
        <v>18</v>
      </c>
      <c r="K18" s="36">
        <v>16.8</v>
      </c>
      <c r="L18" s="36">
        <v>24.1</v>
      </c>
      <c r="M18" s="36">
        <v>26</v>
      </c>
      <c r="N18" s="36">
        <v>25</v>
      </c>
      <c r="O18" s="36">
        <v>24.5</v>
      </c>
      <c r="P18" s="36">
        <v>18.5</v>
      </c>
      <c r="Q18" s="36">
        <v>17.5</v>
      </c>
      <c r="R18" s="36">
        <v>4.8</v>
      </c>
      <c r="S18" s="36">
        <v>6</v>
      </c>
      <c r="T18" s="36">
        <v>5.7</v>
      </c>
      <c r="U18" s="37"/>
      <c r="V18" s="38" t="s">
        <v>136</v>
      </c>
      <c r="W18" s="39"/>
      <c r="X18" s="40"/>
      <c r="Y18" s="41"/>
      <c r="Z18" s="42"/>
      <c r="AA18" s="43"/>
    </row>
    <row r="19" spans="3:27" ht="12" customHeight="1" x14ac:dyDescent="0.2">
      <c r="C19" s="296"/>
      <c r="D19" s="297"/>
      <c r="E19" s="297"/>
      <c r="F19" s="297"/>
      <c r="G19" s="44" t="s">
        <v>17</v>
      </c>
      <c r="H19" s="45"/>
      <c r="I19" s="45">
        <v>18.899999999999999</v>
      </c>
      <c r="J19" s="45">
        <v>18.5</v>
      </c>
      <c r="K19" s="45">
        <v>19.600000000000001</v>
      </c>
      <c r="L19" s="45">
        <v>31.9</v>
      </c>
      <c r="M19" s="45">
        <v>26.4</v>
      </c>
      <c r="N19" s="45">
        <v>25</v>
      </c>
      <c r="O19" s="45">
        <v>23</v>
      </c>
      <c r="P19" s="45">
        <v>15.3</v>
      </c>
      <c r="Q19" s="45">
        <v>16</v>
      </c>
      <c r="R19" s="45">
        <v>4.5</v>
      </c>
      <c r="S19" s="45">
        <v>5.8</v>
      </c>
      <c r="T19" s="45">
        <v>8</v>
      </c>
      <c r="U19" s="46" t="s">
        <v>136</v>
      </c>
      <c r="V19" s="47" t="s">
        <v>149</v>
      </c>
      <c r="W19" s="48">
        <f>COUNT(I18:T19)</f>
        <v>24</v>
      </c>
      <c r="X19" s="49">
        <f>MIN(I18:T19)</f>
        <v>4.5</v>
      </c>
      <c r="Y19" s="50" t="s">
        <v>152</v>
      </c>
      <c r="Z19" s="51">
        <f>MAX(I18:T19)</f>
        <v>31.9</v>
      </c>
      <c r="AA19" s="52">
        <f>AVERAGE(I18:T19)</f>
        <v>17.316666666666666</v>
      </c>
    </row>
    <row r="20" spans="3:27" ht="12" customHeight="1" x14ac:dyDescent="0.2">
      <c r="C20" s="296"/>
      <c r="D20" s="297"/>
      <c r="E20" s="297"/>
      <c r="F20" s="297"/>
      <c r="G20" s="44"/>
      <c r="H20" s="45"/>
      <c r="I20" s="45" t="s">
        <v>136</v>
      </c>
      <c r="J20" s="45" t="s">
        <v>136</v>
      </c>
      <c r="K20" s="45" t="s">
        <v>136</v>
      </c>
      <c r="L20" s="45" t="s">
        <v>136</v>
      </c>
      <c r="M20" s="45" t="s">
        <v>136</v>
      </c>
      <c r="N20" s="45" t="s">
        <v>136</v>
      </c>
      <c r="O20" s="45" t="s">
        <v>136</v>
      </c>
      <c r="P20" s="45" t="s">
        <v>206</v>
      </c>
      <c r="Q20" s="45" t="s">
        <v>137</v>
      </c>
      <c r="R20" s="45" t="s">
        <v>137</v>
      </c>
      <c r="S20" s="45" t="s">
        <v>136</v>
      </c>
      <c r="T20" s="45" t="s">
        <v>136</v>
      </c>
      <c r="U20" s="46"/>
      <c r="V20" s="47" t="s">
        <v>136</v>
      </c>
      <c r="W20" s="48"/>
      <c r="X20" s="49"/>
      <c r="Y20" s="50"/>
      <c r="Z20" s="51"/>
      <c r="AA20" s="52"/>
    </row>
    <row r="21" spans="3:27" ht="12" customHeight="1" x14ac:dyDescent="0.2">
      <c r="C21" s="299"/>
      <c r="D21" s="300"/>
      <c r="E21" s="300"/>
      <c r="F21" s="300"/>
      <c r="G21" s="53"/>
      <c r="H21" s="45"/>
      <c r="I21" s="45" t="s">
        <v>136</v>
      </c>
      <c r="J21" s="45" t="s">
        <v>136</v>
      </c>
      <c r="K21" s="45" t="s">
        <v>136</v>
      </c>
      <c r="L21" s="45" t="s">
        <v>136</v>
      </c>
      <c r="M21" s="45" t="s">
        <v>136</v>
      </c>
      <c r="N21" s="45" t="s">
        <v>136</v>
      </c>
      <c r="O21" s="45" t="s">
        <v>136</v>
      </c>
      <c r="P21" s="45" t="s">
        <v>206</v>
      </c>
      <c r="Q21" s="45" t="s">
        <v>137</v>
      </c>
      <c r="R21" s="45" t="s">
        <v>137</v>
      </c>
      <c r="S21" s="45" t="s">
        <v>136</v>
      </c>
      <c r="T21" s="45" t="s">
        <v>136</v>
      </c>
      <c r="U21" s="54"/>
      <c r="V21" s="55" t="s">
        <v>136</v>
      </c>
      <c r="W21" s="56"/>
      <c r="X21" s="57"/>
      <c r="Y21" s="58"/>
      <c r="Z21" s="59"/>
      <c r="AA21" s="60"/>
    </row>
    <row r="22" spans="3:27" ht="13.5" customHeight="1" x14ac:dyDescent="0.2">
      <c r="C22" s="293" t="s">
        <v>19</v>
      </c>
      <c r="D22" s="294"/>
      <c r="E22" s="294"/>
      <c r="F22" s="294"/>
      <c r="G22" s="35"/>
      <c r="H22" s="61"/>
      <c r="I22" s="61" t="s">
        <v>136</v>
      </c>
      <c r="J22" s="62">
        <v>0.61699999999999999</v>
      </c>
      <c r="K22" s="215" t="s">
        <v>136</v>
      </c>
      <c r="L22" s="62">
        <v>0.91300000000000003</v>
      </c>
      <c r="M22" s="62">
        <v>0.49399999999999999</v>
      </c>
      <c r="N22" s="62" t="s">
        <v>136</v>
      </c>
      <c r="O22" s="62" t="s">
        <v>136</v>
      </c>
      <c r="P22" s="62">
        <v>0.98499999999999999</v>
      </c>
      <c r="Q22" s="62" t="s">
        <v>136</v>
      </c>
      <c r="R22" s="62">
        <v>0.51600000000000001</v>
      </c>
      <c r="S22" s="62">
        <v>0.23899999999999999</v>
      </c>
      <c r="T22" s="62" t="s">
        <v>136</v>
      </c>
      <c r="U22" s="30"/>
      <c r="V22" s="31" t="s">
        <v>136</v>
      </c>
      <c r="W22" s="32"/>
      <c r="X22" s="33"/>
      <c r="Y22" s="34"/>
      <c r="Z22" s="29"/>
      <c r="AA22" s="28"/>
    </row>
    <row r="23" spans="3:27" ht="12" customHeight="1" x14ac:dyDescent="0.2">
      <c r="C23" s="296"/>
      <c r="D23" s="297"/>
      <c r="E23" s="297"/>
      <c r="F23" s="297"/>
      <c r="G23" s="44" t="s">
        <v>20</v>
      </c>
      <c r="H23" s="63"/>
      <c r="I23" s="63" t="s">
        <v>136</v>
      </c>
      <c r="J23" s="64">
        <v>0.58699999999999997</v>
      </c>
      <c r="K23" s="104" t="s">
        <v>136</v>
      </c>
      <c r="L23" s="64">
        <v>0.79</v>
      </c>
      <c r="M23" s="64">
        <v>0.45300000000000001</v>
      </c>
      <c r="N23" s="64" t="s">
        <v>136</v>
      </c>
      <c r="O23" s="64" t="s">
        <v>136</v>
      </c>
      <c r="P23" s="104">
        <v>1.44</v>
      </c>
      <c r="Q23" s="64" t="s">
        <v>136</v>
      </c>
      <c r="R23" s="64">
        <v>0.51100000000000001</v>
      </c>
      <c r="S23" s="64">
        <v>0.25</v>
      </c>
      <c r="T23" s="64" t="s">
        <v>136</v>
      </c>
      <c r="U23" s="12" t="s">
        <v>136</v>
      </c>
      <c r="V23" s="13" t="s">
        <v>149</v>
      </c>
      <c r="W23" s="14">
        <f>COUNT(I22:T23)</f>
        <v>12</v>
      </c>
      <c r="X23" s="65">
        <f>MIN(I22:T23)</f>
        <v>0.23899999999999999</v>
      </c>
      <c r="Y23" s="50" t="s">
        <v>152</v>
      </c>
      <c r="Z23" s="178">
        <f>MAX(I22:T23)</f>
        <v>1.44</v>
      </c>
      <c r="AA23" s="67">
        <f>AVERAGE(I22:T23)</f>
        <v>0.6495833333333334</v>
      </c>
    </row>
    <row r="24" spans="3:27" ht="12" customHeight="1" x14ac:dyDescent="0.2">
      <c r="C24" s="296"/>
      <c r="D24" s="297"/>
      <c r="E24" s="297"/>
      <c r="F24" s="297"/>
      <c r="G24" s="44"/>
      <c r="H24" s="64"/>
      <c r="I24" s="64" t="s">
        <v>136</v>
      </c>
      <c r="J24" s="64" t="s">
        <v>136</v>
      </c>
      <c r="K24" s="64" t="s">
        <v>136</v>
      </c>
      <c r="L24" s="64" t="s">
        <v>136</v>
      </c>
      <c r="M24" s="64" t="s">
        <v>136</v>
      </c>
      <c r="N24" s="64" t="s">
        <v>136</v>
      </c>
      <c r="O24" s="64" t="s">
        <v>136</v>
      </c>
      <c r="P24" s="64" t="s">
        <v>206</v>
      </c>
      <c r="Q24" s="64" t="s">
        <v>136</v>
      </c>
      <c r="R24" s="64" t="s">
        <v>136</v>
      </c>
      <c r="S24" s="64" t="s">
        <v>136</v>
      </c>
      <c r="T24" s="64" t="s">
        <v>136</v>
      </c>
      <c r="U24" s="12"/>
      <c r="V24" s="13" t="s">
        <v>136</v>
      </c>
      <c r="W24" s="14"/>
      <c r="X24" s="15"/>
      <c r="Y24" s="16"/>
      <c r="Z24" s="17"/>
      <c r="AA24" s="18"/>
    </row>
    <row r="25" spans="3:27" ht="12" customHeight="1" x14ac:dyDescent="0.2">
      <c r="C25" s="299"/>
      <c r="D25" s="300"/>
      <c r="E25" s="300"/>
      <c r="F25" s="300"/>
      <c r="G25" s="53"/>
      <c r="H25" s="64"/>
      <c r="I25" s="64" t="s">
        <v>136</v>
      </c>
      <c r="J25" s="64" t="s">
        <v>136</v>
      </c>
      <c r="K25" s="64" t="s">
        <v>136</v>
      </c>
      <c r="L25" s="64" t="s">
        <v>136</v>
      </c>
      <c r="M25" s="64" t="s">
        <v>136</v>
      </c>
      <c r="N25" s="64" t="s">
        <v>136</v>
      </c>
      <c r="O25" s="64" t="s">
        <v>136</v>
      </c>
      <c r="P25" s="64" t="s">
        <v>206</v>
      </c>
      <c r="Q25" s="64" t="s">
        <v>136</v>
      </c>
      <c r="R25" s="64" t="s">
        <v>136</v>
      </c>
      <c r="S25" s="64" t="s">
        <v>136</v>
      </c>
      <c r="T25" s="64" t="s">
        <v>136</v>
      </c>
      <c r="U25" s="21"/>
      <c r="V25" s="22" t="s">
        <v>136</v>
      </c>
      <c r="W25" s="23"/>
      <c r="X25" s="24"/>
      <c r="Y25" s="25"/>
      <c r="Z25" s="26"/>
      <c r="AA25" s="27"/>
    </row>
    <row r="26" spans="3:27" ht="13.5" customHeight="1" x14ac:dyDescent="0.2">
      <c r="C26" s="293" t="s">
        <v>21</v>
      </c>
      <c r="D26" s="294"/>
      <c r="E26" s="294"/>
      <c r="F26" s="294"/>
      <c r="G26" s="44" t="s">
        <v>22</v>
      </c>
      <c r="H26" s="68"/>
      <c r="I26" s="68">
        <v>30</v>
      </c>
      <c r="J26" s="68">
        <v>30</v>
      </c>
      <c r="K26" s="68">
        <v>30</v>
      </c>
      <c r="L26" s="68">
        <v>30</v>
      </c>
      <c r="M26" s="68">
        <v>30</v>
      </c>
      <c r="N26" s="68">
        <v>30</v>
      </c>
      <c r="O26" s="68">
        <v>30</v>
      </c>
      <c r="P26" s="68">
        <v>30</v>
      </c>
      <c r="Q26" s="68">
        <v>30</v>
      </c>
      <c r="R26" s="68">
        <v>30</v>
      </c>
      <c r="S26" s="68">
        <v>30</v>
      </c>
      <c r="T26" s="68">
        <v>30</v>
      </c>
      <c r="U26" s="30"/>
      <c r="V26" s="31" t="s">
        <v>136</v>
      </c>
      <c r="W26" s="14"/>
      <c r="X26" s="46"/>
      <c r="Y26" s="16" t="s">
        <v>136</v>
      </c>
      <c r="Z26" s="69"/>
      <c r="AA26" s="68" t="s">
        <v>136</v>
      </c>
    </row>
    <row r="27" spans="3:27" ht="13.5" customHeight="1" x14ac:dyDescent="0.2">
      <c r="C27" s="296" t="s">
        <v>23</v>
      </c>
      <c r="D27" s="297"/>
      <c r="E27" s="297"/>
      <c r="F27" s="297"/>
      <c r="G27" s="44"/>
      <c r="H27" s="18"/>
      <c r="I27" s="18" t="s">
        <v>144</v>
      </c>
      <c r="J27" s="18" t="s">
        <v>144</v>
      </c>
      <c r="K27" s="18" t="s">
        <v>144</v>
      </c>
      <c r="L27" s="18" t="s">
        <v>144</v>
      </c>
      <c r="M27" s="18" t="s">
        <v>144</v>
      </c>
      <c r="N27" s="18" t="s">
        <v>144</v>
      </c>
      <c r="O27" s="18" t="s">
        <v>144</v>
      </c>
      <c r="P27" s="18" t="s">
        <v>144</v>
      </c>
      <c r="Q27" s="18" t="s">
        <v>144</v>
      </c>
      <c r="R27" s="18" t="s">
        <v>144</v>
      </c>
      <c r="S27" s="18" t="s">
        <v>144</v>
      </c>
      <c r="T27" s="18" t="s">
        <v>144</v>
      </c>
      <c r="U27" s="12"/>
      <c r="V27" s="13" t="s">
        <v>136</v>
      </c>
      <c r="W27" s="14"/>
      <c r="X27" s="15"/>
      <c r="Y27" s="16" t="s">
        <v>136</v>
      </c>
      <c r="Z27" s="17"/>
      <c r="AA27" s="18" t="s">
        <v>136</v>
      </c>
    </row>
    <row r="28" spans="3:27" ht="13.5" customHeight="1" x14ac:dyDescent="0.2">
      <c r="C28" s="299" t="s">
        <v>24</v>
      </c>
      <c r="D28" s="300"/>
      <c r="E28" s="300"/>
      <c r="F28" s="300"/>
      <c r="G28" s="53"/>
      <c r="H28" s="71"/>
      <c r="I28" s="71" t="s">
        <v>141</v>
      </c>
      <c r="J28" s="71" t="s">
        <v>141</v>
      </c>
      <c r="K28" s="71" t="s">
        <v>141</v>
      </c>
      <c r="L28" s="71" t="s">
        <v>141</v>
      </c>
      <c r="M28" s="71" t="s">
        <v>141</v>
      </c>
      <c r="N28" s="71" t="s">
        <v>141</v>
      </c>
      <c r="O28" s="71" t="s">
        <v>141</v>
      </c>
      <c r="P28" s="71" t="s">
        <v>141</v>
      </c>
      <c r="Q28" s="71" t="s">
        <v>141</v>
      </c>
      <c r="R28" s="71" t="s">
        <v>141</v>
      </c>
      <c r="S28" s="71" t="s">
        <v>141</v>
      </c>
      <c r="T28" s="71" t="s">
        <v>141</v>
      </c>
      <c r="U28" s="21"/>
      <c r="V28" s="22" t="s">
        <v>136</v>
      </c>
      <c r="W28" s="23"/>
      <c r="X28" s="24"/>
      <c r="Y28" s="25" t="s">
        <v>136</v>
      </c>
      <c r="Z28" s="26"/>
      <c r="AA28" s="27" t="s">
        <v>136</v>
      </c>
    </row>
    <row r="29" spans="3:27" ht="12" customHeight="1" x14ac:dyDescent="0.2">
      <c r="C29" s="324" t="s">
        <v>25</v>
      </c>
      <c r="D29" s="293" t="s">
        <v>26</v>
      </c>
      <c r="E29" s="294"/>
      <c r="F29" s="294"/>
      <c r="G29" s="35"/>
      <c r="H29" s="36" t="s">
        <v>162</v>
      </c>
      <c r="I29" s="36">
        <v>8</v>
      </c>
      <c r="J29" s="36">
        <v>8.3000000000000007</v>
      </c>
      <c r="K29" s="36">
        <v>8</v>
      </c>
      <c r="L29" s="36">
        <v>8.1</v>
      </c>
      <c r="M29" s="36">
        <v>8.3000000000000007</v>
      </c>
      <c r="N29" s="36">
        <v>8.4</v>
      </c>
      <c r="O29" s="36">
        <v>8.3000000000000007</v>
      </c>
      <c r="P29" s="36">
        <v>7.9</v>
      </c>
      <c r="Q29" s="36">
        <v>8.1</v>
      </c>
      <c r="R29" s="36">
        <v>8.1999999999999993</v>
      </c>
      <c r="S29" s="36">
        <v>6.7</v>
      </c>
      <c r="T29" s="36">
        <v>7</v>
      </c>
      <c r="U29" s="30"/>
      <c r="V29" s="31"/>
      <c r="W29" s="32"/>
      <c r="X29" s="40"/>
      <c r="Y29" s="41"/>
      <c r="Z29" s="42"/>
      <c r="AA29" s="43"/>
    </row>
    <row r="30" spans="3:27" ht="12" customHeight="1" x14ac:dyDescent="0.2">
      <c r="C30" s="325"/>
      <c r="D30" s="296"/>
      <c r="E30" s="297"/>
      <c r="F30" s="297"/>
      <c r="G30" s="44" t="s">
        <v>27</v>
      </c>
      <c r="H30" s="45" t="s">
        <v>163</v>
      </c>
      <c r="I30" s="45">
        <v>8.6</v>
      </c>
      <c r="J30" s="45">
        <v>8.4</v>
      </c>
      <c r="K30" s="45">
        <v>8</v>
      </c>
      <c r="L30" s="45">
        <v>8.3000000000000007</v>
      </c>
      <c r="M30" s="45">
        <v>8</v>
      </c>
      <c r="N30" s="45">
        <v>8.4</v>
      </c>
      <c r="O30" s="45">
        <v>8.4</v>
      </c>
      <c r="P30" s="45">
        <v>8</v>
      </c>
      <c r="Q30" s="45">
        <v>8.1999999999999993</v>
      </c>
      <c r="R30" s="45">
        <v>8.1</v>
      </c>
      <c r="S30" s="45">
        <v>6.9</v>
      </c>
      <c r="T30" s="45">
        <v>7.1</v>
      </c>
      <c r="U30" s="12">
        <f>COUNTIF(I29:T30,"&gt;8.5")</f>
        <v>1</v>
      </c>
      <c r="V30" s="13" t="s">
        <v>149</v>
      </c>
      <c r="W30" s="14">
        <f>COUNT(I29:T30)</f>
        <v>24</v>
      </c>
      <c r="X30" s="49">
        <f>MIN(I29:T30)</f>
        <v>6.7</v>
      </c>
      <c r="Y30" s="50" t="s">
        <v>152</v>
      </c>
      <c r="Z30" s="51">
        <f>MAX(I29:T30)</f>
        <v>8.6</v>
      </c>
      <c r="AA30" s="52">
        <f>AVERAGE(I29:T30)</f>
        <v>7.9875000000000007</v>
      </c>
    </row>
    <row r="31" spans="3:27" ht="12" customHeight="1" x14ac:dyDescent="0.2">
      <c r="C31" s="325"/>
      <c r="D31" s="296"/>
      <c r="E31" s="297"/>
      <c r="F31" s="297"/>
      <c r="G31" s="44"/>
      <c r="H31" s="45" t="s">
        <v>136</v>
      </c>
      <c r="I31" s="45" t="s">
        <v>136</v>
      </c>
      <c r="J31" s="45" t="s">
        <v>136</v>
      </c>
      <c r="K31" s="45" t="s">
        <v>136</v>
      </c>
      <c r="L31" s="45" t="s">
        <v>136</v>
      </c>
      <c r="M31" s="45" t="s">
        <v>136</v>
      </c>
      <c r="N31" s="45" t="s">
        <v>136</v>
      </c>
      <c r="O31" s="45" t="s">
        <v>136</v>
      </c>
      <c r="P31" s="45" t="s">
        <v>206</v>
      </c>
      <c r="Q31" s="45" t="s">
        <v>137</v>
      </c>
      <c r="R31" s="45" t="s">
        <v>137</v>
      </c>
      <c r="S31" s="45" t="s">
        <v>136</v>
      </c>
      <c r="T31" s="45" t="s">
        <v>137</v>
      </c>
      <c r="U31" s="12"/>
      <c r="V31" s="13"/>
      <c r="W31" s="14"/>
      <c r="X31" s="49"/>
      <c r="Y31" s="50"/>
      <c r="Z31" s="51"/>
      <c r="AA31" s="52"/>
    </row>
    <row r="32" spans="3:27" ht="12" customHeight="1" x14ac:dyDescent="0.2">
      <c r="C32" s="325"/>
      <c r="D32" s="327"/>
      <c r="E32" s="328"/>
      <c r="F32" s="328"/>
      <c r="G32" s="75"/>
      <c r="H32" s="76" t="s">
        <v>136</v>
      </c>
      <c r="I32" s="76" t="s">
        <v>136</v>
      </c>
      <c r="J32" s="76" t="s">
        <v>136</v>
      </c>
      <c r="K32" s="76" t="s">
        <v>136</v>
      </c>
      <c r="L32" s="76" t="s">
        <v>136</v>
      </c>
      <c r="M32" s="76" t="s">
        <v>136</v>
      </c>
      <c r="N32" s="76" t="s">
        <v>136</v>
      </c>
      <c r="O32" s="76" t="s">
        <v>136</v>
      </c>
      <c r="P32" s="76" t="s">
        <v>206</v>
      </c>
      <c r="Q32" s="76" t="s">
        <v>137</v>
      </c>
      <c r="R32" s="76" t="s">
        <v>137</v>
      </c>
      <c r="S32" s="76" t="s">
        <v>136</v>
      </c>
      <c r="T32" s="76" t="s">
        <v>137</v>
      </c>
      <c r="U32" s="77"/>
      <c r="V32" s="78"/>
      <c r="W32" s="14"/>
      <c r="X32" s="79"/>
      <c r="Y32" s="80"/>
      <c r="Z32" s="81"/>
      <c r="AA32" s="82"/>
    </row>
    <row r="33" spans="3:27" ht="12" x14ac:dyDescent="0.2">
      <c r="C33" s="325"/>
      <c r="D33" s="296" t="s">
        <v>28</v>
      </c>
      <c r="E33" s="297"/>
      <c r="F33" s="297"/>
      <c r="G33" s="44" t="s">
        <v>29</v>
      </c>
      <c r="H33" s="83" t="s">
        <v>164</v>
      </c>
      <c r="I33" s="45">
        <v>9.1999999999999993</v>
      </c>
      <c r="J33" s="45">
        <v>9.4</v>
      </c>
      <c r="K33" s="45">
        <v>9.3000000000000007</v>
      </c>
      <c r="L33" s="45">
        <v>9</v>
      </c>
      <c r="M33" s="45">
        <v>8.8000000000000007</v>
      </c>
      <c r="N33" s="45">
        <v>8.8000000000000007</v>
      </c>
      <c r="O33" s="83">
        <v>10</v>
      </c>
      <c r="P33" s="45">
        <v>9.9</v>
      </c>
      <c r="Q33" s="83">
        <v>11</v>
      </c>
      <c r="R33" s="83">
        <v>12</v>
      </c>
      <c r="S33" s="83">
        <v>12</v>
      </c>
      <c r="T33" s="83">
        <v>12</v>
      </c>
      <c r="U33" s="84">
        <f>COUNTIF(I33:T33,"&lt;7.5")</f>
        <v>0</v>
      </c>
      <c r="V33" s="85" t="s">
        <v>149</v>
      </c>
      <c r="W33" s="86">
        <f t="shared" ref="W33:W42" si="0">COUNT(I33:T33)</f>
        <v>12</v>
      </c>
      <c r="X33" s="49">
        <f t="shared" ref="X33:X42" si="1">MIN(I33:T33)</f>
        <v>8.8000000000000007</v>
      </c>
      <c r="Y33" s="50" t="s">
        <v>152</v>
      </c>
      <c r="Z33" s="48">
        <f t="shared" ref="Z33:Z42" si="2">MAX(I33:T33)</f>
        <v>12</v>
      </c>
      <c r="AA33" s="87">
        <f t="shared" ref="AA33:AA42" si="3">AVERAGE(I33:T33)</f>
        <v>10.116666666666667</v>
      </c>
    </row>
    <row r="34" spans="3:27" ht="12" x14ac:dyDescent="0.2">
      <c r="C34" s="325"/>
      <c r="D34" s="296" t="s">
        <v>30</v>
      </c>
      <c r="E34" s="297"/>
      <c r="F34" s="297"/>
      <c r="G34" s="44" t="s">
        <v>29</v>
      </c>
      <c r="H34" s="88" t="s">
        <v>165</v>
      </c>
      <c r="I34" s="52">
        <v>0.5</v>
      </c>
      <c r="J34" s="45">
        <v>0.7</v>
      </c>
      <c r="K34" s="88">
        <v>0.5</v>
      </c>
      <c r="L34" s="45">
        <v>0.5</v>
      </c>
      <c r="M34" s="88">
        <v>0.5</v>
      </c>
      <c r="N34" s="52">
        <v>0.5</v>
      </c>
      <c r="O34" s="52">
        <v>0.6</v>
      </c>
      <c r="P34" s="216">
        <v>0.5</v>
      </c>
      <c r="Q34" s="216">
        <v>0.5</v>
      </c>
      <c r="R34" s="216">
        <v>0.5</v>
      </c>
      <c r="S34" s="45">
        <v>0.5</v>
      </c>
      <c r="T34" s="45">
        <v>0.7</v>
      </c>
      <c r="U34" s="12">
        <f>COUNTIF(I34:T34,"&gt;2")</f>
        <v>0</v>
      </c>
      <c r="V34" s="13" t="s">
        <v>149</v>
      </c>
      <c r="W34" s="14">
        <f t="shared" si="0"/>
        <v>12</v>
      </c>
      <c r="X34" s="125">
        <f t="shared" si="1"/>
        <v>0.5</v>
      </c>
      <c r="Y34" s="50" t="s">
        <v>152</v>
      </c>
      <c r="Z34" s="51">
        <f t="shared" si="2"/>
        <v>0.7</v>
      </c>
      <c r="AA34" s="52">
        <f t="shared" si="3"/>
        <v>0.54166666666666674</v>
      </c>
    </row>
    <row r="35" spans="3:27" ht="12" x14ac:dyDescent="0.2">
      <c r="C35" s="325"/>
      <c r="D35" s="296" t="s">
        <v>31</v>
      </c>
      <c r="E35" s="297"/>
      <c r="F35" s="297"/>
      <c r="G35" s="44" t="s">
        <v>29</v>
      </c>
      <c r="H35" s="45" t="s">
        <v>137</v>
      </c>
      <c r="I35" s="45">
        <v>1.4</v>
      </c>
      <c r="J35" s="45">
        <v>1.9</v>
      </c>
      <c r="K35" s="45">
        <v>1.6</v>
      </c>
      <c r="L35" s="45">
        <v>0.7</v>
      </c>
      <c r="M35" s="45">
        <v>1.9</v>
      </c>
      <c r="N35" s="45">
        <v>1.3</v>
      </c>
      <c r="O35" s="45">
        <v>1.2</v>
      </c>
      <c r="P35" s="45">
        <v>1.3</v>
      </c>
      <c r="Q35" s="45">
        <v>0.9</v>
      </c>
      <c r="R35" s="45">
        <v>1.8</v>
      </c>
      <c r="S35" s="45">
        <v>1.5</v>
      </c>
      <c r="T35" s="45">
        <v>0.9</v>
      </c>
      <c r="U35" s="12" t="s">
        <v>136</v>
      </c>
      <c r="V35" s="13" t="s">
        <v>149</v>
      </c>
      <c r="W35" s="14">
        <f t="shared" si="0"/>
        <v>12</v>
      </c>
      <c r="X35" s="49">
        <f t="shared" si="1"/>
        <v>0.7</v>
      </c>
      <c r="Y35" s="50" t="s">
        <v>152</v>
      </c>
      <c r="Z35" s="51">
        <f t="shared" si="2"/>
        <v>1.9</v>
      </c>
      <c r="AA35" s="52">
        <f t="shared" si="3"/>
        <v>1.3666666666666669</v>
      </c>
    </row>
    <row r="36" spans="3:27" ht="12" x14ac:dyDescent="0.2">
      <c r="C36" s="325"/>
      <c r="D36" s="327" t="s">
        <v>32</v>
      </c>
      <c r="E36" s="328"/>
      <c r="F36" s="328"/>
      <c r="G36" s="75" t="s">
        <v>29</v>
      </c>
      <c r="H36" s="91" t="s">
        <v>166</v>
      </c>
      <c r="I36" s="91">
        <v>2</v>
      </c>
      <c r="J36" s="91">
        <v>2</v>
      </c>
      <c r="K36" s="91">
        <v>2</v>
      </c>
      <c r="L36" s="91">
        <v>1</v>
      </c>
      <c r="M36" s="91">
        <v>6</v>
      </c>
      <c r="N36" s="94">
        <v>1</v>
      </c>
      <c r="O36" s="94">
        <v>1</v>
      </c>
      <c r="P36" s="94">
        <v>7</v>
      </c>
      <c r="Q36" s="93">
        <v>1</v>
      </c>
      <c r="R36" s="91">
        <v>2</v>
      </c>
      <c r="S36" s="91">
        <v>2</v>
      </c>
      <c r="T36" s="91">
        <v>1</v>
      </c>
      <c r="U36" s="77">
        <f>COUNTIF(I36:T36,"&gt;25")</f>
        <v>0</v>
      </c>
      <c r="V36" s="78" t="s">
        <v>149</v>
      </c>
      <c r="W36" s="95">
        <f t="shared" si="0"/>
        <v>12</v>
      </c>
      <c r="X36" s="217">
        <f t="shared" si="1"/>
        <v>1</v>
      </c>
      <c r="Y36" s="97" t="s">
        <v>152</v>
      </c>
      <c r="Z36" s="98">
        <f t="shared" si="2"/>
        <v>7</v>
      </c>
      <c r="AA36" s="94">
        <f t="shared" si="3"/>
        <v>2.3333333333333335</v>
      </c>
    </row>
    <row r="37" spans="3:27" ht="12.65" customHeight="1" x14ac:dyDescent="0.2">
      <c r="C37" s="325"/>
      <c r="D37" s="296" t="s">
        <v>145</v>
      </c>
      <c r="E37" s="297"/>
      <c r="F37" s="99"/>
      <c r="G37" s="100" t="s">
        <v>146</v>
      </c>
      <c r="H37" s="83" t="s">
        <v>167</v>
      </c>
      <c r="I37" s="83">
        <v>26</v>
      </c>
      <c r="J37" s="14">
        <v>22</v>
      </c>
      <c r="K37" s="83">
        <v>45</v>
      </c>
      <c r="L37" s="83">
        <v>49</v>
      </c>
      <c r="M37" s="83">
        <v>86</v>
      </c>
      <c r="N37" s="83">
        <v>74</v>
      </c>
      <c r="O37" s="83">
        <v>75</v>
      </c>
      <c r="P37" s="83">
        <v>190</v>
      </c>
      <c r="Q37" s="83">
        <v>31</v>
      </c>
      <c r="R37" s="83">
        <v>46</v>
      </c>
      <c r="S37" s="83">
        <v>2</v>
      </c>
      <c r="T37" s="83">
        <v>11</v>
      </c>
      <c r="U37" s="46">
        <f>COUNTIF(I37:T37,"&gt;300")</f>
        <v>0</v>
      </c>
      <c r="V37" s="47" t="s">
        <v>149</v>
      </c>
      <c r="W37" s="48">
        <f t="shared" si="0"/>
        <v>12</v>
      </c>
      <c r="X37" s="12">
        <f t="shared" si="1"/>
        <v>2</v>
      </c>
      <c r="Y37" s="102" t="s">
        <v>152</v>
      </c>
      <c r="Z37" s="14">
        <f t="shared" si="2"/>
        <v>190</v>
      </c>
      <c r="AA37" s="83">
        <f t="shared" si="3"/>
        <v>54.75</v>
      </c>
    </row>
    <row r="38" spans="3:27" ht="12" customHeight="1" x14ac:dyDescent="0.2">
      <c r="C38" s="325"/>
      <c r="D38" s="296" t="s">
        <v>33</v>
      </c>
      <c r="E38" s="297"/>
      <c r="F38" s="297"/>
      <c r="G38" s="44" t="s">
        <v>29</v>
      </c>
      <c r="H38" s="103" t="s">
        <v>136</v>
      </c>
      <c r="I38" s="103" t="s">
        <v>136</v>
      </c>
      <c r="J38" s="104">
        <v>0.49</v>
      </c>
      <c r="K38" s="103" t="s">
        <v>136</v>
      </c>
      <c r="L38" s="103" t="s">
        <v>136</v>
      </c>
      <c r="M38" s="103">
        <v>0.44</v>
      </c>
      <c r="N38" s="103" t="s">
        <v>136</v>
      </c>
      <c r="O38" s="103" t="s">
        <v>136</v>
      </c>
      <c r="P38" s="103">
        <v>0.76</v>
      </c>
      <c r="Q38" s="103" t="s">
        <v>136</v>
      </c>
      <c r="R38" s="103" t="s">
        <v>136</v>
      </c>
      <c r="S38" s="103">
        <v>0.47</v>
      </c>
      <c r="T38" s="103" t="s">
        <v>136</v>
      </c>
      <c r="U38" s="46" t="s">
        <v>136</v>
      </c>
      <c r="V38" s="47" t="s">
        <v>149</v>
      </c>
      <c r="W38" s="48">
        <f t="shared" si="0"/>
        <v>4</v>
      </c>
      <c r="X38" s="105">
        <f t="shared" si="1"/>
        <v>0.44</v>
      </c>
      <c r="Y38" s="102" t="s">
        <v>152</v>
      </c>
      <c r="Z38" s="218">
        <f t="shared" si="2"/>
        <v>0.76</v>
      </c>
      <c r="AA38" s="104">
        <f t="shared" si="3"/>
        <v>0.54</v>
      </c>
    </row>
    <row r="39" spans="3:27" ht="12" customHeight="1" x14ac:dyDescent="0.2">
      <c r="C39" s="325"/>
      <c r="D39" s="296" t="s">
        <v>34</v>
      </c>
      <c r="E39" s="297"/>
      <c r="F39" s="297"/>
      <c r="G39" s="44" t="s">
        <v>29</v>
      </c>
      <c r="H39" s="107" t="s">
        <v>136</v>
      </c>
      <c r="I39" s="107" t="s">
        <v>136</v>
      </c>
      <c r="J39" s="64">
        <v>4.1000000000000002E-2</v>
      </c>
      <c r="K39" s="107" t="s">
        <v>136</v>
      </c>
      <c r="L39" s="107" t="s">
        <v>136</v>
      </c>
      <c r="M39" s="107">
        <v>4.3999999999999997E-2</v>
      </c>
      <c r="N39" s="107" t="s">
        <v>136</v>
      </c>
      <c r="O39" s="107" t="s">
        <v>136</v>
      </c>
      <c r="P39" s="107">
        <v>3.9E-2</v>
      </c>
      <c r="Q39" s="107" t="s">
        <v>136</v>
      </c>
      <c r="R39" s="107" t="s">
        <v>136</v>
      </c>
      <c r="S39" s="107">
        <v>2.5999999999999999E-2</v>
      </c>
      <c r="T39" s="107" t="s">
        <v>136</v>
      </c>
      <c r="U39" s="46" t="s">
        <v>136</v>
      </c>
      <c r="V39" s="47" t="s">
        <v>149</v>
      </c>
      <c r="W39" s="48">
        <f t="shared" si="0"/>
        <v>4</v>
      </c>
      <c r="X39" s="108">
        <f t="shared" si="1"/>
        <v>2.5999999999999999E-2</v>
      </c>
      <c r="Y39" s="102" t="s">
        <v>152</v>
      </c>
      <c r="Z39" s="109">
        <f t="shared" si="2"/>
        <v>4.3999999999999997E-2</v>
      </c>
      <c r="AA39" s="64">
        <f t="shared" si="3"/>
        <v>3.7499999999999999E-2</v>
      </c>
    </row>
    <row r="40" spans="3:27" ht="12" customHeight="1" x14ac:dyDescent="0.2">
      <c r="C40" s="325"/>
      <c r="D40" s="296" t="s">
        <v>35</v>
      </c>
      <c r="E40" s="297"/>
      <c r="F40" s="297"/>
      <c r="G40" s="44" t="s">
        <v>36</v>
      </c>
      <c r="H40" s="70" t="s">
        <v>169</v>
      </c>
      <c r="I40" s="87" t="s">
        <v>136</v>
      </c>
      <c r="J40" s="64">
        <v>2E-3</v>
      </c>
      <c r="K40" s="87" t="s">
        <v>136</v>
      </c>
      <c r="L40" s="87" t="s">
        <v>136</v>
      </c>
      <c r="M40" s="67">
        <v>1E-3</v>
      </c>
      <c r="N40" s="87" t="s">
        <v>136</v>
      </c>
      <c r="O40" s="87" t="s">
        <v>136</v>
      </c>
      <c r="P40" s="70">
        <v>1E-3</v>
      </c>
      <c r="Q40" s="87" t="s">
        <v>136</v>
      </c>
      <c r="R40" s="87" t="s">
        <v>136</v>
      </c>
      <c r="S40" s="127">
        <v>1E-3</v>
      </c>
      <c r="T40" s="87" t="s">
        <v>136</v>
      </c>
      <c r="U40" s="46">
        <f>COUNTIF(I40:T40,"&gt;0.03")</f>
        <v>0</v>
      </c>
      <c r="V40" s="47" t="s">
        <v>149</v>
      </c>
      <c r="W40" s="48">
        <f t="shared" si="0"/>
        <v>4</v>
      </c>
      <c r="X40" s="108">
        <f t="shared" si="1"/>
        <v>1E-3</v>
      </c>
      <c r="Y40" s="102" t="s">
        <v>152</v>
      </c>
      <c r="Z40" s="109">
        <f t="shared" si="2"/>
        <v>2E-3</v>
      </c>
      <c r="AA40" s="64">
        <f t="shared" si="3"/>
        <v>1.25E-3</v>
      </c>
    </row>
    <row r="41" spans="3:27" ht="12" customHeight="1" x14ac:dyDescent="0.2">
      <c r="C41" s="325"/>
      <c r="D41" s="296" t="s">
        <v>37</v>
      </c>
      <c r="E41" s="297"/>
      <c r="F41" s="297"/>
      <c r="G41" s="44" t="s">
        <v>29</v>
      </c>
      <c r="H41" s="70" t="s">
        <v>170</v>
      </c>
      <c r="I41" s="70" t="s">
        <v>136</v>
      </c>
      <c r="J41" s="111">
        <v>6.0000000000000002E-5</v>
      </c>
      <c r="K41" s="87" t="s">
        <v>136</v>
      </c>
      <c r="L41" s="87" t="s">
        <v>136</v>
      </c>
      <c r="M41" s="111">
        <v>6.0000000000000002E-5</v>
      </c>
      <c r="N41" s="87" t="s">
        <v>136</v>
      </c>
      <c r="O41" s="87" t="s">
        <v>136</v>
      </c>
      <c r="P41" s="111">
        <v>6.0000000000000002E-5</v>
      </c>
      <c r="Q41" s="87" t="s">
        <v>136</v>
      </c>
      <c r="R41" s="87" t="s">
        <v>136</v>
      </c>
      <c r="S41" s="219">
        <v>6.0000000000000002E-5</v>
      </c>
      <c r="T41" s="87" t="s">
        <v>136</v>
      </c>
      <c r="U41" s="12">
        <f>COUNTIF(I41:T41,"&gt;0.001")</f>
        <v>0</v>
      </c>
      <c r="V41" s="13" t="s">
        <v>149</v>
      </c>
      <c r="W41" s="14">
        <f t="shared" si="0"/>
        <v>4</v>
      </c>
      <c r="X41" s="112">
        <f t="shared" si="1"/>
        <v>6.0000000000000002E-5</v>
      </c>
      <c r="Y41" s="16" t="s">
        <v>152</v>
      </c>
      <c r="Z41" s="220">
        <f t="shared" si="2"/>
        <v>6.0000000000000002E-5</v>
      </c>
      <c r="AA41" s="219">
        <f t="shared" si="3"/>
        <v>6.0000000000000002E-5</v>
      </c>
    </row>
    <row r="42" spans="3:27" ht="12" x14ac:dyDescent="0.2">
      <c r="C42" s="326"/>
      <c r="D42" s="299" t="s">
        <v>38</v>
      </c>
      <c r="E42" s="300"/>
      <c r="F42" s="300"/>
      <c r="G42" s="53" t="s">
        <v>36</v>
      </c>
      <c r="H42" s="71" t="s">
        <v>169</v>
      </c>
      <c r="I42" s="71" t="s">
        <v>136</v>
      </c>
      <c r="J42" s="71">
        <v>2.5999999999999999E-3</v>
      </c>
      <c r="K42" s="115" t="s">
        <v>136</v>
      </c>
      <c r="L42" s="115" t="s">
        <v>136</v>
      </c>
      <c r="M42" s="116">
        <v>5.9999999999999995E-4</v>
      </c>
      <c r="N42" s="115" t="s">
        <v>136</v>
      </c>
      <c r="O42" s="115" t="s">
        <v>136</v>
      </c>
      <c r="P42" s="116">
        <v>2.0999999999999999E-3</v>
      </c>
      <c r="Q42" s="115" t="s">
        <v>136</v>
      </c>
      <c r="R42" s="115" t="s">
        <v>136</v>
      </c>
      <c r="S42" s="114">
        <v>5.9999999999999995E-4</v>
      </c>
      <c r="T42" s="115" t="s">
        <v>136</v>
      </c>
      <c r="U42" s="21">
        <f>COUNTIF(I42:T42,"&gt;0.003")</f>
        <v>0</v>
      </c>
      <c r="V42" s="22" t="s">
        <v>149</v>
      </c>
      <c r="W42" s="23">
        <f t="shared" si="0"/>
        <v>4</v>
      </c>
      <c r="X42" s="117">
        <f t="shared" si="1"/>
        <v>5.9999999999999995E-4</v>
      </c>
      <c r="Y42" s="25" t="s">
        <v>152</v>
      </c>
      <c r="Z42" s="118">
        <f t="shared" si="2"/>
        <v>2.5999999999999999E-3</v>
      </c>
      <c r="AA42" s="116">
        <f t="shared" si="3"/>
        <v>1.4749999999999997E-3</v>
      </c>
    </row>
    <row r="43" spans="3:27" ht="12" customHeight="1" x14ac:dyDescent="0.2">
      <c r="C43" s="324" t="s">
        <v>39</v>
      </c>
      <c r="D43" s="293" t="s">
        <v>40</v>
      </c>
      <c r="E43" s="294"/>
      <c r="F43" s="294"/>
      <c r="G43" s="119" t="s">
        <v>29</v>
      </c>
      <c r="H43" s="28" t="s">
        <v>171</v>
      </c>
      <c r="I43" s="28" t="s">
        <v>136</v>
      </c>
      <c r="J43" s="28" t="s">
        <v>136</v>
      </c>
      <c r="K43" s="28" t="s">
        <v>136</v>
      </c>
      <c r="L43" s="28" t="s">
        <v>136</v>
      </c>
      <c r="M43" s="120">
        <v>2.9999999999999997E-4</v>
      </c>
      <c r="N43" s="28" t="s">
        <v>136</v>
      </c>
      <c r="O43" s="28" t="s">
        <v>136</v>
      </c>
      <c r="P43" s="28" t="s">
        <v>136</v>
      </c>
      <c r="Q43" s="28" t="s">
        <v>136</v>
      </c>
      <c r="R43" s="28" t="s">
        <v>136</v>
      </c>
      <c r="S43" s="120">
        <v>2.9999999999999997E-4</v>
      </c>
      <c r="T43" s="28" t="s">
        <v>136</v>
      </c>
      <c r="U43" s="30">
        <f>COUNTIF(I43:T43,"&gt;0.003")</f>
        <v>0</v>
      </c>
      <c r="V43" s="31" t="s">
        <v>149</v>
      </c>
      <c r="W43" s="32">
        <f>COUNT(I43:T43)</f>
        <v>2</v>
      </c>
      <c r="X43" s="123">
        <f>MIN(I43:T43)</f>
        <v>2.9999999999999997E-4</v>
      </c>
      <c r="Y43" s="41" t="s">
        <v>152</v>
      </c>
      <c r="Z43" s="124">
        <f>MAX(I43:T43)</f>
        <v>2.9999999999999997E-4</v>
      </c>
      <c r="AA43" s="120">
        <f>AVERAGE(I43:T43)</f>
        <v>2.9999999999999997E-4</v>
      </c>
    </row>
    <row r="44" spans="3:27" ht="12" x14ac:dyDescent="0.2">
      <c r="C44" s="325"/>
      <c r="D44" s="296" t="s">
        <v>41</v>
      </c>
      <c r="E44" s="297"/>
      <c r="F44" s="297"/>
      <c r="G44" s="44" t="s">
        <v>29</v>
      </c>
      <c r="H44" s="18" t="s">
        <v>172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88">
        <v>0.1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88">
        <v>0.1</v>
      </c>
      <c r="T44" s="18" t="s">
        <v>136</v>
      </c>
      <c r="U44" s="12">
        <f>COUNTIF(I44:T44,"&gt;0.1")</f>
        <v>0</v>
      </c>
      <c r="V44" s="13" t="s">
        <v>149</v>
      </c>
      <c r="W44" s="14">
        <f>COUNT(I44:T44)</f>
        <v>2</v>
      </c>
      <c r="X44" s="125">
        <f>MIN(I44:T44)</f>
        <v>0.1</v>
      </c>
      <c r="Y44" s="50" t="s">
        <v>152</v>
      </c>
      <c r="Z44" s="126">
        <f>MAX(I44:T44)</f>
        <v>0.1</v>
      </c>
      <c r="AA44" s="88">
        <f>AVERAGE(I44:T44)</f>
        <v>0.1</v>
      </c>
    </row>
    <row r="45" spans="3:27" ht="12" x14ac:dyDescent="0.2">
      <c r="C45" s="325"/>
      <c r="D45" s="296" t="s">
        <v>42</v>
      </c>
      <c r="E45" s="297"/>
      <c r="F45" s="297"/>
      <c r="G45" s="44" t="s">
        <v>29</v>
      </c>
      <c r="H45" s="18" t="s">
        <v>173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27">
        <v>5.0000000000000001E-3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27">
        <v>5.0000000000000001E-3</v>
      </c>
      <c r="T45" s="18" t="s">
        <v>136</v>
      </c>
      <c r="U45" s="12">
        <f>COUNTIF(I45:T45,"&gt;0.01")</f>
        <v>0</v>
      </c>
      <c r="V45" s="13" t="s">
        <v>149</v>
      </c>
      <c r="W45" s="14">
        <f t="shared" ref="W45:W65" si="4">COUNT(I45:T45)</f>
        <v>2</v>
      </c>
      <c r="X45" s="128">
        <f t="shared" ref="X45:X65" si="5">MIN(I45:T45)</f>
        <v>5.0000000000000001E-3</v>
      </c>
      <c r="Y45" s="50" t="s">
        <v>152</v>
      </c>
      <c r="Z45" s="129">
        <f t="shared" ref="Z45:Z65" si="6">MAX(I45:T45)</f>
        <v>5.0000000000000001E-3</v>
      </c>
      <c r="AA45" s="127">
        <f t="shared" ref="AA45:AA65" si="7">AVERAGE(I45:T45)</f>
        <v>5.0000000000000001E-3</v>
      </c>
    </row>
    <row r="46" spans="3:27" ht="12" x14ac:dyDescent="0.2">
      <c r="C46" s="325"/>
      <c r="D46" s="327" t="s">
        <v>43</v>
      </c>
      <c r="E46" s="328"/>
      <c r="F46" s="328"/>
      <c r="G46" s="75" t="s">
        <v>29</v>
      </c>
      <c r="H46" s="130" t="s">
        <v>174</v>
      </c>
      <c r="I46" s="130" t="s">
        <v>136</v>
      </c>
      <c r="J46" s="130" t="s">
        <v>136</v>
      </c>
      <c r="K46" s="130" t="s">
        <v>136</v>
      </c>
      <c r="L46" s="130" t="s">
        <v>136</v>
      </c>
      <c r="M46" s="131">
        <v>0.01</v>
      </c>
      <c r="N46" s="130" t="s">
        <v>136</v>
      </c>
      <c r="O46" s="130" t="s">
        <v>136</v>
      </c>
      <c r="P46" s="130" t="s">
        <v>136</v>
      </c>
      <c r="Q46" s="130" t="s">
        <v>136</v>
      </c>
      <c r="R46" s="130" t="s">
        <v>136</v>
      </c>
      <c r="S46" s="131">
        <v>0.01</v>
      </c>
      <c r="T46" s="130" t="s">
        <v>136</v>
      </c>
      <c r="U46" s="77">
        <f>COUNTIF(I46:T46,"&gt;0.02")</f>
        <v>0</v>
      </c>
      <c r="V46" s="78" t="s">
        <v>149</v>
      </c>
      <c r="W46" s="95">
        <f t="shared" si="4"/>
        <v>2</v>
      </c>
      <c r="X46" s="134">
        <f t="shared" si="5"/>
        <v>0.01</v>
      </c>
      <c r="Y46" s="80" t="s">
        <v>152</v>
      </c>
      <c r="Z46" s="135">
        <f t="shared" si="6"/>
        <v>0.01</v>
      </c>
      <c r="AA46" s="131">
        <f t="shared" si="7"/>
        <v>0.01</v>
      </c>
    </row>
    <row r="47" spans="3:27" ht="12" x14ac:dyDescent="0.2">
      <c r="C47" s="325"/>
      <c r="D47" s="296" t="s">
        <v>44</v>
      </c>
      <c r="E47" s="297"/>
      <c r="F47" s="297"/>
      <c r="G47" s="44" t="s">
        <v>29</v>
      </c>
      <c r="H47" s="136" t="s">
        <v>173</v>
      </c>
      <c r="I47" s="136" t="s">
        <v>136</v>
      </c>
      <c r="J47" s="136" t="s">
        <v>136</v>
      </c>
      <c r="K47" s="136" t="s">
        <v>136</v>
      </c>
      <c r="L47" s="136" t="s">
        <v>136</v>
      </c>
      <c r="M47" s="127">
        <v>5.0000000000000001E-3</v>
      </c>
      <c r="N47" s="136" t="s">
        <v>136</v>
      </c>
      <c r="O47" s="136" t="s">
        <v>136</v>
      </c>
      <c r="P47" s="18" t="s">
        <v>136</v>
      </c>
      <c r="Q47" s="18" t="s">
        <v>136</v>
      </c>
      <c r="R47" s="18" t="s">
        <v>136</v>
      </c>
      <c r="S47" s="127">
        <v>5.0000000000000001E-3</v>
      </c>
      <c r="T47" s="18" t="s">
        <v>136</v>
      </c>
      <c r="U47" s="84">
        <f>COUNTIF(I47:T47,"&gt;0.01")</f>
        <v>0</v>
      </c>
      <c r="V47" s="85" t="s">
        <v>149</v>
      </c>
      <c r="W47" s="86">
        <f t="shared" si="4"/>
        <v>2</v>
      </c>
      <c r="X47" s="128">
        <f t="shared" si="5"/>
        <v>5.0000000000000001E-3</v>
      </c>
      <c r="Y47" s="50" t="s">
        <v>152</v>
      </c>
      <c r="Z47" s="129">
        <f t="shared" si="6"/>
        <v>5.0000000000000001E-3</v>
      </c>
      <c r="AA47" s="127">
        <f t="shared" si="7"/>
        <v>5.0000000000000001E-3</v>
      </c>
    </row>
    <row r="48" spans="3:27" ht="12" x14ac:dyDescent="0.2">
      <c r="C48" s="325"/>
      <c r="D48" s="296" t="s">
        <v>45</v>
      </c>
      <c r="E48" s="297"/>
      <c r="F48" s="297"/>
      <c r="G48" s="44" t="s">
        <v>29</v>
      </c>
      <c r="H48" s="18" t="s">
        <v>175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38">
        <v>5.0000000000000001E-4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38">
        <v>5.0000000000000001E-4</v>
      </c>
      <c r="T48" s="18" t="s">
        <v>136</v>
      </c>
      <c r="U48" s="12">
        <f>COUNTIF(I48:T48,"&gt;0.005")</f>
        <v>0</v>
      </c>
      <c r="V48" s="13" t="s">
        <v>149</v>
      </c>
      <c r="W48" s="14">
        <f t="shared" si="4"/>
        <v>2</v>
      </c>
      <c r="X48" s="139">
        <f t="shared" si="5"/>
        <v>5.0000000000000001E-4</v>
      </c>
      <c r="Y48" s="50" t="s">
        <v>152</v>
      </c>
      <c r="Z48" s="140">
        <f t="shared" si="6"/>
        <v>5.0000000000000001E-4</v>
      </c>
      <c r="AA48" s="138">
        <f t="shared" si="7"/>
        <v>5.0000000000000001E-4</v>
      </c>
    </row>
    <row r="49" spans="3:27" ht="12" x14ac:dyDescent="0.2">
      <c r="C49" s="325"/>
      <c r="D49" s="296" t="s">
        <v>46</v>
      </c>
      <c r="E49" s="297"/>
      <c r="F49" s="297"/>
      <c r="G49" s="44" t="s">
        <v>29</v>
      </c>
      <c r="H49" s="18" t="s">
        <v>172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83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83" t="s">
        <v>136</v>
      </c>
      <c r="T49" s="18" t="s">
        <v>136</v>
      </c>
      <c r="U49" s="12"/>
      <c r="V49" s="13" t="s">
        <v>136</v>
      </c>
      <c r="W49" s="14"/>
      <c r="X49" s="128"/>
      <c r="Y49" s="50" t="s">
        <v>136</v>
      </c>
      <c r="Z49" s="129"/>
      <c r="AA49" s="127" t="s">
        <v>136</v>
      </c>
    </row>
    <row r="50" spans="3:27" ht="12" x14ac:dyDescent="0.2">
      <c r="C50" s="325"/>
      <c r="D50" s="327" t="s">
        <v>47</v>
      </c>
      <c r="E50" s="328"/>
      <c r="F50" s="328"/>
      <c r="G50" s="75" t="s">
        <v>29</v>
      </c>
      <c r="H50" s="130" t="s">
        <v>172</v>
      </c>
      <c r="I50" s="130" t="s">
        <v>136</v>
      </c>
      <c r="J50" s="130" t="s">
        <v>136</v>
      </c>
      <c r="K50" s="130" t="s">
        <v>136</v>
      </c>
      <c r="L50" s="130" t="s">
        <v>136</v>
      </c>
      <c r="M50" s="141">
        <v>5.0000000000000001E-4</v>
      </c>
      <c r="N50" s="130" t="s">
        <v>136</v>
      </c>
      <c r="O50" s="130" t="s">
        <v>136</v>
      </c>
      <c r="P50" s="130" t="s">
        <v>136</v>
      </c>
      <c r="Q50" s="130" t="s">
        <v>136</v>
      </c>
      <c r="R50" s="130" t="s">
        <v>136</v>
      </c>
      <c r="S50" s="141" t="s">
        <v>137</v>
      </c>
      <c r="T50" s="130" t="s">
        <v>136</v>
      </c>
      <c r="U50" s="77">
        <f>COUNTIF(I50:T50,"&gt;0.005")</f>
        <v>0</v>
      </c>
      <c r="V50" s="78" t="s">
        <v>149</v>
      </c>
      <c r="W50" s="95">
        <f t="shared" si="4"/>
        <v>1</v>
      </c>
      <c r="X50" s="142">
        <f t="shared" ref="X50" si="8">MIN(I50:T50)</f>
        <v>5.0000000000000001E-4</v>
      </c>
      <c r="Y50" s="80" t="s">
        <v>152</v>
      </c>
      <c r="Z50" s="143">
        <f t="shared" ref="Z50" si="9">MAX(I50:T50)</f>
        <v>5.0000000000000001E-4</v>
      </c>
      <c r="AA50" s="141">
        <f t="shared" ref="AA50" si="10">AVERAGE(I50:T50)</f>
        <v>5.0000000000000001E-4</v>
      </c>
    </row>
    <row r="51" spans="3:27" ht="12" x14ac:dyDescent="0.2">
      <c r="C51" s="325"/>
      <c r="D51" s="296" t="s">
        <v>48</v>
      </c>
      <c r="E51" s="297"/>
      <c r="F51" s="297"/>
      <c r="G51" s="44" t="s">
        <v>29</v>
      </c>
      <c r="H51" s="136" t="s">
        <v>174</v>
      </c>
      <c r="I51" s="136" t="s">
        <v>136</v>
      </c>
      <c r="J51" s="136" t="s">
        <v>136</v>
      </c>
      <c r="K51" s="136" t="s">
        <v>136</v>
      </c>
      <c r="L51" s="136" t="s">
        <v>136</v>
      </c>
      <c r="M51" s="127">
        <v>2E-3</v>
      </c>
      <c r="N51" s="136" t="s">
        <v>136</v>
      </c>
      <c r="O51" s="136" t="s">
        <v>136</v>
      </c>
      <c r="P51" s="18" t="s">
        <v>136</v>
      </c>
      <c r="Q51" s="18" t="s">
        <v>136</v>
      </c>
      <c r="R51" s="18" t="s">
        <v>136</v>
      </c>
      <c r="S51" s="127">
        <v>2E-3</v>
      </c>
      <c r="T51" s="18" t="s">
        <v>136</v>
      </c>
      <c r="U51" s="12">
        <f>COUNTIF(I51:T51,"&gt;0.02")</f>
        <v>0</v>
      </c>
      <c r="V51" s="221" t="s">
        <v>149</v>
      </c>
      <c r="W51" s="14">
        <f t="shared" si="4"/>
        <v>2</v>
      </c>
      <c r="X51" s="128">
        <f t="shared" si="5"/>
        <v>2E-3</v>
      </c>
      <c r="Y51" s="50" t="s">
        <v>152</v>
      </c>
      <c r="Z51" s="129">
        <f t="shared" si="6"/>
        <v>2E-3</v>
      </c>
      <c r="AA51" s="127">
        <f t="shared" si="7"/>
        <v>2E-3</v>
      </c>
    </row>
    <row r="52" spans="3:27" ht="12" x14ac:dyDescent="0.2">
      <c r="C52" s="325"/>
      <c r="D52" s="296" t="s">
        <v>49</v>
      </c>
      <c r="E52" s="297"/>
      <c r="F52" s="297"/>
      <c r="G52" s="44" t="s">
        <v>29</v>
      </c>
      <c r="H52" s="18" t="s">
        <v>176</v>
      </c>
      <c r="I52" s="18" t="s">
        <v>136</v>
      </c>
      <c r="J52" s="18" t="s">
        <v>136</v>
      </c>
      <c r="K52" s="18" t="s">
        <v>136</v>
      </c>
      <c r="L52" s="18" t="s">
        <v>136</v>
      </c>
      <c r="M52" s="138">
        <v>2.0000000000000001E-4</v>
      </c>
      <c r="N52" s="18" t="s">
        <v>136</v>
      </c>
      <c r="O52" s="18" t="s">
        <v>136</v>
      </c>
      <c r="P52" s="18" t="s">
        <v>136</v>
      </c>
      <c r="Q52" s="18" t="s">
        <v>136</v>
      </c>
      <c r="R52" s="18" t="s">
        <v>136</v>
      </c>
      <c r="S52" s="138">
        <v>2.0000000000000001E-4</v>
      </c>
      <c r="T52" s="18" t="s">
        <v>136</v>
      </c>
      <c r="U52" s="12">
        <f t="shared" ref="U52:U63" si="11">COUNTIF(I52:T52,"&gt;0.003")</f>
        <v>0</v>
      </c>
      <c r="V52" s="13" t="s">
        <v>149</v>
      </c>
      <c r="W52" s="14">
        <f t="shared" si="4"/>
        <v>2</v>
      </c>
      <c r="X52" s="139">
        <f t="shared" si="5"/>
        <v>2.0000000000000001E-4</v>
      </c>
      <c r="Y52" s="50" t="s">
        <v>152</v>
      </c>
      <c r="Z52" s="140">
        <f t="shared" si="6"/>
        <v>2.0000000000000001E-4</v>
      </c>
      <c r="AA52" s="138">
        <f t="shared" si="7"/>
        <v>2.0000000000000001E-4</v>
      </c>
    </row>
    <row r="53" spans="3:27" ht="12" x14ac:dyDescent="0.2">
      <c r="C53" s="325"/>
      <c r="D53" s="296" t="s">
        <v>50</v>
      </c>
      <c r="E53" s="297"/>
      <c r="F53" s="297"/>
      <c r="G53" s="44" t="s">
        <v>29</v>
      </c>
      <c r="H53" s="18" t="s">
        <v>177</v>
      </c>
      <c r="I53" s="18" t="s">
        <v>136</v>
      </c>
      <c r="J53" s="18" t="s">
        <v>136</v>
      </c>
      <c r="K53" s="18" t="s">
        <v>136</v>
      </c>
      <c r="L53" s="18" t="s">
        <v>136</v>
      </c>
      <c r="M53" s="138">
        <v>4.0000000000000002E-4</v>
      </c>
      <c r="N53" s="18" t="s">
        <v>136</v>
      </c>
      <c r="O53" s="18" t="s">
        <v>136</v>
      </c>
      <c r="P53" s="18" t="s">
        <v>136</v>
      </c>
      <c r="Q53" s="18" t="s">
        <v>136</v>
      </c>
      <c r="R53" s="18" t="s">
        <v>136</v>
      </c>
      <c r="S53" s="138">
        <v>4.0000000000000002E-4</v>
      </c>
      <c r="T53" s="18" t="s">
        <v>136</v>
      </c>
      <c r="U53" s="12">
        <f>COUNTIF(I53:T53,"&gt;0.002")</f>
        <v>0</v>
      </c>
      <c r="V53" s="13" t="s">
        <v>149</v>
      </c>
      <c r="W53" s="14">
        <f t="shared" si="4"/>
        <v>2</v>
      </c>
      <c r="X53" s="139">
        <f t="shared" si="5"/>
        <v>4.0000000000000002E-4</v>
      </c>
      <c r="Y53" s="50" t="s">
        <v>152</v>
      </c>
      <c r="Z53" s="140">
        <f t="shared" si="6"/>
        <v>4.0000000000000002E-4</v>
      </c>
      <c r="AA53" s="138">
        <f t="shared" si="7"/>
        <v>4.0000000000000002E-4</v>
      </c>
    </row>
    <row r="54" spans="3:27" ht="12" x14ac:dyDescent="0.2">
      <c r="C54" s="325"/>
      <c r="D54" s="327" t="s">
        <v>51</v>
      </c>
      <c r="E54" s="328"/>
      <c r="F54" s="328"/>
      <c r="G54" s="75" t="s">
        <v>29</v>
      </c>
      <c r="H54" s="130" t="s">
        <v>178</v>
      </c>
      <c r="I54" s="130" t="s">
        <v>136</v>
      </c>
      <c r="J54" s="130" t="s">
        <v>136</v>
      </c>
      <c r="K54" s="130" t="s">
        <v>136</v>
      </c>
      <c r="L54" s="130" t="s">
        <v>136</v>
      </c>
      <c r="M54" s="144">
        <v>2E-3</v>
      </c>
      <c r="N54" s="130" t="s">
        <v>136</v>
      </c>
      <c r="O54" s="130" t="s">
        <v>136</v>
      </c>
      <c r="P54" s="130" t="s">
        <v>136</v>
      </c>
      <c r="Q54" s="130" t="s">
        <v>136</v>
      </c>
      <c r="R54" s="130" t="s">
        <v>136</v>
      </c>
      <c r="S54" s="144">
        <v>2E-3</v>
      </c>
      <c r="T54" s="130" t="s">
        <v>136</v>
      </c>
      <c r="U54" s="77">
        <f>COUNTIF(I54:T54,"&gt;0.1")</f>
        <v>0</v>
      </c>
      <c r="V54" s="78" t="s">
        <v>149</v>
      </c>
      <c r="W54" s="95">
        <f t="shared" si="4"/>
        <v>2</v>
      </c>
      <c r="X54" s="145">
        <f t="shared" si="5"/>
        <v>2E-3</v>
      </c>
      <c r="Y54" s="80" t="s">
        <v>152</v>
      </c>
      <c r="Z54" s="146">
        <f t="shared" si="6"/>
        <v>2E-3</v>
      </c>
      <c r="AA54" s="144">
        <f t="shared" si="7"/>
        <v>2E-3</v>
      </c>
    </row>
    <row r="55" spans="3:27" ht="12" x14ac:dyDescent="0.2">
      <c r="C55" s="325"/>
      <c r="D55" s="296" t="s">
        <v>52</v>
      </c>
      <c r="E55" s="297"/>
      <c r="F55" s="297"/>
      <c r="G55" s="44" t="s">
        <v>29</v>
      </c>
      <c r="H55" s="136" t="s">
        <v>179</v>
      </c>
      <c r="I55" s="136" t="s">
        <v>136</v>
      </c>
      <c r="J55" s="136" t="s">
        <v>136</v>
      </c>
      <c r="K55" s="136" t="s">
        <v>136</v>
      </c>
      <c r="L55" s="136" t="s">
        <v>136</v>
      </c>
      <c r="M55" s="127">
        <v>4.0000000000000001E-3</v>
      </c>
      <c r="N55" s="136" t="s">
        <v>136</v>
      </c>
      <c r="O55" s="136" t="s">
        <v>136</v>
      </c>
      <c r="P55" s="18" t="s">
        <v>136</v>
      </c>
      <c r="Q55" s="18" t="s">
        <v>136</v>
      </c>
      <c r="R55" s="18" t="s">
        <v>136</v>
      </c>
      <c r="S55" s="127">
        <v>4.0000000000000001E-3</v>
      </c>
      <c r="T55" s="18" t="s">
        <v>136</v>
      </c>
      <c r="U55" s="84">
        <f>COUNTIF(I55:T55,"&gt;0.04")</f>
        <v>0</v>
      </c>
      <c r="V55" s="85" t="s">
        <v>149</v>
      </c>
      <c r="W55" s="86">
        <f t="shared" si="4"/>
        <v>2</v>
      </c>
      <c r="X55" s="128">
        <f t="shared" si="5"/>
        <v>4.0000000000000001E-3</v>
      </c>
      <c r="Y55" s="50" t="s">
        <v>152</v>
      </c>
      <c r="Z55" s="129">
        <f t="shared" si="6"/>
        <v>4.0000000000000001E-3</v>
      </c>
      <c r="AA55" s="127">
        <f t="shared" si="7"/>
        <v>4.0000000000000001E-3</v>
      </c>
    </row>
    <row r="56" spans="3:27" ht="12" x14ac:dyDescent="0.2">
      <c r="C56" s="325"/>
      <c r="D56" s="296" t="s">
        <v>53</v>
      </c>
      <c r="E56" s="297"/>
      <c r="F56" s="297"/>
      <c r="G56" s="44" t="s">
        <v>29</v>
      </c>
      <c r="H56" s="18" t="s">
        <v>180</v>
      </c>
      <c r="I56" s="18" t="s">
        <v>136</v>
      </c>
      <c r="J56" s="18" t="s">
        <v>136</v>
      </c>
      <c r="K56" s="18" t="s">
        <v>136</v>
      </c>
      <c r="L56" s="18" t="s">
        <v>136</v>
      </c>
      <c r="M56" s="138">
        <v>5.0000000000000001E-4</v>
      </c>
      <c r="N56" s="18" t="s">
        <v>136</v>
      </c>
      <c r="O56" s="18" t="s">
        <v>136</v>
      </c>
      <c r="P56" s="18" t="s">
        <v>136</v>
      </c>
      <c r="Q56" s="18" t="s">
        <v>136</v>
      </c>
      <c r="R56" s="18" t="s">
        <v>136</v>
      </c>
      <c r="S56" s="138">
        <v>5.0000000000000001E-4</v>
      </c>
      <c r="T56" s="18" t="s">
        <v>136</v>
      </c>
      <c r="U56" s="12">
        <f>COUNTIF(I56:T56,"&gt;1")</f>
        <v>0</v>
      </c>
      <c r="V56" s="13" t="s">
        <v>149</v>
      </c>
      <c r="W56" s="14">
        <f t="shared" si="4"/>
        <v>2</v>
      </c>
      <c r="X56" s="139">
        <f t="shared" si="5"/>
        <v>5.0000000000000001E-4</v>
      </c>
      <c r="Y56" s="50" t="s">
        <v>152</v>
      </c>
      <c r="Z56" s="140">
        <f t="shared" si="6"/>
        <v>5.0000000000000001E-4</v>
      </c>
      <c r="AA56" s="138">
        <f t="shared" si="7"/>
        <v>5.0000000000000001E-4</v>
      </c>
    </row>
    <row r="57" spans="3:27" ht="12" x14ac:dyDescent="0.2">
      <c r="C57" s="325"/>
      <c r="D57" s="296" t="s">
        <v>54</v>
      </c>
      <c r="E57" s="297"/>
      <c r="F57" s="297"/>
      <c r="G57" s="44" t="s">
        <v>29</v>
      </c>
      <c r="H57" s="18" t="s">
        <v>181</v>
      </c>
      <c r="I57" s="18" t="s">
        <v>136</v>
      </c>
      <c r="J57" s="18" t="s">
        <v>136</v>
      </c>
      <c r="K57" s="18" t="s">
        <v>136</v>
      </c>
      <c r="L57" s="18" t="s">
        <v>136</v>
      </c>
      <c r="M57" s="138">
        <v>5.9999999999999995E-4</v>
      </c>
      <c r="N57" s="18" t="s">
        <v>136</v>
      </c>
      <c r="O57" s="18" t="s">
        <v>136</v>
      </c>
      <c r="P57" s="18" t="s">
        <v>136</v>
      </c>
      <c r="Q57" s="18" t="s">
        <v>136</v>
      </c>
      <c r="R57" s="18" t="s">
        <v>136</v>
      </c>
      <c r="S57" s="138">
        <v>5.9999999999999995E-4</v>
      </c>
      <c r="T57" s="18" t="s">
        <v>136</v>
      </c>
      <c r="U57" s="12">
        <f>COUNTIF(I57:T57,"&gt;0.1")</f>
        <v>0</v>
      </c>
      <c r="V57" s="13" t="s">
        <v>149</v>
      </c>
      <c r="W57" s="14">
        <f t="shared" si="4"/>
        <v>2</v>
      </c>
      <c r="X57" s="139">
        <f t="shared" si="5"/>
        <v>5.9999999999999995E-4</v>
      </c>
      <c r="Y57" s="50" t="s">
        <v>152</v>
      </c>
      <c r="Z57" s="140">
        <f t="shared" si="6"/>
        <v>5.9999999999999995E-4</v>
      </c>
      <c r="AA57" s="138">
        <f t="shared" si="7"/>
        <v>5.9999999999999995E-4</v>
      </c>
    </row>
    <row r="58" spans="3:27" ht="12" x14ac:dyDescent="0.2">
      <c r="C58" s="325"/>
      <c r="D58" s="327" t="s">
        <v>55</v>
      </c>
      <c r="E58" s="328"/>
      <c r="F58" s="328"/>
      <c r="G58" s="75" t="s">
        <v>29</v>
      </c>
      <c r="H58" s="130" t="s">
        <v>168</v>
      </c>
      <c r="I58" s="130" t="s">
        <v>136</v>
      </c>
      <c r="J58" s="130" t="s">
        <v>136</v>
      </c>
      <c r="K58" s="130" t="s">
        <v>136</v>
      </c>
      <c r="L58" s="130" t="s">
        <v>136</v>
      </c>
      <c r="M58" s="144">
        <v>1E-3</v>
      </c>
      <c r="N58" s="130" t="s">
        <v>136</v>
      </c>
      <c r="O58" s="130" t="s">
        <v>136</v>
      </c>
      <c r="P58" s="130" t="s">
        <v>136</v>
      </c>
      <c r="Q58" s="130" t="s">
        <v>136</v>
      </c>
      <c r="R58" s="130" t="s">
        <v>136</v>
      </c>
      <c r="S58" s="144">
        <v>1E-3</v>
      </c>
      <c r="T58" s="130" t="s">
        <v>136</v>
      </c>
      <c r="U58" s="77">
        <f>COUNTIF(I58:T58,"&gt;0.01")</f>
        <v>0</v>
      </c>
      <c r="V58" s="78" t="s">
        <v>149</v>
      </c>
      <c r="W58" s="95">
        <f t="shared" si="4"/>
        <v>2</v>
      </c>
      <c r="X58" s="145">
        <f t="shared" si="5"/>
        <v>1E-3</v>
      </c>
      <c r="Y58" s="80" t="s">
        <v>152</v>
      </c>
      <c r="Z58" s="146">
        <f t="shared" si="6"/>
        <v>1E-3</v>
      </c>
      <c r="AA58" s="144">
        <f t="shared" si="7"/>
        <v>1E-3</v>
      </c>
    </row>
    <row r="59" spans="3:27" ht="12" x14ac:dyDescent="0.2">
      <c r="C59" s="325"/>
      <c r="D59" s="296" t="s">
        <v>56</v>
      </c>
      <c r="E59" s="297"/>
      <c r="F59" s="297"/>
      <c r="G59" s="44" t="s">
        <v>29</v>
      </c>
      <c r="H59" s="136" t="s">
        <v>173</v>
      </c>
      <c r="I59" s="136" t="s">
        <v>136</v>
      </c>
      <c r="J59" s="136" t="s">
        <v>136</v>
      </c>
      <c r="K59" s="136" t="s">
        <v>136</v>
      </c>
      <c r="L59" s="136" t="s">
        <v>136</v>
      </c>
      <c r="M59" s="138">
        <v>5.0000000000000001E-4</v>
      </c>
      <c r="N59" s="136" t="s">
        <v>136</v>
      </c>
      <c r="O59" s="136" t="s">
        <v>136</v>
      </c>
      <c r="P59" s="18" t="s">
        <v>136</v>
      </c>
      <c r="Q59" s="18" t="s">
        <v>136</v>
      </c>
      <c r="R59" s="18" t="s">
        <v>136</v>
      </c>
      <c r="S59" s="138">
        <v>5.0000000000000001E-4</v>
      </c>
      <c r="T59" s="18" t="s">
        <v>136</v>
      </c>
      <c r="U59" s="84">
        <f>COUNTIF(I59:T59,"&gt;0.01")</f>
        <v>0</v>
      </c>
      <c r="V59" s="85" t="s">
        <v>149</v>
      </c>
      <c r="W59" s="86">
        <f t="shared" si="4"/>
        <v>2</v>
      </c>
      <c r="X59" s="139">
        <f t="shared" si="5"/>
        <v>5.0000000000000001E-4</v>
      </c>
      <c r="Y59" s="50" t="s">
        <v>152</v>
      </c>
      <c r="Z59" s="140">
        <f t="shared" si="6"/>
        <v>5.0000000000000001E-4</v>
      </c>
      <c r="AA59" s="138">
        <f t="shared" si="7"/>
        <v>5.0000000000000001E-4</v>
      </c>
    </row>
    <row r="60" spans="3:27" ht="12" x14ac:dyDescent="0.2">
      <c r="C60" s="325"/>
      <c r="D60" s="296" t="s">
        <v>57</v>
      </c>
      <c r="E60" s="297"/>
      <c r="F60" s="297"/>
      <c r="G60" s="44" t="s">
        <v>29</v>
      </c>
      <c r="H60" s="18" t="s">
        <v>176</v>
      </c>
      <c r="I60" s="18" t="s">
        <v>136</v>
      </c>
      <c r="J60" s="18" t="s">
        <v>136</v>
      </c>
      <c r="K60" s="18" t="s">
        <v>136</v>
      </c>
      <c r="L60" s="18" t="s">
        <v>136</v>
      </c>
      <c r="M60" s="138">
        <v>2.0000000000000001E-4</v>
      </c>
      <c r="N60" s="18" t="s">
        <v>136</v>
      </c>
      <c r="O60" s="18" t="s">
        <v>136</v>
      </c>
      <c r="P60" s="18" t="s">
        <v>136</v>
      </c>
      <c r="Q60" s="18" t="s">
        <v>136</v>
      </c>
      <c r="R60" s="18" t="s">
        <v>136</v>
      </c>
      <c r="S60" s="138">
        <v>2.0000000000000001E-4</v>
      </c>
      <c r="T60" s="18" t="s">
        <v>136</v>
      </c>
      <c r="U60" s="12">
        <f>COUNTIF(I60:T60,"&gt;0.01")</f>
        <v>0</v>
      </c>
      <c r="V60" s="13" t="s">
        <v>149</v>
      </c>
      <c r="W60" s="14">
        <f t="shared" si="4"/>
        <v>2</v>
      </c>
      <c r="X60" s="139">
        <f t="shared" si="5"/>
        <v>2.0000000000000001E-4</v>
      </c>
      <c r="Y60" s="50" t="s">
        <v>152</v>
      </c>
      <c r="Z60" s="140">
        <f t="shared" si="6"/>
        <v>2.0000000000000001E-4</v>
      </c>
      <c r="AA60" s="138">
        <f t="shared" si="7"/>
        <v>2.0000000000000001E-4</v>
      </c>
    </row>
    <row r="61" spans="3:27" ht="12" x14ac:dyDescent="0.2">
      <c r="C61" s="325"/>
      <c r="D61" s="296" t="s">
        <v>58</v>
      </c>
      <c r="E61" s="297"/>
      <c r="F61" s="297"/>
      <c r="G61" s="44" t="s">
        <v>29</v>
      </c>
      <c r="H61" s="18" t="s">
        <v>181</v>
      </c>
      <c r="I61" s="18" t="s">
        <v>136</v>
      </c>
      <c r="J61" s="18" t="s">
        <v>136</v>
      </c>
      <c r="K61" s="18" t="s">
        <v>136</v>
      </c>
      <c r="L61" s="18" t="s">
        <v>136</v>
      </c>
      <c r="M61" s="138">
        <v>5.9999999999999995E-4</v>
      </c>
      <c r="N61" s="18" t="s">
        <v>136</v>
      </c>
      <c r="O61" s="18" t="s">
        <v>136</v>
      </c>
      <c r="P61" s="18" t="s">
        <v>136</v>
      </c>
      <c r="Q61" s="18" t="s">
        <v>136</v>
      </c>
      <c r="R61" s="18" t="s">
        <v>136</v>
      </c>
      <c r="S61" s="138">
        <v>5.9999999999999995E-4</v>
      </c>
      <c r="T61" s="18" t="s">
        <v>136</v>
      </c>
      <c r="U61" s="12">
        <f>COUNTIF(I61:T61,"&gt;0.002")</f>
        <v>0</v>
      </c>
      <c r="V61" s="13" t="s">
        <v>149</v>
      </c>
      <c r="W61" s="14">
        <f t="shared" si="4"/>
        <v>2</v>
      </c>
      <c r="X61" s="139">
        <f t="shared" si="5"/>
        <v>5.9999999999999995E-4</v>
      </c>
      <c r="Y61" s="50" t="s">
        <v>152</v>
      </c>
      <c r="Z61" s="140">
        <f t="shared" si="6"/>
        <v>5.9999999999999995E-4</v>
      </c>
      <c r="AA61" s="138">
        <f t="shared" si="7"/>
        <v>5.9999999999999995E-4</v>
      </c>
    </row>
    <row r="62" spans="3:27" ht="12" x14ac:dyDescent="0.2">
      <c r="C62" s="325"/>
      <c r="D62" s="327" t="s">
        <v>59</v>
      </c>
      <c r="E62" s="328"/>
      <c r="F62" s="328"/>
      <c r="G62" s="75" t="s">
        <v>29</v>
      </c>
      <c r="H62" s="130" t="s">
        <v>171</v>
      </c>
      <c r="I62" s="130" t="s">
        <v>136</v>
      </c>
      <c r="J62" s="130" t="s">
        <v>136</v>
      </c>
      <c r="K62" s="130" t="s">
        <v>136</v>
      </c>
      <c r="L62" s="130" t="s">
        <v>136</v>
      </c>
      <c r="M62" s="141">
        <v>2.9999999999999997E-4</v>
      </c>
      <c r="N62" s="130" t="s">
        <v>136</v>
      </c>
      <c r="O62" s="130" t="s">
        <v>136</v>
      </c>
      <c r="P62" s="130" t="s">
        <v>136</v>
      </c>
      <c r="Q62" s="130" t="s">
        <v>136</v>
      </c>
      <c r="R62" s="130" t="s">
        <v>136</v>
      </c>
      <c r="S62" s="141">
        <v>2.9999999999999997E-4</v>
      </c>
      <c r="T62" s="130" t="s">
        <v>136</v>
      </c>
      <c r="U62" s="77">
        <f>COUNTIF(I62:T62,"&gt;0.006")</f>
        <v>0</v>
      </c>
      <c r="V62" s="78" t="s">
        <v>149</v>
      </c>
      <c r="W62" s="95">
        <f t="shared" si="4"/>
        <v>2</v>
      </c>
      <c r="X62" s="142">
        <f t="shared" si="5"/>
        <v>2.9999999999999997E-4</v>
      </c>
      <c r="Y62" s="80" t="s">
        <v>152</v>
      </c>
      <c r="Z62" s="143">
        <f t="shared" si="6"/>
        <v>2.9999999999999997E-4</v>
      </c>
      <c r="AA62" s="141">
        <f t="shared" si="7"/>
        <v>2.9999999999999997E-4</v>
      </c>
    </row>
    <row r="63" spans="3:27" ht="12" x14ac:dyDescent="0.2">
      <c r="C63" s="325"/>
      <c r="D63" s="296" t="s">
        <v>60</v>
      </c>
      <c r="E63" s="297"/>
      <c r="F63" s="297"/>
      <c r="G63" s="44" t="s">
        <v>29</v>
      </c>
      <c r="H63" s="136" t="s">
        <v>174</v>
      </c>
      <c r="I63" s="136" t="s">
        <v>136</v>
      </c>
      <c r="J63" s="136" t="s">
        <v>136</v>
      </c>
      <c r="K63" s="136" t="s">
        <v>136</v>
      </c>
      <c r="L63" s="136" t="s">
        <v>136</v>
      </c>
      <c r="M63" s="127">
        <v>2E-3</v>
      </c>
      <c r="N63" s="136" t="s">
        <v>136</v>
      </c>
      <c r="O63" s="136" t="s">
        <v>136</v>
      </c>
      <c r="P63" s="18" t="s">
        <v>136</v>
      </c>
      <c r="Q63" s="18" t="s">
        <v>136</v>
      </c>
      <c r="R63" s="18" t="s">
        <v>136</v>
      </c>
      <c r="S63" s="127">
        <v>2E-3</v>
      </c>
      <c r="T63" s="18" t="s">
        <v>136</v>
      </c>
      <c r="U63" s="84">
        <f t="shared" si="11"/>
        <v>0</v>
      </c>
      <c r="V63" s="85" t="s">
        <v>149</v>
      </c>
      <c r="W63" s="86">
        <f t="shared" si="4"/>
        <v>2</v>
      </c>
      <c r="X63" s="128">
        <f t="shared" si="5"/>
        <v>2E-3</v>
      </c>
      <c r="Y63" s="50" t="s">
        <v>152</v>
      </c>
      <c r="Z63" s="129">
        <f t="shared" si="6"/>
        <v>2E-3</v>
      </c>
      <c r="AA63" s="127">
        <f t="shared" si="7"/>
        <v>2E-3</v>
      </c>
    </row>
    <row r="64" spans="3:27" ht="12" x14ac:dyDescent="0.2">
      <c r="C64" s="325"/>
      <c r="D64" s="296" t="s">
        <v>61</v>
      </c>
      <c r="E64" s="297"/>
      <c r="F64" s="297"/>
      <c r="G64" s="44" t="s">
        <v>29</v>
      </c>
      <c r="H64" s="18" t="s">
        <v>173</v>
      </c>
      <c r="I64" s="18" t="s">
        <v>136</v>
      </c>
      <c r="J64" s="18" t="s">
        <v>136</v>
      </c>
      <c r="K64" s="18" t="s">
        <v>136</v>
      </c>
      <c r="L64" s="18" t="s">
        <v>136</v>
      </c>
      <c r="M64" s="127">
        <v>1E-3</v>
      </c>
      <c r="N64" s="18" t="s">
        <v>136</v>
      </c>
      <c r="O64" s="18" t="s">
        <v>136</v>
      </c>
      <c r="P64" s="18" t="s">
        <v>136</v>
      </c>
      <c r="Q64" s="18" t="s">
        <v>136</v>
      </c>
      <c r="R64" s="18" t="s">
        <v>136</v>
      </c>
      <c r="S64" s="127">
        <v>1E-3</v>
      </c>
      <c r="T64" s="18" t="s">
        <v>136</v>
      </c>
      <c r="U64" s="12">
        <f>COUNTIF(I64:T64,"&gt;0.02")</f>
        <v>0</v>
      </c>
      <c r="V64" s="13" t="s">
        <v>149</v>
      </c>
      <c r="W64" s="14">
        <f t="shared" si="4"/>
        <v>2</v>
      </c>
      <c r="X64" s="128">
        <f t="shared" si="5"/>
        <v>1E-3</v>
      </c>
      <c r="Y64" s="50" t="s">
        <v>152</v>
      </c>
      <c r="Z64" s="129">
        <f t="shared" si="6"/>
        <v>1E-3</v>
      </c>
      <c r="AA64" s="127">
        <f t="shared" si="7"/>
        <v>1E-3</v>
      </c>
    </row>
    <row r="65" spans="3:27" ht="12" x14ac:dyDescent="0.2">
      <c r="C65" s="325"/>
      <c r="D65" s="296" t="s">
        <v>62</v>
      </c>
      <c r="E65" s="297"/>
      <c r="F65" s="297"/>
      <c r="G65" s="44" t="s">
        <v>29</v>
      </c>
      <c r="H65" s="18" t="s">
        <v>173</v>
      </c>
      <c r="I65" s="18" t="s">
        <v>136</v>
      </c>
      <c r="J65" s="18" t="s">
        <v>136</v>
      </c>
      <c r="K65" s="18" t="s">
        <v>136</v>
      </c>
      <c r="L65" s="18" t="s">
        <v>136</v>
      </c>
      <c r="M65" s="127">
        <v>2E-3</v>
      </c>
      <c r="N65" s="18" t="s">
        <v>136</v>
      </c>
      <c r="O65" s="18" t="s">
        <v>136</v>
      </c>
      <c r="P65" s="18" t="s">
        <v>136</v>
      </c>
      <c r="Q65" s="18" t="s">
        <v>136</v>
      </c>
      <c r="R65" s="18" t="s">
        <v>136</v>
      </c>
      <c r="S65" s="127">
        <v>2E-3</v>
      </c>
      <c r="T65" s="18" t="s">
        <v>136</v>
      </c>
      <c r="U65" s="12">
        <f>COUNTIF(I65:T65,"&gt;0.01")</f>
        <v>0</v>
      </c>
      <c r="V65" s="13" t="s">
        <v>149</v>
      </c>
      <c r="W65" s="14">
        <f t="shared" si="4"/>
        <v>2</v>
      </c>
      <c r="X65" s="128">
        <f t="shared" si="5"/>
        <v>2E-3</v>
      </c>
      <c r="Y65" s="50" t="s">
        <v>152</v>
      </c>
      <c r="Z65" s="129">
        <f t="shared" si="6"/>
        <v>2E-3</v>
      </c>
      <c r="AA65" s="127">
        <f t="shared" si="7"/>
        <v>2E-3</v>
      </c>
    </row>
    <row r="66" spans="3:27" ht="12" x14ac:dyDescent="0.2">
      <c r="C66" s="325"/>
      <c r="D66" s="327" t="s">
        <v>63</v>
      </c>
      <c r="E66" s="328"/>
      <c r="F66" s="328"/>
      <c r="G66" s="75" t="s">
        <v>29</v>
      </c>
      <c r="H66" s="130" t="s">
        <v>182</v>
      </c>
      <c r="I66" s="130" t="s">
        <v>136</v>
      </c>
      <c r="J66" s="130" t="s">
        <v>136</v>
      </c>
      <c r="K66" s="130" t="s">
        <v>136</v>
      </c>
      <c r="L66" s="130" t="s">
        <v>136</v>
      </c>
      <c r="M66" s="149">
        <v>0.35</v>
      </c>
      <c r="N66" s="130" t="s">
        <v>136</v>
      </c>
      <c r="O66" s="130" t="s">
        <v>136</v>
      </c>
      <c r="P66" s="130" t="s">
        <v>136</v>
      </c>
      <c r="Q66" s="130" t="s">
        <v>136</v>
      </c>
      <c r="R66" s="130" t="s">
        <v>136</v>
      </c>
      <c r="S66" s="149">
        <v>0.39</v>
      </c>
      <c r="T66" s="130" t="s">
        <v>136</v>
      </c>
      <c r="U66" s="77">
        <f>COUNTIF(I66:T66,"&gt;10")</f>
        <v>0</v>
      </c>
      <c r="V66" s="78" t="s">
        <v>149</v>
      </c>
      <c r="W66" s="95">
        <f>COUNT(I66:T66)</f>
        <v>2</v>
      </c>
      <c r="X66" s="150">
        <f>MIN(I66:T66)</f>
        <v>0.35</v>
      </c>
      <c r="Y66" s="151" t="s">
        <v>152</v>
      </c>
      <c r="Z66" s="152">
        <f>MAX(I66:T66)</f>
        <v>0.39</v>
      </c>
      <c r="AA66" s="149">
        <f>AVERAGE(I66:T66)</f>
        <v>0.37</v>
      </c>
    </row>
    <row r="67" spans="3:27" ht="12" x14ac:dyDescent="0.2">
      <c r="C67" s="325"/>
      <c r="D67" s="296" t="s">
        <v>64</v>
      </c>
      <c r="E67" s="297"/>
      <c r="F67" s="297"/>
      <c r="G67" s="137" t="s">
        <v>29</v>
      </c>
      <c r="H67" s="136" t="s">
        <v>183</v>
      </c>
      <c r="I67" s="136" t="s">
        <v>136</v>
      </c>
      <c r="J67" s="136" t="s">
        <v>136</v>
      </c>
      <c r="K67" s="136" t="s">
        <v>136</v>
      </c>
      <c r="L67" s="136" t="s">
        <v>136</v>
      </c>
      <c r="M67" s="154">
        <v>0.11</v>
      </c>
      <c r="N67" s="136" t="s">
        <v>136</v>
      </c>
      <c r="O67" s="136" t="s">
        <v>136</v>
      </c>
      <c r="P67" s="136" t="s">
        <v>136</v>
      </c>
      <c r="Q67" s="136" t="s">
        <v>136</v>
      </c>
      <c r="R67" s="136" t="s">
        <v>136</v>
      </c>
      <c r="S67" s="154">
        <v>0.08</v>
      </c>
      <c r="T67" s="136" t="s">
        <v>136</v>
      </c>
      <c r="U67" s="84">
        <f>COUNTIF(I67:T67,"&gt;0.8")</f>
        <v>0</v>
      </c>
      <c r="V67" s="85" t="s">
        <v>149</v>
      </c>
      <c r="W67" s="86">
        <f>COUNT(I67:T67)</f>
        <v>2</v>
      </c>
      <c r="X67" s="155">
        <f>MIN(I67:T67)</f>
        <v>0.08</v>
      </c>
      <c r="Y67" s="156" t="s">
        <v>152</v>
      </c>
      <c r="Z67" s="157">
        <f>MAX(I67:T67)</f>
        <v>0.11</v>
      </c>
      <c r="AA67" s="154">
        <f>AVERAGE(I67:T67)</f>
        <v>9.5000000000000001E-2</v>
      </c>
    </row>
    <row r="68" spans="3:27" ht="12" customHeight="1" x14ac:dyDescent="0.2">
      <c r="C68" s="325"/>
      <c r="D68" s="296" t="s">
        <v>65</v>
      </c>
      <c r="E68" s="297"/>
      <c r="F68" s="297"/>
      <c r="G68" s="44" t="s">
        <v>29</v>
      </c>
      <c r="H68" s="18" t="s">
        <v>180</v>
      </c>
      <c r="I68" s="18" t="s">
        <v>136</v>
      </c>
      <c r="J68" s="18" t="s">
        <v>136</v>
      </c>
      <c r="K68" s="18" t="s">
        <v>136</v>
      </c>
      <c r="L68" s="18" t="s">
        <v>136</v>
      </c>
      <c r="M68" s="161">
        <v>0.02</v>
      </c>
      <c r="N68" s="18" t="s">
        <v>136</v>
      </c>
      <c r="O68" s="18" t="s">
        <v>136</v>
      </c>
      <c r="P68" s="18" t="s">
        <v>136</v>
      </c>
      <c r="Q68" s="18" t="s">
        <v>136</v>
      </c>
      <c r="R68" s="18" t="s">
        <v>136</v>
      </c>
      <c r="S68" s="161">
        <v>0.02</v>
      </c>
      <c r="T68" s="18" t="s">
        <v>136</v>
      </c>
      <c r="U68" s="12">
        <f>COUNTIF(I68:T68,"&gt;1")</f>
        <v>0</v>
      </c>
      <c r="V68" s="13" t="s">
        <v>149</v>
      </c>
      <c r="W68" s="14">
        <f>COUNT(I68:T68)</f>
        <v>2</v>
      </c>
      <c r="X68" s="159">
        <f>MIN(I68:T68)</f>
        <v>0.02</v>
      </c>
      <c r="Y68" s="50" t="s">
        <v>152</v>
      </c>
      <c r="Z68" s="160">
        <f>MAX(I68:T68)</f>
        <v>0.02</v>
      </c>
      <c r="AA68" s="161">
        <f>AVERAGE(I68:T68)</f>
        <v>0.02</v>
      </c>
    </row>
    <row r="69" spans="3:27" ht="12" x14ac:dyDescent="0.2">
      <c r="C69" s="326"/>
      <c r="D69" s="299" t="s">
        <v>66</v>
      </c>
      <c r="E69" s="300"/>
      <c r="F69" s="300"/>
      <c r="G69" s="53" t="s">
        <v>29</v>
      </c>
      <c r="H69" s="27" t="s">
        <v>184</v>
      </c>
      <c r="I69" s="27" t="s">
        <v>136</v>
      </c>
      <c r="J69" s="27" t="s">
        <v>136</v>
      </c>
      <c r="K69" s="27" t="s">
        <v>136</v>
      </c>
      <c r="L69" s="27" t="s">
        <v>136</v>
      </c>
      <c r="M69" s="162">
        <v>5.0000000000000001E-3</v>
      </c>
      <c r="N69" s="27" t="s">
        <v>136</v>
      </c>
      <c r="O69" s="27" t="s">
        <v>136</v>
      </c>
      <c r="P69" s="27" t="s">
        <v>136</v>
      </c>
      <c r="Q69" s="27" t="s">
        <v>136</v>
      </c>
      <c r="R69" s="27" t="s">
        <v>136</v>
      </c>
      <c r="S69" s="162">
        <v>5.0000000000000001E-3</v>
      </c>
      <c r="T69" s="27" t="s">
        <v>136</v>
      </c>
      <c r="U69" s="21">
        <f>COUNTIF(I69:T69,"&gt;0.05")</f>
        <v>0</v>
      </c>
      <c r="V69" s="22" t="s">
        <v>149</v>
      </c>
      <c r="W69" s="23">
        <f>COUNT(I69:T69)</f>
        <v>2</v>
      </c>
      <c r="X69" s="165">
        <f>MIN(I69:T69)</f>
        <v>5.0000000000000001E-3</v>
      </c>
      <c r="Y69" s="58" t="s">
        <v>152</v>
      </c>
      <c r="Z69" s="166">
        <f>MAX(I69:T69)</f>
        <v>5.0000000000000001E-3</v>
      </c>
      <c r="AA69" s="162">
        <f>AVERAGE(I69:T69)</f>
        <v>5.0000000000000001E-3</v>
      </c>
    </row>
    <row r="70" spans="3:27" ht="12" customHeight="1" x14ac:dyDescent="0.2">
      <c r="C70" s="324" t="s">
        <v>67</v>
      </c>
      <c r="D70" s="293" t="s">
        <v>68</v>
      </c>
      <c r="E70" s="294"/>
      <c r="F70" s="294"/>
      <c r="G70" s="119" t="s">
        <v>29</v>
      </c>
      <c r="H70" s="28" t="s">
        <v>136</v>
      </c>
      <c r="I70" s="28" t="s">
        <v>136</v>
      </c>
      <c r="J70" s="28" t="s">
        <v>136</v>
      </c>
      <c r="K70" s="28" t="s">
        <v>136</v>
      </c>
      <c r="L70" s="28" t="s">
        <v>136</v>
      </c>
      <c r="M70" s="167">
        <v>0.5</v>
      </c>
      <c r="N70" s="28" t="s">
        <v>136</v>
      </c>
      <c r="O70" s="28" t="s">
        <v>136</v>
      </c>
      <c r="P70" s="28" t="s">
        <v>136</v>
      </c>
      <c r="Q70" s="28" t="s">
        <v>136</v>
      </c>
      <c r="R70" s="28" t="s">
        <v>136</v>
      </c>
      <c r="S70" s="167" t="s">
        <v>136</v>
      </c>
      <c r="T70" s="28" t="s">
        <v>136</v>
      </c>
      <c r="U70" s="30" t="s">
        <v>136</v>
      </c>
      <c r="V70" s="31" t="s">
        <v>149</v>
      </c>
      <c r="W70" s="32">
        <f>COUNT(I70:T70)</f>
        <v>1</v>
      </c>
      <c r="X70" s="125">
        <f>MIN(I70:T70)</f>
        <v>0.5</v>
      </c>
      <c r="Y70" s="168" t="s">
        <v>152</v>
      </c>
      <c r="Z70" s="126">
        <f>MAX(I70:T70)</f>
        <v>0.5</v>
      </c>
      <c r="AA70" s="88">
        <f>AVERAGE(I70:T70)</f>
        <v>0.5</v>
      </c>
    </row>
    <row r="71" spans="3:27" ht="12" x14ac:dyDescent="0.2">
      <c r="C71" s="325"/>
      <c r="D71" s="296" t="s">
        <v>69</v>
      </c>
      <c r="E71" s="297"/>
      <c r="F71" s="297"/>
      <c r="G71" s="44" t="s">
        <v>29</v>
      </c>
      <c r="H71" s="18" t="s">
        <v>136</v>
      </c>
      <c r="I71" s="18" t="s">
        <v>136</v>
      </c>
      <c r="J71" s="18" t="s">
        <v>136</v>
      </c>
      <c r="K71" s="18" t="s">
        <v>136</v>
      </c>
      <c r="L71" s="18" t="s">
        <v>136</v>
      </c>
      <c r="M71" s="127">
        <v>5.0000000000000001E-3</v>
      </c>
      <c r="N71" s="18" t="s">
        <v>136</v>
      </c>
      <c r="O71" s="18" t="s">
        <v>136</v>
      </c>
      <c r="P71" s="18" t="s">
        <v>136</v>
      </c>
      <c r="Q71" s="18" t="s">
        <v>136</v>
      </c>
      <c r="R71" s="18" t="s">
        <v>136</v>
      </c>
      <c r="S71" s="127" t="s">
        <v>136</v>
      </c>
      <c r="T71" s="18" t="s">
        <v>136</v>
      </c>
      <c r="U71" s="12" t="s">
        <v>136</v>
      </c>
      <c r="V71" s="13" t="s">
        <v>149</v>
      </c>
      <c r="W71" s="14">
        <f t="shared" ref="W71:W77" si="12">COUNT(I71:T71)</f>
        <v>1</v>
      </c>
      <c r="X71" s="128">
        <f t="shared" ref="X71:X72" si="13">MIN(I71:T71)</f>
        <v>5.0000000000000001E-3</v>
      </c>
      <c r="Y71" s="50" t="s">
        <v>152</v>
      </c>
      <c r="Z71" s="129">
        <f t="shared" ref="Z71:Z72" si="14">MAX(I71:T71)</f>
        <v>5.0000000000000001E-3</v>
      </c>
      <c r="AA71" s="127">
        <f t="shared" ref="AA71:AA72" si="15">AVERAGE(I71:T71)</f>
        <v>5.0000000000000001E-3</v>
      </c>
    </row>
    <row r="72" spans="3:27" ht="12" x14ac:dyDescent="0.2">
      <c r="C72" s="325"/>
      <c r="D72" s="327" t="s">
        <v>70</v>
      </c>
      <c r="E72" s="328"/>
      <c r="F72" s="328"/>
      <c r="G72" s="75" t="s">
        <v>29</v>
      </c>
      <c r="H72" s="130" t="s">
        <v>136</v>
      </c>
      <c r="I72" s="130" t="s">
        <v>136</v>
      </c>
      <c r="J72" s="130" t="s">
        <v>136</v>
      </c>
      <c r="K72" s="130" t="s">
        <v>136</v>
      </c>
      <c r="L72" s="130" t="s">
        <v>136</v>
      </c>
      <c r="M72" s="169">
        <v>6.0000000000000001E-3</v>
      </c>
      <c r="N72" s="130" t="s">
        <v>136</v>
      </c>
      <c r="O72" s="130" t="s">
        <v>136</v>
      </c>
      <c r="P72" s="130" t="s">
        <v>136</v>
      </c>
      <c r="Q72" s="130" t="s">
        <v>136</v>
      </c>
      <c r="R72" s="130" t="s">
        <v>136</v>
      </c>
      <c r="S72" s="169" t="s">
        <v>136</v>
      </c>
      <c r="T72" s="130" t="s">
        <v>136</v>
      </c>
      <c r="U72" s="77" t="s">
        <v>136</v>
      </c>
      <c r="V72" s="78" t="s">
        <v>149</v>
      </c>
      <c r="W72" s="95">
        <f t="shared" si="12"/>
        <v>1</v>
      </c>
      <c r="X72" s="108">
        <f t="shared" si="13"/>
        <v>6.0000000000000001E-3</v>
      </c>
      <c r="Y72" s="102" t="s">
        <v>152</v>
      </c>
      <c r="Z72" s="109">
        <f t="shared" si="14"/>
        <v>6.0000000000000001E-3</v>
      </c>
      <c r="AA72" s="64">
        <f t="shared" si="15"/>
        <v>6.0000000000000001E-3</v>
      </c>
    </row>
    <row r="73" spans="3:27" ht="12" x14ac:dyDescent="0.2">
      <c r="C73" s="325"/>
      <c r="D73" s="296" t="s">
        <v>71</v>
      </c>
      <c r="E73" s="297"/>
      <c r="F73" s="297"/>
      <c r="G73" s="44" t="s">
        <v>29</v>
      </c>
      <c r="H73" s="18" t="s">
        <v>136</v>
      </c>
      <c r="I73" s="18" t="s">
        <v>136</v>
      </c>
      <c r="J73" s="18" t="s">
        <v>136</v>
      </c>
      <c r="K73" s="18" t="s">
        <v>136</v>
      </c>
      <c r="L73" s="18" t="s">
        <v>136</v>
      </c>
      <c r="M73" s="161">
        <v>0.08</v>
      </c>
      <c r="N73" s="18" t="s">
        <v>136</v>
      </c>
      <c r="O73" s="18" t="s">
        <v>136</v>
      </c>
      <c r="P73" s="18" t="s">
        <v>136</v>
      </c>
      <c r="Q73" s="18" t="s">
        <v>136</v>
      </c>
      <c r="R73" s="18" t="s">
        <v>136</v>
      </c>
      <c r="S73" s="161" t="s">
        <v>136</v>
      </c>
      <c r="T73" s="18" t="s">
        <v>136</v>
      </c>
      <c r="U73" s="84" t="s">
        <v>136</v>
      </c>
      <c r="V73" s="85" t="s">
        <v>149</v>
      </c>
      <c r="W73" s="86">
        <f t="shared" si="12"/>
        <v>1</v>
      </c>
      <c r="X73" s="222">
        <f t="shared" ref="X73:X77" si="16">MIN(I73:T73)</f>
        <v>0.08</v>
      </c>
      <c r="Y73" s="223" t="s">
        <v>152</v>
      </c>
      <c r="Z73" s="224">
        <f t="shared" ref="Z73:Z77" si="17">MAX(I73:T73)</f>
        <v>0.08</v>
      </c>
      <c r="AA73" s="225">
        <f t="shared" ref="AA73:AA77" si="18">AVERAGE(I73:T73)</f>
        <v>0.08</v>
      </c>
    </row>
    <row r="74" spans="3:27" ht="12" x14ac:dyDescent="0.2">
      <c r="C74" s="325"/>
      <c r="D74" s="296" t="s">
        <v>72</v>
      </c>
      <c r="E74" s="297"/>
      <c r="F74" s="297"/>
      <c r="G74" s="44" t="s">
        <v>29</v>
      </c>
      <c r="H74" s="18" t="s">
        <v>136</v>
      </c>
      <c r="I74" s="18" t="s">
        <v>136</v>
      </c>
      <c r="J74" s="18" t="s">
        <v>136</v>
      </c>
      <c r="K74" s="18" t="s">
        <v>136</v>
      </c>
      <c r="L74" s="18" t="s">
        <v>136</v>
      </c>
      <c r="M74" s="161">
        <v>0.01</v>
      </c>
      <c r="N74" s="18" t="s">
        <v>136</v>
      </c>
      <c r="O74" s="18" t="s">
        <v>136</v>
      </c>
      <c r="P74" s="18" t="s">
        <v>136</v>
      </c>
      <c r="Q74" s="18" t="s">
        <v>136</v>
      </c>
      <c r="R74" s="18" t="s">
        <v>136</v>
      </c>
      <c r="S74" s="161" t="s">
        <v>136</v>
      </c>
      <c r="T74" s="18" t="s">
        <v>136</v>
      </c>
      <c r="U74" s="12" t="s">
        <v>136</v>
      </c>
      <c r="V74" s="13" t="s">
        <v>149</v>
      </c>
      <c r="W74" s="14">
        <f t="shared" si="12"/>
        <v>1</v>
      </c>
      <c r="X74" s="159">
        <f t="shared" si="16"/>
        <v>0.01</v>
      </c>
      <c r="Y74" s="174" t="s">
        <v>152</v>
      </c>
      <c r="Z74" s="160">
        <f t="shared" si="17"/>
        <v>0.01</v>
      </c>
      <c r="AA74" s="161">
        <f t="shared" si="18"/>
        <v>0.01</v>
      </c>
    </row>
    <row r="75" spans="3:27" ht="12" x14ac:dyDescent="0.2">
      <c r="C75" s="325"/>
      <c r="D75" s="296" t="s">
        <v>73</v>
      </c>
      <c r="E75" s="297"/>
      <c r="F75" s="297"/>
      <c r="G75" s="44" t="s">
        <v>29</v>
      </c>
      <c r="H75" s="18" t="s">
        <v>136</v>
      </c>
      <c r="I75" s="18" t="s">
        <v>136</v>
      </c>
      <c r="J75" s="18" t="s">
        <v>136</v>
      </c>
      <c r="K75" s="18" t="s">
        <v>136</v>
      </c>
      <c r="L75" s="18" t="s">
        <v>136</v>
      </c>
      <c r="M75" s="161">
        <v>0.03</v>
      </c>
      <c r="N75" s="18" t="s">
        <v>136</v>
      </c>
      <c r="O75" s="18" t="s">
        <v>136</v>
      </c>
      <c r="P75" s="18" t="s">
        <v>136</v>
      </c>
      <c r="Q75" s="18" t="s">
        <v>136</v>
      </c>
      <c r="R75" s="18" t="s">
        <v>136</v>
      </c>
      <c r="S75" s="161" t="s">
        <v>136</v>
      </c>
      <c r="T75" s="18" t="s">
        <v>136</v>
      </c>
      <c r="U75" s="12" t="s">
        <v>136</v>
      </c>
      <c r="V75" s="13" t="s">
        <v>149</v>
      </c>
      <c r="W75" s="14">
        <f t="shared" si="12"/>
        <v>1</v>
      </c>
      <c r="X75" s="159">
        <f t="shared" si="16"/>
        <v>0.03</v>
      </c>
      <c r="Y75" s="174" t="s">
        <v>152</v>
      </c>
      <c r="Z75" s="160">
        <f t="shared" si="17"/>
        <v>0.03</v>
      </c>
      <c r="AA75" s="161">
        <f t="shared" si="18"/>
        <v>0.03</v>
      </c>
    </row>
    <row r="76" spans="3:27" ht="12" x14ac:dyDescent="0.2">
      <c r="C76" s="325"/>
      <c r="D76" s="296" t="s">
        <v>74</v>
      </c>
      <c r="E76" s="297"/>
      <c r="F76" s="297"/>
      <c r="G76" s="44" t="s">
        <v>29</v>
      </c>
      <c r="H76" s="130" t="s">
        <v>136</v>
      </c>
      <c r="I76" s="130" t="s">
        <v>136</v>
      </c>
      <c r="J76" s="130" t="s">
        <v>136</v>
      </c>
      <c r="K76" s="130" t="s">
        <v>136</v>
      </c>
      <c r="L76" s="130" t="s">
        <v>136</v>
      </c>
      <c r="M76" s="149">
        <v>0.04</v>
      </c>
      <c r="N76" s="130" t="s">
        <v>136</v>
      </c>
      <c r="O76" s="130" t="s">
        <v>136</v>
      </c>
      <c r="P76" s="130" t="s">
        <v>136</v>
      </c>
      <c r="Q76" s="130" t="s">
        <v>136</v>
      </c>
      <c r="R76" s="130" t="s">
        <v>136</v>
      </c>
      <c r="S76" s="149" t="s">
        <v>136</v>
      </c>
      <c r="T76" s="130" t="s">
        <v>136</v>
      </c>
      <c r="U76" s="77" t="s">
        <v>136</v>
      </c>
      <c r="V76" s="78" t="s">
        <v>149</v>
      </c>
      <c r="W76" s="95">
        <f t="shared" si="12"/>
        <v>1</v>
      </c>
      <c r="X76" s="150">
        <f t="shared" si="16"/>
        <v>0.04</v>
      </c>
      <c r="Y76" s="176" t="s">
        <v>152</v>
      </c>
      <c r="Z76" s="152">
        <f t="shared" si="17"/>
        <v>0.04</v>
      </c>
      <c r="AA76" s="149">
        <f t="shared" si="18"/>
        <v>0.04</v>
      </c>
    </row>
    <row r="77" spans="3:27" ht="12" x14ac:dyDescent="0.2">
      <c r="C77" s="325"/>
      <c r="D77" s="329" t="s">
        <v>75</v>
      </c>
      <c r="E77" s="330"/>
      <c r="F77" s="330"/>
      <c r="G77" s="137" t="s">
        <v>29</v>
      </c>
      <c r="H77" s="18" t="s">
        <v>136</v>
      </c>
      <c r="I77" s="18" t="s">
        <v>136</v>
      </c>
      <c r="J77" s="18" t="s">
        <v>136</v>
      </c>
      <c r="K77" s="18" t="s">
        <v>136</v>
      </c>
      <c r="L77" s="18" t="s">
        <v>136</v>
      </c>
      <c r="M77" s="90">
        <v>7.0000000000000007E-2</v>
      </c>
      <c r="N77" s="18" t="s">
        <v>136</v>
      </c>
      <c r="O77" s="18" t="s">
        <v>136</v>
      </c>
      <c r="P77" s="18" t="s">
        <v>136</v>
      </c>
      <c r="Q77" s="18" t="s">
        <v>136</v>
      </c>
      <c r="R77" s="18" t="s">
        <v>136</v>
      </c>
      <c r="S77" s="90" t="s">
        <v>136</v>
      </c>
      <c r="T77" s="18" t="s">
        <v>136</v>
      </c>
      <c r="U77" s="84" t="s">
        <v>136</v>
      </c>
      <c r="V77" s="85" t="s">
        <v>149</v>
      </c>
      <c r="W77" s="86">
        <f t="shared" si="12"/>
        <v>1</v>
      </c>
      <c r="X77" s="177">
        <f t="shared" si="16"/>
        <v>7.0000000000000007E-2</v>
      </c>
      <c r="Y77" s="151" t="s">
        <v>152</v>
      </c>
      <c r="Z77" s="178">
        <f t="shared" si="17"/>
        <v>7.0000000000000007E-2</v>
      </c>
      <c r="AA77" s="90">
        <f t="shared" si="18"/>
        <v>7.0000000000000007E-2</v>
      </c>
    </row>
    <row r="78" spans="3:27" ht="12" x14ac:dyDescent="0.2">
      <c r="C78" s="325"/>
      <c r="D78" s="296" t="s">
        <v>76</v>
      </c>
      <c r="E78" s="297"/>
      <c r="F78" s="297"/>
      <c r="G78" s="44" t="s">
        <v>29</v>
      </c>
      <c r="H78" s="18" t="s">
        <v>136</v>
      </c>
      <c r="I78" s="18" t="s">
        <v>136</v>
      </c>
      <c r="J78" s="18" t="s">
        <v>136</v>
      </c>
      <c r="K78" s="18" t="s">
        <v>136</v>
      </c>
      <c r="L78" s="18" t="s">
        <v>136</v>
      </c>
      <c r="M78" s="90">
        <v>0.31</v>
      </c>
      <c r="N78" s="18" t="s">
        <v>136</v>
      </c>
      <c r="O78" s="18" t="s">
        <v>136</v>
      </c>
      <c r="P78" s="18" t="s">
        <v>136</v>
      </c>
      <c r="Q78" s="18" t="s">
        <v>136</v>
      </c>
      <c r="R78" s="18" t="s">
        <v>136</v>
      </c>
      <c r="S78" s="90">
        <v>0.35</v>
      </c>
      <c r="T78" s="18" t="s">
        <v>136</v>
      </c>
      <c r="U78" s="12" t="s">
        <v>136</v>
      </c>
      <c r="V78" s="13" t="s">
        <v>149</v>
      </c>
      <c r="W78" s="14">
        <f>COUNT(I78:T78)</f>
        <v>2</v>
      </c>
      <c r="X78" s="177">
        <f>MIN(I78:T78)</f>
        <v>0.31</v>
      </c>
      <c r="Y78" s="151" t="s">
        <v>152</v>
      </c>
      <c r="Z78" s="178">
        <f>MAX(I78:T78)</f>
        <v>0.35</v>
      </c>
      <c r="AA78" s="90">
        <f>AVERAGE(I78:T78)</f>
        <v>0.32999999999999996</v>
      </c>
    </row>
    <row r="79" spans="3:27" ht="12" x14ac:dyDescent="0.2">
      <c r="C79" s="325"/>
      <c r="D79" s="296" t="s">
        <v>77</v>
      </c>
      <c r="E79" s="297"/>
      <c r="F79" s="297"/>
      <c r="G79" s="44" t="s">
        <v>29</v>
      </c>
      <c r="H79" s="18" t="s">
        <v>136</v>
      </c>
      <c r="I79" s="18" t="s">
        <v>136</v>
      </c>
      <c r="J79" s="18" t="s">
        <v>136</v>
      </c>
      <c r="K79" s="18" t="s">
        <v>136</v>
      </c>
      <c r="L79" s="18" t="s">
        <v>136</v>
      </c>
      <c r="M79" s="161">
        <v>0.04</v>
      </c>
      <c r="N79" s="18" t="s">
        <v>136</v>
      </c>
      <c r="O79" s="18" t="s">
        <v>136</v>
      </c>
      <c r="P79" s="18" t="s">
        <v>136</v>
      </c>
      <c r="Q79" s="18" t="s">
        <v>136</v>
      </c>
      <c r="R79" s="18" t="s">
        <v>136</v>
      </c>
      <c r="S79" s="161">
        <v>0.04</v>
      </c>
      <c r="T79" s="18" t="s">
        <v>136</v>
      </c>
      <c r="U79" s="12" t="s">
        <v>136</v>
      </c>
      <c r="V79" s="13" t="s">
        <v>149</v>
      </c>
      <c r="W79" s="14">
        <f>COUNT(I79:T79)</f>
        <v>2</v>
      </c>
      <c r="X79" s="159">
        <f>MIN(I79:T79)</f>
        <v>0.04</v>
      </c>
      <c r="Y79" s="50" t="s">
        <v>152</v>
      </c>
      <c r="Z79" s="160">
        <f>MAX(I79:T79)</f>
        <v>0.04</v>
      </c>
      <c r="AA79" s="161">
        <f>AVERAGE(I79:T79)</f>
        <v>0.04</v>
      </c>
    </row>
    <row r="80" spans="3:27" ht="12" customHeight="1" x14ac:dyDescent="0.2">
      <c r="C80" s="325"/>
      <c r="D80" s="296" t="s">
        <v>78</v>
      </c>
      <c r="E80" s="297"/>
      <c r="F80" s="297"/>
      <c r="G80" s="44" t="s">
        <v>29</v>
      </c>
      <c r="H80" s="18" t="s">
        <v>136</v>
      </c>
      <c r="I80" s="18" t="s">
        <v>136</v>
      </c>
      <c r="J80" s="18" t="s">
        <v>136</v>
      </c>
      <c r="K80" s="18" t="s">
        <v>136</v>
      </c>
      <c r="L80" s="18" t="s">
        <v>136</v>
      </c>
      <c r="M80" s="67">
        <v>3.5999999999999997E-2</v>
      </c>
      <c r="N80" s="18" t="s">
        <v>136</v>
      </c>
      <c r="O80" s="18" t="s">
        <v>136</v>
      </c>
      <c r="P80" s="18" t="s">
        <v>136</v>
      </c>
      <c r="Q80" s="18" t="s">
        <v>136</v>
      </c>
      <c r="R80" s="18" t="s">
        <v>136</v>
      </c>
      <c r="S80" s="67" t="s">
        <v>136</v>
      </c>
      <c r="T80" s="18" t="s">
        <v>136</v>
      </c>
      <c r="U80" s="21" t="s">
        <v>136</v>
      </c>
      <c r="V80" s="22" t="s">
        <v>149</v>
      </c>
      <c r="W80" s="23">
        <f>COUNT(I80:T80)</f>
        <v>1</v>
      </c>
      <c r="X80" s="108">
        <f t="shared" ref="X80" si="19">MIN(I80:T80)</f>
        <v>3.5999999999999997E-2</v>
      </c>
      <c r="Y80" s="102" t="s">
        <v>152</v>
      </c>
      <c r="Z80" s="109">
        <f t="shared" ref="Z80" si="20">MAX(I80:T80)</f>
        <v>3.5999999999999997E-2</v>
      </c>
      <c r="AA80" s="64">
        <f t="shared" ref="AA80" si="21">AVERAGE(I80:T80)</f>
        <v>3.5999999999999997E-2</v>
      </c>
    </row>
    <row r="81" spans="3:27" ht="12" customHeight="1" x14ac:dyDescent="0.2">
      <c r="C81" s="324" t="s">
        <v>79</v>
      </c>
      <c r="D81" s="293" t="s">
        <v>80</v>
      </c>
      <c r="E81" s="294"/>
      <c r="F81" s="294"/>
      <c r="G81" s="119" t="s">
        <v>29</v>
      </c>
      <c r="H81" s="180" t="s">
        <v>136</v>
      </c>
      <c r="I81" s="180" t="s">
        <v>136</v>
      </c>
      <c r="J81" s="28" t="s">
        <v>136</v>
      </c>
      <c r="K81" s="28" t="s">
        <v>136</v>
      </c>
      <c r="L81" s="28" t="s">
        <v>136</v>
      </c>
      <c r="M81" s="181" t="s">
        <v>136</v>
      </c>
      <c r="N81" s="28" t="s">
        <v>136</v>
      </c>
      <c r="O81" s="28" t="s">
        <v>136</v>
      </c>
      <c r="P81" s="28" t="s">
        <v>136</v>
      </c>
      <c r="Q81" s="28" t="s">
        <v>136</v>
      </c>
      <c r="R81" s="28" t="s">
        <v>136</v>
      </c>
      <c r="S81" s="181" t="s">
        <v>136</v>
      </c>
      <c r="T81" s="28" t="s">
        <v>136</v>
      </c>
      <c r="U81" s="182"/>
      <c r="V81" s="122" t="s">
        <v>136</v>
      </c>
      <c r="W81" s="44"/>
      <c r="X81" s="182"/>
      <c r="Y81" s="183" t="s">
        <v>136</v>
      </c>
      <c r="Z81" s="119"/>
      <c r="AA81" s="180" t="s">
        <v>136</v>
      </c>
    </row>
    <row r="82" spans="3:27" ht="12" x14ac:dyDescent="0.2">
      <c r="C82" s="325"/>
      <c r="D82" s="296" t="s">
        <v>81</v>
      </c>
      <c r="E82" s="297"/>
      <c r="F82" s="297"/>
      <c r="G82" s="44" t="s">
        <v>29</v>
      </c>
      <c r="H82" s="70" t="s">
        <v>136</v>
      </c>
      <c r="I82" s="70" t="s">
        <v>136</v>
      </c>
      <c r="J82" s="18" t="s">
        <v>136</v>
      </c>
      <c r="K82" s="18" t="s">
        <v>136</v>
      </c>
      <c r="L82" s="18" t="s">
        <v>136</v>
      </c>
      <c r="M82" s="184" t="s">
        <v>136</v>
      </c>
      <c r="N82" s="18" t="s">
        <v>136</v>
      </c>
      <c r="O82" s="18" t="s">
        <v>136</v>
      </c>
      <c r="P82" s="18" t="s">
        <v>136</v>
      </c>
      <c r="Q82" s="18" t="s">
        <v>136</v>
      </c>
      <c r="R82" s="18" t="s">
        <v>136</v>
      </c>
      <c r="S82" s="184" t="s">
        <v>136</v>
      </c>
      <c r="T82" s="18" t="s">
        <v>136</v>
      </c>
      <c r="U82" s="121"/>
      <c r="V82" s="122" t="s">
        <v>136</v>
      </c>
      <c r="W82" s="44"/>
      <c r="X82" s="121"/>
      <c r="Y82" s="185" t="s">
        <v>136</v>
      </c>
      <c r="Z82" s="44"/>
      <c r="AA82" s="70" t="s">
        <v>136</v>
      </c>
    </row>
    <row r="83" spans="3:27" ht="12" x14ac:dyDescent="0.2">
      <c r="C83" s="325"/>
      <c r="D83" s="296" t="s">
        <v>82</v>
      </c>
      <c r="E83" s="297"/>
      <c r="F83" s="297"/>
      <c r="G83" s="44" t="s">
        <v>29</v>
      </c>
      <c r="H83" s="70" t="s">
        <v>136</v>
      </c>
      <c r="I83" s="70" t="s">
        <v>136</v>
      </c>
      <c r="J83" s="18" t="s">
        <v>136</v>
      </c>
      <c r="K83" s="18" t="s">
        <v>136</v>
      </c>
      <c r="L83" s="18" t="s">
        <v>136</v>
      </c>
      <c r="M83" s="184" t="s">
        <v>136</v>
      </c>
      <c r="N83" s="18" t="s">
        <v>136</v>
      </c>
      <c r="O83" s="18" t="s">
        <v>136</v>
      </c>
      <c r="P83" s="18" t="s">
        <v>136</v>
      </c>
      <c r="Q83" s="18" t="s">
        <v>136</v>
      </c>
      <c r="R83" s="18" t="s">
        <v>136</v>
      </c>
      <c r="S83" s="184" t="s">
        <v>136</v>
      </c>
      <c r="T83" s="18" t="s">
        <v>136</v>
      </c>
      <c r="U83" s="121"/>
      <c r="V83" s="122" t="s">
        <v>136</v>
      </c>
      <c r="W83" s="44"/>
      <c r="X83" s="121"/>
      <c r="Y83" s="185" t="s">
        <v>136</v>
      </c>
      <c r="Z83" s="44"/>
      <c r="AA83" s="70" t="s">
        <v>136</v>
      </c>
    </row>
    <row r="84" spans="3:27" ht="10.5" customHeight="1" x14ac:dyDescent="0.2">
      <c r="C84" s="325"/>
      <c r="D84" s="296" t="s">
        <v>83</v>
      </c>
      <c r="E84" s="297"/>
      <c r="F84" s="297"/>
      <c r="G84" s="44" t="s">
        <v>29</v>
      </c>
      <c r="H84" s="70" t="s">
        <v>136</v>
      </c>
      <c r="I84" s="70" t="s">
        <v>136</v>
      </c>
      <c r="J84" s="18" t="s">
        <v>136</v>
      </c>
      <c r="K84" s="18" t="s">
        <v>136</v>
      </c>
      <c r="L84" s="18" t="s">
        <v>136</v>
      </c>
      <c r="M84" s="184" t="s">
        <v>136</v>
      </c>
      <c r="N84" s="18" t="s">
        <v>136</v>
      </c>
      <c r="O84" s="18" t="s">
        <v>136</v>
      </c>
      <c r="P84" s="18" t="s">
        <v>136</v>
      </c>
      <c r="Q84" s="18" t="s">
        <v>136</v>
      </c>
      <c r="R84" s="18" t="s">
        <v>136</v>
      </c>
      <c r="S84" s="184" t="s">
        <v>136</v>
      </c>
      <c r="T84" s="18" t="s">
        <v>136</v>
      </c>
      <c r="U84" s="121"/>
      <c r="V84" s="122" t="s">
        <v>136</v>
      </c>
      <c r="W84" s="44"/>
      <c r="X84" s="121"/>
      <c r="Y84" s="185" t="s">
        <v>136</v>
      </c>
      <c r="Z84" s="44"/>
      <c r="AA84" s="70" t="s">
        <v>136</v>
      </c>
    </row>
    <row r="85" spans="3:27" ht="10.5" customHeight="1" x14ac:dyDescent="0.2">
      <c r="C85" s="326"/>
      <c r="D85" s="299" t="s">
        <v>84</v>
      </c>
      <c r="E85" s="300"/>
      <c r="F85" s="300"/>
      <c r="G85" s="53" t="s">
        <v>29</v>
      </c>
      <c r="H85" s="71" t="s">
        <v>136</v>
      </c>
      <c r="I85" s="71" t="s">
        <v>136</v>
      </c>
      <c r="J85" s="27" t="s">
        <v>136</v>
      </c>
      <c r="K85" s="27" t="s">
        <v>136</v>
      </c>
      <c r="L85" s="27" t="s">
        <v>136</v>
      </c>
      <c r="M85" s="186" t="s">
        <v>136</v>
      </c>
      <c r="N85" s="27" t="s">
        <v>136</v>
      </c>
      <c r="O85" s="27" t="s">
        <v>136</v>
      </c>
      <c r="P85" s="27" t="s">
        <v>136</v>
      </c>
      <c r="Q85" s="27" t="s">
        <v>136</v>
      </c>
      <c r="R85" s="27" t="s">
        <v>136</v>
      </c>
      <c r="S85" s="186" t="s">
        <v>136</v>
      </c>
      <c r="T85" s="27" t="s">
        <v>136</v>
      </c>
      <c r="U85" s="163"/>
      <c r="V85" s="164" t="s">
        <v>136</v>
      </c>
      <c r="W85" s="53"/>
      <c r="X85" s="163"/>
      <c r="Y85" s="164" t="s">
        <v>136</v>
      </c>
      <c r="Z85" s="53"/>
      <c r="AA85" s="71" t="s">
        <v>136</v>
      </c>
    </row>
    <row r="86" spans="3:27" ht="12" customHeight="1" x14ac:dyDescent="0.2">
      <c r="C86" s="324" t="s">
        <v>85</v>
      </c>
      <c r="D86" s="293" t="s">
        <v>86</v>
      </c>
      <c r="E86" s="294"/>
      <c r="F86" s="294"/>
      <c r="G86" s="119" t="s">
        <v>29</v>
      </c>
      <c r="H86" s="28" t="s">
        <v>187</v>
      </c>
      <c r="I86" s="28" t="s">
        <v>136</v>
      </c>
      <c r="J86" s="28" t="s">
        <v>136</v>
      </c>
      <c r="K86" s="28" t="s">
        <v>136</v>
      </c>
      <c r="L86" s="28" t="s">
        <v>136</v>
      </c>
      <c r="M86" s="226">
        <v>6.0000000000000001E-3</v>
      </c>
      <c r="N86" s="28" t="s">
        <v>136</v>
      </c>
      <c r="O86" s="28" t="s">
        <v>136</v>
      </c>
      <c r="P86" s="28" t="s">
        <v>136</v>
      </c>
      <c r="Q86" s="28" t="s">
        <v>136</v>
      </c>
      <c r="R86" s="28" t="s">
        <v>136</v>
      </c>
      <c r="S86" s="28" t="s">
        <v>136</v>
      </c>
      <c r="T86" s="28" t="s">
        <v>136</v>
      </c>
      <c r="U86" s="37">
        <v>0</v>
      </c>
      <c r="V86" s="47" t="s">
        <v>149</v>
      </c>
      <c r="W86" s="39">
        <v>1</v>
      </c>
      <c r="X86" s="128">
        <f t="shared" ref="X86:X121" si="22">MIN(I86:T86)</f>
        <v>6.0000000000000001E-3</v>
      </c>
      <c r="Y86" s="50" t="s">
        <v>152</v>
      </c>
      <c r="Z86" s="129">
        <f t="shared" ref="Z86:Z121" si="23">MAX(I86:T86)</f>
        <v>6.0000000000000001E-3</v>
      </c>
      <c r="AA86" s="127">
        <f t="shared" ref="AA86:AA121" si="24">AVERAGE(I86:T86)</f>
        <v>6.0000000000000001E-3</v>
      </c>
    </row>
    <row r="87" spans="3:27" ht="12" x14ac:dyDescent="0.2">
      <c r="C87" s="325"/>
      <c r="D87" s="296" t="s">
        <v>87</v>
      </c>
      <c r="E87" s="297"/>
      <c r="F87" s="297"/>
      <c r="G87" s="44" t="s">
        <v>29</v>
      </c>
      <c r="H87" s="18" t="s">
        <v>179</v>
      </c>
      <c r="I87" s="18" t="s">
        <v>136</v>
      </c>
      <c r="J87" s="18" t="s">
        <v>136</v>
      </c>
      <c r="K87" s="18" t="s">
        <v>136</v>
      </c>
      <c r="L87" s="18" t="s">
        <v>136</v>
      </c>
      <c r="M87" s="227">
        <v>4.0000000000000001E-3</v>
      </c>
      <c r="N87" s="18" t="s">
        <v>136</v>
      </c>
      <c r="O87" s="18" t="s">
        <v>136</v>
      </c>
      <c r="P87" s="18" t="s">
        <v>136</v>
      </c>
      <c r="Q87" s="18" t="s">
        <v>136</v>
      </c>
      <c r="R87" s="18" t="s">
        <v>136</v>
      </c>
      <c r="S87" s="18" t="s">
        <v>136</v>
      </c>
      <c r="T87" s="18" t="s">
        <v>136</v>
      </c>
      <c r="U87" s="121">
        <v>0</v>
      </c>
      <c r="V87" s="122" t="s">
        <v>149</v>
      </c>
      <c r="W87" s="44">
        <v>1</v>
      </c>
      <c r="X87" s="128">
        <f t="shared" si="22"/>
        <v>4.0000000000000001E-3</v>
      </c>
      <c r="Y87" s="50" t="s">
        <v>152</v>
      </c>
      <c r="Z87" s="129">
        <f t="shared" si="23"/>
        <v>4.0000000000000001E-3</v>
      </c>
      <c r="AA87" s="127">
        <f t="shared" si="24"/>
        <v>4.0000000000000001E-3</v>
      </c>
    </row>
    <row r="88" spans="3:27" ht="12" x14ac:dyDescent="0.2">
      <c r="C88" s="325"/>
      <c r="D88" s="296" t="s">
        <v>88</v>
      </c>
      <c r="E88" s="297"/>
      <c r="F88" s="297"/>
      <c r="G88" s="44" t="s">
        <v>29</v>
      </c>
      <c r="H88" s="18" t="s">
        <v>188</v>
      </c>
      <c r="I88" s="18" t="s">
        <v>136</v>
      </c>
      <c r="J88" s="18" t="s">
        <v>136</v>
      </c>
      <c r="K88" s="18" t="s">
        <v>136</v>
      </c>
      <c r="L88" s="18" t="s">
        <v>136</v>
      </c>
      <c r="M88" s="227">
        <v>6.0000000000000001E-3</v>
      </c>
      <c r="N88" s="18" t="s">
        <v>136</v>
      </c>
      <c r="O88" s="18" t="s">
        <v>136</v>
      </c>
      <c r="P88" s="18" t="s">
        <v>136</v>
      </c>
      <c r="Q88" s="18" t="s">
        <v>136</v>
      </c>
      <c r="R88" s="18" t="s">
        <v>136</v>
      </c>
      <c r="S88" s="18" t="s">
        <v>136</v>
      </c>
      <c r="T88" s="18" t="s">
        <v>136</v>
      </c>
      <c r="U88" s="121">
        <v>0</v>
      </c>
      <c r="V88" s="122" t="s">
        <v>149</v>
      </c>
      <c r="W88" s="44">
        <v>1</v>
      </c>
      <c r="X88" s="128">
        <f t="shared" si="22"/>
        <v>6.0000000000000001E-3</v>
      </c>
      <c r="Y88" s="50" t="s">
        <v>152</v>
      </c>
      <c r="Z88" s="129">
        <f t="shared" si="23"/>
        <v>6.0000000000000001E-3</v>
      </c>
      <c r="AA88" s="127">
        <f t="shared" si="24"/>
        <v>6.0000000000000001E-3</v>
      </c>
    </row>
    <row r="89" spans="3:27" ht="12" x14ac:dyDescent="0.2">
      <c r="C89" s="325"/>
      <c r="D89" s="327" t="s">
        <v>89</v>
      </c>
      <c r="E89" s="328"/>
      <c r="F89" s="328"/>
      <c r="G89" s="75" t="s">
        <v>29</v>
      </c>
      <c r="H89" s="130" t="s">
        <v>189</v>
      </c>
      <c r="I89" s="130" t="s">
        <v>136</v>
      </c>
      <c r="J89" s="130" t="s">
        <v>136</v>
      </c>
      <c r="K89" s="130" t="s">
        <v>136</v>
      </c>
      <c r="L89" s="130" t="s">
        <v>136</v>
      </c>
      <c r="M89" s="228">
        <v>0.03</v>
      </c>
      <c r="N89" s="130" t="s">
        <v>136</v>
      </c>
      <c r="O89" s="130" t="s">
        <v>136</v>
      </c>
      <c r="P89" s="130" t="s">
        <v>136</v>
      </c>
      <c r="Q89" s="130" t="s">
        <v>136</v>
      </c>
      <c r="R89" s="130" t="s">
        <v>136</v>
      </c>
      <c r="S89" s="130" t="s">
        <v>136</v>
      </c>
      <c r="T89" s="130" t="s">
        <v>136</v>
      </c>
      <c r="U89" s="132">
        <v>0</v>
      </c>
      <c r="V89" s="133" t="s">
        <v>149</v>
      </c>
      <c r="W89" s="75">
        <v>1</v>
      </c>
      <c r="X89" s="159">
        <f t="shared" si="22"/>
        <v>0.03</v>
      </c>
      <c r="Y89" s="229" t="s">
        <v>152</v>
      </c>
      <c r="Z89" s="160">
        <f t="shared" si="23"/>
        <v>0.03</v>
      </c>
      <c r="AA89" s="161">
        <f t="shared" si="24"/>
        <v>0.03</v>
      </c>
    </row>
    <row r="90" spans="3:27" ht="12" x14ac:dyDescent="0.2">
      <c r="C90" s="325"/>
      <c r="D90" s="296" t="s">
        <v>90</v>
      </c>
      <c r="E90" s="297"/>
      <c r="F90" s="297"/>
      <c r="G90" s="44" t="s">
        <v>29</v>
      </c>
      <c r="H90" s="18" t="s">
        <v>190</v>
      </c>
      <c r="I90" s="18" t="s">
        <v>136</v>
      </c>
      <c r="J90" s="18" t="s">
        <v>136</v>
      </c>
      <c r="K90" s="18" t="s">
        <v>136</v>
      </c>
      <c r="L90" s="18" t="s">
        <v>136</v>
      </c>
      <c r="M90" s="230">
        <v>8.0000000000000004E-4</v>
      </c>
      <c r="N90" s="18" t="s">
        <v>136</v>
      </c>
      <c r="O90" s="18" t="s">
        <v>136</v>
      </c>
      <c r="P90" s="18" t="s">
        <v>136</v>
      </c>
      <c r="Q90" s="18" t="s">
        <v>136</v>
      </c>
      <c r="R90" s="18" t="s">
        <v>136</v>
      </c>
      <c r="S90" s="18" t="s">
        <v>136</v>
      </c>
      <c r="T90" s="18" t="s">
        <v>136</v>
      </c>
      <c r="U90" s="121">
        <v>0</v>
      </c>
      <c r="V90" s="122" t="s">
        <v>149</v>
      </c>
      <c r="W90" s="44">
        <v>1</v>
      </c>
      <c r="X90" s="231">
        <f t="shared" si="22"/>
        <v>8.0000000000000004E-4</v>
      </c>
      <c r="Y90" s="232" t="s">
        <v>152</v>
      </c>
      <c r="Z90" s="233">
        <f t="shared" si="23"/>
        <v>8.0000000000000004E-4</v>
      </c>
      <c r="AA90" s="234">
        <f t="shared" si="24"/>
        <v>8.0000000000000004E-4</v>
      </c>
    </row>
    <row r="91" spans="3:27" ht="12" x14ac:dyDescent="0.2">
      <c r="C91" s="325"/>
      <c r="D91" s="296" t="s">
        <v>91</v>
      </c>
      <c r="E91" s="297"/>
      <c r="F91" s="297"/>
      <c r="G91" s="44" t="s">
        <v>29</v>
      </c>
      <c r="H91" s="18" t="s">
        <v>191</v>
      </c>
      <c r="I91" s="18" t="s">
        <v>136</v>
      </c>
      <c r="J91" s="18" t="s">
        <v>136</v>
      </c>
      <c r="K91" s="18" t="s">
        <v>136</v>
      </c>
      <c r="L91" s="18" t="s">
        <v>136</v>
      </c>
      <c r="M91" s="230">
        <v>5.0000000000000001E-4</v>
      </c>
      <c r="N91" s="18" t="s">
        <v>136</v>
      </c>
      <c r="O91" s="18" t="s">
        <v>136</v>
      </c>
      <c r="P91" s="18" t="s">
        <v>136</v>
      </c>
      <c r="Q91" s="18" t="s">
        <v>136</v>
      </c>
      <c r="R91" s="18" t="s">
        <v>136</v>
      </c>
      <c r="S91" s="18" t="s">
        <v>136</v>
      </c>
      <c r="T91" s="18" t="s">
        <v>136</v>
      </c>
      <c r="U91" s="121">
        <v>0</v>
      </c>
      <c r="V91" s="122" t="s">
        <v>149</v>
      </c>
      <c r="W91" s="44">
        <v>1</v>
      </c>
      <c r="X91" s="139">
        <f t="shared" si="22"/>
        <v>5.0000000000000001E-4</v>
      </c>
      <c r="Y91" s="235" t="s">
        <v>152</v>
      </c>
      <c r="Z91" s="140">
        <f t="shared" si="23"/>
        <v>5.0000000000000001E-4</v>
      </c>
      <c r="AA91" s="138">
        <f t="shared" si="24"/>
        <v>5.0000000000000001E-4</v>
      </c>
    </row>
    <row r="92" spans="3:27" ht="12" x14ac:dyDescent="0.2">
      <c r="C92" s="325"/>
      <c r="D92" s="296" t="s">
        <v>92</v>
      </c>
      <c r="E92" s="297"/>
      <c r="F92" s="297"/>
      <c r="G92" s="44" t="s">
        <v>29</v>
      </c>
      <c r="H92" s="18" t="s">
        <v>171</v>
      </c>
      <c r="I92" s="18" t="s">
        <v>136</v>
      </c>
      <c r="J92" s="18" t="s">
        <v>136</v>
      </c>
      <c r="K92" s="18" t="s">
        <v>136</v>
      </c>
      <c r="L92" s="18" t="s">
        <v>136</v>
      </c>
      <c r="M92" s="230">
        <v>2.9999999999999997E-4</v>
      </c>
      <c r="N92" s="18" t="s">
        <v>136</v>
      </c>
      <c r="O92" s="18" t="s">
        <v>136</v>
      </c>
      <c r="P92" s="18" t="s">
        <v>136</v>
      </c>
      <c r="Q92" s="18" t="s">
        <v>136</v>
      </c>
      <c r="R92" s="18" t="s">
        <v>136</v>
      </c>
      <c r="S92" s="18" t="s">
        <v>136</v>
      </c>
      <c r="T92" s="18" t="s">
        <v>136</v>
      </c>
      <c r="U92" s="121">
        <v>0</v>
      </c>
      <c r="V92" s="122" t="s">
        <v>149</v>
      </c>
      <c r="W92" s="44">
        <v>1</v>
      </c>
      <c r="X92" s="139">
        <f t="shared" si="22"/>
        <v>2.9999999999999997E-4</v>
      </c>
      <c r="Y92" s="235" t="s">
        <v>152</v>
      </c>
      <c r="Z92" s="140">
        <f t="shared" si="23"/>
        <v>2.9999999999999997E-4</v>
      </c>
      <c r="AA92" s="138">
        <f t="shared" si="24"/>
        <v>2.9999999999999997E-4</v>
      </c>
    </row>
    <row r="93" spans="3:27" ht="12" x14ac:dyDescent="0.2">
      <c r="C93" s="325"/>
      <c r="D93" s="327" t="s">
        <v>93</v>
      </c>
      <c r="E93" s="328"/>
      <c r="F93" s="328"/>
      <c r="G93" s="75" t="s">
        <v>29</v>
      </c>
      <c r="H93" s="130" t="s">
        <v>179</v>
      </c>
      <c r="I93" s="130" t="s">
        <v>136</v>
      </c>
      <c r="J93" s="130" t="s">
        <v>136</v>
      </c>
      <c r="K93" s="130" t="s">
        <v>136</v>
      </c>
      <c r="L93" s="130" t="s">
        <v>136</v>
      </c>
      <c r="M93" s="236">
        <v>4.0000000000000001E-3</v>
      </c>
      <c r="N93" s="130" t="s">
        <v>136</v>
      </c>
      <c r="O93" s="130" t="s">
        <v>136</v>
      </c>
      <c r="P93" s="130" t="s">
        <v>136</v>
      </c>
      <c r="Q93" s="130" t="s">
        <v>136</v>
      </c>
      <c r="R93" s="130" t="s">
        <v>136</v>
      </c>
      <c r="S93" s="130" t="s">
        <v>136</v>
      </c>
      <c r="T93" s="130" t="s">
        <v>136</v>
      </c>
      <c r="U93" s="132">
        <v>0</v>
      </c>
      <c r="V93" s="133" t="s">
        <v>149</v>
      </c>
      <c r="W93" s="75">
        <v>1</v>
      </c>
      <c r="X93" s="145">
        <f t="shared" si="22"/>
        <v>4.0000000000000001E-3</v>
      </c>
      <c r="Y93" s="80" t="s">
        <v>152</v>
      </c>
      <c r="Z93" s="146">
        <f t="shared" si="23"/>
        <v>4.0000000000000001E-3</v>
      </c>
      <c r="AA93" s="144">
        <f t="shared" si="24"/>
        <v>4.0000000000000001E-3</v>
      </c>
    </row>
    <row r="94" spans="3:27" ht="12" x14ac:dyDescent="0.2">
      <c r="C94" s="325"/>
      <c r="D94" s="296" t="s">
        <v>94</v>
      </c>
      <c r="E94" s="297"/>
      <c r="F94" s="297"/>
      <c r="G94" s="44" t="s">
        <v>29</v>
      </c>
      <c r="H94" s="18" t="s">
        <v>179</v>
      </c>
      <c r="I94" s="18" t="s">
        <v>136</v>
      </c>
      <c r="J94" s="18" t="s">
        <v>136</v>
      </c>
      <c r="K94" s="18" t="s">
        <v>136</v>
      </c>
      <c r="L94" s="18" t="s">
        <v>136</v>
      </c>
      <c r="M94" s="227">
        <v>4.0000000000000001E-3</v>
      </c>
      <c r="N94" s="18" t="s">
        <v>136</v>
      </c>
      <c r="O94" s="18" t="s">
        <v>136</v>
      </c>
      <c r="P94" s="18" t="s">
        <v>136</v>
      </c>
      <c r="Q94" s="18" t="s">
        <v>136</v>
      </c>
      <c r="R94" s="18" t="s">
        <v>136</v>
      </c>
      <c r="S94" s="18" t="s">
        <v>136</v>
      </c>
      <c r="T94" s="18" t="s">
        <v>136</v>
      </c>
      <c r="U94" s="121">
        <v>0</v>
      </c>
      <c r="V94" s="122" t="s">
        <v>149</v>
      </c>
      <c r="W94" s="44">
        <v>1</v>
      </c>
      <c r="X94" s="128">
        <f t="shared" si="22"/>
        <v>4.0000000000000001E-3</v>
      </c>
      <c r="Y94" s="50" t="s">
        <v>152</v>
      </c>
      <c r="Z94" s="129">
        <f t="shared" si="23"/>
        <v>4.0000000000000001E-3</v>
      </c>
      <c r="AA94" s="127">
        <f t="shared" si="24"/>
        <v>4.0000000000000001E-3</v>
      </c>
    </row>
    <row r="95" spans="3:27" ht="12" x14ac:dyDescent="0.2">
      <c r="C95" s="325"/>
      <c r="D95" s="296" t="s">
        <v>95</v>
      </c>
      <c r="E95" s="297"/>
      <c r="F95" s="297"/>
      <c r="G95" s="44" t="s">
        <v>29</v>
      </c>
      <c r="H95" s="18" t="s">
        <v>184</v>
      </c>
      <c r="I95" s="18" t="s">
        <v>136</v>
      </c>
      <c r="J95" s="18" t="s">
        <v>136</v>
      </c>
      <c r="K95" s="18" t="s">
        <v>136</v>
      </c>
      <c r="L95" s="18" t="s">
        <v>136</v>
      </c>
      <c r="M95" s="227">
        <v>4.0000000000000001E-3</v>
      </c>
      <c r="N95" s="18" t="s">
        <v>136</v>
      </c>
      <c r="O95" s="18" t="s">
        <v>136</v>
      </c>
      <c r="P95" s="18" t="s">
        <v>136</v>
      </c>
      <c r="Q95" s="18" t="s">
        <v>136</v>
      </c>
      <c r="R95" s="18" t="s">
        <v>136</v>
      </c>
      <c r="S95" s="18" t="s">
        <v>136</v>
      </c>
      <c r="T95" s="18" t="s">
        <v>136</v>
      </c>
      <c r="U95" s="121">
        <v>0</v>
      </c>
      <c r="V95" s="122" t="s">
        <v>149</v>
      </c>
      <c r="W95" s="44">
        <v>1</v>
      </c>
      <c r="X95" s="128">
        <f t="shared" si="22"/>
        <v>4.0000000000000001E-3</v>
      </c>
      <c r="Y95" s="50" t="s">
        <v>152</v>
      </c>
      <c r="Z95" s="129">
        <f t="shared" si="23"/>
        <v>4.0000000000000001E-3</v>
      </c>
      <c r="AA95" s="127">
        <f t="shared" si="24"/>
        <v>4.0000000000000001E-3</v>
      </c>
    </row>
    <row r="96" spans="3:27" ht="12" x14ac:dyDescent="0.2">
      <c r="C96" s="325"/>
      <c r="D96" s="296" t="s">
        <v>96</v>
      </c>
      <c r="E96" s="297"/>
      <c r="F96" s="297"/>
      <c r="G96" s="44" t="s">
        <v>29</v>
      </c>
      <c r="H96" s="18" t="s">
        <v>190</v>
      </c>
      <c r="I96" s="18" t="s">
        <v>136</v>
      </c>
      <c r="J96" s="18" t="s">
        <v>136</v>
      </c>
      <c r="K96" s="18" t="s">
        <v>136</v>
      </c>
      <c r="L96" s="18" t="s">
        <v>136</v>
      </c>
      <c r="M96" s="230">
        <v>8.0000000000000004E-4</v>
      </c>
      <c r="N96" s="18" t="s">
        <v>136</v>
      </c>
      <c r="O96" s="18" t="s">
        <v>136</v>
      </c>
      <c r="P96" s="18" t="s">
        <v>136</v>
      </c>
      <c r="Q96" s="18" t="s">
        <v>136</v>
      </c>
      <c r="R96" s="18" t="s">
        <v>136</v>
      </c>
      <c r="S96" s="18" t="s">
        <v>136</v>
      </c>
      <c r="T96" s="18" t="s">
        <v>136</v>
      </c>
      <c r="U96" s="121">
        <v>0</v>
      </c>
      <c r="V96" s="122" t="s">
        <v>149</v>
      </c>
      <c r="W96" s="44">
        <v>1</v>
      </c>
      <c r="X96" s="139">
        <f t="shared" si="22"/>
        <v>8.0000000000000004E-4</v>
      </c>
      <c r="Y96" s="206" t="s">
        <v>152</v>
      </c>
      <c r="Z96" s="140">
        <f t="shared" si="23"/>
        <v>8.0000000000000004E-4</v>
      </c>
      <c r="AA96" s="138">
        <f t="shared" si="24"/>
        <v>8.0000000000000004E-4</v>
      </c>
    </row>
    <row r="97" spans="3:27" ht="12" x14ac:dyDescent="0.2">
      <c r="C97" s="325"/>
      <c r="D97" s="296" t="s">
        <v>97</v>
      </c>
      <c r="E97" s="297"/>
      <c r="F97" s="297"/>
      <c r="G97" s="75" t="s">
        <v>29</v>
      </c>
      <c r="H97" s="130" t="s">
        <v>181</v>
      </c>
      <c r="I97" s="130" t="s">
        <v>136</v>
      </c>
      <c r="J97" s="130" t="s">
        <v>136</v>
      </c>
      <c r="K97" s="130" t="s">
        <v>136</v>
      </c>
      <c r="L97" s="130" t="s">
        <v>136</v>
      </c>
      <c r="M97" s="237">
        <v>5.9999999999999995E-4</v>
      </c>
      <c r="N97" s="130" t="s">
        <v>136</v>
      </c>
      <c r="O97" s="130" t="s">
        <v>136</v>
      </c>
      <c r="P97" s="130" t="s">
        <v>136</v>
      </c>
      <c r="Q97" s="130" t="s">
        <v>136</v>
      </c>
      <c r="R97" s="130" t="s">
        <v>136</v>
      </c>
      <c r="S97" s="130" t="s">
        <v>136</v>
      </c>
      <c r="T97" s="130" t="s">
        <v>136</v>
      </c>
      <c r="U97" s="132">
        <v>0</v>
      </c>
      <c r="V97" s="133" t="s">
        <v>149</v>
      </c>
      <c r="W97" s="75">
        <v>1</v>
      </c>
      <c r="X97" s="139">
        <f t="shared" si="22"/>
        <v>5.9999999999999995E-4</v>
      </c>
      <c r="Y97" s="206" t="s">
        <v>152</v>
      </c>
      <c r="Z97" s="140">
        <f t="shared" si="23"/>
        <v>5.9999999999999995E-4</v>
      </c>
      <c r="AA97" s="138">
        <f t="shared" si="24"/>
        <v>5.9999999999999995E-4</v>
      </c>
    </row>
    <row r="98" spans="3:27" ht="12" x14ac:dyDescent="0.2">
      <c r="C98" s="325"/>
      <c r="D98" s="329" t="s">
        <v>98</v>
      </c>
      <c r="E98" s="330"/>
      <c r="F98" s="330"/>
      <c r="G98" s="44" t="s">
        <v>29</v>
      </c>
      <c r="H98" s="18" t="s">
        <v>190</v>
      </c>
      <c r="I98" s="18" t="s">
        <v>136</v>
      </c>
      <c r="J98" s="18" t="s">
        <v>136</v>
      </c>
      <c r="K98" s="18" t="s">
        <v>136</v>
      </c>
      <c r="L98" s="18" t="s">
        <v>136</v>
      </c>
      <c r="M98" s="230">
        <v>8.0000000000000004E-4</v>
      </c>
      <c r="N98" s="18" t="s">
        <v>136</v>
      </c>
      <c r="O98" s="18" t="s">
        <v>136</v>
      </c>
      <c r="P98" s="18" t="s">
        <v>136</v>
      </c>
      <c r="Q98" s="18" t="s">
        <v>136</v>
      </c>
      <c r="R98" s="18" t="s">
        <v>136</v>
      </c>
      <c r="S98" s="18" t="s">
        <v>136</v>
      </c>
      <c r="T98" s="18" t="s">
        <v>136</v>
      </c>
      <c r="U98" s="121">
        <v>0</v>
      </c>
      <c r="V98" s="122" t="s">
        <v>149</v>
      </c>
      <c r="W98" s="44">
        <v>1</v>
      </c>
      <c r="X98" s="231">
        <f t="shared" si="22"/>
        <v>8.0000000000000004E-4</v>
      </c>
      <c r="Y98" s="232" t="s">
        <v>152</v>
      </c>
      <c r="Z98" s="233">
        <f t="shared" si="23"/>
        <v>8.0000000000000004E-4</v>
      </c>
      <c r="AA98" s="234">
        <f t="shared" si="24"/>
        <v>8.0000000000000004E-4</v>
      </c>
    </row>
    <row r="99" spans="3:27" ht="12" x14ac:dyDescent="0.2">
      <c r="C99" s="325"/>
      <c r="D99" s="296" t="s">
        <v>99</v>
      </c>
      <c r="E99" s="297"/>
      <c r="F99" s="297"/>
      <c r="G99" s="44" t="s">
        <v>29</v>
      </c>
      <c r="H99" s="18" t="s">
        <v>168</v>
      </c>
      <c r="I99" s="18" t="s">
        <v>136</v>
      </c>
      <c r="J99" s="18" t="s">
        <v>136</v>
      </c>
      <c r="K99" s="18" t="s">
        <v>136</v>
      </c>
      <c r="L99" s="18" t="s">
        <v>136</v>
      </c>
      <c r="M99" s="227">
        <v>2E-3</v>
      </c>
      <c r="N99" s="18" t="s">
        <v>136</v>
      </c>
      <c r="O99" s="18" t="s">
        <v>136</v>
      </c>
      <c r="P99" s="18" t="s">
        <v>136</v>
      </c>
      <c r="Q99" s="18" t="s">
        <v>136</v>
      </c>
      <c r="R99" s="18" t="s">
        <v>136</v>
      </c>
      <c r="S99" s="18" t="s">
        <v>136</v>
      </c>
      <c r="T99" s="18" t="s">
        <v>136</v>
      </c>
      <c r="U99" s="121">
        <v>0</v>
      </c>
      <c r="V99" s="122" t="s">
        <v>149</v>
      </c>
      <c r="W99" s="44">
        <v>1</v>
      </c>
      <c r="X99" s="128">
        <f t="shared" si="22"/>
        <v>2E-3</v>
      </c>
      <c r="Y99" s="238" t="s">
        <v>152</v>
      </c>
      <c r="Z99" s="129">
        <f t="shared" si="23"/>
        <v>2E-3</v>
      </c>
      <c r="AA99" s="127">
        <f t="shared" si="24"/>
        <v>2E-3</v>
      </c>
    </row>
    <row r="100" spans="3:27" ht="12" x14ac:dyDescent="0.2">
      <c r="C100" s="325"/>
      <c r="D100" s="296" t="s">
        <v>100</v>
      </c>
      <c r="E100" s="297"/>
      <c r="F100" s="297"/>
      <c r="G100" s="44" t="s">
        <v>29</v>
      </c>
      <c r="H100" s="18" t="s">
        <v>190</v>
      </c>
      <c r="I100" s="18" t="s">
        <v>136</v>
      </c>
      <c r="J100" s="18" t="s">
        <v>136</v>
      </c>
      <c r="K100" s="18" t="s">
        <v>136</v>
      </c>
      <c r="L100" s="18" t="s">
        <v>136</v>
      </c>
      <c r="M100" s="230">
        <v>8.0000000000000004E-4</v>
      </c>
      <c r="N100" s="18" t="s">
        <v>136</v>
      </c>
      <c r="O100" s="18" t="s">
        <v>136</v>
      </c>
      <c r="P100" s="18" t="s">
        <v>136</v>
      </c>
      <c r="Q100" s="18" t="s">
        <v>136</v>
      </c>
      <c r="R100" s="18" t="s">
        <v>136</v>
      </c>
      <c r="S100" s="18" t="s">
        <v>136</v>
      </c>
      <c r="T100" s="18" t="s">
        <v>136</v>
      </c>
      <c r="U100" s="121">
        <v>0</v>
      </c>
      <c r="V100" s="122" t="s">
        <v>149</v>
      </c>
      <c r="W100" s="44">
        <v>1</v>
      </c>
      <c r="X100" s="139">
        <f t="shared" si="22"/>
        <v>8.0000000000000004E-4</v>
      </c>
      <c r="Y100" s="235" t="s">
        <v>152</v>
      </c>
      <c r="Z100" s="140">
        <f t="shared" si="23"/>
        <v>8.0000000000000004E-4</v>
      </c>
      <c r="AA100" s="138">
        <f t="shared" si="24"/>
        <v>8.0000000000000004E-4</v>
      </c>
    </row>
    <row r="101" spans="3:27" ht="12" x14ac:dyDescent="0.2">
      <c r="C101" s="325"/>
      <c r="D101" s="296" t="s">
        <v>101</v>
      </c>
      <c r="E101" s="297"/>
      <c r="F101" s="297"/>
      <c r="G101" s="75" t="s">
        <v>29</v>
      </c>
      <c r="H101" s="130" t="s">
        <v>136</v>
      </c>
      <c r="I101" s="130" t="s">
        <v>136</v>
      </c>
      <c r="J101" s="130" t="s">
        <v>136</v>
      </c>
      <c r="K101" s="130" t="s">
        <v>136</v>
      </c>
      <c r="L101" s="130" t="s">
        <v>136</v>
      </c>
      <c r="M101" s="237">
        <v>1E-4</v>
      </c>
      <c r="N101" s="130" t="s">
        <v>136</v>
      </c>
      <c r="O101" s="130" t="s">
        <v>136</v>
      </c>
      <c r="P101" s="130" t="s">
        <v>136</v>
      </c>
      <c r="Q101" s="130" t="s">
        <v>136</v>
      </c>
      <c r="R101" s="130" t="s">
        <v>136</v>
      </c>
      <c r="S101" s="130" t="s">
        <v>136</v>
      </c>
      <c r="T101" s="130" t="s">
        <v>136</v>
      </c>
      <c r="U101" s="132">
        <v>0</v>
      </c>
      <c r="V101" s="133" t="s">
        <v>149</v>
      </c>
      <c r="W101" s="75">
        <v>1</v>
      </c>
      <c r="X101" s="142">
        <f t="shared" si="22"/>
        <v>1E-4</v>
      </c>
      <c r="Y101" s="239" t="s">
        <v>152</v>
      </c>
      <c r="Z101" s="143">
        <f t="shared" si="23"/>
        <v>1E-4</v>
      </c>
      <c r="AA101" s="141">
        <f t="shared" si="24"/>
        <v>1E-4</v>
      </c>
    </row>
    <row r="102" spans="3:27" ht="12" x14ac:dyDescent="0.2">
      <c r="C102" s="325"/>
      <c r="D102" s="329" t="s">
        <v>102</v>
      </c>
      <c r="E102" s="330"/>
      <c r="F102" s="330"/>
      <c r="G102" s="44" t="s">
        <v>29</v>
      </c>
      <c r="H102" s="18" t="s">
        <v>192</v>
      </c>
      <c r="I102" s="18" t="s">
        <v>136</v>
      </c>
      <c r="J102" s="18" t="s">
        <v>136</v>
      </c>
      <c r="K102" s="18" t="s">
        <v>136</v>
      </c>
      <c r="L102" s="18" t="s">
        <v>136</v>
      </c>
      <c r="M102" s="240">
        <v>0.06</v>
      </c>
      <c r="N102" s="18" t="s">
        <v>136</v>
      </c>
      <c r="O102" s="18" t="s">
        <v>136</v>
      </c>
      <c r="P102" s="18" t="s">
        <v>136</v>
      </c>
      <c r="Q102" s="18" t="s">
        <v>136</v>
      </c>
      <c r="R102" s="18" t="s">
        <v>136</v>
      </c>
      <c r="S102" s="18" t="s">
        <v>136</v>
      </c>
      <c r="T102" s="18" t="s">
        <v>136</v>
      </c>
      <c r="U102" s="121">
        <v>0</v>
      </c>
      <c r="V102" s="122" t="s">
        <v>149</v>
      </c>
      <c r="W102" s="44">
        <v>1</v>
      </c>
      <c r="X102" s="159">
        <f t="shared" si="22"/>
        <v>0.06</v>
      </c>
      <c r="Y102" s="229" t="s">
        <v>152</v>
      </c>
      <c r="Z102" s="160">
        <f t="shared" si="23"/>
        <v>0.06</v>
      </c>
      <c r="AA102" s="161">
        <f t="shared" si="24"/>
        <v>0.06</v>
      </c>
    </row>
    <row r="103" spans="3:27" ht="12" x14ac:dyDescent="0.2">
      <c r="C103" s="325"/>
      <c r="D103" s="296" t="s">
        <v>103</v>
      </c>
      <c r="E103" s="297"/>
      <c r="F103" s="297"/>
      <c r="G103" s="44" t="s">
        <v>29</v>
      </c>
      <c r="H103" s="18" t="s">
        <v>193</v>
      </c>
      <c r="I103" s="18" t="s">
        <v>136</v>
      </c>
      <c r="J103" s="18" t="s">
        <v>136</v>
      </c>
      <c r="K103" s="18" t="s">
        <v>136</v>
      </c>
      <c r="L103" s="18" t="s">
        <v>136</v>
      </c>
      <c r="M103" s="240">
        <v>0.04</v>
      </c>
      <c r="N103" s="18" t="s">
        <v>136</v>
      </c>
      <c r="O103" s="18" t="s">
        <v>136</v>
      </c>
      <c r="P103" s="18" t="s">
        <v>136</v>
      </c>
      <c r="Q103" s="18" t="s">
        <v>136</v>
      </c>
      <c r="R103" s="18" t="s">
        <v>136</v>
      </c>
      <c r="S103" s="18" t="s">
        <v>136</v>
      </c>
      <c r="T103" s="18" t="s">
        <v>136</v>
      </c>
      <c r="U103" s="121">
        <v>0</v>
      </c>
      <c r="V103" s="122" t="s">
        <v>149</v>
      </c>
      <c r="W103" s="44">
        <v>1</v>
      </c>
      <c r="X103" s="159">
        <f t="shared" si="22"/>
        <v>0.04</v>
      </c>
      <c r="Y103" s="229" t="s">
        <v>152</v>
      </c>
      <c r="Z103" s="160">
        <f t="shared" si="23"/>
        <v>0.04</v>
      </c>
      <c r="AA103" s="161">
        <f t="shared" si="24"/>
        <v>0.04</v>
      </c>
    </row>
    <row r="104" spans="3:27" ht="12" x14ac:dyDescent="0.2">
      <c r="C104" s="325"/>
      <c r="D104" s="296" t="s">
        <v>104</v>
      </c>
      <c r="E104" s="297"/>
      <c r="F104" s="297"/>
      <c r="G104" s="44" t="s">
        <v>29</v>
      </c>
      <c r="H104" s="18" t="s">
        <v>188</v>
      </c>
      <c r="I104" s="18" t="s">
        <v>136</v>
      </c>
      <c r="J104" s="18" t="s">
        <v>136</v>
      </c>
      <c r="K104" s="18" t="s">
        <v>136</v>
      </c>
      <c r="L104" s="18" t="s">
        <v>136</v>
      </c>
      <c r="M104" s="227">
        <v>6.0000000000000001E-3</v>
      </c>
      <c r="N104" s="18" t="s">
        <v>136</v>
      </c>
      <c r="O104" s="18" t="s">
        <v>136</v>
      </c>
      <c r="P104" s="18" t="s">
        <v>136</v>
      </c>
      <c r="Q104" s="18" t="s">
        <v>136</v>
      </c>
      <c r="R104" s="18" t="s">
        <v>136</v>
      </c>
      <c r="S104" s="18" t="s">
        <v>136</v>
      </c>
      <c r="T104" s="18" t="s">
        <v>136</v>
      </c>
      <c r="U104" s="121">
        <v>0</v>
      </c>
      <c r="V104" s="122" t="s">
        <v>149</v>
      </c>
      <c r="W104" s="44">
        <v>1</v>
      </c>
      <c r="X104" s="128">
        <f t="shared" si="22"/>
        <v>6.0000000000000001E-3</v>
      </c>
      <c r="Y104" s="50" t="s">
        <v>152</v>
      </c>
      <c r="Z104" s="129">
        <f t="shared" si="23"/>
        <v>6.0000000000000001E-3</v>
      </c>
      <c r="AA104" s="127">
        <f t="shared" si="24"/>
        <v>6.0000000000000001E-3</v>
      </c>
    </row>
    <row r="105" spans="3:27" ht="12" x14ac:dyDescent="0.2">
      <c r="C105" s="325"/>
      <c r="D105" s="327" t="s">
        <v>105</v>
      </c>
      <c r="E105" s="328"/>
      <c r="F105" s="328"/>
      <c r="G105" s="75" t="s">
        <v>29</v>
      </c>
      <c r="H105" s="130" t="s">
        <v>136</v>
      </c>
      <c r="I105" s="130" t="s">
        <v>136</v>
      </c>
      <c r="J105" s="130" t="s">
        <v>136</v>
      </c>
      <c r="K105" s="130" t="s">
        <v>136</v>
      </c>
      <c r="L105" s="130" t="s">
        <v>136</v>
      </c>
      <c r="M105" s="236">
        <v>1E-3</v>
      </c>
      <c r="N105" s="130" t="s">
        <v>136</v>
      </c>
      <c r="O105" s="130" t="s">
        <v>136</v>
      </c>
      <c r="P105" s="130" t="s">
        <v>136</v>
      </c>
      <c r="Q105" s="130" t="s">
        <v>136</v>
      </c>
      <c r="R105" s="130" t="s">
        <v>136</v>
      </c>
      <c r="S105" s="130" t="s">
        <v>136</v>
      </c>
      <c r="T105" s="130" t="s">
        <v>136</v>
      </c>
      <c r="U105" s="132">
        <v>0</v>
      </c>
      <c r="V105" s="133" t="s">
        <v>149</v>
      </c>
      <c r="W105" s="75">
        <v>1</v>
      </c>
      <c r="X105" s="128">
        <f t="shared" si="22"/>
        <v>1E-3</v>
      </c>
      <c r="Y105" s="50" t="s">
        <v>152</v>
      </c>
      <c r="Z105" s="129">
        <f t="shared" si="23"/>
        <v>1E-3</v>
      </c>
      <c r="AA105" s="127">
        <f t="shared" si="24"/>
        <v>1E-3</v>
      </c>
    </row>
    <row r="106" spans="3:27" ht="12" x14ac:dyDescent="0.2">
      <c r="C106" s="325"/>
      <c r="D106" s="296" t="s">
        <v>106</v>
      </c>
      <c r="E106" s="297"/>
      <c r="F106" s="297"/>
      <c r="G106" s="44" t="s">
        <v>29</v>
      </c>
      <c r="H106" s="18" t="s">
        <v>194</v>
      </c>
      <c r="I106" s="18" t="s">
        <v>136</v>
      </c>
      <c r="J106" s="18" t="s">
        <v>136</v>
      </c>
      <c r="K106" s="18" t="s">
        <v>136</v>
      </c>
      <c r="L106" s="18" t="s">
        <v>136</v>
      </c>
      <c r="M106" s="227">
        <v>7.0000000000000001E-3</v>
      </c>
      <c r="N106" s="18" t="s">
        <v>136</v>
      </c>
      <c r="O106" s="18" t="s">
        <v>136</v>
      </c>
      <c r="P106" s="18" t="s">
        <v>136</v>
      </c>
      <c r="Q106" s="18" t="s">
        <v>136</v>
      </c>
      <c r="R106" s="18" t="s">
        <v>136</v>
      </c>
      <c r="S106" s="18" t="s">
        <v>136</v>
      </c>
      <c r="T106" s="18" t="s">
        <v>136</v>
      </c>
      <c r="U106" s="121">
        <v>0</v>
      </c>
      <c r="V106" s="122" t="s">
        <v>149</v>
      </c>
      <c r="W106" s="44">
        <v>1</v>
      </c>
      <c r="X106" s="241">
        <f t="shared" si="22"/>
        <v>7.0000000000000001E-3</v>
      </c>
      <c r="Y106" s="156" t="s">
        <v>152</v>
      </c>
      <c r="Z106" s="242">
        <f t="shared" si="23"/>
        <v>7.0000000000000001E-3</v>
      </c>
      <c r="AA106" s="243">
        <f t="shared" si="24"/>
        <v>7.0000000000000001E-3</v>
      </c>
    </row>
    <row r="107" spans="3:27" ht="12" x14ac:dyDescent="0.2">
      <c r="C107" s="325"/>
      <c r="D107" s="296" t="s">
        <v>107</v>
      </c>
      <c r="E107" s="297"/>
      <c r="F107" s="297"/>
      <c r="G107" s="44" t="s">
        <v>29</v>
      </c>
      <c r="H107" s="18" t="s">
        <v>174</v>
      </c>
      <c r="I107" s="18" t="s">
        <v>136</v>
      </c>
      <c r="J107" s="18" t="s">
        <v>136</v>
      </c>
      <c r="K107" s="18" t="s">
        <v>136</v>
      </c>
      <c r="L107" s="18" t="s">
        <v>136</v>
      </c>
      <c r="M107" s="244">
        <v>2.0000000000000001E-4</v>
      </c>
      <c r="N107" s="18" t="s">
        <v>136</v>
      </c>
      <c r="O107" s="18" t="s">
        <v>136</v>
      </c>
      <c r="P107" s="18" t="s">
        <v>136</v>
      </c>
      <c r="Q107" s="18" t="s">
        <v>136</v>
      </c>
      <c r="R107" s="18" t="s">
        <v>136</v>
      </c>
      <c r="S107" s="18" t="s">
        <v>136</v>
      </c>
      <c r="T107" s="18" t="s">
        <v>136</v>
      </c>
      <c r="U107" s="121">
        <v>0</v>
      </c>
      <c r="V107" s="122" t="s">
        <v>149</v>
      </c>
      <c r="W107" s="44">
        <v>1</v>
      </c>
      <c r="X107" s="245">
        <f t="shared" si="22"/>
        <v>2.0000000000000001E-4</v>
      </c>
      <c r="Y107" s="246" t="s">
        <v>152</v>
      </c>
      <c r="Z107" s="247">
        <f t="shared" si="23"/>
        <v>2.0000000000000001E-4</v>
      </c>
      <c r="AA107" s="63">
        <f t="shared" si="24"/>
        <v>2.0000000000000001E-4</v>
      </c>
    </row>
    <row r="108" spans="3:27" ht="12" x14ac:dyDescent="0.2">
      <c r="C108" s="325"/>
      <c r="D108" s="296" t="s">
        <v>203</v>
      </c>
      <c r="E108" s="297"/>
      <c r="F108" s="297"/>
      <c r="G108" s="44" t="s">
        <v>29</v>
      </c>
      <c r="H108" s="18" t="s">
        <v>176</v>
      </c>
      <c r="I108" s="18" t="s">
        <v>136</v>
      </c>
      <c r="J108" s="18" t="s">
        <v>136</v>
      </c>
      <c r="K108" s="18" t="s">
        <v>136</v>
      </c>
      <c r="L108" s="18" t="s">
        <v>136</v>
      </c>
      <c r="M108" s="230">
        <v>2.0000000000000001E-4</v>
      </c>
      <c r="N108" s="18" t="s">
        <v>136</v>
      </c>
      <c r="O108" s="18" t="s">
        <v>136</v>
      </c>
      <c r="P108" s="18" t="s">
        <v>136</v>
      </c>
      <c r="Q108" s="18" t="s">
        <v>136</v>
      </c>
      <c r="R108" s="18" t="s">
        <v>136</v>
      </c>
      <c r="S108" s="18" t="s">
        <v>136</v>
      </c>
      <c r="T108" s="18" t="s">
        <v>136</v>
      </c>
      <c r="U108" s="121">
        <v>0</v>
      </c>
      <c r="V108" s="122" t="s">
        <v>149</v>
      </c>
      <c r="W108" s="44">
        <v>1</v>
      </c>
      <c r="X108" s="139">
        <f t="shared" si="22"/>
        <v>2.0000000000000001E-4</v>
      </c>
      <c r="Y108" s="235" t="s">
        <v>152</v>
      </c>
      <c r="Z108" s="140">
        <f t="shared" si="23"/>
        <v>2.0000000000000001E-4</v>
      </c>
      <c r="AA108" s="138">
        <f t="shared" si="24"/>
        <v>2.0000000000000001E-4</v>
      </c>
    </row>
    <row r="109" spans="3:27" ht="12" x14ac:dyDescent="0.2">
      <c r="C109" s="325"/>
      <c r="D109" s="331" t="s">
        <v>108</v>
      </c>
      <c r="E109" s="332"/>
      <c r="F109" s="332"/>
      <c r="G109" s="75" t="s">
        <v>29</v>
      </c>
      <c r="H109" s="130" t="s">
        <v>195</v>
      </c>
      <c r="I109" s="130" t="s">
        <v>136</v>
      </c>
      <c r="J109" s="130" t="s">
        <v>136</v>
      </c>
      <c r="K109" s="130" t="s">
        <v>136</v>
      </c>
      <c r="L109" s="130" t="s">
        <v>136</v>
      </c>
      <c r="M109" s="248">
        <v>3.0000000000000001E-5</v>
      </c>
      <c r="N109" s="130" t="s">
        <v>136</v>
      </c>
      <c r="O109" s="130" t="s">
        <v>136</v>
      </c>
      <c r="P109" s="130" t="s">
        <v>136</v>
      </c>
      <c r="Q109" s="130" t="s">
        <v>136</v>
      </c>
      <c r="R109" s="130" t="s">
        <v>136</v>
      </c>
      <c r="S109" s="130" t="s">
        <v>136</v>
      </c>
      <c r="T109" s="130" t="s">
        <v>136</v>
      </c>
      <c r="U109" s="132">
        <v>0</v>
      </c>
      <c r="V109" s="133" t="s">
        <v>149</v>
      </c>
      <c r="W109" s="75">
        <v>1</v>
      </c>
      <c r="X109" s="249">
        <f t="shared" si="22"/>
        <v>3.0000000000000001E-5</v>
      </c>
      <c r="Y109" s="250" t="s">
        <v>152</v>
      </c>
      <c r="Z109" s="251">
        <f t="shared" si="23"/>
        <v>3.0000000000000001E-5</v>
      </c>
      <c r="AA109" s="252">
        <f t="shared" si="24"/>
        <v>3.0000000000000001E-5</v>
      </c>
    </row>
    <row r="110" spans="3:27" ht="12" x14ac:dyDescent="0.2">
      <c r="C110" s="325"/>
      <c r="D110" s="296" t="s">
        <v>109</v>
      </c>
      <c r="E110" s="297"/>
      <c r="F110" s="297"/>
      <c r="G110" s="44" t="s">
        <v>29</v>
      </c>
      <c r="H110" s="18" t="s">
        <v>189</v>
      </c>
      <c r="I110" s="18" t="s">
        <v>136</v>
      </c>
      <c r="J110" s="18" t="s">
        <v>136</v>
      </c>
      <c r="K110" s="18" t="s">
        <v>136</v>
      </c>
      <c r="L110" s="18" t="s">
        <v>136</v>
      </c>
      <c r="M110" s="161">
        <v>0.02</v>
      </c>
      <c r="N110" s="18" t="s">
        <v>136</v>
      </c>
      <c r="O110" s="18" t="s">
        <v>136</v>
      </c>
      <c r="P110" s="18" t="s">
        <v>136</v>
      </c>
      <c r="Q110" s="18" t="s">
        <v>136</v>
      </c>
      <c r="R110" s="18" t="s">
        <v>136</v>
      </c>
      <c r="S110" s="18" t="s">
        <v>136</v>
      </c>
      <c r="T110" s="18" t="s">
        <v>136</v>
      </c>
      <c r="U110" s="121">
        <v>0</v>
      </c>
      <c r="V110" s="122" t="s">
        <v>149</v>
      </c>
      <c r="W110" s="44">
        <v>1</v>
      </c>
      <c r="X110" s="159">
        <f t="shared" si="22"/>
        <v>0.02</v>
      </c>
      <c r="Y110" s="229" t="s">
        <v>152</v>
      </c>
      <c r="Z110" s="160">
        <f t="shared" si="23"/>
        <v>0.02</v>
      </c>
      <c r="AA110" s="161">
        <f t="shared" si="24"/>
        <v>0.02</v>
      </c>
    </row>
    <row r="111" spans="3:27" ht="12" x14ac:dyDescent="0.2">
      <c r="C111" s="325"/>
      <c r="D111" s="296" t="s">
        <v>110</v>
      </c>
      <c r="E111" s="297"/>
      <c r="F111" s="297"/>
      <c r="G111" s="44" t="s">
        <v>29</v>
      </c>
      <c r="H111" s="18" t="s">
        <v>176</v>
      </c>
      <c r="I111" s="18" t="s">
        <v>136</v>
      </c>
      <c r="J111" s="18" t="s">
        <v>136</v>
      </c>
      <c r="K111" s="18" t="s">
        <v>136</v>
      </c>
      <c r="L111" s="18" t="s">
        <v>136</v>
      </c>
      <c r="M111" s="63">
        <v>2.9999999999999997E-4</v>
      </c>
      <c r="N111" s="18" t="s">
        <v>136</v>
      </c>
      <c r="O111" s="18" t="s">
        <v>136</v>
      </c>
      <c r="P111" s="18" t="s">
        <v>136</v>
      </c>
      <c r="Q111" s="18" t="s">
        <v>136</v>
      </c>
      <c r="R111" s="18" t="s">
        <v>136</v>
      </c>
      <c r="S111" s="18" t="s">
        <v>136</v>
      </c>
      <c r="T111" s="18" t="s">
        <v>136</v>
      </c>
      <c r="U111" s="121">
        <v>0</v>
      </c>
      <c r="V111" s="122" t="s">
        <v>149</v>
      </c>
      <c r="W111" s="44">
        <v>1</v>
      </c>
      <c r="X111" s="245">
        <f t="shared" si="22"/>
        <v>2.9999999999999997E-4</v>
      </c>
      <c r="Y111" s="253" t="s">
        <v>152</v>
      </c>
      <c r="Z111" s="247">
        <f t="shared" si="23"/>
        <v>2.9999999999999997E-4</v>
      </c>
      <c r="AA111" s="63">
        <f t="shared" si="24"/>
        <v>2.9999999999999997E-4</v>
      </c>
    </row>
    <row r="112" spans="3:27" ht="12" x14ac:dyDescent="0.2">
      <c r="C112" s="325"/>
      <c r="D112" s="333" t="s">
        <v>158</v>
      </c>
      <c r="E112" s="334"/>
      <c r="F112" s="334"/>
      <c r="G112" s="137" t="s">
        <v>29</v>
      </c>
      <c r="H112" s="136" t="s">
        <v>196</v>
      </c>
      <c r="I112" s="136" t="s">
        <v>136</v>
      </c>
      <c r="J112" s="136" t="s">
        <v>136</v>
      </c>
      <c r="K112" s="136" t="s">
        <v>136</v>
      </c>
      <c r="L112" s="136" t="s">
        <v>136</v>
      </c>
      <c r="M112" s="254">
        <v>5.0000000000000004E-6</v>
      </c>
      <c r="N112" s="136" t="s">
        <v>136</v>
      </c>
      <c r="O112" s="136" t="s">
        <v>136</v>
      </c>
      <c r="P112" s="136" t="s">
        <v>136</v>
      </c>
      <c r="Q112" s="136" t="s">
        <v>136</v>
      </c>
      <c r="R112" s="136" t="s">
        <v>136</v>
      </c>
      <c r="S112" s="136" t="s">
        <v>136</v>
      </c>
      <c r="T112" s="136" t="s">
        <v>136</v>
      </c>
      <c r="U112" s="147">
        <v>0</v>
      </c>
      <c r="V112" s="148" t="s">
        <v>149</v>
      </c>
      <c r="W112" s="137">
        <v>1</v>
      </c>
      <c r="X112" s="278">
        <f t="shared" si="22"/>
        <v>5.0000000000000004E-6</v>
      </c>
      <c r="Y112" s="192" t="s">
        <v>152</v>
      </c>
      <c r="Z112" s="281">
        <f t="shared" si="23"/>
        <v>5.0000000000000004E-6</v>
      </c>
      <c r="AA112" s="284">
        <f t="shared" si="24"/>
        <v>5.0000000000000004E-6</v>
      </c>
    </row>
    <row r="113" spans="3:27" ht="12" x14ac:dyDescent="0.2">
      <c r="C113" s="325"/>
      <c r="D113" s="335" t="s">
        <v>155</v>
      </c>
      <c r="E113" s="336"/>
      <c r="F113" s="336"/>
      <c r="G113" s="44" t="s">
        <v>29</v>
      </c>
      <c r="H113" s="18" t="s">
        <v>136</v>
      </c>
      <c r="I113" s="18" t="s">
        <v>136</v>
      </c>
      <c r="J113" s="18" t="s">
        <v>136</v>
      </c>
      <c r="K113" s="18" t="s">
        <v>136</v>
      </c>
      <c r="L113" s="18" t="s">
        <v>136</v>
      </c>
      <c r="M113" s="255">
        <v>2.5000000000000002E-6</v>
      </c>
      <c r="N113" s="18" t="s">
        <v>136</v>
      </c>
      <c r="O113" s="18" t="s">
        <v>136</v>
      </c>
      <c r="P113" s="18" t="s">
        <v>136</v>
      </c>
      <c r="Q113" s="18" t="s">
        <v>136</v>
      </c>
      <c r="R113" s="18" t="s">
        <v>136</v>
      </c>
      <c r="S113" s="18" t="s">
        <v>136</v>
      </c>
      <c r="T113" s="18" t="s">
        <v>136</v>
      </c>
      <c r="U113" s="121" t="s">
        <v>136</v>
      </c>
      <c r="V113" s="122" t="s">
        <v>149</v>
      </c>
      <c r="W113" s="44">
        <f>COUNT(I113:T113)</f>
        <v>1</v>
      </c>
      <c r="X113" s="279">
        <f t="shared" si="22"/>
        <v>2.5000000000000002E-6</v>
      </c>
      <c r="Y113" s="197" t="s">
        <v>152</v>
      </c>
      <c r="Z113" s="282">
        <f t="shared" si="23"/>
        <v>2.5000000000000002E-6</v>
      </c>
      <c r="AA113" s="285">
        <f t="shared" si="24"/>
        <v>2.5000000000000002E-6</v>
      </c>
    </row>
    <row r="114" spans="3:27" ht="12" x14ac:dyDescent="0.2">
      <c r="C114" s="325"/>
      <c r="D114" s="335" t="s">
        <v>156</v>
      </c>
      <c r="E114" s="336"/>
      <c r="F114" s="336"/>
      <c r="G114" s="44" t="s">
        <v>29</v>
      </c>
      <c r="H114" s="18" t="s">
        <v>136</v>
      </c>
      <c r="I114" s="18" t="s">
        <v>136</v>
      </c>
      <c r="J114" s="18" t="s">
        <v>136</v>
      </c>
      <c r="K114" s="18" t="s">
        <v>136</v>
      </c>
      <c r="L114" s="18" t="s">
        <v>136</v>
      </c>
      <c r="M114" s="255">
        <v>2.5000000000000002E-6</v>
      </c>
      <c r="N114" s="18" t="s">
        <v>136</v>
      </c>
      <c r="O114" s="18" t="s">
        <v>136</v>
      </c>
      <c r="P114" s="18" t="s">
        <v>136</v>
      </c>
      <c r="Q114" s="18" t="s">
        <v>136</v>
      </c>
      <c r="R114" s="18" t="s">
        <v>136</v>
      </c>
      <c r="S114" s="18" t="s">
        <v>136</v>
      </c>
      <c r="T114" s="18" t="s">
        <v>136</v>
      </c>
      <c r="U114" s="121" t="s">
        <v>136</v>
      </c>
      <c r="V114" s="16" t="s">
        <v>149</v>
      </c>
      <c r="W114" s="44">
        <f t="shared" ref="W114:W116" si="25">COUNT(I114:T114)</f>
        <v>1</v>
      </c>
      <c r="X114" s="279">
        <f t="shared" si="22"/>
        <v>2.5000000000000002E-6</v>
      </c>
      <c r="Y114" s="197" t="s">
        <v>152</v>
      </c>
      <c r="Z114" s="282">
        <f t="shared" si="23"/>
        <v>2.5000000000000002E-6</v>
      </c>
      <c r="AA114" s="285">
        <f t="shared" si="24"/>
        <v>2.5000000000000002E-6</v>
      </c>
    </row>
    <row r="115" spans="3:27" ht="12" x14ac:dyDescent="0.2">
      <c r="C115" s="325"/>
      <c r="D115" s="335" t="s">
        <v>159</v>
      </c>
      <c r="E115" s="336"/>
      <c r="F115" s="336"/>
      <c r="G115" s="44" t="s">
        <v>29</v>
      </c>
      <c r="H115" s="18" t="s">
        <v>136</v>
      </c>
      <c r="I115" s="18" t="s">
        <v>136</v>
      </c>
      <c r="J115" s="18" t="s">
        <v>136</v>
      </c>
      <c r="K115" s="18" t="s">
        <v>136</v>
      </c>
      <c r="L115" s="18" t="s">
        <v>136</v>
      </c>
      <c r="M115" s="255">
        <v>2.5000000000000002E-6</v>
      </c>
      <c r="N115" s="18" t="s">
        <v>136</v>
      </c>
      <c r="O115" s="18" t="s">
        <v>136</v>
      </c>
      <c r="P115" s="18" t="s">
        <v>136</v>
      </c>
      <c r="Q115" s="18" t="s">
        <v>136</v>
      </c>
      <c r="R115" s="18" t="s">
        <v>136</v>
      </c>
      <c r="S115" s="18" t="s">
        <v>136</v>
      </c>
      <c r="T115" s="18" t="s">
        <v>136</v>
      </c>
      <c r="U115" s="121" t="s">
        <v>136</v>
      </c>
      <c r="V115" s="16" t="s">
        <v>149</v>
      </c>
      <c r="W115" s="44">
        <f t="shared" si="25"/>
        <v>1</v>
      </c>
      <c r="X115" s="279">
        <f t="shared" si="22"/>
        <v>2.5000000000000002E-6</v>
      </c>
      <c r="Y115" s="197" t="s">
        <v>152</v>
      </c>
      <c r="Z115" s="282">
        <f t="shared" si="23"/>
        <v>2.5000000000000002E-6</v>
      </c>
      <c r="AA115" s="285">
        <f t="shared" si="24"/>
        <v>2.5000000000000002E-6</v>
      </c>
    </row>
    <row r="116" spans="3:27" ht="12" x14ac:dyDescent="0.2">
      <c r="C116" s="325"/>
      <c r="D116" s="337" t="s">
        <v>160</v>
      </c>
      <c r="E116" s="338"/>
      <c r="F116" s="338"/>
      <c r="G116" s="75" t="s">
        <v>29</v>
      </c>
      <c r="H116" s="130" t="s">
        <v>136</v>
      </c>
      <c r="I116" s="130" t="s">
        <v>136</v>
      </c>
      <c r="J116" s="130" t="s">
        <v>136</v>
      </c>
      <c r="K116" s="130" t="s">
        <v>136</v>
      </c>
      <c r="L116" s="130" t="s">
        <v>136</v>
      </c>
      <c r="M116" s="256">
        <v>2.5000000000000002E-6</v>
      </c>
      <c r="N116" s="130" t="s">
        <v>136</v>
      </c>
      <c r="O116" s="130" t="s">
        <v>136</v>
      </c>
      <c r="P116" s="130" t="s">
        <v>136</v>
      </c>
      <c r="Q116" s="130" t="s">
        <v>136</v>
      </c>
      <c r="R116" s="130" t="s">
        <v>136</v>
      </c>
      <c r="S116" s="130" t="s">
        <v>136</v>
      </c>
      <c r="T116" s="130" t="s">
        <v>136</v>
      </c>
      <c r="U116" s="132" t="s">
        <v>136</v>
      </c>
      <c r="V116" s="257" t="s">
        <v>149</v>
      </c>
      <c r="W116" s="75">
        <f t="shared" si="25"/>
        <v>1</v>
      </c>
      <c r="X116" s="280">
        <f t="shared" si="22"/>
        <v>2.5000000000000002E-6</v>
      </c>
      <c r="Y116" s="202" t="s">
        <v>152</v>
      </c>
      <c r="Z116" s="283">
        <f t="shared" si="23"/>
        <v>2.5000000000000002E-6</v>
      </c>
      <c r="AA116" s="286">
        <f t="shared" si="24"/>
        <v>2.5000000000000002E-6</v>
      </c>
    </row>
    <row r="117" spans="3:27" ht="12" x14ac:dyDescent="0.2">
      <c r="C117" s="325"/>
      <c r="D117" s="296" t="s">
        <v>111</v>
      </c>
      <c r="E117" s="297"/>
      <c r="F117" s="297"/>
      <c r="G117" s="44" t="s">
        <v>29</v>
      </c>
      <c r="H117" s="18" t="s">
        <v>184</v>
      </c>
      <c r="I117" s="18" t="s">
        <v>136</v>
      </c>
      <c r="J117" s="18" t="s">
        <v>136</v>
      </c>
      <c r="K117" s="18" t="s">
        <v>136</v>
      </c>
      <c r="L117" s="18" t="s">
        <v>136</v>
      </c>
      <c r="M117" s="127">
        <v>1E-3</v>
      </c>
      <c r="N117" s="18" t="s">
        <v>136</v>
      </c>
      <c r="O117" s="18" t="s">
        <v>136</v>
      </c>
      <c r="P117" s="18" t="s">
        <v>136</v>
      </c>
      <c r="Q117" s="18" t="s">
        <v>136</v>
      </c>
      <c r="R117" s="18" t="s">
        <v>136</v>
      </c>
      <c r="S117" s="18" t="s">
        <v>136</v>
      </c>
      <c r="T117" s="18" t="s">
        <v>136</v>
      </c>
      <c r="U117" s="121">
        <v>0</v>
      </c>
      <c r="V117" s="122" t="s">
        <v>149</v>
      </c>
      <c r="W117" s="44">
        <v>1</v>
      </c>
      <c r="X117" s="128">
        <f t="shared" si="22"/>
        <v>1E-3</v>
      </c>
      <c r="Y117" s="50" t="s">
        <v>152</v>
      </c>
      <c r="Z117" s="129">
        <f t="shared" si="23"/>
        <v>1E-3</v>
      </c>
      <c r="AA117" s="127">
        <f t="shared" si="24"/>
        <v>1E-3</v>
      </c>
    </row>
    <row r="118" spans="3:27" ht="12" x14ac:dyDescent="0.2">
      <c r="C118" s="325"/>
      <c r="D118" s="296" t="s">
        <v>112</v>
      </c>
      <c r="E118" s="297"/>
      <c r="F118" s="297"/>
      <c r="G118" s="44" t="s">
        <v>29</v>
      </c>
      <c r="H118" s="18" t="s">
        <v>180</v>
      </c>
      <c r="I118" s="18" t="s">
        <v>136</v>
      </c>
      <c r="J118" s="70" t="s">
        <v>136</v>
      </c>
      <c r="K118" s="70" t="s">
        <v>136</v>
      </c>
      <c r="L118" s="18" t="s">
        <v>136</v>
      </c>
      <c r="M118" s="127">
        <v>3.0000000000000001E-3</v>
      </c>
      <c r="N118" s="18" t="s">
        <v>136</v>
      </c>
      <c r="O118" s="18" t="s">
        <v>136</v>
      </c>
      <c r="P118" s="18" t="s">
        <v>136</v>
      </c>
      <c r="Q118" s="18" t="s">
        <v>136</v>
      </c>
      <c r="R118" s="18" t="s">
        <v>136</v>
      </c>
      <c r="S118" s="18" t="s">
        <v>136</v>
      </c>
      <c r="T118" s="18" t="s">
        <v>136</v>
      </c>
      <c r="U118" s="121">
        <v>0</v>
      </c>
      <c r="V118" s="122" t="s">
        <v>149</v>
      </c>
      <c r="W118" s="44">
        <v>1</v>
      </c>
      <c r="X118" s="128">
        <f t="shared" si="22"/>
        <v>3.0000000000000001E-3</v>
      </c>
      <c r="Y118" s="50" t="s">
        <v>152</v>
      </c>
      <c r="Z118" s="129">
        <f t="shared" si="23"/>
        <v>3.0000000000000001E-3</v>
      </c>
      <c r="AA118" s="127">
        <f t="shared" si="24"/>
        <v>3.0000000000000001E-3</v>
      </c>
    </row>
    <row r="119" spans="3:27" ht="12" customHeight="1" x14ac:dyDescent="0.2">
      <c r="C119" s="325"/>
      <c r="D119" s="296" t="s">
        <v>113</v>
      </c>
      <c r="E119" s="297"/>
      <c r="F119" s="297"/>
      <c r="G119" s="44" t="s">
        <v>29</v>
      </c>
      <c r="H119" s="18" t="s">
        <v>197</v>
      </c>
      <c r="I119" s="18" t="s">
        <v>136</v>
      </c>
      <c r="J119" s="18" t="s">
        <v>136</v>
      </c>
      <c r="K119" s="18" t="s">
        <v>136</v>
      </c>
      <c r="L119" s="18" t="s">
        <v>136</v>
      </c>
      <c r="M119" s="111">
        <v>3.0000000000000001E-5</v>
      </c>
      <c r="N119" s="18" t="s">
        <v>136</v>
      </c>
      <c r="O119" s="18" t="s">
        <v>136</v>
      </c>
      <c r="P119" s="18" t="s">
        <v>136</v>
      </c>
      <c r="Q119" s="18" t="s">
        <v>136</v>
      </c>
      <c r="R119" s="18" t="s">
        <v>136</v>
      </c>
      <c r="S119" s="18" t="s">
        <v>136</v>
      </c>
      <c r="T119" s="18" t="s">
        <v>136</v>
      </c>
      <c r="U119" s="121">
        <v>0</v>
      </c>
      <c r="V119" s="122" t="s">
        <v>149</v>
      </c>
      <c r="W119" s="44">
        <v>1</v>
      </c>
      <c r="X119" s="112">
        <f t="shared" si="22"/>
        <v>3.0000000000000001E-5</v>
      </c>
      <c r="Y119" s="205" t="s">
        <v>152</v>
      </c>
      <c r="Z119" s="113">
        <f t="shared" si="23"/>
        <v>3.0000000000000001E-5</v>
      </c>
      <c r="AA119" s="111">
        <f t="shared" si="24"/>
        <v>3.0000000000000001E-5</v>
      </c>
    </row>
    <row r="120" spans="3:27" ht="16.5" customHeight="1" x14ac:dyDescent="0.2">
      <c r="C120" s="325"/>
      <c r="D120" s="296" t="s">
        <v>114</v>
      </c>
      <c r="E120" s="297"/>
      <c r="F120" s="297"/>
      <c r="G120" s="44" t="s">
        <v>29</v>
      </c>
      <c r="H120" s="18" t="s">
        <v>174</v>
      </c>
      <c r="I120" s="18" t="s">
        <v>136</v>
      </c>
      <c r="J120" s="18" t="s">
        <v>136</v>
      </c>
      <c r="K120" s="18" t="s">
        <v>136</v>
      </c>
      <c r="L120" s="18" t="s">
        <v>136</v>
      </c>
      <c r="M120" s="127">
        <v>2E-3</v>
      </c>
      <c r="N120" s="18" t="s">
        <v>136</v>
      </c>
      <c r="O120" s="18" t="s">
        <v>136</v>
      </c>
      <c r="P120" s="18" t="s">
        <v>136</v>
      </c>
      <c r="Q120" s="18" t="s">
        <v>136</v>
      </c>
      <c r="R120" s="18" t="s">
        <v>136</v>
      </c>
      <c r="S120" s="18" t="s">
        <v>136</v>
      </c>
      <c r="T120" s="18" t="s">
        <v>136</v>
      </c>
      <c r="U120" s="121">
        <v>0</v>
      </c>
      <c r="V120" s="122" t="s">
        <v>149</v>
      </c>
      <c r="W120" s="44">
        <v>1</v>
      </c>
      <c r="X120" s="128">
        <f t="shared" si="22"/>
        <v>2E-3</v>
      </c>
      <c r="Y120" s="50" t="s">
        <v>152</v>
      </c>
      <c r="Z120" s="129">
        <f t="shared" si="23"/>
        <v>2E-3</v>
      </c>
      <c r="AA120" s="127">
        <f t="shared" si="24"/>
        <v>2E-3</v>
      </c>
    </row>
    <row r="121" spans="3:27" ht="12" x14ac:dyDescent="0.2">
      <c r="C121" s="326"/>
      <c r="D121" s="299" t="s">
        <v>115</v>
      </c>
      <c r="E121" s="300"/>
      <c r="F121" s="300"/>
      <c r="G121" s="53" t="s">
        <v>29</v>
      </c>
      <c r="H121" s="27" t="s">
        <v>168</v>
      </c>
      <c r="I121" s="27" t="s">
        <v>136</v>
      </c>
      <c r="J121" s="27" t="s">
        <v>136</v>
      </c>
      <c r="K121" s="27" t="s">
        <v>136</v>
      </c>
      <c r="L121" s="27" t="s">
        <v>136</v>
      </c>
      <c r="M121" s="114">
        <v>3.3E-4</v>
      </c>
      <c r="N121" s="27" t="s">
        <v>136</v>
      </c>
      <c r="O121" s="27" t="s">
        <v>136</v>
      </c>
      <c r="P121" s="27" t="s">
        <v>136</v>
      </c>
      <c r="Q121" s="27" t="s">
        <v>136</v>
      </c>
      <c r="R121" s="27" t="s">
        <v>136</v>
      </c>
      <c r="S121" s="27" t="s">
        <v>136</v>
      </c>
      <c r="T121" s="27" t="s">
        <v>136</v>
      </c>
      <c r="U121" s="163">
        <v>0</v>
      </c>
      <c r="V121" s="164" t="s">
        <v>149</v>
      </c>
      <c r="W121" s="53">
        <v>1</v>
      </c>
      <c r="X121" s="139">
        <f t="shared" si="22"/>
        <v>3.3E-4</v>
      </c>
      <c r="Y121" s="206" t="s">
        <v>152</v>
      </c>
      <c r="Z121" s="140">
        <f t="shared" si="23"/>
        <v>3.3E-4</v>
      </c>
      <c r="AA121" s="138">
        <f t="shared" si="24"/>
        <v>3.3E-4</v>
      </c>
    </row>
    <row r="122" spans="3:27" ht="12" customHeight="1" x14ac:dyDescent="0.2">
      <c r="C122" s="324" t="s">
        <v>116</v>
      </c>
      <c r="D122" s="293" t="s">
        <v>117</v>
      </c>
      <c r="E122" s="294"/>
      <c r="F122" s="294"/>
      <c r="G122" s="119" t="s">
        <v>29</v>
      </c>
      <c r="H122" s="180" t="s">
        <v>136</v>
      </c>
      <c r="I122" s="180" t="s">
        <v>136</v>
      </c>
      <c r="J122" s="207" t="s">
        <v>136</v>
      </c>
      <c r="K122" s="207" t="s">
        <v>136</v>
      </c>
      <c r="L122" s="180" t="s">
        <v>136</v>
      </c>
      <c r="M122" s="180" t="s">
        <v>136</v>
      </c>
      <c r="N122" s="180" t="s">
        <v>136</v>
      </c>
      <c r="O122" s="180" t="s">
        <v>136</v>
      </c>
      <c r="P122" s="180" t="s">
        <v>136</v>
      </c>
      <c r="Q122" s="180" t="s">
        <v>136</v>
      </c>
      <c r="R122" s="180" t="s">
        <v>136</v>
      </c>
      <c r="S122" s="180" t="s">
        <v>136</v>
      </c>
      <c r="T122" s="180" t="s">
        <v>136</v>
      </c>
      <c r="U122" s="182"/>
      <c r="V122" s="183" t="s">
        <v>136</v>
      </c>
      <c r="W122" s="119"/>
      <c r="X122" s="33"/>
      <c r="Y122" s="34" t="s">
        <v>136</v>
      </c>
      <c r="Z122" s="29"/>
      <c r="AA122" s="28" t="s">
        <v>136</v>
      </c>
    </row>
    <row r="123" spans="3:27" ht="12" x14ac:dyDescent="0.2">
      <c r="C123" s="325"/>
      <c r="D123" s="296" t="s">
        <v>118</v>
      </c>
      <c r="E123" s="297"/>
      <c r="F123" s="208"/>
      <c r="G123" s="209" t="s">
        <v>119</v>
      </c>
      <c r="H123" s="18" t="s">
        <v>136</v>
      </c>
      <c r="I123" s="18" t="s">
        <v>136</v>
      </c>
      <c r="J123" s="87" t="s">
        <v>136</v>
      </c>
      <c r="K123" s="87" t="s">
        <v>136</v>
      </c>
      <c r="L123" s="18" t="s">
        <v>136</v>
      </c>
      <c r="M123" s="18" t="s">
        <v>136</v>
      </c>
      <c r="N123" s="18" t="s">
        <v>136</v>
      </c>
      <c r="O123" s="18" t="s">
        <v>136</v>
      </c>
      <c r="P123" s="18" t="s">
        <v>136</v>
      </c>
      <c r="Q123" s="18" t="s">
        <v>136</v>
      </c>
      <c r="R123" s="18" t="s">
        <v>136</v>
      </c>
      <c r="S123" s="18" t="s">
        <v>136</v>
      </c>
      <c r="T123" s="18" t="s">
        <v>136</v>
      </c>
      <c r="U123" s="121"/>
      <c r="V123" s="122" t="s">
        <v>136</v>
      </c>
      <c r="W123" s="44"/>
      <c r="X123" s="15"/>
      <c r="Y123" s="16" t="s">
        <v>136</v>
      </c>
      <c r="Z123" s="17"/>
      <c r="AA123" s="18" t="s">
        <v>136</v>
      </c>
    </row>
    <row r="124" spans="3:27" ht="12" x14ac:dyDescent="0.2">
      <c r="C124" s="325"/>
      <c r="D124" s="296" t="s">
        <v>120</v>
      </c>
      <c r="E124" s="297"/>
      <c r="F124" s="297"/>
      <c r="G124" s="44" t="s">
        <v>29</v>
      </c>
      <c r="H124" s="18" t="s">
        <v>136</v>
      </c>
      <c r="I124" s="18" t="s">
        <v>136</v>
      </c>
      <c r="J124" s="87" t="s">
        <v>136</v>
      </c>
      <c r="K124" s="87" t="s">
        <v>136</v>
      </c>
      <c r="L124" s="18" t="s">
        <v>136</v>
      </c>
      <c r="M124" s="18" t="s">
        <v>136</v>
      </c>
      <c r="N124" s="18" t="s">
        <v>136</v>
      </c>
      <c r="O124" s="18" t="s">
        <v>136</v>
      </c>
      <c r="P124" s="18" t="s">
        <v>136</v>
      </c>
      <c r="Q124" s="18" t="s">
        <v>136</v>
      </c>
      <c r="R124" s="18" t="s">
        <v>136</v>
      </c>
      <c r="S124" s="18" t="s">
        <v>136</v>
      </c>
      <c r="T124" s="18" t="s">
        <v>136</v>
      </c>
      <c r="U124" s="121"/>
      <c r="V124" s="122" t="s">
        <v>136</v>
      </c>
      <c r="W124" s="44"/>
      <c r="X124" s="15"/>
      <c r="Y124" s="16" t="s">
        <v>136</v>
      </c>
      <c r="Z124" s="17"/>
      <c r="AA124" s="18" t="s">
        <v>136</v>
      </c>
    </row>
    <row r="125" spans="3:27" ht="12" x14ac:dyDescent="0.2">
      <c r="C125" s="325"/>
      <c r="D125" s="299" t="s">
        <v>121</v>
      </c>
      <c r="E125" s="300"/>
      <c r="F125" s="300"/>
      <c r="G125" s="53" t="s">
        <v>29</v>
      </c>
      <c r="H125" s="27" t="s">
        <v>136</v>
      </c>
      <c r="I125" s="27" t="s">
        <v>136</v>
      </c>
      <c r="J125" s="115" t="s">
        <v>136</v>
      </c>
      <c r="K125" s="115" t="s">
        <v>136</v>
      </c>
      <c r="L125" s="27" t="s">
        <v>136</v>
      </c>
      <c r="M125" s="27" t="s">
        <v>136</v>
      </c>
      <c r="N125" s="27" t="s">
        <v>136</v>
      </c>
      <c r="O125" s="27" t="s">
        <v>136</v>
      </c>
      <c r="P125" s="27" t="s">
        <v>136</v>
      </c>
      <c r="Q125" s="27" t="s">
        <v>136</v>
      </c>
      <c r="R125" s="27" t="s">
        <v>136</v>
      </c>
      <c r="S125" s="27" t="s">
        <v>136</v>
      </c>
      <c r="T125" s="27" t="s">
        <v>136</v>
      </c>
      <c r="U125" s="163"/>
      <c r="V125" s="164" t="s">
        <v>136</v>
      </c>
      <c r="W125" s="53"/>
      <c r="X125" s="24"/>
      <c r="Y125" s="25" t="s">
        <v>136</v>
      </c>
      <c r="Z125" s="26"/>
      <c r="AA125" s="27" t="s">
        <v>136</v>
      </c>
    </row>
    <row r="126" spans="3:27" ht="12" x14ac:dyDescent="0.2">
      <c r="C126" s="325"/>
      <c r="D126" s="296" t="s">
        <v>122</v>
      </c>
      <c r="E126" s="297"/>
      <c r="F126" s="297"/>
      <c r="G126" s="44"/>
      <c r="H126" s="87" t="s">
        <v>137</v>
      </c>
      <c r="I126" s="87">
        <v>20</v>
      </c>
      <c r="J126" s="87">
        <v>18</v>
      </c>
      <c r="K126" s="87">
        <v>18</v>
      </c>
      <c r="L126" s="87">
        <v>18</v>
      </c>
      <c r="M126" s="87">
        <v>24</v>
      </c>
      <c r="N126" s="87">
        <v>21</v>
      </c>
      <c r="O126" s="87">
        <v>25</v>
      </c>
      <c r="P126" s="87">
        <v>18</v>
      </c>
      <c r="Q126" s="87">
        <v>24</v>
      </c>
      <c r="R126" s="87">
        <v>25</v>
      </c>
      <c r="S126" s="87">
        <v>24</v>
      </c>
      <c r="T126" s="87">
        <v>22</v>
      </c>
      <c r="U126" s="121"/>
      <c r="V126" s="122"/>
      <c r="W126" s="44"/>
      <c r="X126" s="15"/>
      <c r="Y126" s="16"/>
      <c r="Z126" s="17"/>
      <c r="AA126" s="18"/>
    </row>
    <row r="127" spans="3:27" ht="14.25" customHeight="1" x14ac:dyDescent="0.2">
      <c r="C127" s="325"/>
      <c r="D127" s="296"/>
      <c r="E127" s="297"/>
      <c r="F127" s="297"/>
      <c r="G127" s="44" t="s">
        <v>123</v>
      </c>
      <c r="H127" s="87" t="s">
        <v>137</v>
      </c>
      <c r="I127" s="87">
        <v>20</v>
      </c>
      <c r="J127" s="87">
        <v>19</v>
      </c>
      <c r="K127" s="87">
        <v>18</v>
      </c>
      <c r="L127" s="87">
        <v>18</v>
      </c>
      <c r="M127" s="87">
        <v>24</v>
      </c>
      <c r="N127" s="87">
        <v>23</v>
      </c>
      <c r="O127" s="87">
        <v>25</v>
      </c>
      <c r="P127" s="87">
        <v>18</v>
      </c>
      <c r="Q127" s="87">
        <v>25</v>
      </c>
      <c r="R127" s="87">
        <v>24</v>
      </c>
      <c r="S127" s="87">
        <v>23</v>
      </c>
      <c r="T127" s="87">
        <v>22</v>
      </c>
      <c r="U127" s="12" t="s">
        <v>136</v>
      </c>
      <c r="V127" s="13" t="s">
        <v>149</v>
      </c>
      <c r="W127" s="14">
        <f>COUNT(I126:T127)</f>
        <v>24</v>
      </c>
      <c r="X127" s="12">
        <f>MIN(I126:T127)</f>
        <v>18</v>
      </c>
      <c r="Y127" s="13" t="s">
        <v>152</v>
      </c>
      <c r="Z127" s="14">
        <f>MAX(I126:T127)</f>
        <v>25</v>
      </c>
      <c r="AA127" s="83">
        <f>AVERAGE(I126:T127)</f>
        <v>21.5</v>
      </c>
    </row>
    <row r="128" spans="3:27" ht="12" x14ac:dyDescent="0.2">
      <c r="C128" s="325"/>
      <c r="D128" s="296"/>
      <c r="E128" s="297"/>
      <c r="F128" s="297"/>
      <c r="G128" s="44"/>
      <c r="H128" s="87" t="s">
        <v>136</v>
      </c>
      <c r="I128" s="87" t="s">
        <v>136</v>
      </c>
      <c r="J128" s="87" t="s">
        <v>136</v>
      </c>
      <c r="K128" s="87" t="s">
        <v>136</v>
      </c>
      <c r="L128" s="87" t="s">
        <v>136</v>
      </c>
      <c r="M128" s="87" t="s">
        <v>136</v>
      </c>
      <c r="N128" s="87" t="s">
        <v>137</v>
      </c>
      <c r="O128" s="87" t="s">
        <v>137</v>
      </c>
      <c r="P128" s="87" t="s">
        <v>206</v>
      </c>
      <c r="Q128" s="87" t="s">
        <v>137</v>
      </c>
      <c r="R128" s="87" t="s">
        <v>137</v>
      </c>
      <c r="S128" s="87" t="s">
        <v>136</v>
      </c>
      <c r="T128" s="87" t="s">
        <v>136</v>
      </c>
      <c r="U128" s="121"/>
      <c r="V128" s="122"/>
      <c r="W128" s="44"/>
      <c r="X128" s="15"/>
      <c r="Y128" s="16"/>
      <c r="Z128" s="17"/>
      <c r="AA128" s="18"/>
    </row>
    <row r="129" spans="3:27" ht="12" x14ac:dyDescent="0.2">
      <c r="C129" s="326"/>
      <c r="D129" s="299"/>
      <c r="E129" s="300"/>
      <c r="F129" s="300"/>
      <c r="G129" s="53"/>
      <c r="H129" s="115" t="s">
        <v>136</v>
      </c>
      <c r="I129" s="115" t="s">
        <v>136</v>
      </c>
      <c r="J129" s="115" t="s">
        <v>136</v>
      </c>
      <c r="K129" s="115" t="s">
        <v>136</v>
      </c>
      <c r="L129" s="115" t="s">
        <v>136</v>
      </c>
      <c r="M129" s="115" t="s">
        <v>136</v>
      </c>
      <c r="N129" s="115" t="s">
        <v>137</v>
      </c>
      <c r="O129" s="115" t="s">
        <v>137</v>
      </c>
      <c r="P129" s="115" t="s">
        <v>206</v>
      </c>
      <c r="Q129" s="115" t="s">
        <v>137</v>
      </c>
      <c r="R129" s="115" t="s">
        <v>137</v>
      </c>
      <c r="S129" s="115" t="s">
        <v>136</v>
      </c>
      <c r="T129" s="115" t="s">
        <v>136</v>
      </c>
      <c r="U129" s="163"/>
      <c r="V129" s="164"/>
      <c r="W129" s="53"/>
      <c r="X129" s="24"/>
      <c r="Y129" s="25"/>
      <c r="Z129" s="26"/>
      <c r="AA129" s="27"/>
    </row>
    <row r="130" spans="3:27" ht="12" x14ac:dyDescent="0.2">
      <c r="D130" s="210" t="s">
        <v>142</v>
      </c>
      <c r="E130" s="3" t="s">
        <v>143</v>
      </c>
      <c r="G130" s="258"/>
      <c r="H130" s="212" t="s">
        <v>29</v>
      </c>
      <c r="I130" s="212"/>
    </row>
  </sheetData>
  <dataConsolidate/>
  <mergeCells count="125">
    <mergeCell ref="D119:F119"/>
    <mergeCell ref="D120:F120"/>
    <mergeCell ref="D121:F121"/>
    <mergeCell ref="C122:C129"/>
    <mergeCell ref="D122:F122"/>
    <mergeCell ref="D123:E123"/>
    <mergeCell ref="D124:F124"/>
    <mergeCell ref="D125:F125"/>
    <mergeCell ref="D126:F129"/>
    <mergeCell ref="C86:C121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95:F95"/>
    <mergeCell ref="D96:F96"/>
    <mergeCell ref="D97:F97"/>
    <mergeCell ref="D98:F98"/>
    <mergeCell ref="D99:F99"/>
    <mergeCell ref="D100:F100"/>
    <mergeCell ref="C81:C85"/>
    <mergeCell ref="D81:F81"/>
    <mergeCell ref="D82:F82"/>
    <mergeCell ref="D83:F83"/>
    <mergeCell ref="D84:F84"/>
    <mergeCell ref="D85:F85"/>
    <mergeCell ref="D74:F74"/>
    <mergeCell ref="D75:F75"/>
    <mergeCell ref="D76:F76"/>
    <mergeCell ref="D77:F77"/>
    <mergeCell ref="D78:F78"/>
    <mergeCell ref="D79:F79"/>
    <mergeCell ref="D65:F65"/>
    <mergeCell ref="D66:F66"/>
    <mergeCell ref="D67:F67"/>
    <mergeCell ref="D68:F68"/>
    <mergeCell ref="D69:F69"/>
    <mergeCell ref="C70:C80"/>
    <mergeCell ref="D70:F70"/>
    <mergeCell ref="D71:F71"/>
    <mergeCell ref="D72:F72"/>
    <mergeCell ref="D73:F73"/>
    <mergeCell ref="C43:C69"/>
    <mergeCell ref="D80:F80"/>
    <mergeCell ref="D59:F59"/>
    <mergeCell ref="D60:F60"/>
    <mergeCell ref="D61:F61"/>
    <mergeCell ref="D62:F62"/>
    <mergeCell ref="D63:F63"/>
    <mergeCell ref="D64:F64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26:F26"/>
    <mergeCell ref="C27:F27"/>
    <mergeCell ref="C28:F28"/>
    <mergeCell ref="C29:C42"/>
    <mergeCell ref="D29:F32"/>
    <mergeCell ref="D33:F33"/>
    <mergeCell ref="D34:F34"/>
    <mergeCell ref="D35:F35"/>
    <mergeCell ref="D36:F36"/>
    <mergeCell ref="D37:E37"/>
    <mergeCell ref="C5:G5"/>
    <mergeCell ref="C6:G9"/>
    <mergeCell ref="C10:G13"/>
    <mergeCell ref="C14:F17"/>
    <mergeCell ref="C18:F21"/>
    <mergeCell ref="C22:F2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33">
    <cfRule type="cellIs" dxfId="869" priority="1" stopIfTrue="1" operator="greaterThan">
      <formula>"～"</formula>
    </cfRule>
  </conditionalFormatting>
  <conditionalFormatting sqref="J33">
    <cfRule type="cellIs" dxfId="868" priority="2" stopIfTrue="1" operator="greaterThan">
      <formula>"～"</formula>
    </cfRule>
  </conditionalFormatting>
  <conditionalFormatting sqref="K33">
    <cfRule type="cellIs" dxfId="867" priority="3" stopIfTrue="1" operator="greaterThan">
      <formula>"～"</formula>
    </cfRule>
  </conditionalFormatting>
  <conditionalFormatting sqref="L33">
    <cfRule type="cellIs" dxfId="866" priority="4" stopIfTrue="1" operator="greaterThan">
      <formula>"～"</formula>
    </cfRule>
  </conditionalFormatting>
  <conditionalFormatting sqref="M33">
    <cfRule type="cellIs" dxfId="865" priority="5" stopIfTrue="1" operator="greaterThan">
      <formula>"～"</formula>
    </cfRule>
  </conditionalFormatting>
  <conditionalFormatting sqref="N33">
    <cfRule type="cellIs" dxfId="864" priority="6" stopIfTrue="1" operator="greaterThan">
      <formula>"～"</formula>
    </cfRule>
  </conditionalFormatting>
  <conditionalFormatting sqref="O33">
    <cfRule type="cellIs" dxfId="863" priority="7" stopIfTrue="1" operator="greaterThan">
      <formula>"～"</formula>
    </cfRule>
  </conditionalFormatting>
  <conditionalFormatting sqref="P33">
    <cfRule type="cellIs" dxfId="862" priority="8" stopIfTrue="1" operator="greaterThan">
      <formula>"～"</formula>
    </cfRule>
  </conditionalFormatting>
  <conditionalFormatting sqref="Q33">
    <cfRule type="cellIs" dxfId="861" priority="9" stopIfTrue="1" operator="greaterThan">
      <formula>"～"</formula>
    </cfRule>
  </conditionalFormatting>
  <conditionalFormatting sqref="R33">
    <cfRule type="cellIs" dxfId="860" priority="10" stopIfTrue="1" operator="greaterThan">
      <formula>"～"</formula>
    </cfRule>
  </conditionalFormatting>
  <conditionalFormatting sqref="S33">
    <cfRule type="cellIs" dxfId="859" priority="11" stopIfTrue="1" operator="greaterThan">
      <formula>"～"</formula>
    </cfRule>
  </conditionalFormatting>
  <conditionalFormatting sqref="T33">
    <cfRule type="cellIs" dxfId="858" priority="12" stopIfTrue="1" operator="greaterThan">
      <formula>"～"</formula>
    </cfRule>
  </conditionalFormatting>
  <conditionalFormatting sqref="I34">
    <cfRule type="cellIs" dxfId="857" priority="13" stopIfTrue="1" operator="greaterThan">
      <formula>"～"</formula>
    </cfRule>
  </conditionalFormatting>
  <conditionalFormatting sqref="J34">
    <cfRule type="cellIs" dxfId="856" priority="14" stopIfTrue="1" operator="greaterThan">
      <formula>"～"</formula>
    </cfRule>
  </conditionalFormatting>
  <conditionalFormatting sqref="K34">
    <cfRule type="cellIs" dxfId="855" priority="15" stopIfTrue="1" operator="greaterThan">
      <formula>"～"</formula>
    </cfRule>
  </conditionalFormatting>
  <conditionalFormatting sqref="L34">
    <cfRule type="cellIs" dxfId="854" priority="16" stopIfTrue="1" operator="greaterThan">
      <formula>"～"</formula>
    </cfRule>
  </conditionalFormatting>
  <conditionalFormatting sqref="M34">
    <cfRule type="cellIs" dxfId="853" priority="17" stopIfTrue="1" operator="greaterThan">
      <formula>"～"</formula>
    </cfRule>
  </conditionalFormatting>
  <conditionalFormatting sqref="N34">
    <cfRule type="cellIs" dxfId="852" priority="18" stopIfTrue="1" operator="greaterThan">
      <formula>"～"</formula>
    </cfRule>
  </conditionalFormatting>
  <conditionalFormatting sqref="O34">
    <cfRule type="cellIs" dxfId="851" priority="19" stopIfTrue="1" operator="greaterThan">
      <formula>"～"</formula>
    </cfRule>
  </conditionalFormatting>
  <conditionalFormatting sqref="P34">
    <cfRule type="cellIs" dxfId="850" priority="20" stopIfTrue="1" operator="greaterThan">
      <formula>"～"</formula>
    </cfRule>
  </conditionalFormatting>
  <conditionalFormatting sqref="Q34">
    <cfRule type="cellIs" dxfId="849" priority="21" stopIfTrue="1" operator="greaterThan">
      <formula>"～"</formula>
    </cfRule>
  </conditionalFormatting>
  <conditionalFormatting sqref="R34">
    <cfRule type="cellIs" dxfId="848" priority="22" stopIfTrue="1" operator="greaterThan">
      <formula>"～"</formula>
    </cfRule>
  </conditionalFormatting>
  <conditionalFormatting sqref="S34">
    <cfRule type="cellIs" dxfId="847" priority="23" stopIfTrue="1" operator="greaterThan">
      <formula>"～"</formula>
    </cfRule>
  </conditionalFormatting>
  <conditionalFormatting sqref="T34">
    <cfRule type="cellIs" dxfId="846" priority="24" stopIfTrue="1" operator="greaterThan">
      <formula>"～"</formula>
    </cfRule>
  </conditionalFormatting>
  <conditionalFormatting sqref="I35">
    <cfRule type="cellIs" dxfId="845" priority="25" stopIfTrue="1" operator="greaterThan">
      <formula>"～"</formula>
    </cfRule>
  </conditionalFormatting>
  <conditionalFormatting sqref="J35">
    <cfRule type="cellIs" dxfId="844" priority="26" stopIfTrue="1" operator="greaterThan">
      <formula>"～"</formula>
    </cfRule>
  </conditionalFormatting>
  <conditionalFormatting sqref="K35">
    <cfRule type="cellIs" dxfId="843" priority="27" stopIfTrue="1" operator="greaterThan">
      <formula>"～"</formula>
    </cfRule>
  </conditionalFormatting>
  <conditionalFormatting sqref="L35">
    <cfRule type="cellIs" dxfId="842" priority="28" stopIfTrue="1" operator="greaterThan">
      <formula>"～"</formula>
    </cfRule>
  </conditionalFormatting>
  <conditionalFormatting sqref="M35">
    <cfRule type="cellIs" dxfId="841" priority="29" stopIfTrue="1" operator="greaterThan">
      <formula>"～"</formula>
    </cfRule>
  </conditionalFormatting>
  <conditionalFormatting sqref="N35">
    <cfRule type="cellIs" dxfId="840" priority="30" stopIfTrue="1" operator="greaterThan">
      <formula>"～"</formula>
    </cfRule>
  </conditionalFormatting>
  <conditionalFormatting sqref="O35">
    <cfRule type="cellIs" dxfId="839" priority="31" stopIfTrue="1" operator="greaterThan">
      <formula>"～"</formula>
    </cfRule>
  </conditionalFormatting>
  <conditionalFormatting sqref="P35">
    <cfRule type="cellIs" dxfId="838" priority="32" stopIfTrue="1" operator="greaterThan">
      <formula>"～"</formula>
    </cfRule>
  </conditionalFormatting>
  <conditionalFormatting sqref="Q35">
    <cfRule type="cellIs" dxfId="837" priority="33" stopIfTrue="1" operator="greaterThan">
      <formula>"～"</formula>
    </cfRule>
  </conditionalFormatting>
  <conditionalFormatting sqref="R35">
    <cfRule type="cellIs" dxfId="836" priority="34" stopIfTrue="1" operator="greaterThan">
      <formula>"～"</formula>
    </cfRule>
  </conditionalFormatting>
  <conditionalFormatting sqref="S35">
    <cfRule type="cellIs" dxfId="835" priority="35" stopIfTrue="1" operator="greaterThan">
      <formula>"～"</formula>
    </cfRule>
  </conditionalFormatting>
  <conditionalFormatting sqref="T35">
    <cfRule type="cellIs" dxfId="834" priority="36" stopIfTrue="1" operator="greaterThan">
      <formula>"～"</formula>
    </cfRule>
  </conditionalFormatting>
  <conditionalFormatting sqref="I36">
    <cfRule type="cellIs" dxfId="833" priority="37" stopIfTrue="1" operator="greaterThan">
      <formula>"～"</formula>
    </cfRule>
  </conditionalFormatting>
  <conditionalFormatting sqref="J36">
    <cfRule type="cellIs" dxfId="832" priority="38" stopIfTrue="1" operator="greaterThan">
      <formula>"～"</formula>
    </cfRule>
  </conditionalFormatting>
  <conditionalFormatting sqref="K36">
    <cfRule type="cellIs" dxfId="831" priority="39" stopIfTrue="1" operator="greaterThan">
      <formula>"～"</formula>
    </cfRule>
  </conditionalFormatting>
  <conditionalFormatting sqref="L36">
    <cfRule type="cellIs" dxfId="830" priority="40" stopIfTrue="1" operator="greaterThan">
      <formula>"～"</formula>
    </cfRule>
  </conditionalFormatting>
  <conditionalFormatting sqref="M36">
    <cfRule type="cellIs" dxfId="829" priority="41" stopIfTrue="1" operator="greaterThan">
      <formula>"～"</formula>
    </cfRule>
  </conditionalFormatting>
  <conditionalFormatting sqref="N36">
    <cfRule type="cellIs" dxfId="828" priority="42" stopIfTrue="1" operator="greaterThan">
      <formula>"～"</formula>
    </cfRule>
  </conditionalFormatting>
  <conditionalFormatting sqref="O36">
    <cfRule type="cellIs" dxfId="827" priority="43" stopIfTrue="1" operator="greaterThan">
      <formula>"～"</formula>
    </cfRule>
  </conditionalFormatting>
  <conditionalFormatting sqref="P36">
    <cfRule type="cellIs" dxfId="826" priority="44" stopIfTrue="1" operator="greaterThan">
      <formula>"～"</formula>
    </cfRule>
  </conditionalFormatting>
  <conditionalFormatting sqref="Q36">
    <cfRule type="cellIs" dxfId="825" priority="45" stopIfTrue="1" operator="greaterThan">
      <formula>"～"</formula>
    </cfRule>
  </conditionalFormatting>
  <conditionalFormatting sqref="R36">
    <cfRule type="cellIs" dxfId="824" priority="46" stopIfTrue="1" operator="greaterThan">
      <formula>"～"</formula>
    </cfRule>
  </conditionalFormatting>
  <conditionalFormatting sqref="S36">
    <cfRule type="cellIs" dxfId="823" priority="47" stopIfTrue="1" operator="greaterThan">
      <formula>"～"</formula>
    </cfRule>
  </conditionalFormatting>
  <conditionalFormatting sqref="T36">
    <cfRule type="cellIs" dxfId="822" priority="48" stopIfTrue="1" operator="greaterThan">
      <formula>"～"</formula>
    </cfRule>
  </conditionalFormatting>
  <conditionalFormatting sqref="I37">
    <cfRule type="cellIs" dxfId="821" priority="49" stopIfTrue="1" operator="greaterThan">
      <formula>"～"</formula>
    </cfRule>
  </conditionalFormatting>
  <conditionalFormatting sqref="J37">
    <cfRule type="cellIs" dxfId="820" priority="50" stopIfTrue="1" operator="greaterThan">
      <formula>"～"</formula>
    </cfRule>
  </conditionalFormatting>
  <conditionalFormatting sqref="K37">
    <cfRule type="cellIs" dxfId="819" priority="51" stopIfTrue="1" operator="greaterThan">
      <formula>"～"</formula>
    </cfRule>
  </conditionalFormatting>
  <conditionalFormatting sqref="L37">
    <cfRule type="cellIs" dxfId="818" priority="52" stopIfTrue="1" operator="greaterThan">
      <formula>"～"</formula>
    </cfRule>
  </conditionalFormatting>
  <conditionalFormatting sqref="M37">
    <cfRule type="cellIs" dxfId="817" priority="53" stopIfTrue="1" operator="greaterThan">
      <formula>"～"</formula>
    </cfRule>
  </conditionalFormatting>
  <conditionalFormatting sqref="N37">
    <cfRule type="cellIs" dxfId="816" priority="54" stopIfTrue="1" operator="greaterThan">
      <formula>"～"</formula>
    </cfRule>
  </conditionalFormatting>
  <conditionalFormatting sqref="O37">
    <cfRule type="cellIs" dxfId="815" priority="55" stopIfTrue="1" operator="greaterThan">
      <formula>"～"</formula>
    </cfRule>
  </conditionalFormatting>
  <conditionalFormatting sqref="P37">
    <cfRule type="cellIs" dxfId="814" priority="56" stopIfTrue="1" operator="greaterThan">
      <formula>"～"</formula>
    </cfRule>
  </conditionalFormatting>
  <conditionalFormatting sqref="Q37">
    <cfRule type="cellIs" dxfId="813" priority="57" stopIfTrue="1" operator="greaterThan">
      <formula>"～"</formula>
    </cfRule>
  </conditionalFormatting>
  <conditionalFormatting sqref="R37">
    <cfRule type="cellIs" dxfId="812" priority="58" stopIfTrue="1" operator="greaterThan">
      <formula>"～"</formula>
    </cfRule>
  </conditionalFormatting>
  <conditionalFormatting sqref="S37">
    <cfRule type="cellIs" dxfId="811" priority="59" stopIfTrue="1" operator="greaterThan">
      <formula>"～"</formula>
    </cfRule>
  </conditionalFormatting>
  <conditionalFormatting sqref="T37">
    <cfRule type="cellIs" dxfId="810" priority="60" stopIfTrue="1" operator="greaterThan">
      <formula>"～"</formula>
    </cfRule>
  </conditionalFormatting>
  <conditionalFormatting sqref="J38">
    <cfRule type="cellIs" dxfId="809" priority="61" stopIfTrue="1" operator="greaterThan">
      <formula>"～"</formula>
    </cfRule>
  </conditionalFormatting>
  <conditionalFormatting sqref="M38">
    <cfRule type="cellIs" dxfId="808" priority="62" stopIfTrue="1" operator="greaterThan">
      <formula>"～"</formula>
    </cfRule>
  </conditionalFormatting>
  <conditionalFormatting sqref="P38">
    <cfRule type="cellIs" dxfId="807" priority="63" stopIfTrue="1" operator="greaterThan">
      <formula>"～"</formula>
    </cfRule>
  </conditionalFormatting>
  <conditionalFormatting sqref="S38">
    <cfRule type="cellIs" dxfId="806" priority="64" stopIfTrue="1" operator="greaterThan">
      <formula>"～"</formula>
    </cfRule>
  </conditionalFormatting>
  <conditionalFormatting sqref="J39">
    <cfRule type="cellIs" dxfId="805" priority="65" stopIfTrue="1" operator="greaterThan">
      <formula>"～"</formula>
    </cfRule>
  </conditionalFormatting>
  <conditionalFormatting sqref="M39">
    <cfRule type="cellIs" dxfId="804" priority="66" stopIfTrue="1" operator="greaterThan">
      <formula>"～"</formula>
    </cfRule>
  </conditionalFormatting>
  <conditionalFormatting sqref="P39">
    <cfRule type="cellIs" dxfId="803" priority="67" stopIfTrue="1" operator="greaterThan">
      <formula>"～"</formula>
    </cfRule>
  </conditionalFormatting>
  <conditionalFormatting sqref="S39">
    <cfRule type="cellIs" dxfId="802" priority="68" stopIfTrue="1" operator="greaterThan">
      <formula>"～"</formula>
    </cfRule>
  </conditionalFormatting>
  <conditionalFormatting sqref="J40">
    <cfRule type="cellIs" dxfId="801" priority="69" stopIfTrue="1" operator="greaterThan">
      <formula>"～"</formula>
    </cfRule>
  </conditionalFormatting>
  <conditionalFormatting sqref="M40">
    <cfRule type="cellIs" dxfId="800" priority="70" stopIfTrue="1" operator="greaterThan">
      <formula>"～"</formula>
    </cfRule>
  </conditionalFormatting>
  <conditionalFormatting sqref="P40">
    <cfRule type="cellIs" dxfId="799" priority="71" stopIfTrue="1" operator="greaterThan">
      <formula>"～"</formula>
    </cfRule>
  </conditionalFormatting>
  <conditionalFormatting sqref="S40">
    <cfRule type="cellIs" dxfId="798" priority="72" stopIfTrue="1" operator="greaterThan">
      <formula>"～"</formula>
    </cfRule>
  </conditionalFormatting>
  <conditionalFormatting sqref="J41">
    <cfRule type="cellIs" dxfId="797" priority="73" stopIfTrue="1" operator="greaterThan">
      <formula>"～"</formula>
    </cfRule>
  </conditionalFormatting>
  <conditionalFormatting sqref="M41">
    <cfRule type="cellIs" dxfId="796" priority="74" stopIfTrue="1" operator="greaterThan">
      <formula>"～"</formula>
    </cfRule>
  </conditionalFormatting>
  <conditionalFormatting sqref="P41">
    <cfRule type="cellIs" dxfId="795" priority="75" stopIfTrue="1" operator="greaterThan">
      <formula>"～"</formula>
    </cfRule>
  </conditionalFormatting>
  <conditionalFormatting sqref="S41">
    <cfRule type="cellIs" dxfId="794" priority="76" stopIfTrue="1" operator="greaterThan">
      <formula>"～"</formula>
    </cfRule>
  </conditionalFormatting>
  <conditionalFormatting sqref="J42">
    <cfRule type="cellIs" dxfId="793" priority="77" stopIfTrue="1" operator="greaterThan">
      <formula>"～"</formula>
    </cfRule>
  </conditionalFormatting>
  <conditionalFormatting sqref="M42">
    <cfRule type="cellIs" dxfId="792" priority="78" stopIfTrue="1" operator="greaterThan">
      <formula>"～"</formula>
    </cfRule>
  </conditionalFormatting>
  <conditionalFormatting sqref="P42">
    <cfRule type="cellIs" dxfId="791" priority="79" stopIfTrue="1" operator="greaterThan">
      <formula>"～"</formula>
    </cfRule>
  </conditionalFormatting>
  <conditionalFormatting sqref="S42">
    <cfRule type="cellIs" dxfId="790" priority="80" stopIfTrue="1" operator="greaterThan">
      <formula>"～"</formula>
    </cfRule>
  </conditionalFormatting>
  <conditionalFormatting sqref="M43">
    <cfRule type="cellIs" dxfId="789" priority="81" stopIfTrue="1" operator="greaterThan">
      <formula>"～"</formula>
    </cfRule>
  </conditionalFormatting>
  <conditionalFormatting sqref="S43">
    <cfRule type="cellIs" dxfId="788" priority="82" stopIfTrue="1" operator="greaterThan">
      <formula>"～"</formula>
    </cfRule>
  </conditionalFormatting>
  <conditionalFormatting sqref="M44">
    <cfRule type="cellIs" dxfId="787" priority="83" stopIfTrue="1" operator="greaterThan">
      <formula>"～"</formula>
    </cfRule>
  </conditionalFormatting>
  <conditionalFormatting sqref="S44">
    <cfRule type="cellIs" dxfId="786" priority="84" stopIfTrue="1" operator="greaterThan">
      <formula>"～"</formula>
    </cfRule>
  </conditionalFormatting>
  <conditionalFormatting sqref="M45">
    <cfRule type="cellIs" dxfId="785" priority="85" stopIfTrue="1" operator="greaterThan">
      <formula>"～"</formula>
    </cfRule>
  </conditionalFormatting>
  <conditionalFormatting sqref="S45">
    <cfRule type="cellIs" dxfId="784" priority="86" stopIfTrue="1" operator="greaterThan">
      <formula>"～"</formula>
    </cfRule>
  </conditionalFormatting>
  <conditionalFormatting sqref="M46">
    <cfRule type="cellIs" dxfId="783" priority="87" stopIfTrue="1" operator="greaterThan">
      <formula>"～"</formula>
    </cfRule>
  </conditionalFormatting>
  <conditionalFormatting sqref="S46">
    <cfRule type="cellIs" dxfId="782" priority="88" stopIfTrue="1" operator="greaterThan">
      <formula>"～"</formula>
    </cfRule>
  </conditionalFormatting>
  <conditionalFormatting sqref="M47">
    <cfRule type="cellIs" dxfId="781" priority="89" stopIfTrue="1" operator="greaterThan">
      <formula>"～"</formula>
    </cfRule>
  </conditionalFormatting>
  <conditionalFormatting sqref="S47">
    <cfRule type="cellIs" dxfId="780" priority="90" stopIfTrue="1" operator="greaterThan">
      <formula>"～"</formula>
    </cfRule>
  </conditionalFormatting>
  <conditionalFormatting sqref="M48">
    <cfRule type="cellIs" dxfId="779" priority="91" stopIfTrue="1" operator="greaterThan">
      <formula>"～"</formula>
    </cfRule>
  </conditionalFormatting>
  <conditionalFormatting sqref="S48">
    <cfRule type="cellIs" dxfId="778" priority="92" stopIfTrue="1" operator="greaterThan">
      <formula>"～"</formula>
    </cfRule>
  </conditionalFormatting>
  <conditionalFormatting sqref="M50">
    <cfRule type="cellIs" dxfId="777" priority="93" stopIfTrue="1" operator="greaterThan">
      <formula>"-"</formula>
    </cfRule>
  </conditionalFormatting>
  <conditionalFormatting sqref="M51">
    <cfRule type="cellIs" dxfId="776" priority="94" stopIfTrue="1" operator="greaterThan">
      <formula>"～"</formula>
    </cfRule>
  </conditionalFormatting>
  <conditionalFormatting sqref="S51">
    <cfRule type="cellIs" dxfId="775" priority="95" stopIfTrue="1" operator="greaterThan">
      <formula>"～"</formula>
    </cfRule>
  </conditionalFormatting>
  <conditionalFormatting sqref="M52">
    <cfRule type="cellIs" dxfId="774" priority="96" stopIfTrue="1" operator="greaterThan">
      <formula>"～"</formula>
    </cfRule>
  </conditionalFormatting>
  <conditionalFormatting sqref="S52">
    <cfRule type="cellIs" dxfId="773" priority="97" stopIfTrue="1" operator="greaterThan">
      <formula>"～"</formula>
    </cfRule>
  </conditionalFormatting>
  <conditionalFormatting sqref="M53">
    <cfRule type="cellIs" dxfId="772" priority="98" stopIfTrue="1" operator="greaterThan">
      <formula>"～"</formula>
    </cfRule>
  </conditionalFormatting>
  <conditionalFormatting sqref="S53">
    <cfRule type="cellIs" dxfId="771" priority="99" stopIfTrue="1" operator="greaterThan">
      <formula>"～"</formula>
    </cfRule>
  </conditionalFormatting>
  <conditionalFormatting sqref="M54">
    <cfRule type="cellIs" dxfId="770" priority="100" stopIfTrue="1" operator="greaterThan">
      <formula>"～"</formula>
    </cfRule>
  </conditionalFormatting>
  <conditionalFormatting sqref="S54">
    <cfRule type="cellIs" dxfId="769" priority="101" stopIfTrue="1" operator="greaterThan">
      <formula>"～"</formula>
    </cfRule>
  </conditionalFormatting>
  <conditionalFormatting sqref="M55">
    <cfRule type="cellIs" dxfId="768" priority="102" stopIfTrue="1" operator="greaterThan">
      <formula>"～"</formula>
    </cfRule>
  </conditionalFormatting>
  <conditionalFormatting sqref="S55">
    <cfRule type="cellIs" dxfId="767" priority="103" stopIfTrue="1" operator="greaterThan">
      <formula>"～"</formula>
    </cfRule>
  </conditionalFormatting>
  <conditionalFormatting sqref="M56">
    <cfRule type="cellIs" dxfId="766" priority="104" stopIfTrue="1" operator="greaterThan">
      <formula>"～"</formula>
    </cfRule>
  </conditionalFormatting>
  <conditionalFormatting sqref="S56">
    <cfRule type="cellIs" dxfId="765" priority="105" stopIfTrue="1" operator="greaterThan">
      <formula>"～"</formula>
    </cfRule>
  </conditionalFormatting>
  <conditionalFormatting sqref="M57">
    <cfRule type="cellIs" dxfId="764" priority="106" stopIfTrue="1" operator="greaterThan">
      <formula>"～"</formula>
    </cfRule>
  </conditionalFormatting>
  <conditionalFormatting sqref="S57">
    <cfRule type="cellIs" dxfId="763" priority="107" stopIfTrue="1" operator="greaterThan">
      <formula>"～"</formula>
    </cfRule>
  </conditionalFormatting>
  <conditionalFormatting sqref="M58">
    <cfRule type="cellIs" dxfId="762" priority="108" stopIfTrue="1" operator="greaterThan">
      <formula>"～"</formula>
    </cfRule>
  </conditionalFormatting>
  <conditionalFormatting sqref="S58">
    <cfRule type="cellIs" dxfId="761" priority="109" stopIfTrue="1" operator="greaterThan">
      <formula>"～"</formula>
    </cfRule>
  </conditionalFormatting>
  <conditionalFormatting sqref="M59">
    <cfRule type="cellIs" dxfId="760" priority="110" stopIfTrue="1" operator="greaterThan">
      <formula>"～"</formula>
    </cfRule>
  </conditionalFormatting>
  <conditionalFormatting sqref="S59">
    <cfRule type="cellIs" dxfId="759" priority="111" stopIfTrue="1" operator="greaterThan">
      <formula>"～"</formula>
    </cfRule>
  </conditionalFormatting>
  <conditionalFormatting sqref="M60">
    <cfRule type="cellIs" dxfId="758" priority="112" stopIfTrue="1" operator="greaterThan">
      <formula>"～"</formula>
    </cfRule>
  </conditionalFormatting>
  <conditionalFormatting sqref="S60">
    <cfRule type="cellIs" dxfId="757" priority="113" stopIfTrue="1" operator="greaterThan">
      <formula>"～"</formula>
    </cfRule>
  </conditionalFormatting>
  <conditionalFormatting sqref="M61">
    <cfRule type="cellIs" dxfId="756" priority="114" stopIfTrue="1" operator="greaterThan">
      <formula>"～"</formula>
    </cfRule>
  </conditionalFormatting>
  <conditionalFormatting sqref="S61">
    <cfRule type="cellIs" dxfId="755" priority="115" stopIfTrue="1" operator="greaterThan">
      <formula>"～"</formula>
    </cfRule>
  </conditionalFormatting>
  <conditionalFormatting sqref="M62">
    <cfRule type="cellIs" dxfId="754" priority="116" stopIfTrue="1" operator="greaterThan">
      <formula>"～"</formula>
    </cfRule>
  </conditionalFormatting>
  <conditionalFormatting sqref="S62">
    <cfRule type="cellIs" dxfId="753" priority="117" stopIfTrue="1" operator="greaterThan">
      <formula>"～"</formula>
    </cfRule>
  </conditionalFormatting>
  <conditionalFormatting sqref="M63">
    <cfRule type="cellIs" dxfId="752" priority="118" stopIfTrue="1" operator="greaterThan">
      <formula>"～"</formula>
    </cfRule>
  </conditionalFormatting>
  <conditionalFormatting sqref="S63">
    <cfRule type="cellIs" dxfId="751" priority="119" stopIfTrue="1" operator="greaterThan">
      <formula>"～"</formula>
    </cfRule>
  </conditionalFormatting>
  <conditionalFormatting sqref="M64">
    <cfRule type="cellIs" dxfId="750" priority="120" stopIfTrue="1" operator="greaterThan">
      <formula>"～"</formula>
    </cfRule>
  </conditionalFormatting>
  <conditionalFormatting sqref="S64">
    <cfRule type="cellIs" dxfId="749" priority="121" stopIfTrue="1" operator="greaterThan">
      <formula>"～"</formula>
    </cfRule>
  </conditionalFormatting>
  <conditionalFormatting sqref="M65">
    <cfRule type="cellIs" dxfId="748" priority="122" stopIfTrue="1" operator="greaterThan">
      <formula>"～"</formula>
    </cfRule>
  </conditionalFormatting>
  <conditionalFormatting sqref="S65">
    <cfRule type="cellIs" dxfId="747" priority="123" stopIfTrue="1" operator="greaterThan">
      <formula>"～"</formula>
    </cfRule>
  </conditionalFormatting>
  <conditionalFormatting sqref="M66">
    <cfRule type="cellIs" dxfId="746" priority="124" stopIfTrue="1" operator="greaterThan">
      <formula>"～"</formula>
    </cfRule>
  </conditionalFormatting>
  <conditionalFormatting sqref="S66">
    <cfRule type="cellIs" dxfId="745" priority="125" stopIfTrue="1" operator="greaterThan">
      <formula>"～"</formula>
    </cfRule>
  </conditionalFormatting>
  <conditionalFormatting sqref="M67">
    <cfRule type="cellIs" dxfId="744" priority="126" stopIfTrue="1" operator="greaterThan">
      <formula>"～"</formula>
    </cfRule>
  </conditionalFormatting>
  <conditionalFormatting sqref="S67">
    <cfRule type="cellIs" dxfId="743" priority="127" stopIfTrue="1" operator="greaterThan">
      <formula>"～"</formula>
    </cfRule>
  </conditionalFormatting>
  <conditionalFormatting sqref="M68">
    <cfRule type="cellIs" dxfId="742" priority="128" stopIfTrue="1" operator="greaterThan">
      <formula>"～"</formula>
    </cfRule>
  </conditionalFormatting>
  <conditionalFormatting sqref="S68">
    <cfRule type="cellIs" dxfId="741" priority="129" stopIfTrue="1" operator="greaterThan">
      <formula>"～"</formula>
    </cfRule>
  </conditionalFormatting>
  <conditionalFormatting sqref="M69">
    <cfRule type="cellIs" dxfId="740" priority="130" stopIfTrue="1" operator="greaterThan">
      <formula>"～"</formula>
    </cfRule>
  </conditionalFormatting>
  <conditionalFormatting sqref="S69">
    <cfRule type="cellIs" dxfId="739" priority="131" stopIfTrue="1" operator="greaterThan">
      <formula>"～"</formula>
    </cfRule>
  </conditionalFormatting>
  <conditionalFormatting sqref="M70">
    <cfRule type="cellIs" dxfId="738" priority="132" stopIfTrue="1" operator="greaterThan">
      <formula>"-"</formula>
    </cfRule>
  </conditionalFormatting>
  <conditionalFormatting sqref="M71">
    <cfRule type="cellIs" dxfId="737" priority="133" stopIfTrue="1" operator="greaterThan">
      <formula>"-"</formula>
    </cfRule>
  </conditionalFormatting>
  <conditionalFormatting sqref="M72">
    <cfRule type="cellIs" dxfId="736" priority="134" stopIfTrue="1" operator="greaterThan">
      <formula>"-"</formula>
    </cfRule>
  </conditionalFormatting>
  <conditionalFormatting sqref="M73">
    <cfRule type="cellIs" dxfId="735" priority="135" stopIfTrue="1" operator="greaterThan">
      <formula>"-"</formula>
    </cfRule>
  </conditionalFormatting>
  <conditionalFormatting sqref="M74">
    <cfRule type="cellIs" dxfId="734" priority="136" stopIfTrue="1" operator="greaterThan">
      <formula>"-"</formula>
    </cfRule>
  </conditionalFormatting>
  <conditionalFormatting sqref="M75">
    <cfRule type="cellIs" dxfId="733" priority="137" stopIfTrue="1" operator="greaterThan">
      <formula>"-"</formula>
    </cfRule>
  </conditionalFormatting>
  <conditionalFormatting sqref="M76">
    <cfRule type="cellIs" dxfId="732" priority="138" stopIfTrue="1" operator="greaterThan">
      <formula>"-"</formula>
    </cfRule>
  </conditionalFormatting>
  <conditionalFormatting sqref="M77">
    <cfRule type="cellIs" dxfId="731" priority="139" stopIfTrue="1" operator="greaterThan">
      <formula>"-"</formula>
    </cfRule>
  </conditionalFormatting>
  <conditionalFormatting sqref="M78">
    <cfRule type="cellIs" dxfId="730" priority="140" stopIfTrue="1" operator="greaterThan">
      <formula>"～"</formula>
    </cfRule>
  </conditionalFormatting>
  <conditionalFormatting sqref="S78">
    <cfRule type="cellIs" dxfId="729" priority="141" stopIfTrue="1" operator="greaterThan">
      <formula>"～"</formula>
    </cfRule>
  </conditionalFormatting>
  <conditionalFormatting sqref="M79">
    <cfRule type="cellIs" dxfId="728" priority="142" stopIfTrue="1" operator="greaterThan">
      <formula>"～"</formula>
    </cfRule>
  </conditionalFormatting>
  <conditionalFormatting sqref="S79">
    <cfRule type="cellIs" dxfId="727" priority="143" stopIfTrue="1" operator="greaterThan">
      <formula>"～"</formula>
    </cfRule>
  </conditionalFormatting>
  <conditionalFormatting sqref="M80">
    <cfRule type="cellIs" dxfId="726" priority="144" stopIfTrue="1" operator="greaterThan">
      <formula>"-"</formula>
    </cfRule>
  </conditionalFormatting>
  <conditionalFormatting sqref="M86">
    <cfRule type="cellIs" dxfId="725" priority="145" stopIfTrue="1" operator="greaterThan">
      <formula>"-"</formula>
    </cfRule>
  </conditionalFormatting>
  <conditionalFormatting sqref="M87">
    <cfRule type="cellIs" dxfId="724" priority="146" stopIfTrue="1" operator="greaterThan">
      <formula>"-"</formula>
    </cfRule>
  </conditionalFormatting>
  <conditionalFormatting sqref="M88">
    <cfRule type="cellIs" dxfId="723" priority="147" stopIfTrue="1" operator="greaterThan">
      <formula>"-"</formula>
    </cfRule>
  </conditionalFormatting>
  <conditionalFormatting sqref="M89">
    <cfRule type="cellIs" dxfId="722" priority="148" stopIfTrue="1" operator="greaterThan">
      <formula>"-"</formula>
    </cfRule>
  </conditionalFormatting>
  <conditionalFormatting sqref="M90">
    <cfRule type="cellIs" dxfId="721" priority="149" stopIfTrue="1" operator="greaterThan">
      <formula>"-"</formula>
    </cfRule>
  </conditionalFormatting>
  <conditionalFormatting sqref="M91">
    <cfRule type="cellIs" dxfId="720" priority="150" stopIfTrue="1" operator="greaterThan">
      <formula>"-"</formula>
    </cfRule>
  </conditionalFormatting>
  <conditionalFormatting sqref="M92">
    <cfRule type="cellIs" dxfId="719" priority="151" stopIfTrue="1" operator="greaterThan">
      <formula>"-"</formula>
    </cfRule>
  </conditionalFormatting>
  <conditionalFormatting sqref="M93">
    <cfRule type="cellIs" dxfId="718" priority="152" stopIfTrue="1" operator="greaterThan">
      <formula>"-"</formula>
    </cfRule>
  </conditionalFormatting>
  <conditionalFormatting sqref="M94">
    <cfRule type="cellIs" dxfId="717" priority="153" stopIfTrue="1" operator="greaterThan">
      <formula>"-"</formula>
    </cfRule>
  </conditionalFormatting>
  <conditionalFormatting sqref="M95">
    <cfRule type="cellIs" dxfId="716" priority="154" stopIfTrue="1" operator="greaterThan">
      <formula>"-"</formula>
    </cfRule>
  </conditionalFormatting>
  <conditionalFormatting sqref="M96">
    <cfRule type="cellIs" dxfId="715" priority="155" stopIfTrue="1" operator="greaterThan">
      <formula>"-"</formula>
    </cfRule>
  </conditionalFormatting>
  <conditionalFormatting sqref="M97">
    <cfRule type="cellIs" dxfId="714" priority="156" stopIfTrue="1" operator="greaterThan">
      <formula>"-"</formula>
    </cfRule>
  </conditionalFormatting>
  <conditionalFormatting sqref="M98">
    <cfRule type="cellIs" dxfId="713" priority="157" stopIfTrue="1" operator="greaterThan">
      <formula>"-"</formula>
    </cfRule>
  </conditionalFormatting>
  <conditionalFormatting sqref="M99">
    <cfRule type="cellIs" dxfId="712" priority="158" stopIfTrue="1" operator="greaterThan">
      <formula>"-"</formula>
    </cfRule>
  </conditionalFormatting>
  <conditionalFormatting sqref="M100">
    <cfRule type="cellIs" dxfId="711" priority="159" stopIfTrue="1" operator="greaterThan">
      <formula>"-"</formula>
    </cfRule>
  </conditionalFormatting>
  <conditionalFormatting sqref="M101">
    <cfRule type="cellIs" dxfId="710" priority="160" stopIfTrue="1" operator="greaterThan">
      <formula>"-"</formula>
    </cfRule>
  </conditionalFormatting>
  <conditionalFormatting sqref="M102">
    <cfRule type="cellIs" dxfId="709" priority="161" stopIfTrue="1" operator="greaterThan">
      <formula>"-"</formula>
    </cfRule>
  </conditionalFormatting>
  <conditionalFormatting sqref="M103">
    <cfRule type="cellIs" dxfId="708" priority="162" stopIfTrue="1" operator="greaterThan">
      <formula>"-"</formula>
    </cfRule>
  </conditionalFormatting>
  <conditionalFormatting sqref="M104">
    <cfRule type="cellIs" dxfId="707" priority="163" stopIfTrue="1" operator="greaterThan">
      <formula>"-"</formula>
    </cfRule>
  </conditionalFormatting>
  <conditionalFormatting sqref="M105">
    <cfRule type="cellIs" dxfId="706" priority="164" stopIfTrue="1" operator="greaterThan">
      <formula>"-"</formula>
    </cfRule>
  </conditionalFormatting>
  <conditionalFormatting sqref="M106">
    <cfRule type="cellIs" dxfId="705" priority="165" stopIfTrue="1" operator="greaterThan">
      <formula>"-"</formula>
    </cfRule>
  </conditionalFormatting>
  <conditionalFormatting sqref="M107">
    <cfRule type="cellIs" dxfId="704" priority="166" stopIfTrue="1" operator="greaterThan">
      <formula>"-"</formula>
    </cfRule>
  </conditionalFormatting>
  <conditionalFormatting sqref="M108">
    <cfRule type="cellIs" dxfId="703" priority="167" stopIfTrue="1" operator="greaterThan">
      <formula>"-"</formula>
    </cfRule>
  </conditionalFormatting>
  <conditionalFormatting sqref="M109">
    <cfRule type="cellIs" dxfId="702" priority="168" stopIfTrue="1" operator="greaterThan">
      <formula>"-"</formula>
    </cfRule>
  </conditionalFormatting>
  <conditionalFormatting sqref="M110">
    <cfRule type="cellIs" dxfId="701" priority="169" stopIfTrue="1" operator="greaterThan">
      <formula>"-"</formula>
    </cfRule>
  </conditionalFormatting>
  <conditionalFormatting sqref="M111">
    <cfRule type="cellIs" dxfId="700" priority="170" stopIfTrue="1" operator="greaterThan">
      <formula>"-"</formula>
    </cfRule>
  </conditionalFormatting>
  <conditionalFormatting sqref="M112">
    <cfRule type="cellIs" dxfId="699" priority="171" stopIfTrue="1" operator="greaterThan">
      <formula>"-"</formula>
    </cfRule>
  </conditionalFormatting>
  <conditionalFormatting sqref="M113">
    <cfRule type="cellIs" dxfId="698" priority="172" stopIfTrue="1" operator="greaterThan">
      <formula>"-"</formula>
    </cfRule>
  </conditionalFormatting>
  <conditionalFormatting sqref="M114">
    <cfRule type="cellIs" dxfId="697" priority="173" stopIfTrue="1" operator="greaterThan">
      <formula>"-"</formula>
    </cfRule>
  </conditionalFormatting>
  <conditionalFormatting sqref="M115">
    <cfRule type="cellIs" dxfId="696" priority="174" stopIfTrue="1" operator="greaterThan">
      <formula>"-"</formula>
    </cfRule>
  </conditionalFormatting>
  <conditionalFormatting sqref="M116">
    <cfRule type="cellIs" dxfId="695" priority="175" stopIfTrue="1" operator="greaterThan">
      <formula>"-"</formula>
    </cfRule>
  </conditionalFormatting>
  <conditionalFormatting sqref="M117">
    <cfRule type="cellIs" dxfId="694" priority="176" stopIfTrue="1" operator="greaterThan">
      <formula>"-"</formula>
    </cfRule>
  </conditionalFormatting>
  <conditionalFormatting sqref="M118">
    <cfRule type="cellIs" dxfId="693" priority="177" stopIfTrue="1" operator="greaterThan">
      <formula>"-"</formula>
    </cfRule>
  </conditionalFormatting>
  <conditionalFormatting sqref="M119">
    <cfRule type="cellIs" dxfId="692" priority="178" stopIfTrue="1" operator="greaterThan">
      <formula>"-"</formula>
    </cfRule>
  </conditionalFormatting>
  <conditionalFormatting sqref="M120">
    <cfRule type="cellIs" dxfId="691" priority="179" stopIfTrue="1" operator="greaterThan">
      <formula>"-"</formula>
    </cfRule>
  </conditionalFormatting>
  <conditionalFormatting sqref="M121">
    <cfRule type="cellIs" dxfId="690" priority="180" stopIfTrue="1" operator="greaterThan">
      <formula>"-"</formula>
    </cfRule>
  </conditionalFormatting>
  <conditionalFormatting sqref="I126">
    <cfRule type="cellIs" dxfId="689" priority="181" stopIfTrue="1" operator="greaterThan"/>
  </conditionalFormatting>
  <conditionalFormatting sqref="J126">
    <cfRule type="cellIs" dxfId="688" priority="182" stopIfTrue="1" operator="greaterThan"/>
  </conditionalFormatting>
  <conditionalFormatting sqref="K126">
    <cfRule type="cellIs" dxfId="687" priority="183" stopIfTrue="1" operator="greaterThan"/>
  </conditionalFormatting>
  <conditionalFormatting sqref="L126">
    <cfRule type="cellIs" dxfId="686" priority="184" stopIfTrue="1" operator="greaterThan"/>
  </conditionalFormatting>
  <conditionalFormatting sqref="M126">
    <cfRule type="cellIs" dxfId="685" priority="185" stopIfTrue="1" operator="greaterThan"/>
  </conditionalFormatting>
  <conditionalFormatting sqref="N126">
    <cfRule type="cellIs" dxfId="684" priority="186" stopIfTrue="1" operator="greaterThan"/>
  </conditionalFormatting>
  <conditionalFormatting sqref="O126">
    <cfRule type="cellIs" dxfId="683" priority="187" stopIfTrue="1" operator="greaterThan"/>
  </conditionalFormatting>
  <conditionalFormatting sqref="P126">
    <cfRule type="cellIs" dxfId="682" priority="188" stopIfTrue="1" operator="greaterThan"/>
  </conditionalFormatting>
  <conditionalFormatting sqref="Q126">
    <cfRule type="cellIs" dxfId="681" priority="189" stopIfTrue="1" operator="greaterThan"/>
  </conditionalFormatting>
  <conditionalFormatting sqref="R126">
    <cfRule type="cellIs" dxfId="680" priority="190" stopIfTrue="1" operator="greaterThan"/>
  </conditionalFormatting>
  <conditionalFormatting sqref="S126">
    <cfRule type="cellIs" dxfId="679" priority="191" stopIfTrue="1" operator="greaterThan"/>
  </conditionalFormatting>
  <conditionalFormatting sqref="T126">
    <cfRule type="cellIs" dxfId="678" priority="192" stopIfTrue="1" operator="greaterThan"/>
  </conditionalFormatting>
  <conditionalFormatting sqref="I127">
    <cfRule type="cellIs" dxfId="677" priority="193" stopIfTrue="1" operator="greaterThan">
      <formula>"～"</formula>
    </cfRule>
  </conditionalFormatting>
  <conditionalFormatting sqref="J127">
    <cfRule type="cellIs" dxfId="676" priority="194" stopIfTrue="1" operator="greaterThan">
      <formula>"～"</formula>
    </cfRule>
  </conditionalFormatting>
  <conditionalFormatting sqref="K127">
    <cfRule type="cellIs" dxfId="675" priority="195" stopIfTrue="1" operator="greaterThan">
      <formula>"～"</formula>
    </cfRule>
  </conditionalFormatting>
  <conditionalFormatting sqref="L127">
    <cfRule type="cellIs" dxfId="674" priority="196" stopIfTrue="1" operator="greaterThan">
      <formula>"～"</formula>
    </cfRule>
  </conditionalFormatting>
  <conditionalFormatting sqref="M127">
    <cfRule type="cellIs" dxfId="673" priority="197" stopIfTrue="1" operator="greaterThan">
      <formula>"～"</formula>
    </cfRule>
  </conditionalFormatting>
  <conditionalFormatting sqref="N127">
    <cfRule type="cellIs" dxfId="672" priority="198" stopIfTrue="1" operator="greaterThan">
      <formula>"～"</formula>
    </cfRule>
  </conditionalFormatting>
  <conditionalFormatting sqref="O127">
    <cfRule type="cellIs" dxfId="671" priority="199" stopIfTrue="1" operator="greaterThan">
      <formula>"～"</formula>
    </cfRule>
  </conditionalFormatting>
  <conditionalFormatting sqref="P127">
    <cfRule type="cellIs" dxfId="670" priority="200" stopIfTrue="1" operator="greaterThan">
      <formula>"～"</formula>
    </cfRule>
  </conditionalFormatting>
  <conditionalFormatting sqref="Q127">
    <cfRule type="cellIs" dxfId="669" priority="201" stopIfTrue="1" operator="greaterThan">
      <formula>"～"</formula>
    </cfRule>
  </conditionalFormatting>
  <conditionalFormatting sqref="R127">
    <cfRule type="cellIs" dxfId="668" priority="202" stopIfTrue="1" operator="greaterThan">
      <formula>"～"</formula>
    </cfRule>
  </conditionalFormatting>
  <conditionalFormatting sqref="S127">
    <cfRule type="cellIs" dxfId="667" priority="203" stopIfTrue="1" operator="greaterThan">
      <formula>"～"</formula>
    </cfRule>
  </conditionalFormatting>
  <conditionalFormatting sqref="T127">
    <cfRule type="cellIs" dxfId="666" priority="204" stopIfTrue="1" operator="greaterThan">
      <formula>"～"</formula>
    </cfRule>
  </conditionalFormatting>
  <pageMargins left="0.59055118110236227" right="0.59055118110236227" top="0.59055118110236227" bottom="0.59055118110236227" header="0.27559055118110237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130"/>
  <sheetViews>
    <sheetView showGridLines="0" topLeftCell="C1" zoomScaleNormal="100" workbookViewId="0">
      <pane xSplit="5" ySplit="5" topLeftCell="H6" activePane="bottomRight" state="frozen"/>
      <selection activeCell="I25" sqref="I25"/>
      <selection pane="topRight" activeCell="I25" sqref="I25"/>
      <selection pane="bottomLeft" activeCell="I25" sqref="I25"/>
      <selection pane="bottomRight" activeCell="C1" sqref="C1"/>
    </sheetView>
  </sheetViews>
  <sheetFormatPr defaultRowHeight="9.5" x14ac:dyDescent="0.2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632812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6328125" style="2" customWidth="1"/>
    <col min="25" max="25" width="2.1796875" style="2" customWidth="1"/>
    <col min="26" max="27" width="7.6328125" style="2" customWidth="1"/>
    <col min="28" max="249" width="9" style="1"/>
    <col min="250" max="251" width="2" style="1" customWidth="1"/>
    <col min="252" max="252" width="2.81640625" style="1" customWidth="1"/>
    <col min="253" max="253" width="9.1796875" style="1" customWidth="1"/>
    <col min="254" max="254" width="8.81640625" style="1" customWidth="1"/>
    <col min="255" max="255" width="4.1796875" style="1" customWidth="1"/>
    <col min="256" max="256" width="5.81640625" style="1" customWidth="1"/>
    <col min="257" max="268" width="7.6328125" style="1" customWidth="1"/>
    <col min="269" max="269" width="3.1796875" style="1" customWidth="1"/>
    <col min="270" max="270" width="1.36328125" style="1" customWidth="1"/>
    <col min="271" max="271" width="3.1796875" style="1" customWidth="1"/>
    <col min="272" max="272" width="7.6328125" style="1" customWidth="1"/>
    <col min="273" max="273" width="2.1796875" style="1" customWidth="1"/>
    <col min="274" max="275" width="7.6328125" style="1" customWidth="1"/>
    <col min="276" max="276" width="9.90625" style="1" bestFit="1" customWidth="1"/>
    <col min="277" max="505" width="9" style="1"/>
    <col min="506" max="507" width="2" style="1" customWidth="1"/>
    <col min="508" max="508" width="2.81640625" style="1" customWidth="1"/>
    <col min="509" max="509" width="9.1796875" style="1" customWidth="1"/>
    <col min="510" max="510" width="8.81640625" style="1" customWidth="1"/>
    <col min="511" max="511" width="4.1796875" style="1" customWidth="1"/>
    <col min="512" max="512" width="5.81640625" style="1" customWidth="1"/>
    <col min="513" max="524" width="7.6328125" style="1" customWidth="1"/>
    <col min="525" max="525" width="3.1796875" style="1" customWidth="1"/>
    <col min="526" max="526" width="1.36328125" style="1" customWidth="1"/>
    <col min="527" max="527" width="3.1796875" style="1" customWidth="1"/>
    <col min="528" max="528" width="7.6328125" style="1" customWidth="1"/>
    <col min="529" max="529" width="2.1796875" style="1" customWidth="1"/>
    <col min="530" max="531" width="7.6328125" style="1" customWidth="1"/>
    <col min="532" max="532" width="9.90625" style="1" bestFit="1" customWidth="1"/>
    <col min="533" max="761" width="9" style="1"/>
    <col min="762" max="763" width="2" style="1" customWidth="1"/>
    <col min="764" max="764" width="2.81640625" style="1" customWidth="1"/>
    <col min="765" max="765" width="9.1796875" style="1" customWidth="1"/>
    <col min="766" max="766" width="8.81640625" style="1" customWidth="1"/>
    <col min="767" max="767" width="4.1796875" style="1" customWidth="1"/>
    <col min="768" max="768" width="5.81640625" style="1" customWidth="1"/>
    <col min="769" max="780" width="7.6328125" style="1" customWidth="1"/>
    <col min="781" max="781" width="3.1796875" style="1" customWidth="1"/>
    <col min="782" max="782" width="1.36328125" style="1" customWidth="1"/>
    <col min="783" max="783" width="3.1796875" style="1" customWidth="1"/>
    <col min="784" max="784" width="7.6328125" style="1" customWidth="1"/>
    <col min="785" max="785" width="2.1796875" style="1" customWidth="1"/>
    <col min="786" max="787" width="7.6328125" style="1" customWidth="1"/>
    <col min="788" max="788" width="9.90625" style="1" bestFit="1" customWidth="1"/>
    <col min="789" max="1017" width="9" style="1"/>
    <col min="1018" max="1019" width="2" style="1" customWidth="1"/>
    <col min="1020" max="1020" width="2.81640625" style="1" customWidth="1"/>
    <col min="1021" max="1021" width="9.1796875" style="1" customWidth="1"/>
    <col min="1022" max="1022" width="8.81640625" style="1" customWidth="1"/>
    <col min="1023" max="1023" width="4.1796875" style="1" customWidth="1"/>
    <col min="1024" max="1024" width="5.81640625" style="1" customWidth="1"/>
    <col min="1025" max="1036" width="7.6328125" style="1" customWidth="1"/>
    <col min="1037" max="1037" width="3.1796875" style="1" customWidth="1"/>
    <col min="1038" max="1038" width="1.36328125" style="1" customWidth="1"/>
    <col min="1039" max="1039" width="3.1796875" style="1" customWidth="1"/>
    <col min="1040" max="1040" width="7.6328125" style="1" customWidth="1"/>
    <col min="1041" max="1041" width="2.1796875" style="1" customWidth="1"/>
    <col min="1042" max="1043" width="7.6328125" style="1" customWidth="1"/>
    <col min="1044" max="1044" width="9.90625" style="1" bestFit="1" customWidth="1"/>
    <col min="1045" max="1273" width="9" style="1"/>
    <col min="1274" max="1275" width="2" style="1" customWidth="1"/>
    <col min="1276" max="1276" width="2.81640625" style="1" customWidth="1"/>
    <col min="1277" max="1277" width="9.1796875" style="1" customWidth="1"/>
    <col min="1278" max="1278" width="8.81640625" style="1" customWidth="1"/>
    <col min="1279" max="1279" width="4.1796875" style="1" customWidth="1"/>
    <col min="1280" max="1280" width="5.81640625" style="1" customWidth="1"/>
    <col min="1281" max="1292" width="7.6328125" style="1" customWidth="1"/>
    <col min="1293" max="1293" width="3.1796875" style="1" customWidth="1"/>
    <col min="1294" max="1294" width="1.36328125" style="1" customWidth="1"/>
    <col min="1295" max="1295" width="3.1796875" style="1" customWidth="1"/>
    <col min="1296" max="1296" width="7.6328125" style="1" customWidth="1"/>
    <col min="1297" max="1297" width="2.1796875" style="1" customWidth="1"/>
    <col min="1298" max="1299" width="7.6328125" style="1" customWidth="1"/>
    <col min="1300" max="1300" width="9.90625" style="1" bestFit="1" customWidth="1"/>
    <col min="1301" max="1529" width="9" style="1"/>
    <col min="1530" max="1531" width="2" style="1" customWidth="1"/>
    <col min="1532" max="1532" width="2.81640625" style="1" customWidth="1"/>
    <col min="1533" max="1533" width="9.1796875" style="1" customWidth="1"/>
    <col min="1534" max="1534" width="8.81640625" style="1" customWidth="1"/>
    <col min="1535" max="1535" width="4.1796875" style="1" customWidth="1"/>
    <col min="1536" max="1536" width="5.81640625" style="1" customWidth="1"/>
    <col min="1537" max="1548" width="7.6328125" style="1" customWidth="1"/>
    <col min="1549" max="1549" width="3.1796875" style="1" customWidth="1"/>
    <col min="1550" max="1550" width="1.36328125" style="1" customWidth="1"/>
    <col min="1551" max="1551" width="3.1796875" style="1" customWidth="1"/>
    <col min="1552" max="1552" width="7.6328125" style="1" customWidth="1"/>
    <col min="1553" max="1553" width="2.1796875" style="1" customWidth="1"/>
    <col min="1554" max="1555" width="7.6328125" style="1" customWidth="1"/>
    <col min="1556" max="1556" width="9.90625" style="1" bestFit="1" customWidth="1"/>
    <col min="1557" max="1785" width="9" style="1"/>
    <col min="1786" max="1787" width="2" style="1" customWidth="1"/>
    <col min="1788" max="1788" width="2.81640625" style="1" customWidth="1"/>
    <col min="1789" max="1789" width="9.1796875" style="1" customWidth="1"/>
    <col min="1790" max="1790" width="8.81640625" style="1" customWidth="1"/>
    <col min="1791" max="1791" width="4.1796875" style="1" customWidth="1"/>
    <col min="1792" max="1792" width="5.81640625" style="1" customWidth="1"/>
    <col min="1793" max="1804" width="7.6328125" style="1" customWidth="1"/>
    <col min="1805" max="1805" width="3.1796875" style="1" customWidth="1"/>
    <col min="1806" max="1806" width="1.36328125" style="1" customWidth="1"/>
    <col min="1807" max="1807" width="3.1796875" style="1" customWidth="1"/>
    <col min="1808" max="1808" width="7.6328125" style="1" customWidth="1"/>
    <col min="1809" max="1809" width="2.1796875" style="1" customWidth="1"/>
    <col min="1810" max="1811" width="7.6328125" style="1" customWidth="1"/>
    <col min="1812" max="1812" width="9.90625" style="1" bestFit="1" customWidth="1"/>
    <col min="1813" max="2041" width="9" style="1"/>
    <col min="2042" max="2043" width="2" style="1" customWidth="1"/>
    <col min="2044" max="2044" width="2.81640625" style="1" customWidth="1"/>
    <col min="2045" max="2045" width="9.1796875" style="1" customWidth="1"/>
    <col min="2046" max="2046" width="8.81640625" style="1" customWidth="1"/>
    <col min="2047" max="2047" width="4.1796875" style="1" customWidth="1"/>
    <col min="2048" max="2048" width="5.81640625" style="1" customWidth="1"/>
    <col min="2049" max="2060" width="7.6328125" style="1" customWidth="1"/>
    <col min="2061" max="2061" width="3.1796875" style="1" customWidth="1"/>
    <col min="2062" max="2062" width="1.36328125" style="1" customWidth="1"/>
    <col min="2063" max="2063" width="3.1796875" style="1" customWidth="1"/>
    <col min="2064" max="2064" width="7.6328125" style="1" customWidth="1"/>
    <col min="2065" max="2065" width="2.1796875" style="1" customWidth="1"/>
    <col min="2066" max="2067" width="7.6328125" style="1" customWidth="1"/>
    <col min="2068" max="2068" width="9.90625" style="1" bestFit="1" customWidth="1"/>
    <col min="2069" max="2297" width="9" style="1"/>
    <col min="2298" max="2299" width="2" style="1" customWidth="1"/>
    <col min="2300" max="2300" width="2.81640625" style="1" customWidth="1"/>
    <col min="2301" max="2301" width="9.1796875" style="1" customWidth="1"/>
    <col min="2302" max="2302" width="8.81640625" style="1" customWidth="1"/>
    <col min="2303" max="2303" width="4.1796875" style="1" customWidth="1"/>
    <col min="2304" max="2304" width="5.81640625" style="1" customWidth="1"/>
    <col min="2305" max="2316" width="7.6328125" style="1" customWidth="1"/>
    <col min="2317" max="2317" width="3.1796875" style="1" customWidth="1"/>
    <col min="2318" max="2318" width="1.36328125" style="1" customWidth="1"/>
    <col min="2319" max="2319" width="3.1796875" style="1" customWidth="1"/>
    <col min="2320" max="2320" width="7.6328125" style="1" customWidth="1"/>
    <col min="2321" max="2321" width="2.1796875" style="1" customWidth="1"/>
    <col min="2322" max="2323" width="7.6328125" style="1" customWidth="1"/>
    <col min="2324" max="2324" width="9.90625" style="1" bestFit="1" customWidth="1"/>
    <col min="2325" max="2553" width="9" style="1"/>
    <col min="2554" max="2555" width="2" style="1" customWidth="1"/>
    <col min="2556" max="2556" width="2.81640625" style="1" customWidth="1"/>
    <col min="2557" max="2557" width="9.1796875" style="1" customWidth="1"/>
    <col min="2558" max="2558" width="8.81640625" style="1" customWidth="1"/>
    <col min="2559" max="2559" width="4.1796875" style="1" customWidth="1"/>
    <col min="2560" max="2560" width="5.81640625" style="1" customWidth="1"/>
    <col min="2561" max="2572" width="7.6328125" style="1" customWidth="1"/>
    <col min="2573" max="2573" width="3.1796875" style="1" customWidth="1"/>
    <col min="2574" max="2574" width="1.36328125" style="1" customWidth="1"/>
    <col min="2575" max="2575" width="3.1796875" style="1" customWidth="1"/>
    <col min="2576" max="2576" width="7.6328125" style="1" customWidth="1"/>
    <col min="2577" max="2577" width="2.1796875" style="1" customWidth="1"/>
    <col min="2578" max="2579" width="7.6328125" style="1" customWidth="1"/>
    <col min="2580" max="2580" width="9.90625" style="1" bestFit="1" customWidth="1"/>
    <col min="2581" max="2809" width="9" style="1"/>
    <col min="2810" max="2811" width="2" style="1" customWidth="1"/>
    <col min="2812" max="2812" width="2.81640625" style="1" customWidth="1"/>
    <col min="2813" max="2813" width="9.1796875" style="1" customWidth="1"/>
    <col min="2814" max="2814" width="8.81640625" style="1" customWidth="1"/>
    <col min="2815" max="2815" width="4.1796875" style="1" customWidth="1"/>
    <col min="2816" max="2816" width="5.81640625" style="1" customWidth="1"/>
    <col min="2817" max="2828" width="7.6328125" style="1" customWidth="1"/>
    <col min="2829" max="2829" width="3.1796875" style="1" customWidth="1"/>
    <col min="2830" max="2830" width="1.36328125" style="1" customWidth="1"/>
    <col min="2831" max="2831" width="3.1796875" style="1" customWidth="1"/>
    <col min="2832" max="2832" width="7.6328125" style="1" customWidth="1"/>
    <col min="2833" max="2833" width="2.1796875" style="1" customWidth="1"/>
    <col min="2834" max="2835" width="7.6328125" style="1" customWidth="1"/>
    <col min="2836" max="2836" width="9.90625" style="1" bestFit="1" customWidth="1"/>
    <col min="2837" max="3065" width="9" style="1"/>
    <col min="3066" max="3067" width="2" style="1" customWidth="1"/>
    <col min="3068" max="3068" width="2.81640625" style="1" customWidth="1"/>
    <col min="3069" max="3069" width="9.1796875" style="1" customWidth="1"/>
    <col min="3070" max="3070" width="8.81640625" style="1" customWidth="1"/>
    <col min="3071" max="3071" width="4.1796875" style="1" customWidth="1"/>
    <col min="3072" max="3072" width="5.81640625" style="1" customWidth="1"/>
    <col min="3073" max="3084" width="7.6328125" style="1" customWidth="1"/>
    <col min="3085" max="3085" width="3.1796875" style="1" customWidth="1"/>
    <col min="3086" max="3086" width="1.36328125" style="1" customWidth="1"/>
    <col min="3087" max="3087" width="3.1796875" style="1" customWidth="1"/>
    <col min="3088" max="3088" width="7.6328125" style="1" customWidth="1"/>
    <col min="3089" max="3089" width="2.1796875" style="1" customWidth="1"/>
    <col min="3090" max="3091" width="7.6328125" style="1" customWidth="1"/>
    <col min="3092" max="3092" width="9.90625" style="1" bestFit="1" customWidth="1"/>
    <col min="3093" max="3321" width="9" style="1"/>
    <col min="3322" max="3323" width="2" style="1" customWidth="1"/>
    <col min="3324" max="3324" width="2.81640625" style="1" customWidth="1"/>
    <col min="3325" max="3325" width="9.1796875" style="1" customWidth="1"/>
    <col min="3326" max="3326" width="8.81640625" style="1" customWidth="1"/>
    <col min="3327" max="3327" width="4.1796875" style="1" customWidth="1"/>
    <col min="3328" max="3328" width="5.81640625" style="1" customWidth="1"/>
    <col min="3329" max="3340" width="7.6328125" style="1" customWidth="1"/>
    <col min="3341" max="3341" width="3.1796875" style="1" customWidth="1"/>
    <col min="3342" max="3342" width="1.36328125" style="1" customWidth="1"/>
    <col min="3343" max="3343" width="3.1796875" style="1" customWidth="1"/>
    <col min="3344" max="3344" width="7.6328125" style="1" customWidth="1"/>
    <col min="3345" max="3345" width="2.1796875" style="1" customWidth="1"/>
    <col min="3346" max="3347" width="7.6328125" style="1" customWidth="1"/>
    <col min="3348" max="3348" width="9.90625" style="1" bestFit="1" customWidth="1"/>
    <col min="3349" max="3577" width="9" style="1"/>
    <col min="3578" max="3579" width="2" style="1" customWidth="1"/>
    <col min="3580" max="3580" width="2.81640625" style="1" customWidth="1"/>
    <col min="3581" max="3581" width="9.1796875" style="1" customWidth="1"/>
    <col min="3582" max="3582" width="8.81640625" style="1" customWidth="1"/>
    <col min="3583" max="3583" width="4.1796875" style="1" customWidth="1"/>
    <col min="3584" max="3584" width="5.81640625" style="1" customWidth="1"/>
    <col min="3585" max="3596" width="7.6328125" style="1" customWidth="1"/>
    <col min="3597" max="3597" width="3.1796875" style="1" customWidth="1"/>
    <col min="3598" max="3598" width="1.36328125" style="1" customWidth="1"/>
    <col min="3599" max="3599" width="3.1796875" style="1" customWidth="1"/>
    <col min="3600" max="3600" width="7.6328125" style="1" customWidth="1"/>
    <col min="3601" max="3601" width="2.1796875" style="1" customWidth="1"/>
    <col min="3602" max="3603" width="7.6328125" style="1" customWidth="1"/>
    <col min="3604" max="3604" width="9.90625" style="1" bestFit="1" customWidth="1"/>
    <col min="3605" max="3833" width="9" style="1"/>
    <col min="3834" max="3835" width="2" style="1" customWidth="1"/>
    <col min="3836" max="3836" width="2.81640625" style="1" customWidth="1"/>
    <col min="3837" max="3837" width="9.1796875" style="1" customWidth="1"/>
    <col min="3838" max="3838" width="8.81640625" style="1" customWidth="1"/>
    <col min="3839" max="3839" width="4.1796875" style="1" customWidth="1"/>
    <col min="3840" max="3840" width="5.81640625" style="1" customWidth="1"/>
    <col min="3841" max="3852" width="7.6328125" style="1" customWidth="1"/>
    <col min="3853" max="3853" width="3.1796875" style="1" customWidth="1"/>
    <col min="3854" max="3854" width="1.36328125" style="1" customWidth="1"/>
    <col min="3855" max="3855" width="3.1796875" style="1" customWidth="1"/>
    <col min="3856" max="3856" width="7.6328125" style="1" customWidth="1"/>
    <col min="3857" max="3857" width="2.1796875" style="1" customWidth="1"/>
    <col min="3858" max="3859" width="7.6328125" style="1" customWidth="1"/>
    <col min="3860" max="3860" width="9.90625" style="1" bestFit="1" customWidth="1"/>
    <col min="3861" max="4089" width="9" style="1"/>
    <col min="4090" max="4091" width="2" style="1" customWidth="1"/>
    <col min="4092" max="4092" width="2.81640625" style="1" customWidth="1"/>
    <col min="4093" max="4093" width="9.1796875" style="1" customWidth="1"/>
    <col min="4094" max="4094" width="8.81640625" style="1" customWidth="1"/>
    <col min="4095" max="4095" width="4.1796875" style="1" customWidth="1"/>
    <col min="4096" max="4096" width="5.81640625" style="1" customWidth="1"/>
    <col min="4097" max="4108" width="7.6328125" style="1" customWidth="1"/>
    <col min="4109" max="4109" width="3.1796875" style="1" customWidth="1"/>
    <col min="4110" max="4110" width="1.36328125" style="1" customWidth="1"/>
    <col min="4111" max="4111" width="3.1796875" style="1" customWidth="1"/>
    <col min="4112" max="4112" width="7.6328125" style="1" customWidth="1"/>
    <col min="4113" max="4113" width="2.1796875" style="1" customWidth="1"/>
    <col min="4114" max="4115" width="7.6328125" style="1" customWidth="1"/>
    <col min="4116" max="4116" width="9.90625" style="1" bestFit="1" customWidth="1"/>
    <col min="4117" max="4345" width="9" style="1"/>
    <col min="4346" max="4347" width="2" style="1" customWidth="1"/>
    <col min="4348" max="4348" width="2.81640625" style="1" customWidth="1"/>
    <col min="4349" max="4349" width="9.1796875" style="1" customWidth="1"/>
    <col min="4350" max="4350" width="8.81640625" style="1" customWidth="1"/>
    <col min="4351" max="4351" width="4.1796875" style="1" customWidth="1"/>
    <col min="4352" max="4352" width="5.81640625" style="1" customWidth="1"/>
    <col min="4353" max="4364" width="7.6328125" style="1" customWidth="1"/>
    <col min="4365" max="4365" width="3.1796875" style="1" customWidth="1"/>
    <col min="4366" max="4366" width="1.36328125" style="1" customWidth="1"/>
    <col min="4367" max="4367" width="3.1796875" style="1" customWidth="1"/>
    <col min="4368" max="4368" width="7.6328125" style="1" customWidth="1"/>
    <col min="4369" max="4369" width="2.1796875" style="1" customWidth="1"/>
    <col min="4370" max="4371" width="7.6328125" style="1" customWidth="1"/>
    <col min="4372" max="4372" width="9.90625" style="1" bestFit="1" customWidth="1"/>
    <col min="4373" max="4601" width="9" style="1"/>
    <col min="4602" max="4603" width="2" style="1" customWidth="1"/>
    <col min="4604" max="4604" width="2.81640625" style="1" customWidth="1"/>
    <col min="4605" max="4605" width="9.1796875" style="1" customWidth="1"/>
    <col min="4606" max="4606" width="8.81640625" style="1" customWidth="1"/>
    <col min="4607" max="4607" width="4.1796875" style="1" customWidth="1"/>
    <col min="4608" max="4608" width="5.81640625" style="1" customWidth="1"/>
    <col min="4609" max="4620" width="7.6328125" style="1" customWidth="1"/>
    <col min="4621" max="4621" width="3.1796875" style="1" customWidth="1"/>
    <col min="4622" max="4622" width="1.36328125" style="1" customWidth="1"/>
    <col min="4623" max="4623" width="3.1796875" style="1" customWidth="1"/>
    <col min="4624" max="4624" width="7.6328125" style="1" customWidth="1"/>
    <col min="4625" max="4625" width="2.1796875" style="1" customWidth="1"/>
    <col min="4626" max="4627" width="7.6328125" style="1" customWidth="1"/>
    <col min="4628" max="4628" width="9.90625" style="1" bestFit="1" customWidth="1"/>
    <col min="4629" max="4857" width="9" style="1"/>
    <col min="4858" max="4859" width="2" style="1" customWidth="1"/>
    <col min="4860" max="4860" width="2.81640625" style="1" customWidth="1"/>
    <col min="4861" max="4861" width="9.1796875" style="1" customWidth="1"/>
    <col min="4862" max="4862" width="8.81640625" style="1" customWidth="1"/>
    <col min="4863" max="4863" width="4.1796875" style="1" customWidth="1"/>
    <col min="4864" max="4864" width="5.81640625" style="1" customWidth="1"/>
    <col min="4865" max="4876" width="7.6328125" style="1" customWidth="1"/>
    <col min="4877" max="4877" width="3.1796875" style="1" customWidth="1"/>
    <col min="4878" max="4878" width="1.36328125" style="1" customWidth="1"/>
    <col min="4879" max="4879" width="3.1796875" style="1" customWidth="1"/>
    <col min="4880" max="4880" width="7.6328125" style="1" customWidth="1"/>
    <col min="4881" max="4881" width="2.1796875" style="1" customWidth="1"/>
    <col min="4882" max="4883" width="7.6328125" style="1" customWidth="1"/>
    <col min="4884" max="4884" width="9.90625" style="1" bestFit="1" customWidth="1"/>
    <col min="4885" max="5113" width="9" style="1"/>
    <col min="5114" max="5115" width="2" style="1" customWidth="1"/>
    <col min="5116" max="5116" width="2.81640625" style="1" customWidth="1"/>
    <col min="5117" max="5117" width="9.1796875" style="1" customWidth="1"/>
    <col min="5118" max="5118" width="8.81640625" style="1" customWidth="1"/>
    <col min="5119" max="5119" width="4.1796875" style="1" customWidth="1"/>
    <col min="5120" max="5120" width="5.81640625" style="1" customWidth="1"/>
    <col min="5121" max="5132" width="7.6328125" style="1" customWidth="1"/>
    <col min="5133" max="5133" width="3.1796875" style="1" customWidth="1"/>
    <col min="5134" max="5134" width="1.36328125" style="1" customWidth="1"/>
    <col min="5135" max="5135" width="3.1796875" style="1" customWidth="1"/>
    <col min="5136" max="5136" width="7.6328125" style="1" customWidth="1"/>
    <col min="5137" max="5137" width="2.1796875" style="1" customWidth="1"/>
    <col min="5138" max="5139" width="7.6328125" style="1" customWidth="1"/>
    <col min="5140" max="5140" width="9.90625" style="1" bestFit="1" customWidth="1"/>
    <col min="5141" max="5369" width="9" style="1"/>
    <col min="5370" max="5371" width="2" style="1" customWidth="1"/>
    <col min="5372" max="5372" width="2.81640625" style="1" customWidth="1"/>
    <col min="5373" max="5373" width="9.1796875" style="1" customWidth="1"/>
    <col min="5374" max="5374" width="8.81640625" style="1" customWidth="1"/>
    <col min="5375" max="5375" width="4.1796875" style="1" customWidth="1"/>
    <col min="5376" max="5376" width="5.81640625" style="1" customWidth="1"/>
    <col min="5377" max="5388" width="7.6328125" style="1" customWidth="1"/>
    <col min="5389" max="5389" width="3.1796875" style="1" customWidth="1"/>
    <col min="5390" max="5390" width="1.36328125" style="1" customWidth="1"/>
    <col min="5391" max="5391" width="3.1796875" style="1" customWidth="1"/>
    <col min="5392" max="5392" width="7.6328125" style="1" customWidth="1"/>
    <col min="5393" max="5393" width="2.1796875" style="1" customWidth="1"/>
    <col min="5394" max="5395" width="7.6328125" style="1" customWidth="1"/>
    <col min="5396" max="5396" width="9.90625" style="1" bestFit="1" customWidth="1"/>
    <col min="5397" max="5625" width="9" style="1"/>
    <col min="5626" max="5627" width="2" style="1" customWidth="1"/>
    <col min="5628" max="5628" width="2.81640625" style="1" customWidth="1"/>
    <col min="5629" max="5629" width="9.1796875" style="1" customWidth="1"/>
    <col min="5630" max="5630" width="8.81640625" style="1" customWidth="1"/>
    <col min="5631" max="5631" width="4.1796875" style="1" customWidth="1"/>
    <col min="5632" max="5632" width="5.81640625" style="1" customWidth="1"/>
    <col min="5633" max="5644" width="7.6328125" style="1" customWidth="1"/>
    <col min="5645" max="5645" width="3.1796875" style="1" customWidth="1"/>
    <col min="5646" max="5646" width="1.36328125" style="1" customWidth="1"/>
    <col min="5647" max="5647" width="3.1796875" style="1" customWidth="1"/>
    <col min="5648" max="5648" width="7.6328125" style="1" customWidth="1"/>
    <col min="5649" max="5649" width="2.1796875" style="1" customWidth="1"/>
    <col min="5650" max="5651" width="7.6328125" style="1" customWidth="1"/>
    <col min="5652" max="5652" width="9.90625" style="1" bestFit="1" customWidth="1"/>
    <col min="5653" max="5881" width="9" style="1"/>
    <col min="5882" max="5883" width="2" style="1" customWidth="1"/>
    <col min="5884" max="5884" width="2.81640625" style="1" customWidth="1"/>
    <col min="5885" max="5885" width="9.1796875" style="1" customWidth="1"/>
    <col min="5886" max="5886" width="8.81640625" style="1" customWidth="1"/>
    <col min="5887" max="5887" width="4.1796875" style="1" customWidth="1"/>
    <col min="5888" max="5888" width="5.81640625" style="1" customWidth="1"/>
    <col min="5889" max="5900" width="7.6328125" style="1" customWidth="1"/>
    <col min="5901" max="5901" width="3.1796875" style="1" customWidth="1"/>
    <col min="5902" max="5902" width="1.36328125" style="1" customWidth="1"/>
    <col min="5903" max="5903" width="3.1796875" style="1" customWidth="1"/>
    <col min="5904" max="5904" width="7.6328125" style="1" customWidth="1"/>
    <col min="5905" max="5905" width="2.1796875" style="1" customWidth="1"/>
    <col min="5906" max="5907" width="7.6328125" style="1" customWidth="1"/>
    <col min="5908" max="5908" width="9.90625" style="1" bestFit="1" customWidth="1"/>
    <col min="5909" max="6137" width="9" style="1"/>
    <col min="6138" max="6139" width="2" style="1" customWidth="1"/>
    <col min="6140" max="6140" width="2.81640625" style="1" customWidth="1"/>
    <col min="6141" max="6141" width="9.1796875" style="1" customWidth="1"/>
    <col min="6142" max="6142" width="8.81640625" style="1" customWidth="1"/>
    <col min="6143" max="6143" width="4.1796875" style="1" customWidth="1"/>
    <col min="6144" max="6144" width="5.81640625" style="1" customWidth="1"/>
    <col min="6145" max="6156" width="7.6328125" style="1" customWidth="1"/>
    <col min="6157" max="6157" width="3.1796875" style="1" customWidth="1"/>
    <col min="6158" max="6158" width="1.36328125" style="1" customWidth="1"/>
    <col min="6159" max="6159" width="3.1796875" style="1" customWidth="1"/>
    <col min="6160" max="6160" width="7.6328125" style="1" customWidth="1"/>
    <col min="6161" max="6161" width="2.1796875" style="1" customWidth="1"/>
    <col min="6162" max="6163" width="7.6328125" style="1" customWidth="1"/>
    <col min="6164" max="6164" width="9.90625" style="1" bestFit="1" customWidth="1"/>
    <col min="6165" max="6393" width="9" style="1"/>
    <col min="6394" max="6395" width="2" style="1" customWidth="1"/>
    <col min="6396" max="6396" width="2.81640625" style="1" customWidth="1"/>
    <col min="6397" max="6397" width="9.1796875" style="1" customWidth="1"/>
    <col min="6398" max="6398" width="8.81640625" style="1" customWidth="1"/>
    <col min="6399" max="6399" width="4.1796875" style="1" customWidth="1"/>
    <col min="6400" max="6400" width="5.81640625" style="1" customWidth="1"/>
    <col min="6401" max="6412" width="7.6328125" style="1" customWidth="1"/>
    <col min="6413" max="6413" width="3.1796875" style="1" customWidth="1"/>
    <col min="6414" max="6414" width="1.36328125" style="1" customWidth="1"/>
    <col min="6415" max="6415" width="3.1796875" style="1" customWidth="1"/>
    <col min="6416" max="6416" width="7.6328125" style="1" customWidth="1"/>
    <col min="6417" max="6417" width="2.1796875" style="1" customWidth="1"/>
    <col min="6418" max="6419" width="7.6328125" style="1" customWidth="1"/>
    <col min="6420" max="6420" width="9.90625" style="1" bestFit="1" customWidth="1"/>
    <col min="6421" max="6649" width="9" style="1"/>
    <col min="6650" max="6651" width="2" style="1" customWidth="1"/>
    <col min="6652" max="6652" width="2.81640625" style="1" customWidth="1"/>
    <col min="6653" max="6653" width="9.1796875" style="1" customWidth="1"/>
    <col min="6654" max="6654" width="8.81640625" style="1" customWidth="1"/>
    <col min="6655" max="6655" width="4.1796875" style="1" customWidth="1"/>
    <col min="6656" max="6656" width="5.81640625" style="1" customWidth="1"/>
    <col min="6657" max="6668" width="7.6328125" style="1" customWidth="1"/>
    <col min="6669" max="6669" width="3.1796875" style="1" customWidth="1"/>
    <col min="6670" max="6670" width="1.36328125" style="1" customWidth="1"/>
    <col min="6671" max="6671" width="3.1796875" style="1" customWidth="1"/>
    <col min="6672" max="6672" width="7.6328125" style="1" customWidth="1"/>
    <col min="6673" max="6673" width="2.1796875" style="1" customWidth="1"/>
    <col min="6674" max="6675" width="7.6328125" style="1" customWidth="1"/>
    <col min="6676" max="6676" width="9.90625" style="1" bestFit="1" customWidth="1"/>
    <col min="6677" max="6905" width="9" style="1"/>
    <col min="6906" max="6907" width="2" style="1" customWidth="1"/>
    <col min="6908" max="6908" width="2.81640625" style="1" customWidth="1"/>
    <col min="6909" max="6909" width="9.1796875" style="1" customWidth="1"/>
    <col min="6910" max="6910" width="8.81640625" style="1" customWidth="1"/>
    <col min="6911" max="6911" width="4.1796875" style="1" customWidth="1"/>
    <col min="6912" max="6912" width="5.81640625" style="1" customWidth="1"/>
    <col min="6913" max="6924" width="7.6328125" style="1" customWidth="1"/>
    <col min="6925" max="6925" width="3.1796875" style="1" customWidth="1"/>
    <col min="6926" max="6926" width="1.36328125" style="1" customWidth="1"/>
    <col min="6927" max="6927" width="3.1796875" style="1" customWidth="1"/>
    <col min="6928" max="6928" width="7.6328125" style="1" customWidth="1"/>
    <col min="6929" max="6929" width="2.1796875" style="1" customWidth="1"/>
    <col min="6930" max="6931" width="7.6328125" style="1" customWidth="1"/>
    <col min="6932" max="6932" width="9.90625" style="1" bestFit="1" customWidth="1"/>
    <col min="6933" max="7161" width="9" style="1"/>
    <col min="7162" max="7163" width="2" style="1" customWidth="1"/>
    <col min="7164" max="7164" width="2.81640625" style="1" customWidth="1"/>
    <col min="7165" max="7165" width="9.1796875" style="1" customWidth="1"/>
    <col min="7166" max="7166" width="8.81640625" style="1" customWidth="1"/>
    <col min="7167" max="7167" width="4.1796875" style="1" customWidth="1"/>
    <col min="7168" max="7168" width="5.81640625" style="1" customWidth="1"/>
    <col min="7169" max="7180" width="7.6328125" style="1" customWidth="1"/>
    <col min="7181" max="7181" width="3.1796875" style="1" customWidth="1"/>
    <col min="7182" max="7182" width="1.36328125" style="1" customWidth="1"/>
    <col min="7183" max="7183" width="3.1796875" style="1" customWidth="1"/>
    <col min="7184" max="7184" width="7.6328125" style="1" customWidth="1"/>
    <col min="7185" max="7185" width="2.1796875" style="1" customWidth="1"/>
    <col min="7186" max="7187" width="7.6328125" style="1" customWidth="1"/>
    <col min="7188" max="7188" width="9.90625" style="1" bestFit="1" customWidth="1"/>
    <col min="7189" max="7417" width="9" style="1"/>
    <col min="7418" max="7419" width="2" style="1" customWidth="1"/>
    <col min="7420" max="7420" width="2.81640625" style="1" customWidth="1"/>
    <col min="7421" max="7421" width="9.1796875" style="1" customWidth="1"/>
    <col min="7422" max="7422" width="8.81640625" style="1" customWidth="1"/>
    <col min="7423" max="7423" width="4.1796875" style="1" customWidth="1"/>
    <col min="7424" max="7424" width="5.81640625" style="1" customWidth="1"/>
    <col min="7425" max="7436" width="7.6328125" style="1" customWidth="1"/>
    <col min="7437" max="7437" width="3.1796875" style="1" customWidth="1"/>
    <col min="7438" max="7438" width="1.36328125" style="1" customWidth="1"/>
    <col min="7439" max="7439" width="3.1796875" style="1" customWidth="1"/>
    <col min="7440" max="7440" width="7.6328125" style="1" customWidth="1"/>
    <col min="7441" max="7441" width="2.1796875" style="1" customWidth="1"/>
    <col min="7442" max="7443" width="7.6328125" style="1" customWidth="1"/>
    <col min="7444" max="7444" width="9.90625" style="1" bestFit="1" customWidth="1"/>
    <col min="7445" max="7673" width="9" style="1"/>
    <col min="7674" max="7675" width="2" style="1" customWidth="1"/>
    <col min="7676" max="7676" width="2.81640625" style="1" customWidth="1"/>
    <col min="7677" max="7677" width="9.1796875" style="1" customWidth="1"/>
    <col min="7678" max="7678" width="8.81640625" style="1" customWidth="1"/>
    <col min="7679" max="7679" width="4.1796875" style="1" customWidth="1"/>
    <col min="7680" max="7680" width="5.81640625" style="1" customWidth="1"/>
    <col min="7681" max="7692" width="7.6328125" style="1" customWidth="1"/>
    <col min="7693" max="7693" width="3.1796875" style="1" customWidth="1"/>
    <col min="7694" max="7694" width="1.36328125" style="1" customWidth="1"/>
    <col min="7695" max="7695" width="3.1796875" style="1" customWidth="1"/>
    <col min="7696" max="7696" width="7.6328125" style="1" customWidth="1"/>
    <col min="7697" max="7697" width="2.1796875" style="1" customWidth="1"/>
    <col min="7698" max="7699" width="7.6328125" style="1" customWidth="1"/>
    <col min="7700" max="7700" width="9.90625" style="1" bestFit="1" customWidth="1"/>
    <col min="7701" max="7929" width="9" style="1"/>
    <col min="7930" max="7931" width="2" style="1" customWidth="1"/>
    <col min="7932" max="7932" width="2.81640625" style="1" customWidth="1"/>
    <col min="7933" max="7933" width="9.1796875" style="1" customWidth="1"/>
    <col min="7934" max="7934" width="8.81640625" style="1" customWidth="1"/>
    <col min="7935" max="7935" width="4.1796875" style="1" customWidth="1"/>
    <col min="7936" max="7936" width="5.81640625" style="1" customWidth="1"/>
    <col min="7937" max="7948" width="7.6328125" style="1" customWidth="1"/>
    <col min="7949" max="7949" width="3.1796875" style="1" customWidth="1"/>
    <col min="7950" max="7950" width="1.36328125" style="1" customWidth="1"/>
    <col min="7951" max="7951" width="3.1796875" style="1" customWidth="1"/>
    <col min="7952" max="7952" width="7.6328125" style="1" customWidth="1"/>
    <col min="7953" max="7953" width="2.1796875" style="1" customWidth="1"/>
    <col min="7954" max="7955" width="7.6328125" style="1" customWidth="1"/>
    <col min="7956" max="7956" width="9.90625" style="1" bestFit="1" customWidth="1"/>
    <col min="7957" max="8185" width="9" style="1"/>
    <col min="8186" max="8187" width="2" style="1" customWidth="1"/>
    <col min="8188" max="8188" width="2.81640625" style="1" customWidth="1"/>
    <col min="8189" max="8189" width="9.1796875" style="1" customWidth="1"/>
    <col min="8190" max="8190" width="8.81640625" style="1" customWidth="1"/>
    <col min="8191" max="8191" width="4.1796875" style="1" customWidth="1"/>
    <col min="8192" max="8192" width="5.81640625" style="1" customWidth="1"/>
    <col min="8193" max="8204" width="7.6328125" style="1" customWidth="1"/>
    <col min="8205" max="8205" width="3.1796875" style="1" customWidth="1"/>
    <col min="8206" max="8206" width="1.36328125" style="1" customWidth="1"/>
    <col min="8207" max="8207" width="3.1796875" style="1" customWidth="1"/>
    <col min="8208" max="8208" width="7.6328125" style="1" customWidth="1"/>
    <col min="8209" max="8209" width="2.1796875" style="1" customWidth="1"/>
    <col min="8210" max="8211" width="7.6328125" style="1" customWidth="1"/>
    <col min="8212" max="8212" width="9.90625" style="1" bestFit="1" customWidth="1"/>
    <col min="8213" max="8441" width="9" style="1"/>
    <col min="8442" max="8443" width="2" style="1" customWidth="1"/>
    <col min="8444" max="8444" width="2.81640625" style="1" customWidth="1"/>
    <col min="8445" max="8445" width="9.1796875" style="1" customWidth="1"/>
    <col min="8446" max="8446" width="8.81640625" style="1" customWidth="1"/>
    <col min="8447" max="8447" width="4.1796875" style="1" customWidth="1"/>
    <col min="8448" max="8448" width="5.81640625" style="1" customWidth="1"/>
    <col min="8449" max="8460" width="7.6328125" style="1" customWidth="1"/>
    <col min="8461" max="8461" width="3.1796875" style="1" customWidth="1"/>
    <col min="8462" max="8462" width="1.36328125" style="1" customWidth="1"/>
    <col min="8463" max="8463" width="3.1796875" style="1" customWidth="1"/>
    <col min="8464" max="8464" width="7.6328125" style="1" customWidth="1"/>
    <col min="8465" max="8465" width="2.1796875" style="1" customWidth="1"/>
    <col min="8466" max="8467" width="7.6328125" style="1" customWidth="1"/>
    <col min="8468" max="8468" width="9.90625" style="1" bestFit="1" customWidth="1"/>
    <col min="8469" max="8697" width="9" style="1"/>
    <col min="8698" max="8699" width="2" style="1" customWidth="1"/>
    <col min="8700" max="8700" width="2.81640625" style="1" customWidth="1"/>
    <col min="8701" max="8701" width="9.1796875" style="1" customWidth="1"/>
    <col min="8702" max="8702" width="8.81640625" style="1" customWidth="1"/>
    <col min="8703" max="8703" width="4.1796875" style="1" customWidth="1"/>
    <col min="8704" max="8704" width="5.81640625" style="1" customWidth="1"/>
    <col min="8705" max="8716" width="7.6328125" style="1" customWidth="1"/>
    <col min="8717" max="8717" width="3.1796875" style="1" customWidth="1"/>
    <col min="8718" max="8718" width="1.36328125" style="1" customWidth="1"/>
    <col min="8719" max="8719" width="3.1796875" style="1" customWidth="1"/>
    <col min="8720" max="8720" width="7.6328125" style="1" customWidth="1"/>
    <col min="8721" max="8721" width="2.1796875" style="1" customWidth="1"/>
    <col min="8722" max="8723" width="7.6328125" style="1" customWidth="1"/>
    <col min="8724" max="8724" width="9.90625" style="1" bestFit="1" customWidth="1"/>
    <col min="8725" max="8953" width="9" style="1"/>
    <col min="8954" max="8955" width="2" style="1" customWidth="1"/>
    <col min="8956" max="8956" width="2.81640625" style="1" customWidth="1"/>
    <col min="8957" max="8957" width="9.1796875" style="1" customWidth="1"/>
    <col min="8958" max="8958" width="8.81640625" style="1" customWidth="1"/>
    <col min="8959" max="8959" width="4.1796875" style="1" customWidth="1"/>
    <col min="8960" max="8960" width="5.81640625" style="1" customWidth="1"/>
    <col min="8961" max="8972" width="7.6328125" style="1" customWidth="1"/>
    <col min="8973" max="8973" width="3.1796875" style="1" customWidth="1"/>
    <col min="8974" max="8974" width="1.36328125" style="1" customWidth="1"/>
    <col min="8975" max="8975" width="3.1796875" style="1" customWidth="1"/>
    <col min="8976" max="8976" width="7.6328125" style="1" customWidth="1"/>
    <col min="8977" max="8977" width="2.1796875" style="1" customWidth="1"/>
    <col min="8978" max="8979" width="7.6328125" style="1" customWidth="1"/>
    <col min="8980" max="8980" width="9.90625" style="1" bestFit="1" customWidth="1"/>
    <col min="8981" max="9209" width="9" style="1"/>
    <col min="9210" max="9211" width="2" style="1" customWidth="1"/>
    <col min="9212" max="9212" width="2.81640625" style="1" customWidth="1"/>
    <col min="9213" max="9213" width="9.1796875" style="1" customWidth="1"/>
    <col min="9214" max="9214" width="8.81640625" style="1" customWidth="1"/>
    <col min="9215" max="9215" width="4.1796875" style="1" customWidth="1"/>
    <col min="9216" max="9216" width="5.81640625" style="1" customWidth="1"/>
    <col min="9217" max="9228" width="7.6328125" style="1" customWidth="1"/>
    <col min="9229" max="9229" width="3.1796875" style="1" customWidth="1"/>
    <col min="9230" max="9230" width="1.36328125" style="1" customWidth="1"/>
    <col min="9231" max="9231" width="3.1796875" style="1" customWidth="1"/>
    <col min="9232" max="9232" width="7.6328125" style="1" customWidth="1"/>
    <col min="9233" max="9233" width="2.1796875" style="1" customWidth="1"/>
    <col min="9234" max="9235" width="7.6328125" style="1" customWidth="1"/>
    <col min="9236" max="9236" width="9.90625" style="1" bestFit="1" customWidth="1"/>
    <col min="9237" max="9465" width="9" style="1"/>
    <col min="9466" max="9467" width="2" style="1" customWidth="1"/>
    <col min="9468" max="9468" width="2.81640625" style="1" customWidth="1"/>
    <col min="9469" max="9469" width="9.1796875" style="1" customWidth="1"/>
    <col min="9470" max="9470" width="8.81640625" style="1" customWidth="1"/>
    <col min="9471" max="9471" width="4.1796875" style="1" customWidth="1"/>
    <col min="9472" max="9472" width="5.81640625" style="1" customWidth="1"/>
    <col min="9473" max="9484" width="7.6328125" style="1" customWidth="1"/>
    <col min="9485" max="9485" width="3.1796875" style="1" customWidth="1"/>
    <col min="9486" max="9486" width="1.36328125" style="1" customWidth="1"/>
    <col min="9487" max="9487" width="3.1796875" style="1" customWidth="1"/>
    <col min="9488" max="9488" width="7.6328125" style="1" customWidth="1"/>
    <col min="9489" max="9489" width="2.1796875" style="1" customWidth="1"/>
    <col min="9490" max="9491" width="7.6328125" style="1" customWidth="1"/>
    <col min="9492" max="9492" width="9.90625" style="1" bestFit="1" customWidth="1"/>
    <col min="9493" max="9721" width="9" style="1"/>
    <col min="9722" max="9723" width="2" style="1" customWidth="1"/>
    <col min="9724" max="9724" width="2.81640625" style="1" customWidth="1"/>
    <col min="9725" max="9725" width="9.1796875" style="1" customWidth="1"/>
    <col min="9726" max="9726" width="8.81640625" style="1" customWidth="1"/>
    <col min="9727" max="9727" width="4.1796875" style="1" customWidth="1"/>
    <col min="9728" max="9728" width="5.81640625" style="1" customWidth="1"/>
    <col min="9729" max="9740" width="7.6328125" style="1" customWidth="1"/>
    <col min="9741" max="9741" width="3.1796875" style="1" customWidth="1"/>
    <col min="9742" max="9742" width="1.36328125" style="1" customWidth="1"/>
    <col min="9743" max="9743" width="3.1796875" style="1" customWidth="1"/>
    <col min="9744" max="9744" width="7.6328125" style="1" customWidth="1"/>
    <col min="9745" max="9745" width="2.1796875" style="1" customWidth="1"/>
    <col min="9746" max="9747" width="7.6328125" style="1" customWidth="1"/>
    <col min="9748" max="9748" width="9.90625" style="1" bestFit="1" customWidth="1"/>
    <col min="9749" max="9977" width="9" style="1"/>
    <col min="9978" max="9979" width="2" style="1" customWidth="1"/>
    <col min="9980" max="9980" width="2.81640625" style="1" customWidth="1"/>
    <col min="9981" max="9981" width="9.1796875" style="1" customWidth="1"/>
    <col min="9982" max="9982" width="8.81640625" style="1" customWidth="1"/>
    <col min="9983" max="9983" width="4.1796875" style="1" customWidth="1"/>
    <col min="9984" max="9984" width="5.81640625" style="1" customWidth="1"/>
    <col min="9985" max="9996" width="7.6328125" style="1" customWidth="1"/>
    <col min="9997" max="9997" width="3.1796875" style="1" customWidth="1"/>
    <col min="9998" max="9998" width="1.36328125" style="1" customWidth="1"/>
    <col min="9999" max="9999" width="3.1796875" style="1" customWidth="1"/>
    <col min="10000" max="10000" width="7.6328125" style="1" customWidth="1"/>
    <col min="10001" max="10001" width="2.1796875" style="1" customWidth="1"/>
    <col min="10002" max="10003" width="7.6328125" style="1" customWidth="1"/>
    <col min="10004" max="10004" width="9.90625" style="1" bestFit="1" customWidth="1"/>
    <col min="10005" max="10233" width="9" style="1"/>
    <col min="10234" max="10235" width="2" style="1" customWidth="1"/>
    <col min="10236" max="10236" width="2.81640625" style="1" customWidth="1"/>
    <col min="10237" max="10237" width="9.1796875" style="1" customWidth="1"/>
    <col min="10238" max="10238" width="8.81640625" style="1" customWidth="1"/>
    <col min="10239" max="10239" width="4.1796875" style="1" customWidth="1"/>
    <col min="10240" max="10240" width="5.81640625" style="1" customWidth="1"/>
    <col min="10241" max="10252" width="7.6328125" style="1" customWidth="1"/>
    <col min="10253" max="10253" width="3.1796875" style="1" customWidth="1"/>
    <col min="10254" max="10254" width="1.36328125" style="1" customWidth="1"/>
    <col min="10255" max="10255" width="3.1796875" style="1" customWidth="1"/>
    <col min="10256" max="10256" width="7.6328125" style="1" customWidth="1"/>
    <col min="10257" max="10257" width="2.1796875" style="1" customWidth="1"/>
    <col min="10258" max="10259" width="7.6328125" style="1" customWidth="1"/>
    <col min="10260" max="10260" width="9.90625" style="1" bestFit="1" customWidth="1"/>
    <col min="10261" max="10489" width="9" style="1"/>
    <col min="10490" max="10491" width="2" style="1" customWidth="1"/>
    <col min="10492" max="10492" width="2.81640625" style="1" customWidth="1"/>
    <col min="10493" max="10493" width="9.1796875" style="1" customWidth="1"/>
    <col min="10494" max="10494" width="8.81640625" style="1" customWidth="1"/>
    <col min="10495" max="10495" width="4.1796875" style="1" customWidth="1"/>
    <col min="10496" max="10496" width="5.81640625" style="1" customWidth="1"/>
    <col min="10497" max="10508" width="7.6328125" style="1" customWidth="1"/>
    <col min="10509" max="10509" width="3.1796875" style="1" customWidth="1"/>
    <col min="10510" max="10510" width="1.36328125" style="1" customWidth="1"/>
    <col min="10511" max="10511" width="3.1796875" style="1" customWidth="1"/>
    <col min="10512" max="10512" width="7.6328125" style="1" customWidth="1"/>
    <col min="10513" max="10513" width="2.1796875" style="1" customWidth="1"/>
    <col min="10514" max="10515" width="7.6328125" style="1" customWidth="1"/>
    <col min="10516" max="10516" width="9.90625" style="1" bestFit="1" customWidth="1"/>
    <col min="10517" max="10745" width="9" style="1"/>
    <col min="10746" max="10747" width="2" style="1" customWidth="1"/>
    <col min="10748" max="10748" width="2.81640625" style="1" customWidth="1"/>
    <col min="10749" max="10749" width="9.1796875" style="1" customWidth="1"/>
    <col min="10750" max="10750" width="8.81640625" style="1" customWidth="1"/>
    <col min="10751" max="10751" width="4.1796875" style="1" customWidth="1"/>
    <col min="10752" max="10752" width="5.81640625" style="1" customWidth="1"/>
    <col min="10753" max="10764" width="7.6328125" style="1" customWidth="1"/>
    <col min="10765" max="10765" width="3.1796875" style="1" customWidth="1"/>
    <col min="10766" max="10766" width="1.36328125" style="1" customWidth="1"/>
    <col min="10767" max="10767" width="3.1796875" style="1" customWidth="1"/>
    <col min="10768" max="10768" width="7.6328125" style="1" customWidth="1"/>
    <col min="10769" max="10769" width="2.1796875" style="1" customWidth="1"/>
    <col min="10770" max="10771" width="7.6328125" style="1" customWidth="1"/>
    <col min="10772" max="10772" width="9.90625" style="1" bestFit="1" customWidth="1"/>
    <col min="10773" max="11001" width="9" style="1"/>
    <col min="11002" max="11003" width="2" style="1" customWidth="1"/>
    <col min="11004" max="11004" width="2.81640625" style="1" customWidth="1"/>
    <col min="11005" max="11005" width="9.1796875" style="1" customWidth="1"/>
    <col min="11006" max="11006" width="8.81640625" style="1" customWidth="1"/>
    <col min="11007" max="11007" width="4.1796875" style="1" customWidth="1"/>
    <col min="11008" max="11008" width="5.81640625" style="1" customWidth="1"/>
    <col min="11009" max="11020" width="7.6328125" style="1" customWidth="1"/>
    <col min="11021" max="11021" width="3.1796875" style="1" customWidth="1"/>
    <col min="11022" max="11022" width="1.36328125" style="1" customWidth="1"/>
    <col min="11023" max="11023" width="3.1796875" style="1" customWidth="1"/>
    <col min="11024" max="11024" width="7.6328125" style="1" customWidth="1"/>
    <col min="11025" max="11025" width="2.1796875" style="1" customWidth="1"/>
    <col min="11026" max="11027" width="7.6328125" style="1" customWidth="1"/>
    <col min="11028" max="11028" width="9.90625" style="1" bestFit="1" customWidth="1"/>
    <col min="11029" max="11257" width="9" style="1"/>
    <col min="11258" max="11259" width="2" style="1" customWidth="1"/>
    <col min="11260" max="11260" width="2.81640625" style="1" customWidth="1"/>
    <col min="11261" max="11261" width="9.1796875" style="1" customWidth="1"/>
    <col min="11262" max="11262" width="8.81640625" style="1" customWidth="1"/>
    <col min="11263" max="11263" width="4.1796875" style="1" customWidth="1"/>
    <col min="11264" max="11264" width="5.81640625" style="1" customWidth="1"/>
    <col min="11265" max="11276" width="7.6328125" style="1" customWidth="1"/>
    <col min="11277" max="11277" width="3.1796875" style="1" customWidth="1"/>
    <col min="11278" max="11278" width="1.36328125" style="1" customWidth="1"/>
    <col min="11279" max="11279" width="3.1796875" style="1" customWidth="1"/>
    <col min="11280" max="11280" width="7.6328125" style="1" customWidth="1"/>
    <col min="11281" max="11281" width="2.1796875" style="1" customWidth="1"/>
    <col min="11282" max="11283" width="7.6328125" style="1" customWidth="1"/>
    <col min="11284" max="11284" width="9.90625" style="1" bestFit="1" customWidth="1"/>
    <col min="11285" max="11513" width="9" style="1"/>
    <col min="11514" max="11515" width="2" style="1" customWidth="1"/>
    <col min="11516" max="11516" width="2.81640625" style="1" customWidth="1"/>
    <col min="11517" max="11517" width="9.1796875" style="1" customWidth="1"/>
    <col min="11518" max="11518" width="8.81640625" style="1" customWidth="1"/>
    <col min="11519" max="11519" width="4.1796875" style="1" customWidth="1"/>
    <col min="11520" max="11520" width="5.81640625" style="1" customWidth="1"/>
    <col min="11521" max="11532" width="7.6328125" style="1" customWidth="1"/>
    <col min="11533" max="11533" width="3.1796875" style="1" customWidth="1"/>
    <col min="11534" max="11534" width="1.36328125" style="1" customWidth="1"/>
    <col min="11535" max="11535" width="3.1796875" style="1" customWidth="1"/>
    <col min="11536" max="11536" width="7.6328125" style="1" customWidth="1"/>
    <col min="11537" max="11537" width="2.1796875" style="1" customWidth="1"/>
    <col min="11538" max="11539" width="7.6328125" style="1" customWidth="1"/>
    <col min="11540" max="11540" width="9.90625" style="1" bestFit="1" customWidth="1"/>
    <col min="11541" max="11769" width="9" style="1"/>
    <col min="11770" max="11771" width="2" style="1" customWidth="1"/>
    <col min="11772" max="11772" width="2.81640625" style="1" customWidth="1"/>
    <col min="11773" max="11773" width="9.1796875" style="1" customWidth="1"/>
    <col min="11774" max="11774" width="8.81640625" style="1" customWidth="1"/>
    <col min="11775" max="11775" width="4.1796875" style="1" customWidth="1"/>
    <col min="11776" max="11776" width="5.81640625" style="1" customWidth="1"/>
    <col min="11777" max="11788" width="7.6328125" style="1" customWidth="1"/>
    <col min="11789" max="11789" width="3.1796875" style="1" customWidth="1"/>
    <col min="11790" max="11790" width="1.36328125" style="1" customWidth="1"/>
    <col min="11791" max="11791" width="3.1796875" style="1" customWidth="1"/>
    <col min="11792" max="11792" width="7.6328125" style="1" customWidth="1"/>
    <col min="11793" max="11793" width="2.1796875" style="1" customWidth="1"/>
    <col min="11794" max="11795" width="7.6328125" style="1" customWidth="1"/>
    <col min="11796" max="11796" width="9.90625" style="1" bestFit="1" customWidth="1"/>
    <col min="11797" max="12025" width="9" style="1"/>
    <col min="12026" max="12027" width="2" style="1" customWidth="1"/>
    <col min="12028" max="12028" width="2.81640625" style="1" customWidth="1"/>
    <col min="12029" max="12029" width="9.1796875" style="1" customWidth="1"/>
    <col min="12030" max="12030" width="8.81640625" style="1" customWidth="1"/>
    <col min="12031" max="12031" width="4.1796875" style="1" customWidth="1"/>
    <col min="12032" max="12032" width="5.81640625" style="1" customWidth="1"/>
    <col min="12033" max="12044" width="7.6328125" style="1" customWidth="1"/>
    <col min="12045" max="12045" width="3.1796875" style="1" customWidth="1"/>
    <col min="12046" max="12046" width="1.36328125" style="1" customWidth="1"/>
    <col min="12047" max="12047" width="3.1796875" style="1" customWidth="1"/>
    <col min="12048" max="12048" width="7.6328125" style="1" customWidth="1"/>
    <col min="12049" max="12049" width="2.1796875" style="1" customWidth="1"/>
    <col min="12050" max="12051" width="7.6328125" style="1" customWidth="1"/>
    <col min="12052" max="12052" width="9.90625" style="1" bestFit="1" customWidth="1"/>
    <col min="12053" max="12281" width="9" style="1"/>
    <col min="12282" max="12283" width="2" style="1" customWidth="1"/>
    <col min="12284" max="12284" width="2.81640625" style="1" customWidth="1"/>
    <col min="12285" max="12285" width="9.1796875" style="1" customWidth="1"/>
    <col min="12286" max="12286" width="8.81640625" style="1" customWidth="1"/>
    <col min="12287" max="12287" width="4.1796875" style="1" customWidth="1"/>
    <col min="12288" max="12288" width="5.81640625" style="1" customWidth="1"/>
    <col min="12289" max="12300" width="7.6328125" style="1" customWidth="1"/>
    <col min="12301" max="12301" width="3.1796875" style="1" customWidth="1"/>
    <col min="12302" max="12302" width="1.36328125" style="1" customWidth="1"/>
    <col min="12303" max="12303" width="3.1796875" style="1" customWidth="1"/>
    <col min="12304" max="12304" width="7.6328125" style="1" customWidth="1"/>
    <col min="12305" max="12305" width="2.1796875" style="1" customWidth="1"/>
    <col min="12306" max="12307" width="7.6328125" style="1" customWidth="1"/>
    <col min="12308" max="12308" width="9.90625" style="1" bestFit="1" customWidth="1"/>
    <col min="12309" max="12537" width="9" style="1"/>
    <col min="12538" max="12539" width="2" style="1" customWidth="1"/>
    <col min="12540" max="12540" width="2.81640625" style="1" customWidth="1"/>
    <col min="12541" max="12541" width="9.1796875" style="1" customWidth="1"/>
    <col min="12542" max="12542" width="8.81640625" style="1" customWidth="1"/>
    <col min="12543" max="12543" width="4.1796875" style="1" customWidth="1"/>
    <col min="12544" max="12544" width="5.81640625" style="1" customWidth="1"/>
    <col min="12545" max="12556" width="7.6328125" style="1" customWidth="1"/>
    <col min="12557" max="12557" width="3.1796875" style="1" customWidth="1"/>
    <col min="12558" max="12558" width="1.36328125" style="1" customWidth="1"/>
    <col min="12559" max="12559" width="3.1796875" style="1" customWidth="1"/>
    <col min="12560" max="12560" width="7.6328125" style="1" customWidth="1"/>
    <col min="12561" max="12561" width="2.1796875" style="1" customWidth="1"/>
    <col min="12562" max="12563" width="7.6328125" style="1" customWidth="1"/>
    <col min="12564" max="12564" width="9.90625" style="1" bestFit="1" customWidth="1"/>
    <col min="12565" max="12793" width="9" style="1"/>
    <col min="12794" max="12795" width="2" style="1" customWidth="1"/>
    <col min="12796" max="12796" width="2.81640625" style="1" customWidth="1"/>
    <col min="12797" max="12797" width="9.1796875" style="1" customWidth="1"/>
    <col min="12798" max="12798" width="8.81640625" style="1" customWidth="1"/>
    <col min="12799" max="12799" width="4.1796875" style="1" customWidth="1"/>
    <col min="12800" max="12800" width="5.81640625" style="1" customWidth="1"/>
    <col min="12801" max="12812" width="7.6328125" style="1" customWidth="1"/>
    <col min="12813" max="12813" width="3.1796875" style="1" customWidth="1"/>
    <col min="12814" max="12814" width="1.36328125" style="1" customWidth="1"/>
    <col min="12815" max="12815" width="3.1796875" style="1" customWidth="1"/>
    <col min="12816" max="12816" width="7.6328125" style="1" customWidth="1"/>
    <col min="12817" max="12817" width="2.1796875" style="1" customWidth="1"/>
    <col min="12818" max="12819" width="7.6328125" style="1" customWidth="1"/>
    <col min="12820" max="12820" width="9.90625" style="1" bestFit="1" customWidth="1"/>
    <col min="12821" max="13049" width="9" style="1"/>
    <col min="13050" max="13051" width="2" style="1" customWidth="1"/>
    <col min="13052" max="13052" width="2.81640625" style="1" customWidth="1"/>
    <col min="13053" max="13053" width="9.1796875" style="1" customWidth="1"/>
    <col min="13054" max="13054" width="8.81640625" style="1" customWidth="1"/>
    <col min="13055" max="13055" width="4.1796875" style="1" customWidth="1"/>
    <col min="13056" max="13056" width="5.81640625" style="1" customWidth="1"/>
    <col min="13057" max="13068" width="7.6328125" style="1" customWidth="1"/>
    <col min="13069" max="13069" width="3.1796875" style="1" customWidth="1"/>
    <col min="13070" max="13070" width="1.36328125" style="1" customWidth="1"/>
    <col min="13071" max="13071" width="3.1796875" style="1" customWidth="1"/>
    <col min="13072" max="13072" width="7.6328125" style="1" customWidth="1"/>
    <col min="13073" max="13073" width="2.1796875" style="1" customWidth="1"/>
    <col min="13074" max="13075" width="7.6328125" style="1" customWidth="1"/>
    <col min="13076" max="13076" width="9.90625" style="1" bestFit="1" customWidth="1"/>
    <col min="13077" max="13305" width="9" style="1"/>
    <col min="13306" max="13307" width="2" style="1" customWidth="1"/>
    <col min="13308" max="13308" width="2.81640625" style="1" customWidth="1"/>
    <col min="13309" max="13309" width="9.1796875" style="1" customWidth="1"/>
    <col min="13310" max="13310" width="8.81640625" style="1" customWidth="1"/>
    <col min="13311" max="13311" width="4.1796875" style="1" customWidth="1"/>
    <col min="13312" max="13312" width="5.81640625" style="1" customWidth="1"/>
    <col min="13313" max="13324" width="7.6328125" style="1" customWidth="1"/>
    <col min="13325" max="13325" width="3.1796875" style="1" customWidth="1"/>
    <col min="13326" max="13326" width="1.36328125" style="1" customWidth="1"/>
    <col min="13327" max="13327" width="3.1796875" style="1" customWidth="1"/>
    <col min="13328" max="13328" width="7.6328125" style="1" customWidth="1"/>
    <col min="13329" max="13329" width="2.1796875" style="1" customWidth="1"/>
    <col min="13330" max="13331" width="7.6328125" style="1" customWidth="1"/>
    <col min="13332" max="13332" width="9.90625" style="1" bestFit="1" customWidth="1"/>
    <col min="13333" max="13561" width="9" style="1"/>
    <col min="13562" max="13563" width="2" style="1" customWidth="1"/>
    <col min="13564" max="13564" width="2.81640625" style="1" customWidth="1"/>
    <col min="13565" max="13565" width="9.1796875" style="1" customWidth="1"/>
    <col min="13566" max="13566" width="8.81640625" style="1" customWidth="1"/>
    <col min="13567" max="13567" width="4.1796875" style="1" customWidth="1"/>
    <col min="13568" max="13568" width="5.81640625" style="1" customWidth="1"/>
    <col min="13569" max="13580" width="7.6328125" style="1" customWidth="1"/>
    <col min="13581" max="13581" width="3.1796875" style="1" customWidth="1"/>
    <col min="13582" max="13582" width="1.36328125" style="1" customWidth="1"/>
    <col min="13583" max="13583" width="3.1796875" style="1" customWidth="1"/>
    <col min="13584" max="13584" width="7.6328125" style="1" customWidth="1"/>
    <col min="13585" max="13585" width="2.1796875" style="1" customWidth="1"/>
    <col min="13586" max="13587" width="7.6328125" style="1" customWidth="1"/>
    <col min="13588" max="13588" width="9.90625" style="1" bestFit="1" customWidth="1"/>
    <col min="13589" max="13817" width="9" style="1"/>
    <col min="13818" max="13819" width="2" style="1" customWidth="1"/>
    <col min="13820" max="13820" width="2.81640625" style="1" customWidth="1"/>
    <col min="13821" max="13821" width="9.1796875" style="1" customWidth="1"/>
    <col min="13822" max="13822" width="8.81640625" style="1" customWidth="1"/>
    <col min="13823" max="13823" width="4.1796875" style="1" customWidth="1"/>
    <col min="13824" max="13824" width="5.81640625" style="1" customWidth="1"/>
    <col min="13825" max="13836" width="7.6328125" style="1" customWidth="1"/>
    <col min="13837" max="13837" width="3.1796875" style="1" customWidth="1"/>
    <col min="13838" max="13838" width="1.36328125" style="1" customWidth="1"/>
    <col min="13839" max="13839" width="3.1796875" style="1" customWidth="1"/>
    <col min="13840" max="13840" width="7.6328125" style="1" customWidth="1"/>
    <col min="13841" max="13841" width="2.1796875" style="1" customWidth="1"/>
    <col min="13842" max="13843" width="7.6328125" style="1" customWidth="1"/>
    <col min="13844" max="13844" width="9.90625" style="1" bestFit="1" customWidth="1"/>
    <col min="13845" max="14073" width="9" style="1"/>
    <col min="14074" max="14075" width="2" style="1" customWidth="1"/>
    <col min="14076" max="14076" width="2.81640625" style="1" customWidth="1"/>
    <col min="14077" max="14077" width="9.1796875" style="1" customWidth="1"/>
    <col min="14078" max="14078" width="8.81640625" style="1" customWidth="1"/>
    <col min="14079" max="14079" width="4.1796875" style="1" customWidth="1"/>
    <col min="14080" max="14080" width="5.81640625" style="1" customWidth="1"/>
    <col min="14081" max="14092" width="7.6328125" style="1" customWidth="1"/>
    <col min="14093" max="14093" width="3.1796875" style="1" customWidth="1"/>
    <col min="14094" max="14094" width="1.36328125" style="1" customWidth="1"/>
    <col min="14095" max="14095" width="3.1796875" style="1" customWidth="1"/>
    <col min="14096" max="14096" width="7.6328125" style="1" customWidth="1"/>
    <col min="14097" max="14097" width="2.1796875" style="1" customWidth="1"/>
    <col min="14098" max="14099" width="7.6328125" style="1" customWidth="1"/>
    <col min="14100" max="14100" width="9.90625" style="1" bestFit="1" customWidth="1"/>
    <col min="14101" max="14329" width="9" style="1"/>
    <col min="14330" max="14331" width="2" style="1" customWidth="1"/>
    <col min="14332" max="14332" width="2.81640625" style="1" customWidth="1"/>
    <col min="14333" max="14333" width="9.1796875" style="1" customWidth="1"/>
    <col min="14334" max="14334" width="8.81640625" style="1" customWidth="1"/>
    <col min="14335" max="14335" width="4.1796875" style="1" customWidth="1"/>
    <col min="14336" max="14336" width="5.81640625" style="1" customWidth="1"/>
    <col min="14337" max="14348" width="7.6328125" style="1" customWidth="1"/>
    <col min="14349" max="14349" width="3.1796875" style="1" customWidth="1"/>
    <col min="14350" max="14350" width="1.36328125" style="1" customWidth="1"/>
    <col min="14351" max="14351" width="3.1796875" style="1" customWidth="1"/>
    <col min="14352" max="14352" width="7.6328125" style="1" customWidth="1"/>
    <col min="14353" max="14353" width="2.1796875" style="1" customWidth="1"/>
    <col min="14354" max="14355" width="7.6328125" style="1" customWidth="1"/>
    <col min="14356" max="14356" width="9.90625" style="1" bestFit="1" customWidth="1"/>
    <col min="14357" max="14585" width="9" style="1"/>
    <col min="14586" max="14587" width="2" style="1" customWidth="1"/>
    <col min="14588" max="14588" width="2.81640625" style="1" customWidth="1"/>
    <col min="14589" max="14589" width="9.1796875" style="1" customWidth="1"/>
    <col min="14590" max="14590" width="8.81640625" style="1" customWidth="1"/>
    <col min="14591" max="14591" width="4.1796875" style="1" customWidth="1"/>
    <col min="14592" max="14592" width="5.81640625" style="1" customWidth="1"/>
    <col min="14593" max="14604" width="7.6328125" style="1" customWidth="1"/>
    <col min="14605" max="14605" width="3.1796875" style="1" customWidth="1"/>
    <col min="14606" max="14606" width="1.36328125" style="1" customWidth="1"/>
    <col min="14607" max="14607" width="3.1796875" style="1" customWidth="1"/>
    <col min="14608" max="14608" width="7.6328125" style="1" customWidth="1"/>
    <col min="14609" max="14609" width="2.1796875" style="1" customWidth="1"/>
    <col min="14610" max="14611" width="7.6328125" style="1" customWidth="1"/>
    <col min="14612" max="14612" width="9.90625" style="1" bestFit="1" customWidth="1"/>
    <col min="14613" max="14841" width="9" style="1"/>
    <col min="14842" max="14843" width="2" style="1" customWidth="1"/>
    <col min="14844" max="14844" width="2.81640625" style="1" customWidth="1"/>
    <col min="14845" max="14845" width="9.1796875" style="1" customWidth="1"/>
    <col min="14846" max="14846" width="8.81640625" style="1" customWidth="1"/>
    <col min="14847" max="14847" width="4.1796875" style="1" customWidth="1"/>
    <col min="14848" max="14848" width="5.81640625" style="1" customWidth="1"/>
    <col min="14849" max="14860" width="7.6328125" style="1" customWidth="1"/>
    <col min="14861" max="14861" width="3.1796875" style="1" customWidth="1"/>
    <col min="14862" max="14862" width="1.36328125" style="1" customWidth="1"/>
    <col min="14863" max="14863" width="3.1796875" style="1" customWidth="1"/>
    <col min="14864" max="14864" width="7.6328125" style="1" customWidth="1"/>
    <col min="14865" max="14865" width="2.1796875" style="1" customWidth="1"/>
    <col min="14866" max="14867" width="7.6328125" style="1" customWidth="1"/>
    <col min="14868" max="14868" width="9.90625" style="1" bestFit="1" customWidth="1"/>
    <col min="14869" max="15097" width="9" style="1"/>
    <col min="15098" max="15099" width="2" style="1" customWidth="1"/>
    <col min="15100" max="15100" width="2.81640625" style="1" customWidth="1"/>
    <col min="15101" max="15101" width="9.1796875" style="1" customWidth="1"/>
    <col min="15102" max="15102" width="8.81640625" style="1" customWidth="1"/>
    <col min="15103" max="15103" width="4.1796875" style="1" customWidth="1"/>
    <col min="15104" max="15104" width="5.81640625" style="1" customWidth="1"/>
    <col min="15105" max="15116" width="7.6328125" style="1" customWidth="1"/>
    <col min="15117" max="15117" width="3.1796875" style="1" customWidth="1"/>
    <col min="15118" max="15118" width="1.36328125" style="1" customWidth="1"/>
    <col min="15119" max="15119" width="3.1796875" style="1" customWidth="1"/>
    <col min="15120" max="15120" width="7.6328125" style="1" customWidth="1"/>
    <col min="15121" max="15121" width="2.1796875" style="1" customWidth="1"/>
    <col min="15122" max="15123" width="7.6328125" style="1" customWidth="1"/>
    <col min="15124" max="15124" width="9.90625" style="1" bestFit="1" customWidth="1"/>
    <col min="15125" max="15353" width="9" style="1"/>
    <col min="15354" max="15355" width="2" style="1" customWidth="1"/>
    <col min="15356" max="15356" width="2.81640625" style="1" customWidth="1"/>
    <col min="15357" max="15357" width="9.1796875" style="1" customWidth="1"/>
    <col min="15358" max="15358" width="8.81640625" style="1" customWidth="1"/>
    <col min="15359" max="15359" width="4.1796875" style="1" customWidth="1"/>
    <col min="15360" max="15360" width="5.81640625" style="1" customWidth="1"/>
    <col min="15361" max="15372" width="7.6328125" style="1" customWidth="1"/>
    <col min="15373" max="15373" width="3.1796875" style="1" customWidth="1"/>
    <col min="15374" max="15374" width="1.36328125" style="1" customWidth="1"/>
    <col min="15375" max="15375" width="3.1796875" style="1" customWidth="1"/>
    <col min="15376" max="15376" width="7.6328125" style="1" customWidth="1"/>
    <col min="15377" max="15377" width="2.1796875" style="1" customWidth="1"/>
    <col min="15378" max="15379" width="7.6328125" style="1" customWidth="1"/>
    <col min="15380" max="15380" width="9.90625" style="1" bestFit="1" customWidth="1"/>
    <col min="15381" max="15609" width="9" style="1"/>
    <col min="15610" max="15611" width="2" style="1" customWidth="1"/>
    <col min="15612" max="15612" width="2.81640625" style="1" customWidth="1"/>
    <col min="15613" max="15613" width="9.1796875" style="1" customWidth="1"/>
    <col min="15614" max="15614" width="8.81640625" style="1" customWidth="1"/>
    <col min="15615" max="15615" width="4.1796875" style="1" customWidth="1"/>
    <col min="15616" max="15616" width="5.81640625" style="1" customWidth="1"/>
    <col min="15617" max="15628" width="7.6328125" style="1" customWidth="1"/>
    <col min="15629" max="15629" width="3.1796875" style="1" customWidth="1"/>
    <col min="15630" max="15630" width="1.36328125" style="1" customWidth="1"/>
    <col min="15631" max="15631" width="3.1796875" style="1" customWidth="1"/>
    <col min="15632" max="15632" width="7.6328125" style="1" customWidth="1"/>
    <col min="15633" max="15633" width="2.1796875" style="1" customWidth="1"/>
    <col min="15634" max="15635" width="7.6328125" style="1" customWidth="1"/>
    <col min="15636" max="15636" width="9.90625" style="1" bestFit="1" customWidth="1"/>
    <col min="15637" max="15865" width="9" style="1"/>
    <col min="15866" max="15867" width="2" style="1" customWidth="1"/>
    <col min="15868" max="15868" width="2.81640625" style="1" customWidth="1"/>
    <col min="15869" max="15869" width="9.1796875" style="1" customWidth="1"/>
    <col min="15870" max="15870" width="8.81640625" style="1" customWidth="1"/>
    <col min="15871" max="15871" width="4.1796875" style="1" customWidth="1"/>
    <col min="15872" max="15872" width="5.81640625" style="1" customWidth="1"/>
    <col min="15873" max="15884" width="7.6328125" style="1" customWidth="1"/>
    <col min="15885" max="15885" width="3.1796875" style="1" customWidth="1"/>
    <col min="15886" max="15886" width="1.36328125" style="1" customWidth="1"/>
    <col min="15887" max="15887" width="3.1796875" style="1" customWidth="1"/>
    <col min="15888" max="15888" width="7.6328125" style="1" customWidth="1"/>
    <col min="15889" max="15889" width="2.1796875" style="1" customWidth="1"/>
    <col min="15890" max="15891" width="7.6328125" style="1" customWidth="1"/>
    <col min="15892" max="15892" width="9.90625" style="1" bestFit="1" customWidth="1"/>
    <col min="15893" max="16121" width="9" style="1"/>
    <col min="16122" max="16123" width="2" style="1" customWidth="1"/>
    <col min="16124" max="16124" width="2.81640625" style="1" customWidth="1"/>
    <col min="16125" max="16125" width="9.1796875" style="1" customWidth="1"/>
    <col min="16126" max="16126" width="8.81640625" style="1" customWidth="1"/>
    <col min="16127" max="16127" width="4.1796875" style="1" customWidth="1"/>
    <col min="16128" max="16128" width="5.81640625" style="1" customWidth="1"/>
    <col min="16129" max="16140" width="7.6328125" style="1" customWidth="1"/>
    <col min="16141" max="16141" width="3.1796875" style="1" customWidth="1"/>
    <col min="16142" max="16142" width="1.36328125" style="1" customWidth="1"/>
    <col min="16143" max="16143" width="3.1796875" style="1" customWidth="1"/>
    <col min="16144" max="16144" width="7.6328125" style="1" customWidth="1"/>
    <col min="16145" max="16145" width="2.1796875" style="1" customWidth="1"/>
    <col min="16146" max="16147" width="7.6328125" style="1" customWidth="1"/>
    <col min="16148" max="16148" width="9.90625" style="1" bestFit="1" customWidth="1"/>
    <col min="16149" max="16376" width="9" style="1"/>
    <col min="16377" max="16384" width="9" style="1" customWidth="1"/>
  </cols>
  <sheetData>
    <row r="1" spans="1:27" ht="14.25" customHeight="1" x14ac:dyDescent="0.2">
      <c r="D1" s="3" t="s">
        <v>138</v>
      </c>
    </row>
    <row r="2" spans="1:27" ht="16.5" customHeight="1" x14ac:dyDescent="0.2">
      <c r="A2" s="2"/>
      <c r="C2" s="317" t="s">
        <v>0</v>
      </c>
      <c r="D2" s="317"/>
      <c r="E2" s="317" t="s">
        <v>1</v>
      </c>
      <c r="F2" s="317"/>
      <c r="G2" s="318" t="s">
        <v>2</v>
      </c>
      <c r="H2" s="319"/>
      <c r="I2" s="319"/>
      <c r="J2" s="319"/>
      <c r="K2" s="320" t="s">
        <v>3</v>
      </c>
      <c r="L2" s="321"/>
      <c r="M2" s="321"/>
      <c r="N2" s="322"/>
      <c r="O2" s="320" t="s">
        <v>4</v>
      </c>
      <c r="P2" s="322"/>
      <c r="Q2" s="323" t="s">
        <v>5</v>
      </c>
      <c r="R2" s="303"/>
      <c r="S2" s="302" t="s">
        <v>6</v>
      </c>
      <c r="T2" s="303"/>
      <c r="U2" s="303"/>
      <c r="V2" s="303"/>
      <c r="W2" s="303"/>
      <c r="X2" s="303"/>
      <c r="Y2" s="303"/>
      <c r="Z2" s="304" t="s">
        <v>7</v>
      </c>
      <c r="AA2" s="305"/>
    </row>
    <row r="3" spans="1:27" ht="23.25" customHeight="1" x14ac:dyDescent="0.2">
      <c r="C3" s="308" t="s">
        <v>139</v>
      </c>
      <c r="D3" s="308"/>
      <c r="E3" s="309">
        <v>30101</v>
      </c>
      <c r="F3" s="309"/>
      <c r="G3" s="339" t="s">
        <v>8</v>
      </c>
      <c r="H3" s="340"/>
      <c r="I3" s="340"/>
      <c r="J3" s="340"/>
      <c r="K3" s="313" t="s">
        <v>9</v>
      </c>
      <c r="L3" s="314"/>
      <c r="M3" s="314"/>
      <c r="N3" s="315"/>
      <c r="O3" s="313" t="s">
        <v>10</v>
      </c>
      <c r="P3" s="315"/>
      <c r="Q3" s="316" t="s">
        <v>11</v>
      </c>
      <c r="R3" s="309"/>
      <c r="S3" s="316" t="s">
        <v>12</v>
      </c>
      <c r="T3" s="309"/>
      <c r="U3" s="309"/>
      <c r="V3" s="309"/>
      <c r="W3" s="309"/>
      <c r="X3" s="309"/>
      <c r="Y3" s="309"/>
      <c r="Z3" s="306"/>
      <c r="AA3" s="307"/>
    </row>
    <row r="4" spans="1:27" ht="2.25" customHeight="1" x14ac:dyDescent="0.2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4.25" customHeight="1" x14ac:dyDescent="0.2">
      <c r="C5" s="290" t="s">
        <v>13</v>
      </c>
      <c r="D5" s="291"/>
      <c r="E5" s="291"/>
      <c r="F5" s="291"/>
      <c r="G5" s="292"/>
      <c r="H5" s="5" t="s">
        <v>161</v>
      </c>
      <c r="I5" s="5">
        <v>45399</v>
      </c>
      <c r="J5" s="5">
        <v>45433</v>
      </c>
      <c r="K5" s="5">
        <v>45447</v>
      </c>
      <c r="L5" s="5">
        <v>45482</v>
      </c>
      <c r="M5" s="5">
        <v>45511</v>
      </c>
      <c r="N5" s="5">
        <v>45539</v>
      </c>
      <c r="O5" s="5">
        <v>45567</v>
      </c>
      <c r="P5" s="5">
        <v>45602</v>
      </c>
      <c r="Q5" s="5">
        <v>45629</v>
      </c>
      <c r="R5" s="5">
        <v>45665</v>
      </c>
      <c r="S5" s="5">
        <v>45692</v>
      </c>
      <c r="T5" s="5">
        <v>45727</v>
      </c>
      <c r="U5" s="6" t="s">
        <v>148</v>
      </c>
      <c r="V5" s="7" t="s">
        <v>149</v>
      </c>
      <c r="W5" s="7" t="s">
        <v>150</v>
      </c>
      <c r="X5" s="8" t="s">
        <v>151</v>
      </c>
      <c r="Y5" s="9" t="s">
        <v>152</v>
      </c>
      <c r="Z5" s="10" t="s">
        <v>153</v>
      </c>
      <c r="AA5" s="10" t="s">
        <v>154</v>
      </c>
    </row>
    <row r="6" spans="1:27" ht="14.25" customHeight="1" x14ac:dyDescent="0.2">
      <c r="C6" s="293" t="s">
        <v>14</v>
      </c>
      <c r="D6" s="294"/>
      <c r="E6" s="294"/>
      <c r="F6" s="294"/>
      <c r="G6" s="295"/>
      <c r="H6" s="11"/>
      <c r="I6" s="11">
        <v>0.3923611111111111</v>
      </c>
      <c r="J6" s="11">
        <v>0.38541666666666669</v>
      </c>
      <c r="K6" s="11">
        <v>0.3923611111111111</v>
      </c>
      <c r="L6" s="11">
        <v>0.39583333333333331</v>
      </c>
      <c r="M6" s="11">
        <v>0.40277777777777779</v>
      </c>
      <c r="N6" s="11">
        <v>0.43055555555555558</v>
      </c>
      <c r="O6" s="11">
        <v>0.43055555555555558</v>
      </c>
      <c r="P6" s="11">
        <v>0.38680555555555557</v>
      </c>
      <c r="Q6" s="11">
        <v>0.4236111111111111</v>
      </c>
      <c r="R6" s="11">
        <v>0.4861111111111111</v>
      </c>
      <c r="S6" s="11">
        <v>0.40277777777777779</v>
      </c>
      <c r="T6" s="11">
        <v>0.3888888888888889</v>
      </c>
      <c r="U6" s="12"/>
      <c r="V6" s="13" t="s">
        <v>136</v>
      </c>
      <c r="W6" s="14"/>
      <c r="X6" s="15"/>
      <c r="Y6" s="16" t="s">
        <v>136</v>
      </c>
      <c r="Z6" s="17"/>
      <c r="AA6" s="18" t="s">
        <v>136</v>
      </c>
    </row>
    <row r="7" spans="1:27" ht="12" x14ac:dyDescent="0.2">
      <c r="C7" s="296"/>
      <c r="D7" s="297"/>
      <c r="E7" s="297"/>
      <c r="F7" s="297"/>
      <c r="G7" s="298"/>
      <c r="H7" s="19"/>
      <c r="I7" s="19">
        <v>0.64236111111111116</v>
      </c>
      <c r="J7" s="19">
        <v>0.64583333333333337</v>
      </c>
      <c r="K7" s="19">
        <v>0.64236111111111116</v>
      </c>
      <c r="L7" s="19">
        <v>0.64583333333333337</v>
      </c>
      <c r="M7" s="19">
        <v>0.65277777777777779</v>
      </c>
      <c r="N7" s="19">
        <v>0.68055555555555558</v>
      </c>
      <c r="O7" s="19">
        <v>0.68402777777777779</v>
      </c>
      <c r="P7" s="19">
        <v>0.63888888888888884</v>
      </c>
      <c r="Q7" s="19">
        <v>0.67361111111111116</v>
      </c>
      <c r="R7" s="19">
        <v>0.73611111111111116</v>
      </c>
      <c r="S7" s="19">
        <v>0.65277777777777779</v>
      </c>
      <c r="T7" s="19">
        <v>0.63888888888888884</v>
      </c>
      <c r="U7" s="12"/>
      <c r="V7" s="13" t="s">
        <v>136</v>
      </c>
      <c r="W7" s="14"/>
      <c r="X7" s="15"/>
      <c r="Y7" s="16" t="s">
        <v>136</v>
      </c>
      <c r="Z7" s="17"/>
      <c r="AA7" s="18" t="s">
        <v>136</v>
      </c>
    </row>
    <row r="8" spans="1:27" ht="12" x14ac:dyDescent="0.2">
      <c r="C8" s="296"/>
      <c r="D8" s="297"/>
      <c r="E8" s="297"/>
      <c r="F8" s="297"/>
      <c r="G8" s="298"/>
      <c r="H8" s="19"/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206</v>
      </c>
      <c r="O8" s="19" t="s">
        <v>137</v>
      </c>
      <c r="P8" s="19" t="s">
        <v>206</v>
      </c>
      <c r="Q8" s="19" t="s">
        <v>137</v>
      </c>
      <c r="R8" s="19" t="s">
        <v>137</v>
      </c>
      <c r="S8" s="19" t="s">
        <v>136</v>
      </c>
      <c r="T8" s="19" t="s">
        <v>136</v>
      </c>
      <c r="U8" s="12"/>
      <c r="V8" s="13" t="s">
        <v>136</v>
      </c>
      <c r="W8" s="14"/>
      <c r="X8" s="15"/>
      <c r="Y8" s="16" t="s">
        <v>136</v>
      </c>
      <c r="Z8" s="17"/>
      <c r="AA8" s="18" t="s">
        <v>136</v>
      </c>
    </row>
    <row r="9" spans="1:27" ht="12" x14ac:dyDescent="0.2">
      <c r="C9" s="299"/>
      <c r="D9" s="300"/>
      <c r="E9" s="300"/>
      <c r="F9" s="300"/>
      <c r="G9" s="301"/>
      <c r="H9" s="20"/>
      <c r="I9" s="20" t="s">
        <v>136</v>
      </c>
      <c r="J9" s="20" t="s">
        <v>136</v>
      </c>
      <c r="K9" s="20" t="s">
        <v>136</v>
      </c>
      <c r="L9" s="20" t="s">
        <v>136</v>
      </c>
      <c r="M9" s="19" t="s">
        <v>136</v>
      </c>
      <c r="N9" s="19" t="s">
        <v>206</v>
      </c>
      <c r="O9" s="19" t="s">
        <v>137</v>
      </c>
      <c r="P9" s="20" t="s">
        <v>206</v>
      </c>
      <c r="Q9" s="20" t="s">
        <v>137</v>
      </c>
      <c r="R9" s="20" t="s">
        <v>137</v>
      </c>
      <c r="S9" s="19" t="s">
        <v>136</v>
      </c>
      <c r="T9" s="19" t="s">
        <v>136</v>
      </c>
      <c r="U9" s="21"/>
      <c r="V9" s="22" t="s">
        <v>136</v>
      </c>
      <c r="W9" s="23"/>
      <c r="X9" s="24"/>
      <c r="Y9" s="25" t="s">
        <v>136</v>
      </c>
      <c r="Z9" s="26"/>
      <c r="AA9" s="27" t="s">
        <v>136</v>
      </c>
    </row>
    <row r="10" spans="1:27" ht="13.5" customHeight="1" x14ac:dyDescent="0.2">
      <c r="C10" s="293" t="s">
        <v>15</v>
      </c>
      <c r="D10" s="294"/>
      <c r="E10" s="294"/>
      <c r="F10" s="294"/>
      <c r="G10" s="295"/>
      <c r="H10" s="28"/>
      <c r="I10" s="28" t="s">
        <v>140</v>
      </c>
      <c r="J10" s="28" t="s">
        <v>140</v>
      </c>
      <c r="K10" s="28" t="s">
        <v>198</v>
      </c>
      <c r="L10" s="28" t="s">
        <v>147</v>
      </c>
      <c r="M10" s="29" t="s">
        <v>140</v>
      </c>
      <c r="N10" s="29" t="s">
        <v>140</v>
      </c>
      <c r="O10" s="29" t="s">
        <v>198</v>
      </c>
      <c r="P10" s="29" t="s">
        <v>140</v>
      </c>
      <c r="Q10" s="29" t="s">
        <v>140</v>
      </c>
      <c r="R10" s="29" t="s">
        <v>140</v>
      </c>
      <c r="S10" s="29" t="s">
        <v>140</v>
      </c>
      <c r="T10" s="28" t="s">
        <v>207</v>
      </c>
      <c r="U10" s="30"/>
      <c r="V10" s="31" t="s">
        <v>136</v>
      </c>
      <c r="W10" s="32"/>
      <c r="X10" s="33"/>
      <c r="Y10" s="34" t="s">
        <v>136</v>
      </c>
      <c r="Z10" s="29"/>
      <c r="AA10" s="28" t="s">
        <v>136</v>
      </c>
    </row>
    <row r="11" spans="1:27" ht="12" x14ac:dyDescent="0.2">
      <c r="C11" s="296"/>
      <c r="D11" s="297"/>
      <c r="E11" s="297"/>
      <c r="F11" s="297"/>
      <c r="G11" s="298"/>
      <c r="H11" s="18"/>
      <c r="I11" s="18" t="s">
        <v>185</v>
      </c>
      <c r="J11" s="18" t="s">
        <v>185</v>
      </c>
      <c r="K11" s="18" t="s">
        <v>198</v>
      </c>
      <c r="L11" s="18" t="s">
        <v>147</v>
      </c>
      <c r="M11" s="18" t="s">
        <v>140</v>
      </c>
      <c r="N11" s="18" t="s">
        <v>140</v>
      </c>
      <c r="O11" s="18" t="s">
        <v>205</v>
      </c>
      <c r="P11" s="18" t="s">
        <v>140</v>
      </c>
      <c r="Q11" s="18" t="s">
        <v>140</v>
      </c>
      <c r="R11" s="18" t="s">
        <v>140</v>
      </c>
      <c r="S11" s="18" t="s">
        <v>140</v>
      </c>
      <c r="T11" s="18" t="s">
        <v>207</v>
      </c>
      <c r="U11" s="12"/>
      <c r="V11" s="13" t="s">
        <v>136</v>
      </c>
      <c r="W11" s="14"/>
      <c r="X11" s="15"/>
      <c r="Y11" s="16" t="s">
        <v>136</v>
      </c>
      <c r="Z11" s="17"/>
      <c r="AA11" s="18" t="s">
        <v>136</v>
      </c>
    </row>
    <row r="12" spans="1:27" ht="12" x14ac:dyDescent="0.2">
      <c r="C12" s="296"/>
      <c r="D12" s="297"/>
      <c r="E12" s="297"/>
      <c r="F12" s="297"/>
      <c r="G12" s="298"/>
      <c r="H12" s="18"/>
      <c r="I12" s="18" t="s">
        <v>136</v>
      </c>
      <c r="J12" s="18" t="s">
        <v>136</v>
      </c>
      <c r="K12" s="18" t="s">
        <v>136</v>
      </c>
      <c r="L12" s="18" t="s">
        <v>136</v>
      </c>
      <c r="M12" s="18" t="s">
        <v>136</v>
      </c>
      <c r="N12" s="18" t="s">
        <v>136</v>
      </c>
      <c r="O12" s="18" t="s">
        <v>137</v>
      </c>
      <c r="P12" s="18" t="s">
        <v>136</v>
      </c>
      <c r="Q12" s="18" t="s">
        <v>136</v>
      </c>
      <c r="R12" s="18" t="s">
        <v>136</v>
      </c>
      <c r="S12" s="18" t="s">
        <v>136</v>
      </c>
      <c r="T12" s="18" t="s">
        <v>136</v>
      </c>
      <c r="U12" s="12"/>
      <c r="V12" s="13" t="s">
        <v>136</v>
      </c>
      <c r="W12" s="14"/>
      <c r="X12" s="15"/>
      <c r="Y12" s="16" t="s">
        <v>136</v>
      </c>
      <c r="Z12" s="17"/>
      <c r="AA12" s="18" t="s">
        <v>136</v>
      </c>
    </row>
    <row r="13" spans="1:27" ht="12" x14ac:dyDescent="0.2">
      <c r="C13" s="299"/>
      <c r="D13" s="300"/>
      <c r="E13" s="300"/>
      <c r="F13" s="300"/>
      <c r="G13" s="301"/>
      <c r="H13" s="18"/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137</v>
      </c>
      <c r="P13" s="18" t="s">
        <v>136</v>
      </c>
      <c r="Q13" s="18" t="s">
        <v>136</v>
      </c>
      <c r="R13" s="18" t="s">
        <v>136</v>
      </c>
      <c r="S13" s="18" t="s">
        <v>136</v>
      </c>
      <c r="T13" s="18" t="s">
        <v>136</v>
      </c>
      <c r="U13" s="21"/>
      <c r="V13" s="22" t="s">
        <v>136</v>
      </c>
      <c r="W13" s="23"/>
      <c r="X13" s="24"/>
      <c r="Y13" s="25" t="s">
        <v>136</v>
      </c>
      <c r="Z13" s="26"/>
      <c r="AA13" s="27" t="s">
        <v>136</v>
      </c>
    </row>
    <row r="14" spans="1:27" ht="13.5" customHeight="1" x14ac:dyDescent="0.2">
      <c r="C14" s="293" t="s">
        <v>16</v>
      </c>
      <c r="D14" s="294"/>
      <c r="E14" s="294"/>
      <c r="F14" s="294"/>
      <c r="G14" s="35"/>
      <c r="H14" s="36"/>
      <c r="I14" s="36">
        <v>22.5</v>
      </c>
      <c r="J14" s="36">
        <v>20</v>
      </c>
      <c r="K14" s="36">
        <v>24.7</v>
      </c>
      <c r="L14" s="36">
        <v>30.8</v>
      </c>
      <c r="M14" s="43">
        <v>33</v>
      </c>
      <c r="N14" s="43">
        <v>29</v>
      </c>
      <c r="O14" s="36">
        <v>26.8</v>
      </c>
      <c r="P14" s="36">
        <v>19.2</v>
      </c>
      <c r="Q14" s="36">
        <v>11.3</v>
      </c>
      <c r="R14" s="36">
        <v>8.8000000000000007</v>
      </c>
      <c r="S14" s="36">
        <v>4</v>
      </c>
      <c r="T14" s="36">
        <v>11.3</v>
      </c>
      <c r="U14" s="37"/>
      <c r="V14" s="38" t="s">
        <v>136</v>
      </c>
      <c r="W14" s="39"/>
      <c r="X14" s="40"/>
      <c r="Y14" s="41" t="s">
        <v>136</v>
      </c>
      <c r="Z14" s="42"/>
      <c r="AA14" s="43" t="s">
        <v>136</v>
      </c>
    </row>
    <row r="15" spans="1:27" ht="12" x14ac:dyDescent="0.2">
      <c r="C15" s="296"/>
      <c r="D15" s="297"/>
      <c r="E15" s="297"/>
      <c r="F15" s="297"/>
      <c r="G15" s="44" t="s">
        <v>17</v>
      </c>
      <c r="H15" s="45"/>
      <c r="I15" s="45">
        <v>27.1</v>
      </c>
      <c r="J15" s="45">
        <v>23.2</v>
      </c>
      <c r="K15" s="45">
        <v>25.7</v>
      </c>
      <c r="L15" s="45">
        <v>32.299999999999997</v>
      </c>
      <c r="M15" s="52">
        <v>34</v>
      </c>
      <c r="N15" s="52">
        <v>34</v>
      </c>
      <c r="O15" s="45">
        <v>29</v>
      </c>
      <c r="P15" s="45">
        <v>20.8</v>
      </c>
      <c r="Q15" s="45">
        <v>19</v>
      </c>
      <c r="R15" s="45">
        <v>4.8</v>
      </c>
      <c r="S15" s="45">
        <v>4.8</v>
      </c>
      <c r="T15" s="45">
        <v>10</v>
      </c>
      <c r="U15" s="46" t="s">
        <v>136</v>
      </c>
      <c r="V15" s="47" t="s">
        <v>149</v>
      </c>
      <c r="W15" s="48">
        <f>COUNT(I14:T15)</f>
        <v>24</v>
      </c>
      <c r="X15" s="49">
        <f>MIN(I14:T15)</f>
        <v>4</v>
      </c>
      <c r="Y15" s="50" t="s">
        <v>152</v>
      </c>
      <c r="Z15" s="51">
        <f>MAX(I14:T15)</f>
        <v>34</v>
      </c>
      <c r="AA15" s="52">
        <f>AVERAGE(I14:T15)</f>
        <v>21.087500000000002</v>
      </c>
    </row>
    <row r="16" spans="1:27" ht="12" x14ac:dyDescent="0.2">
      <c r="C16" s="296"/>
      <c r="D16" s="297"/>
      <c r="E16" s="297"/>
      <c r="F16" s="297"/>
      <c r="G16" s="44"/>
      <c r="H16" s="45"/>
      <c r="I16" s="45" t="s">
        <v>136</v>
      </c>
      <c r="J16" s="45" t="s">
        <v>136</v>
      </c>
      <c r="K16" s="45" t="s">
        <v>136</v>
      </c>
      <c r="L16" s="45" t="s">
        <v>136</v>
      </c>
      <c r="M16" s="70" t="s">
        <v>136</v>
      </c>
      <c r="N16" s="70" t="s">
        <v>136</v>
      </c>
      <c r="O16" s="45" t="s">
        <v>136</v>
      </c>
      <c r="P16" s="45" t="s">
        <v>206</v>
      </c>
      <c r="Q16" s="45" t="s">
        <v>137</v>
      </c>
      <c r="R16" s="45" t="s">
        <v>137</v>
      </c>
      <c r="S16" s="45" t="s">
        <v>136</v>
      </c>
      <c r="T16" s="45" t="s">
        <v>136</v>
      </c>
      <c r="U16" s="46"/>
      <c r="V16" s="47" t="s">
        <v>136</v>
      </c>
      <c r="W16" s="48"/>
      <c r="X16" s="49"/>
      <c r="Y16" s="50" t="s">
        <v>136</v>
      </c>
      <c r="Z16" s="51"/>
      <c r="AA16" s="52" t="s">
        <v>136</v>
      </c>
    </row>
    <row r="17" spans="3:27" ht="12" x14ac:dyDescent="0.2">
      <c r="C17" s="299"/>
      <c r="D17" s="300"/>
      <c r="E17" s="300"/>
      <c r="F17" s="300"/>
      <c r="G17" s="53"/>
      <c r="H17" s="45"/>
      <c r="I17" s="45" t="s">
        <v>136</v>
      </c>
      <c r="J17" s="45" t="s">
        <v>136</v>
      </c>
      <c r="K17" s="45" t="s">
        <v>136</v>
      </c>
      <c r="L17" s="45" t="s">
        <v>136</v>
      </c>
      <c r="M17" s="70" t="s">
        <v>136</v>
      </c>
      <c r="N17" s="70" t="s">
        <v>136</v>
      </c>
      <c r="O17" s="45" t="s">
        <v>136</v>
      </c>
      <c r="P17" s="45" t="s">
        <v>206</v>
      </c>
      <c r="Q17" s="45" t="s">
        <v>137</v>
      </c>
      <c r="R17" s="45" t="s">
        <v>137</v>
      </c>
      <c r="S17" s="45" t="s">
        <v>136</v>
      </c>
      <c r="T17" s="45" t="s">
        <v>136</v>
      </c>
      <c r="U17" s="54"/>
      <c r="V17" s="55" t="s">
        <v>136</v>
      </c>
      <c r="W17" s="56"/>
      <c r="X17" s="57"/>
      <c r="Y17" s="58" t="s">
        <v>136</v>
      </c>
      <c r="Z17" s="59"/>
      <c r="AA17" s="60" t="s">
        <v>136</v>
      </c>
    </row>
    <row r="18" spans="3:27" ht="13.5" customHeight="1" x14ac:dyDescent="0.2">
      <c r="C18" s="293" t="s">
        <v>18</v>
      </c>
      <c r="D18" s="294"/>
      <c r="E18" s="294"/>
      <c r="F18" s="294"/>
      <c r="G18" s="35"/>
      <c r="H18" s="36"/>
      <c r="I18" s="36">
        <v>15</v>
      </c>
      <c r="J18" s="36">
        <v>18.600000000000001</v>
      </c>
      <c r="K18" s="36">
        <v>19.8</v>
      </c>
      <c r="L18" s="36">
        <v>25.8</v>
      </c>
      <c r="M18" s="43">
        <v>29</v>
      </c>
      <c r="N18" s="43">
        <v>28.5</v>
      </c>
      <c r="O18" s="36">
        <v>26.2</v>
      </c>
      <c r="P18" s="36">
        <v>18.5</v>
      </c>
      <c r="Q18" s="36">
        <v>22.1</v>
      </c>
      <c r="R18" s="36">
        <v>7.9</v>
      </c>
      <c r="S18" s="36">
        <v>6.5</v>
      </c>
      <c r="T18" s="36">
        <v>7.4</v>
      </c>
      <c r="U18" s="37"/>
      <c r="V18" s="38" t="s">
        <v>136</v>
      </c>
      <c r="W18" s="39"/>
      <c r="X18" s="40"/>
      <c r="Y18" s="41"/>
      <c r="Z18" s="42"/>
      <c r="AA18" s="43"/>
    </row>
    <row r="19" spans="3:27" ht="12" x14ac:dyDescent="0.2">
      <c r="C19" s="296"/>
      <c r="D19" s="297"/>
      <c r="E19" s="297"/>
      <c r="F19" s="297"/>
      <c r="G19" s="44" t="s">
        <v>17</v>
      </c>
      <c r="H19" s="45"/>
      <c r="I19" s="45">
        <v>17.100000000000001</v>
      </c>
      <c r="J19" s="45">
        <v>20.8</v>
      </c>
      <c r="K19" s="45">
        <v>20.2</v>
      </c>
      <c r="L19" s="45">
        <v>26.5</v>
      </c>
      <c r="M19" s="52">
        <v>28.8</v>
      </c>
      <c r="N19" s="52">
        <v>27</v>
      </c>
      <c r="O19" s="45">
        <v>25.5</v>
      </c>
      <c r="P19" s="45">
        <v>18.2</v>
      </c>
      <c r="Q19" s="45">
        <v>19.2</v>
      </c>
      <c r="R19" s="45">
        <v>7.1</v>
      </c>
      <c r="S19" s="45">
        <v>7.9</v>
      </c>
      <c r="T19" s="45">
        <v>9</v>
      </c>
      <c r="U19" s="46" t="s">
        <v>136</v>
      </c>
      <c r="V19" s="47" t="s">
        <v>149</v>
      </c>
      <c r="W19" s="48">
        <f>COUNT(I18:T19)</f>
        <v>24</v>
      </c>
      <c r="X19" s="49">
        <f>MIN(I18:T19)</f>
        <v>6.5</v>
      </c>
      <c r="Y19" s="50" t="s">
        <v>152</v>
      </c>
      <c r="Z19" s="51">
        <f>MAX(I18:T19)</f>
        <v>29</v>
      </c>
      <c r="AA19" s="52">
        <f>AVERAGE(I18:T19)</f>
        <v>18.858333333333331</v>
      </c>
    </row>
    <row r="20" spans="3:27" ht="12" x14ac:dyDescent="0.2">
      <c r="C20" s="296"/>
      <c r="D20" s="297"/>
      <c r="E20" s="297"/>
      <c r="F20" s="297"/>
      <c r="G20" s="44"/>
      <c r="H20" s="45"/>
      <c r="I20" s="45" t="s">
        <v>136</v>
      </c>
      <c r="J20" s="45" t="s">
        <v>136</v>
      </c>
      <c r="K20" s="45" t="s">
        <v>136</v>
      </c>
      <c r="L20" s="45" t="s">
        <v>136</v>
      </c>
      <c r="M20" s="70" t="s">
        <v>136</v>
      </c>
      <c r="N20" s="70" t="s">
        <v>136</v>
      </c>
      <c r="O20" s="45" t="s">
        <v>136</v>
      </c>
      <c r="P20" s="45" t="s">
        <v>206</v>
      </c>
      <c r="Q20" s="45" t="s">
        <v>137</v>
      </c>
      <c r="R20" s="45" t="s">
        <v>137</v>
      </c>
      <c r="S20" s="45" t="s">
        <v>137</v>
      </c>
      <c r="T20" s="45" t="s">
        <v>137</v>
      </c>
      <c r="U20" s="46"/>
      <c r="V20" s="47" t="s">
        <v>136</v>
      </c>
      <c r="W20" s="48"/>
      <c r="X20" s="49"/>
      <c r="Y20" s="50" t="s">
        <v>136</v>
      </c>
      <c r="Z20" s="51"/>
      <c r="AA20" s="52" t="s">
        <v>136</v>
      </c>
    </row>
    <row r="21" spans="3:27" ht="12" x14ac:dyDescent="0.2">
      <c r="C21" s="299"/>
      <c r="D21" s="300"/>
      <c r="E21" s="300"/>
      <c r="F21" s="300"/>
      <c r="G21" s="53"/>
      <c r="H21" s="45"/>
      <c r="I21" s="45" t="s">
        <v>136</v>
      </c>
      <c r="J21" s="45" t="s">
        <v>136</v>
      </c>
      <c r="K21" s="45" t="s">
        <v>136</v>
      </c>
      <c r="L21" s="45" t="s">
        <v>136</v>
      </c>
      <c r="M21" s="70" t="s">
        <v>136</v>
      </c>
      <c r="N21" s="70" t="s">
        <v>136</v>
      </c>
      <c r="O21" s="45" t="s">
        <v>136</v>
      </c>
      <c r="P21" s="45" t="s">
        <v>206</v>
      </c>
      <c r="Q21" s="45" t="s">
        <v>137</v>
      </c>
      <c r="R21" s="45" t="s">
        <v>137</v>
      </c>
      <c r="S21" s="45" t="s">
        <v>136</v>
      </c>
      <c r="T21" s="45" t="s">
        <v>136</v>
      </c>
      <c r="U21" s="54"/>
      <c r="V21" s="55" t="s">
        <v>136</v>
      </c>
      <c r="W21" s="56"/>
      <c r="X21" s="57"/>
      <c r="Y21" s="58" t="s">
        <v>136</v>
      </c>
      <c r="Z21" s="59"/>
      <c r="AA21" s="60" t="s">
        <v>136</v>
      </c>
    </row>
    <row r="22" spans="3:27" ht="13.5" customHeight="1" x14ac:dyDescent="0.2">
      <c r="C22" s="293" t="s">
        <v>19</v>
      </c>
      <c r="D22" s="294"/>
      <c r="E22" s="294"/>
      <c r="F22" s="294"/>
      <c r="G22" s="35"/>
      <c r="H22" s="61"/>
      <c r="I22" s="61" t="s">
        <v>136</v>
      </c>
      <c r="J22" s="62">
        <v>0.16800000000000001</v>
      </c>
      <c r="K22" s="36" t="s">
        <v>136</v>
      </c>
      <c r="L22" s="62">
        <v>0.99199999999999999</v>
      </c>
      <c r="M22" s="180">
        <v>0.55900000000000005</v>
      </c>
      <c r="N22" s="180" t="s">
        <v>137</v>
      </c>
      <c r="O22" s="62" t="s">
        <v>136</v>
      </c>
      <c r="P22" s="215">
        <v>1.4</v>
      </c>
      <c r="Q22" s="62" t="s">
        <v>136</v>
      </c>
      <c r="R22" s="62">
        <v>0.53700000000000003</v>
      </c>
      <c r="S22" s="62">
        <v>0.14499999999999999</v>
      </c>
      <c r="T22" s="62" t="s">
        <v>136</v>
      </c>
      <c r="U22" s="30"/>
      <c r="V22" s="31" t="s">
        <v>136</v>
      </c>
      <c r="W22" s="32"/>
      <c r="X22" s="33"/>
      <c r="Y22" s="34"/>
      <c r="Z22" s="29"/>
      <c r="AA22" s="28"/>
    </row>
    <row r="23" spans="3:27" ht="12" x14ac:dyDescent="0.2">
      <c r="C23" s="296"/>
      <c r="D23" s="297"/>
      <c r="E23" s="297"/>
      <c r="F23" s="297"/>
      <c r="G23" s="44" t="s">
        <v>20</v>
      </c>
      <c r="H23" s="63"/>
      <c r="I23" s="63" t="s">
        <v>136</v>
      </c>
      <c r="J23" s="64">
        <v>0.21199999999999999</v>
      </c>
      <c r="K23" s="104" t="s">
        <v>136</v>
      </c>
      <c r="L23" s="64">
        <v>0.95199999999999996</v>
      </c>
      <c r="M23" s="70">
        <v>1.33</v>
      </c>
      <c r="N23" s="70" t="s">
        <v>137</v>
      </c>
      <c r="O23" s="64" t="s">
        <v>136</v>
      </c>
      <c r="P23" s="104">
        <v>1.48</v>
      </c>
      <c r="Q23" s="64" t="s">
        <v>136</v>
      </c>
      <c r="R23" s="64">
        <v>0.54600000000000004</v>
      </c>
      <c r="S23" s="64">
        <v>0.14399999999999999</v>
      </c>
      <c r="T23" s="64" t="s">
        <v>136</v>
      </c>
      <c r="U23" s="12" t="s">
        <v>136</v>
      </c>
      <c r="V23" s="13" t="s">
        <v>149</v>
      </c>
      <c r="W23" s="14">
        <f>COUNT(I22:T23)</f>
        <v>12</v>
      </c>
      <c r="X23" s="65">
        <f>MIN(I22:T23)</f>
        <v>0.14399999999999999</v>
      </c>
      <c r="Y23" s="50" t="s">
        <v>152</v>
      </c>
      <c r="Z23" s="178">
        <f>MAX(I22:T23)</f>
        <v>1.48</v>
      </c>
      <c r="AA23" s="67">
        <f>AVERAGE(I22:T23)</f>
        <v>0.70541666666666669</v>
      </c>
    </row>
    <row r="24" spans="3:27" ht="12" x14ac:dyDescent="0.2">
      <c r="C24" s="296"/>
      <c r="D24" s="297"/>
      <c r="E24" s="297"/>
      <c r="F24" s="297"/>
      <c r="G24" s="44"/>
      <c r="H24" s="64"/>
      <c r="I24" s="64" t="s">
        <v>136</v>
      </c>
      <c r="J24" s="64" t="s">
        <v>136</v>
      </c>
      <c r="K24" s="64" t="s">
        <v>136</v>
      </c>
      <c r="L24" s="64" t="s">
        <v>136</v>
      </c>
      <c r="M24" s="70" t="s">
        <v>136</v>
      </c>
      <c r="N24" s="70" t="s">
        <v>136</v>
      </c>
      <c r="O24" s="64" t="s">
        <v>136</v>
      </c>
      <c r="P24" s="64" t="s">
        <v>206</v>
      </c>
      <c r="Q24" s="64" t="s">
        <v>136</v>
      </c>
      <c r="R24" s="64" t="s">
        <v>136</v>
      </c>
      <c r="S24" s="64" t="s">
        <v>136</v>
      </c>
      <c r="T24" s="64" t="s">
        <v>136</v>
      </c>
      <c r="U24" s="12"/>
      <c r="V24" s="13" t="s">
        <v>136</v>
      </c>
      <c r="W24" s="14"/>
      <c r="X24" s="15"/>
      <c r="Y24" s="16" t="s">
        <v>137</v>
      </c>
      <c r="Z24" s="17"/>
      <c r="AA24" s="18" t="s">
        <v>137</v>
      </c>
    </row>
    <row r="25" spans="3:27" ht="12" x14ac:dyDescent="0.2">
      <c r="C25" s="299"/>
      <c r="D25" s="300"/>
      <c r="E25" s="300"/>
      <c r="F25" s="300"/>
      <c r="G25" s="53"/>
      <c r="H25" s="64"/>
      <c r="I25" s="64" t="s">
        <v>136</v>
      </c>
      <c r="J25" s="64" t="s">
        <v>136</v>
      </c>
      <c r="K25" s="64" t="s">
        <v>136</v>
      </c>
      <c r="L25" s="64" t="s">
        <v>136</v>
      </c>
      <c r="M25" s="70" t="s">
        <v>136</v>
      </c>
      <c r="N25" s="70" t="s">
        <v>136</v>
      </c>
      <c r="O25" s="64" t="s">
        <v>136</v>
      </c>
      <c r="P25" s="64" t="s">
        <v>206</v>
      </c>
      <c r="Q25" s="64" t="s">
        <v>136</v>
      </c>
      <c r="R25" s="64" t="s">
        <v>136</v>
      </c>
      <c r="S25" s="64" t="s">
        <v>136</v>
      </c>
      <c r="T25" s="64" t="s">
        <v>136</v>
      </c>
      <c r="U25" s="21"/>
      <c r="V25" s="22" t="s">
        <v>136</v>
      </c>
      <c r="W25" s="23"/>
      <c r="X25" s="24"/>
      <c r="Y25" s="25" t="s">
        <v>137</v>
      </c>
      <c r="Z25" s="26"/>
      <c r="AA25" s="27" t="s">
        <v>137</v>
      </c>
    </row>
    <row r="26" spans="3:27" ht="13.5" customHeight="1" x14ac:dyDescent="0.2">
      <c r="C26" s="293" t="s">
        <v>21</v>
      </c>
      <c r="D26" s="294"/>
      <c r="E26" s="294"/>
      <c r="F26" s="294"/>
      <c r="G26" s="44" t="s">
        <v>22</v>
      </c>
      <c r="H26" s="68"/>
      <c r="I26" s="68">
        <v>30</v>
      </c>
      <c r="J26" s="68">
        <v>30</v>
      </c>
      <c r="K26" s="68">
        <v>30</v>
      </c>
      <c r="L26" s="68">
        <v>30</v>
      </c>
      <c r="M26" s="68">
        <v>30</v>
      </c>
      <c r="N26" s="68">
        <v>30</v>
      </c>
      <c r="O26" s="68">
        <v>30</v>
      </c>
      <c r="P26" s="207">
        <v>22</v>
      </c>
      <c r="Q26" s="68">
        <v>30</v>
      </c>
      <c r="R26" s="207">
        <v>19</v>
      </c>
      <c r="S26" s="68">
        <v>30</v>
      </c>
      <c r="T26" s="68">
        <v>30</v>
      </c>
      <c r="U26" s="30"/>
      <c r="V26" s="31" t="s">
        <v>136</v>
      </c>
      <c r="W26" s="14"/>
      <c r="X26" s="46"/>
      <c r="Y26" s="16" t="s">
        <v>136</v>
      </c>
      <c r="Z26" s="69"/>
      <c r="AA26" s="68" t="s">
        <v>136</v>
      </c>
    </row>
    <row r="27" spans="3:27" ht="13.5" customHeight="1" x14ac:dyDescent="0.2">
      <c r="C27" s="296" t="s">
        <v>23</v>
      </c>
      <c r="D27" s="297"/>
      <c r="E27" s="297"/>
      <c r="F27" s="297"/>
      <c r="G27" s="44"/>
      <c r="H27" s="18"/>
      <c r="I27" s="18" t="s">
        <v>144</v>
      </c>
      <c r="J27" s="18" t="s">
        <v>144</v>
      </c>
      <c r="K27" s="18" t="s">
        <v>144</v>
      </c>
      <c r="L27" s="18" t="s">
        <v>144</v>
      </c>
      <c r="M27" s="70" t="s">
        <v>144</v>
      </c>
      <c r="N27" s="70" t="s">
        <v>144</v>
      </c>
      <c r="O27" s="18" t="s">
        <v>144</v>
      </c>
      <c r="P27" s="18" t="s">
        <v>144</v>
      </c>
      <c r="Q27" s="18" t="s">
        <v>144</v>
      </c>
      <c r="R27" s="18" t="s">
        <v>144</v>
      </c>
      <c r="S27" s="18" t="s">
        <v>144</v>
      </c>
      <c r="T27" s="18" t="s">
        <v>144</v>
      </c>
      <c r="U27" s="12"/>
      <c r="V27" s="13" t="s">
        <v>136</v>
      </c>
      <c r="W27" s="14"/>
      <c r="X27" s="15"/>
      <c r="Y27" s="16" t="s">
        <v>136</v>
      </c>
      <c r="Z27" s="17"/>
      <c r="AA27" s="18" t="s">
        <v>136</v>
      </c>
    </row>
    <row r="28" spans="3:27" ht="13.5" customHeight="1" x14ac:dyDescent="0.2">
      <c r="C28" s="299" t="s">
        <v>24</v>
      </c>
      <c r="D28" s="300"/>
      <c r="E28" s="300"/>
      <c r="F28" s="300"/>
      <c r="G28" s="53"/>
      <c r="H28" s="71"/>
      <c r="I28" s="71" t="s">
        <v>141</v>
      </c>
      <c r="J28" s="71" t="s">
        <v>141</v>
      </c>
      <c r="K28" s="71" t="s">
        <v>141</v>
      </c>
      <c r="L28" s="71" t="s">
        <v>141</v>
      </c>
      <c r="M28" s="71" t="s">
        <v>141</v>
      </c>
      <c r="N28" s="71" t="s">
        <v>141</v>
      </c>
      <c r="O28" s="71" t="s">
        <v>141</v>
      </c>
      <c r="P28" s="71" t="s">
        <v>141</v>
      </c>
      <c r="Q28" s="71" t="s">
        <v>141</v>
      </c>
      <c r="R28" s="71" t="s">
        <v>208</v>
      </c>
      <c r="S28" s="71" t="s">
        <v>141</v>
      </c>
      <c r="T28" s="71" t="s">
        <v>141</v>
      </c>
      <c r="U28" s="21"/>
      <c r="V28" s="22" t="s">
        <v>136</v>
      </c>
      <c r="W28" s="23"/>
      <c r="X28" s="24"/>
      <c r="Y28" s="25" t="s">
        <v>136</v>
      </c>
      <c r="Z28" s="26"/>
      <c r="AA28" s="27" t="s">
        <v>136</v>
      </c>
    </row>
    <row r="29" spans="3:27" ht="12" customHeight="1" x14ac:dyDescent="0.2">
      <c r="C29" s="324" t="s">
        <v>25</v>
      </c>
      <c r="D29" s="293" t="s">
        <v>26</v>
      </c>
      <c r="E29" s="294"/>
      <c r="F29" s="294"/>
      <c r="G29" s="35"/>
      <c r="H29" s="36" t="s">
        <v>162</v>
      </c>
      <c r="I29" s="36">
        <v>8.5</v>
      </c>
      <c r="J29" s="36">
        <v>8.3000000000000007</v>
      </c>
      <c r="K29" s="36">
        <v>7.9</v>
      </c>
      <c r="L29" s="36">
        <v>8.6999999999999993</v>
      </c>
      <c r="M29" s="43">
        <v>8</v>
      </c>
      <c r="N29" s="43">
        <v>8.4</v>
      </c>
      <c r="O29" s="36">
        <v>7.9</v>
      </c>
      <c r="P29" s="36">
        <v>8.1</v>
      </c>
      <c r="Q29" s="36">
        <v>8.3000000000000007</v>
      </c>
      <c r="R29" s="36">
        <v>8.4</v>
      </c>
      <c r="S29" s="36">
        <v>7</v>
      </c>
      <c r="T29" s="36">
        <v>7.1</v>
      </c>
      <c r="U29" s="30"/>
      <c r="V29" s="31" t="s">
        <v>136</v>
      </c>
      <c r="W29" s="32"/>
      <c r="X29" s="40"/>
      <c r="Y29" s="41" t="s">
        <v>136</v>
      </c>
      <c r="Z29" s="42"/>
      <c r="AA29" s="43" t="s">
        <v>136</v>
      </c>
    </row>
    <row r="30" spans="3:27" ht="12" x14ac:dyDescent="0.2">
      <c r="C30" s="341"/>
      <c r="D30" s="296"/>
      <c r="E30" s="297"/>
      <c r="F30" s="297"/>
      <c r="G30" s="44" t="s">
        <v>27</v>
      </c>
      <c r="H30" s="45" t="s">
        <v>163</v>
      </c>
      <c r="I30" s="45">
        <v>8.8000000000000007</v>
      </c>
      <c r="J30" s="45">
        <v>8.6</v>
      </c>
      <c r="K30" s="45">
        <v>8</v>
      </c>
      <c r="L30" s="45">
        <v>9</v>
      </c>
      <c r="M30" s="52">
        <v>8</v>
      </c>
      <c r="N30" s="52">
        <v>8.1</v>
      </c>
      <c r="O30" s="45">
        <v>8.4</v>
      </c>
      <c r="P30" s="45">
        <v>8.1999999999999993</v>
      </c>
      <c r="Q30" s="45">
        <v>9</v>
      </c>
      <c r="R30" s="45">
        <v>8.3000000000000007</v>
      </c>
      <c r="S30" s="45">
        <v>7.1</v>
      </c>
      <c r="T30" s="45">
        <v>7.2</v>
      </c>
      <c r="U30" s="12">
        <f>COUNTIF(I29:T30,"&gt;8.5")</f>
        <v>5</v>
      </c>
      <c r="V30" s="13" t="s">
        <v>149</v>
      </c>
      <c r="W30" s="14">
        <f>COUNT(I29:T30)</f>
        <v>24</v>
      </c>
      <c r="X30" s="49">
        <f>MIN(I29:T30)</f>
        <v>7</v>
      </c>
      <c r="Y30" s="50" t="s">
        <v>152</v>
      </c>
      <c r="Z30" s="51">
        <f>MAX(I29:T30)</f>
        <v>9</v>
      </c>
      <c r="AA30" s="52">
        <f>AVERAGE(I29:T30)</f>
        <v>8.1374999999999993</v>
      </c>
    </row>
    <row r="31" spans="3:27" ht="12" x14ac:dyDescent="0.2">
      <c r="C31" s="341"/>
      <c r="D31" s="296"/>
      <c r="E31" s="297"/>
      <c r="F31" s="297"/>
      <c r="G31" s="44"/>
      <c r="H31" s="45" t="s">
        <v>136</v>
      </c>
      <c r="I31" s="45" t="s">
        <v>136</v>
      </c>
      <c r="J31" s="45" t="s">
        <v>136</v>
      </c>
      <c r="K31" s="45" t="s">
        <v>136</v>
      </c>
      <c r="L31" s="45" t="s">
        <v>136</v>
      </c>
      <c r="M31" s="70" t="s">
        <v>136</v>
      </c>
      <c r="N31" s="70" t="s">
        <v>136</v>
      </c>
      <c r="O31" s="45" t="s">
        <v>136</v>
      </c>
      <c r="P31" s="45" t="s">
        <v>206</v>
      </c>
      <c r="Q31" s="45" t="s">
        <v>137</v>
      </c>
      <c r="R31" s="45" t="s">
        <v>137</v>
      </c>
      <c r="S31" s="45" t="s">
        <v>136</v>
      </c>
      <c r="T31" s="45" t="s">
        <v>136</v>
      </c>
      <c r="U31" s="12"/>
      <c r="V31" s="13" t="s">
        <v>136</v>
      </c>
      <c r="W31" s="14"/>
      <c r="X31" s="49"/>
      <c r="Y31" s="50" t="s">
        <v>136</v>
      </c>
      <c r="Z31" s="51"/>
      <c r="AA31" s="52" t="s">
        <v>136</v>
      </c>
    </row>
    <row r="32" spans="3:27" ht="12" x14ac:dyDescent="0.2">
      <c r="C32" s="341"/>
      <c r="D32" s="327"/>
      <c r="E32" s="328"/>
      <c r="F32" s="328"/>
      <c r="G32" s="75"/>
      <c r="H32" s="76" t="s">
        <v>136</v>
      </c>
      <c r="I32" s="76" t="s">
        <v>136</v>
      </c>
      <c r="J32" s="76" t="s">
        <v>136</v>
      </c>
      <c r="K32" s="76" t="s">
        <v>136</v>
      </c>
      <c r="L32" s="76" t="s">
        <v>136</v>
      </c>
      <c r="M32" s="175" t="s">
        <v>136</v>
      </c>
      <c r="N32" s="175" t="s">
        <v>136</v>
      </c>
      <c r="O32" s="76" t="s">
        <v>136</v>
      </c>
      <c r="P32" s="76" t="s">
        <v>206</v>
      </c>
      <c r="Q32" s="76" t="s">
        <v>137</v>
      </c>
      <c r="R32" s="76" t="s">
        <v>137</v>
      </c>
      <c r="S32" s="76" t="s">
        <v>136</v>
      </c>
      <c r="T32" s="76" t="s">
        <v>136</v>
      </c>
      <c r="U32" s="77"/>
      <c r="V32" s="78" t="s">
        <v>136</v>
      </c>
      <c r="W32" s="14"/>
      <c r="X32" s="79"/>
      <c r="Y32" s="80" t="s">
        <v>136</v>
      </c>
      <c r="Z32" s="81"/>
      <c r="AA32" s="82" t="s">
        <v>136</v>
      </c>
    </row>
    <row r="33" spans="3:27" ht="12" x14ac:dyDescent="0.2">
      <c r="C33" s="341"/>
      <c r="D33" s="296" t="s">
        <v>28</v>
      </c>
      <c r="E33" s="297"/>
      <c r="F33" s="297"/>
      <c r="G33" s="44" t="s">
        <v>29</v>
      </c>
      <c r="H33" s="83" t="s">
        <v>164</v>
      </c>
      <c r="I33" s="83">
        <v>10</v>
      </c>
      <c r="J33" s="45">
        <v>9.3000000000000007</v>
      </c>
      <c r="K33" s="45">
        <v>9.6</v>
      </c>
      <c r="L33" s="45">
        <v>9.1999999999999993</v>
      </c>
      <c r="M33" s="45">
        <v>8.4</v>
      </c>
      <c r="N33" s="45">
        <v>8.5</v>
      </c>
      <c r="O33" s="45">
        <v>9.3000000000000007</v>
      </c>
      <c r="P33" s="45">
        <v>9.3000000000000007</v>
      </c>
      <c r="Q33" s="83">
        <v>10</v>
      </c>
      <c r="R33" s="83">
        <v>11</v>
      </c>
      <c r="S33" s="83">
        <v>12</v>
      </c>
      <c r="T33" s="83">
        <v>11</v>
      </c>
      <c r="U33" s="84">
        <f>COUNTIF(I33:T33,"&lt;7.5")</f>
        <v>0</v>
      </c>
      <c r="V33" s="85" t="s">
        <v>149</v>
      </c>
      <c r="W33" s="86">
        <f t="shared" ref="W33:W42" si="0">COUNT(I33:T33)</f>
        <v>12</v>
      </c>
      <c r="X33" s="49">
        <f t="shared" ref="X33:X42" si="1">MIN(I33:T33)</f>
        <v>8.4</v>
      </c>
      <c r="Y33" s="50" t="s">
        <v>152</v>
      </c>
      <c r="Z33" s="48">
        <f t="shared" ref="Z33:Z42" si="2">MAX(I33:T33)</f>
        <v>12</v>
      </c>
      <c r="AA33" s="87">
        <f t="shared" ref="AA33:AA42" si="3">AVERAGE(I33:T33)</f>
        <v>9.7999999999999989</v>
      </c>
    </row>
    <row r="34" spans="3:27" ht="12" x14ac:dyDescent="0.2">
      <c r="C34" s="341"/>
      <c r="D34" s="296" t="s">
        <v>30</v>
      </c>
      <c r="E34" s="297"/>
      <c r="F34" s="297"/>
      <c r="G34" s="44" t="s">
        <v>29</v>
      </c>
      <c r="H34" s="88" t="s">
        <v>165</v>
      </c>
      <c r="I34" s="52">
        <v>1</v>
      </c>
      <c r="J34" s="45">
        <v>0.9</v>
      </c>
      <c r="K34" s="45">
        <v>0.5</v>
      </c>
      <c r="L34" s="45">
        <v>1.2</v>
      </c>
      <c r="M34" s="52">
        <v>0.8</v>
      </c>
      <c r="N34" s="52">
        <v>0.8</v>
      </c>
      <c r="O34" s="52">
        <v>1</v>
      </c>
      <c r="P34" s="52">
        <v>1</v>
      </c>
      <c r="Q34" s="45">
        <v>0.6</v>
      </c>
      <c r="R34" s="45">
        <v>0.6</v>
      </c>
      <c r="S34" s="45">
        <v>1</v>
      </c>
      <c r="T34" s="45">
        <v>0.7</v>
      </c>
      <c r="U34" s="12">
        <f>COUNTIF(I34:T34,"&gt;2")</f>
        <v>0</v>
      </c>
      <c r="V34" s="13" t="s">
        <v>149</v>
      </c>
      <c r="W34" s="14">
        <f t="shared" si="0"/>
        <v>12</v>
      </c>
      <c r="X34" s="49">
        <f t="shared" si="1"/>
        <v>0.5</v>
      </c>
      <c r="Y34" s="50" t="s">
        <v>152</v>
      </c>
      <c r="Z34" s="51">
        <f t="shared" si="2"/>
        <v>1.2</v>
      </c>
      <c r="AA34" s="52">
        <f t="shared" si="3"/>
        <v>0.84166666666666645</v>
      </c>
    </row>
    <row r="35" spans="3:27" ht="12" x14ac:dyDescent="0.2">
      <c r="C35" s="341"/>
      <c r="D35" s="296" t="s">
        <v>31</v>
      </c>
      <c r="E35" s="297"/>
      <c r="F35" s="297"/>
      <c r="G35" s="44" t="s">
        <v>29</v>
      </c>
      <c r="H35" s="45" t="s">
        <v>137</v>
      </c>
      <c r="I35" s="45">
        <v>2.2999999999999998</v>
      </c>
      <c r="J35" s="45">
        <v>2.2000000000000002</v>
      </c>
      <c r="K35" s="45">
        <v>2.2000000000000002</v>
      </c>
      <c r="L35" s="45">
        <v>2.4</v>
      </c>
      <c r="M35" s="52">
        <v>2.5</v>
      </c>
      <c r="N35" s="52">
        <v>2.4</v>
      </c>
      <c r="O35" s="45">
        <v>2.2000000000000002</v>
      </c>
      <c r="P35" s="45">
        <v>3.4</v>
      </c>
      <c r="Q35" s="45">
        <v>2.7</v>
      </c>
      <c r="R35" s="45">
        <v>3.6</v>
      </c>
      <c r="S35" s="45">
        <v>2.2999999999999998</v>
      </c>
      <c r="T35" s="45">
        <v>1.8</v>
      </c>
      <c r="U35" s="12" t="s">
        <v>136</v>
      </c>
      <c r="V35" s="13" t="s">
        <v>149</v>
      </c>
      <c r="W35" s="14">
        <f t="shared" si="0"/>
        <v>12</v>
      </c>
      <c r="X35" s="49">
        <f t="shared" si="1"/>
        <v>1.8</v>
      </c>
      <c r="Y35" s="50" t="s">
        <v>152</v>
      </c>
      <c r="Z35" s="51">
        <f t="shared" si="2"/>
        <v>3.6</v>
      </c>
      <c r="AA35" s="52">
        <f t="shared" si="3"/>
        <v>2.5</v>
      </c>
    </row>
    <row r="36" spans="3:27" ht="12" x14ac:dyDescent="0.2">
      <c r="C36" s="341"/>
      <c r="D36" s="327" t="s">
        <v>32</v>
      </c>
      <c r="E36" s="328"/>
      <c r="F36" s="328"/>
      <c r="G36" s="75" t="s">
        <v>29</v>
      </c>
      <c r="H36" s="91" t="s">
        <v>166</v>
      </c>
      <c r="I36" s="91">
        <v>6</v>
      </c>
      <c r="J36" s="91">
        <v>2</v>
      </c>
      <c r="K36" s="91">
        <v>6</v>
      </c>
      <c r="L36" s="91">
        <v>2</v>
      </c>
      <c r="M36" s="175">
        <v>4</v>
      </c>
      <c r="N36" s="175">
        <v>3</v>
      </c>
      <c r="O36" s="94">
        <v>3</v>
      </c>
      <c r="P36" s="94">
        <v>15</v>
      </c>
      <c r="Q36" s="91">
        <v>2</v>
      </c>
      <c r="R36" s="287">
        <v>32</v>
      </c>
      <c r="S36" s="91">
        <v>3</v>
      </c>
      <c r="T36" s="91">
        <v>1</v>
      </c>
      <c r="U36" s="77">
        <f>COUNTIF(I36:T36,"&gt;25")</f>
        <v>1</v>
      </c>
      <c r="V36" s="78" t="s">
        <v>149</v>
      </c>
      <c r="W36" s="95">
        <f t="shared" si="0"/>
        <v>12</v>
      </c>
      <c r="X36" s="96">
        <f t="shared" si="1"/>
        <v>1</v>
      </c>
      <c r="Y36" s="97" t="s">
        <v>152</v>
      </c>
      <c r="Z36" s="98">
        <f t="shared" si="2"/>
        <v>32</v>
      </c>
      <c r="AA36" s="94">
        <f t="shared" si="3"/>
        <v>6.583333333333333</v>
      </c>
    </row>
    <row r="37" spans="3:27" ht="12.65" customHeight="1" x14ac:dyDescent="0.2">
      <c r="C37" s="341"/>
      <c r="D37" s="296" t="s">
        <v>145</v>
      </c>
      <c r="E37" s="297"/>
      <c r="F37" s="99"/>
      <c r="G37" s="100" t="s">
        <v>146</v>
      </c>
      <c r="H37" s="83" t="s">
        <v>167</v>
      </c>
      <c r="I37" s="83">
        <v>14</v>
      </c>
      <c r="J37" s="14">
        <v>3</v>
      </c>
      <c r="K37" s="14">
        <v>35</v>
      </c>
      <c r="L37" s="14">
        <v>2</v>
      </c>
      <c r="M37" s="70">
        <v>310</v>
      </c>
      <c r="N37" s="70">
        <v>48</v>
      </c>
      <c r="O37" s="83">
        <v>41</v>
      </c>
      <c r="P37" s="83">
        <v>270</v>
      </c>
      <c r="Q37" s="14">
        <v>77</v>
      </c>
      <c r="R37" s="14">
        <v>39</v>
      </c>
      <c r="S37" s="83">
        <v>3</v>
      </c>
      <c r="T37" s="83">
        <v>3</v>
      </c>
      <c r="U37" s="46">
        <f>COUNTIF(I37:T37,"&gt;300")</f>
        <v>1</v>
      </c>
      <c r="V37" s="47" t="s">
        <v>149</v>
      </c>
      <c r="W37" s="48">
        <f t="shared" si="0"/>
        <v>12</v>
      </c>
      <c r="X37" s="12">
        <f t="shared" si="1"/>
        <v>2</v>
      </c>
      <c r="Y37" s="102" t="s">
        <v>152</v>
      </c>
      <c r="Z37" s="14">
        <f t="shared" si="2"/>
        <v>310</v>
      </c>
      <c r="AA37" s="83">
        <f t="shared" si="3"/>
        <v>70.416666666666671</v>
      </c>
    </row>
    <row r="38" spans="3:27" ht="12" customHeight="1" x14ac:dyDescent="0.2">
      <c r="C38" s="341"/>
      <c r="D38" s="296" t="s">
        <v>33</v>
      </c>
      <c r="E38" s="297"/>
      <c r="F38" s="297"/>
      <c r="G38" s="44" t="s">
        <v>29</v>
      </c>
      <c r="H38" s="103" t="s">
        <v>136</v>
      </c>
      <c r="I38" s="103" t="s">
        <v>136</v>
      </c>
      <c r="J38" s="104">
        <v>0.4</v>
      </c>
      <c r="K38" s="103" t="s">
        <v>136</v>
      </c>
      <c r="L38" s="103" t="s">
        <v>136</v>
      </c>
      <c r="M38" s="90">
        <v>0.42</v>
      </c>
      <c r="N38" s="103" t="s">
        <v>136</v>
      </c>
      <c r="O38" s="103" t="s">
        <v>136</v>
      </c>
      <c r="P38" s="259">
        <v>1.2</v>
      </c>
      <c r="Q38" s="103" t="s">
        <v>136</v>
      </c>
      <c r="R38" s="103" t="s">
        <v>136</v>
      </c>
      <c r="S38" s="103">
        <v>0.37</v>
      </c>
      <c r="T38" s="103" t="s">
        <v>136</v>
      </c>
      <c r="U38" s="46" t="s">
        <v>136</v>
      </c>
      <c r="V38" s="47" t="s">
        <v>149</v>
      </c>
      <c r="W38" s="48">
        <f t="shared" si="0"/>
        <v>4</v>
      </c>
      <c r="X38" s="105">
        <f t="shared" si="1"/>
        <v>0.37</v>
      </c>
      <c r="Y38" s="102" t="s">
        <v>152</v>
      </c>
      <c r="Z38" s="106">
        <f t="shared" si="2"/>
        <v>1.2</v>
      </c>
      <c r="AA38" s="104">
        <f t="shared" si="3"/>
        <v>0.59750000000000003</v>
      </c>
    </row>
    <row r="39" spans="3:27" ht="12" customHeight="1" x14ac:dyDescent="0.2">
      <c r="C39" s="341"/>
      <c r="D39" s="296" t="s">
        <v>34</v>
      </c>
      <c r="E39" s="297"/>
      <c r="F39" s="297"/>
      <c r="G39" s="44" t="s">
        <v>29</v>
      </c>
      <c r="H39" s="107" t="s">
        <v>136</v>
      </c>
      <c r="I39" s="107" t="s">
        <v>136</v>
      </c>
      <c r="J39" s="64">
        <v>2.1000000000000001E-2</v>
      </c>
      <c r="K39" s="107" t="s">
        <v>136</v>
      </c>
      <c r="L39" s="107" t="s">
        <v>136</v>
      </c>
      <c r="M39" s="64">
        <v>2.4E-2</v>
      </c>
      <c r="N39" s="107" t="s">
        <v>136</v>
      </c>
      <c r="O39" s="107" t="s">
        <v>136</v>
      </c>
      <c r="P39" s="107">
        <v>7.0999999999999994E-2</v>
      </c>
      <c r="Q39" s="107" t="s">
        <v>136</v>
      </c>
      <c r="R39" s="107" t="s">
        <v>136</v>
      </c>
      <c r="S39" s="107">
        <v>1.4999999999999999E-2</v>
      </c>
      <c r="T39" s="107" t="s">
        <v>136</v>
      </c>
      <c r="U39" s="46" t="s">
        <v>136</v>
      </c>
      <c r="V39" s="47" t="s">
        <v>149</v>
      </c>
      <c r="W39" s="48">
        <f t="shared" si="0"/>
        <v>4</v>
      </c>
      <c r="X39" s="108">
        <f t="shared" si="1"/>
        <v>1.4999999999999999E-2</v>
      </c>
      <c r="Y39" s="102" t="s">
        <v>152</v>
      </c>
      <c r="Z39" s="109">
        <f t="shared" si="2"/>
        <v>7.0999999999999994E-2</v>
      </c>
      <c r="AA39" s="64">
        <f t="shared" si="3"/>
        <v>3.2750000000000001E-2</v>
      </c>
    </row>
    <row r="40" spans="3:27" ht="12" customHeight="1" x14ac:dyDescent="0.2">
      <c r="C40" s="341"/>
      <c r="D40" s="296" t="s">
        <v>35</v>
      </c>
      <c r="E40" s="297"/>
      <c r="F40" s="297"/>
      <c r="G40" s="44" t="s">
        <v>36</v>
      </c>
      <c r="H40" s="70" t="s">
        <v>169</v>
      </c>
      <c r="I40" s="70" t="s">
        <v>136</v>
      </c>
      <c r="J40" s="64">
        <v>3.0000000000000001E-3</v>
      </c>
      <c r="K40" s="70" t="s">
        <v>136</v>
      </c>
      <c r="L40" s="70" t="s">
        <v>136</v>
      </c>
      <c r="M40" s="67">
        <v>5.0000000000000001E-3</v>
      </c>
      <c r="N40" s="70" t="s">
        <v>136</v>
      </c>
      <c r="O40" s="87" t="s">
        <v>136</v>
      </c>
      <c r="P40" s="67">
        <v>2E-3</v>
      </c>
      <c r="Q40" s="87" t="s">
        <v>136</v>
      </c>
      <c r="R40" s="87" t="s">
        <v>136</v>
      </c>
      <c r="S40" s="127">
        <v>1E-3</v>
      </c>
      <c r="T40" s="87" t="s">
        <v>136</v>
      </c>
      <c r="U40" s="46">
        <f>COUNTIF(I40:T40,"&gt;0.03")</f>
        <v>0</v>
      </c>
      <c r="V40" s="47" t="s">
        <v>149</v>
      </c>
      <c r="W40" s="48">
        <f t="shared" si="0"/>
        <v>4</v>
      </c>
      <c r="X40" s="279">
        <f t="shared" si="1"/>
        <v>1E-3</v>
      </c>
      <c r="Y40" s="102" t="s">
        <v>152</v>
      </c>
      <c r="Z40" s="109">
        <f t="shared" si="2"/>
        <v>5.0000000000000001E-3</v>
      </c>
      <c r="AA40" s="64">
        <f t="shared" si="3"/>
        <v>2.7499999999999998E-3</v>
      </c>
    </row>
    <row r="41" spans="3:27" ht="12" customHeight="1" x14ac:dyDescent="0.2">
      <c r="C41" s="341"/>
      <c r="D41" s="296" t="s">
        <v>37</v>
      </c>
      <c r="E41" s="297"/>
      <c r="F41" s="297"/>
      <c r="G41" s="44" t="s">
        <v>29</v>
      </c>
      <c r="H41" s="70" t="s">
        <v>170</v>
      </c>
      <c r="I41" s="70" t="s">
        <v>136</v>
      </c>
      <c r="J41" s="70" t="s">
        <v>136</v>
      </c>
      <c r="K41" s="70" t="s">
        <v>136</v>
      </c>
      <c r="L41" s="70" t="s">
        <v>136</v>
      </c>
      <c r="M41" s="111">
        <v>6.0000000000000002E-5</v>
      </c>
      <c r="N41" s="70" t="s">
        <v>136</v>
      </c>
      <c r="O41" s="87" t="s">
        <v>136</v>
      </c>
      <c r="P41" s="87" t="s">
        <v>136</v>
      </c>
      <c r="Q41" s="87" t="s">
        <v>136</v>
      </c>
      <c r="R41" s="87" t="s">
        <v>136</v>
      </c>
      <c r="S41" s="111">
        <v>6.0000000000000002E-5</v>
      </c>
      <c r="T41" s="87" t="s">
        <v>136</v>
      </c>
      <c r="U41" s="12">
        <f>COUNTIF(I41:T41,"&gt;0.001")</f>
        <v>0</v>
      </c>
      <c r="V41" s="13" t="s">
        <v>149</v>
      </c>
      <c r="W41" s="14">
        <f t="shared" si="0"/>
        <v>2</v>
      </c>
      <c r="X41" s="112">
        <f t="shared" si="1"/>
        <v>6.0000000000000002E-5</v>
      </c>
      <c r="Y41" s="16" t="s">
        <v>152</v>
      </c>
      <c r="Z41" s="113">
        <f t="shared" si="2"/>
        <v>6.0000000000000002E-5</v>
      </c>
      <c r="AA41" s="111">
        <f t="shared" si="3"/>
        <v>6.0000000000000002E-5</v>
      </c>
    </row>
    <row r="42" spans="3:27" ht="12" x14ac:dyDescent="0.2">
      <c r="C42" s="342"/>
      <c r="D42" s="299" t="s">
        <v>38</v>
      </c>
      <c r="E42" s="300"/>
      <c r="F42" s="300"/>
      <c r="G42" s="53" t="s">
        <v>36</v>
      </c>
      <c r="H42" s="71" t="s">
        <v>169</v>
      </c>
      <c r="I42" s="71" t="s">
        <v>136</v>
      </c>
      <c r="J42" s="71" t="s">
        <v>136</v>
      </c>
      <c r="K42" s="71" t="s">
        <v>136</v>
      </c>
      <c r="L42" s="71" t="s">
        <v>136</v>
      </c>
      <c r="M42" s="114">
        <v>5.9999999999999995E-4</v>
      </c>
      <c r="N42" s="71" t="s">
        <v>136</v>
      </c>
      <c r="O42" s="115" t="s">
        <v>136</v>
      </c>
      <c r="P42" s="115" t="s">
        <v>136</v>
      </c>
      <c r="Q42" s="115" t="s">
        <v>136</v>
      </c>
      <c r="R42" s="115" t="s">
        <v>136</v>
      </c>
      <c r="S42" s="114">
        <v>5.9999999999999995E-4</v>
      </c>
      <c r="T42" s="115" t="s">
        <v>136</v>
      </c>
      <c r="U42" s="21">
        <f>COUNTIF(I42:T42,"&gt;0.003")</f>
        <v>0</v>
      </c>
      <c r="V42" s="22" t="s">
        <v>149</v>
      </c>
      <c r="W42" s="23">
        <f t="shared" si="0"/>
        <v>2</v>
      </c>
      <c r="X42" s="117">
        <f t="shared" si="1"/>
        <v>5.9999999999999995E-4</v>
      </c>
      <c r="Y42" s="25" t="s">
        <v>152</v>
      </c>
      <c r="Z42" s="288">
        <f t="shared" si="2"/>
        <v>5.9999999999999995E-4</v>
      </c>
      <c r="AA42" s="289">
        <f t="shared" si="3"/>
        <v>5.9999999999999995E-4</v>
      </c>
    </row>
    <row r="43" spans="3:27" ht="12" customHeight="1" x14ac:dyDescent="0.2">
      <c r="C43" s="324" t="s">
        <v>39</v>
      </c>
      <c r="D43" s="293" t="s">
        <v>40</v>
      </c>
      <c r="E43" s="294"/>
      <c r="F43" s="294"/>
      <c r="G43" s="119" t="s">
        <v>29</v>
      </c>
      <c r="H43" s="28" t="s">
        <v>171</v>
      </c>
      <c r="I43" s="28" t="s">
        <v>136</v>
      </c>
      <c r="J43" s="28" t="s">
        <v>136</v>
      </c>
      <c r="K43" s="28" t="s">
        <v>136</v>
      </c>
      <c r="L43" s="28" t="s">
        <v>136</v>
      </c>
      <c r="M43" s="120">
        <v>2.9999999999999997E-4</v>
      </c>
      <c r="N43" s="28" t="s">
        <v>136</v>
      </c>
      <c r="O43" s="28" t="s">
        <v>136</v>
      </c>
      <c r="P43" s="28" t="s">
        <v>136</v>
      </c>
      <c r="Q43" s="28" t="s">
        <v>136</v>
      </c>
      <c r="R43" s="28" t="s">
        <v>136</v>
      </c>
      <c r="S43" s="120">
        <v>2.9999999999999997E-4</v>
      </c>
      <c r="T43" s="28" t="s">
        <v>136</v>
      </c>
      <c r="U43" s="30">
        <f>COUNTIF(I43:T43,"&gt;0.003")</f>
        <v>0</v>
      </c>
      <c r="V43" s="31" t="s">
        <v>149</v>
      </c>
      <c r="W43" s="32">
        <f>COUNT(I43:T43)</f>
        <v>2</v>
      </c>
      <c r="X43" s="123">
        <f>MIN(I43:T43)</f>
        <v>2.9999999999999997E-4</v>
      </c>
      <c r="Y43" s="41" t="s">
        <v>152</v>
      </c>
      <c r="Z43" s="124">
        <f>MAX(I43:T43)</f>
        <v>2.9999999999999997E-4</v>
      </c>
      <c r="AA43" s="120">
        <f>AVERAGE(I43:T43)</f>
        <v>2.9999999999999997E-4</v>
      </c>
    </row>
    <row r="44" spans="3:27" ht="12" x14ac:dyDescent="0.2">
      <c r="C44" s="325"/>
      <c r="D44" s="296" t="s">
        <v>41</v>
      </c>
      <c r="E44" s="297"/>
      <c r="F44" s="297"/>
      <c r="G44" s="44" t="s">
        <v>29</v>
      </c>
      <c r="H44" s="18" t="s">
        <v>172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88">
        <v>0.1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88">
        <v>0.1</v>
      </c>
      <c r="T44" s="18" t="s">
        <v>136</v>
      </c>
      <c r="U44" s="12">
        <f>COUNTIF(I44:T44,"&gt;0.1")</f>
        <v>0</v>
      </c>
      <c r="V44" s="13" t="s">
        <v>149</v>
      </c>
      <c r="W44" s="14">
        <f>COUNT(I44:T44)</f>
        <v>2</v>
      </c>
      <c r="X44" s="125">
        <f>MIN(I44:T44)</f>
        <v>0.1</v>
      </c>
      <c r="Y44" s="50" t="s">
        <v>152</v>
      </c>
      <c r="Z44" s="126">
        <f>MAX(I44:T44)</f>
        <v>0.1</v>
      </c>
      <c r="AA44" s="88">
        <f>AVERAGE(I44:T44)</f>
        <v>0.1</v>
      </c>
    </row>
    <row r="45" spans="3:27" ht="12" x14ac:dyDescent="0.2">
      <c r="C45" s="325"/>
      <c r="D45" s="296" t="s">
        <v>42</v>
      </c>
      <c r="E45" s="297"/>
      <c r="F45" s="297"/>
      <c r="G45" s="44" t="s">
        <v>29</v>
      </c>
      <c r="H45" s="18" t="s">
        <v>173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27">
        <v>5.0000000000000001E-3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27">
        <v>5.0000000000000001E-3</v>
      </c>
      <c r="T45" s="18" t="s">
        <v>136</v>
      </c>
      <c r="U45" s="12">
        <f>COUNTIF(I45:T45,"&gt;0.01")</f>
        <v>0</v>
      </c>
      <c r="V45" s="13" t="s">
        <v>149</v>
      </c>
      <c r="W45" s="14">
        <f t="shared" ref="W45:W65" si="4">COUNT(I45:T45)</f>
        <v>2</v>
      </c>
      <c r="X45" s="128">
        <f t="shared" ref="X45:X65" si="5">MIN(I45:T45)</f>
        <v>5.0000000000000001E-3</v>
      </c>
      <c r="Y45" s="50" t="s">
        <v>152</v>
      </c>
      <c r="Z45" s="129">
        <f t="shared" ref="Z45:Z65" si="6">MAX(I45:T45)</f>
        <v>5.0000000000000001E-3</v>
      </c>
      <c r="AA45" s="127">
        <f t="shared" ref="AA45:AA65" si="7">AVERAGE(I45:T45)</f>
        <v>5.0000000000000001E-3</v>
      </c>
    </row>
    <row r="46" spans="3:27" ht="12" x14ac:dyDescent="0.2">
      <c r="C46" s="325"/>
      <c r="D46" s="327" t="s">
        <v>43</v>
      </c>
      <c r="E46" s="328"/>
      <c r="F46" s="328"/>
      <c r="G46" s="75" t="s">
        <v>29</v>
      </c>
      <c r="H46" s="130" t="s">
        <v>174</v>
      </c>
      <c r="I46" s="130" t="s">
        <v>136</v>
      </c>
      <c r="J46" s="130" t="s">
        <v>136</v>
      </c>
      <c r="K46" s="130" t="s">
        <v>136</v>
      </c>
      <c r="L46" s="130" t="s">
        <v>136</v>
      </c>
      <c r="M46" s="131">
        <v>0.01</v>
      </c>
      <c r="N46" s="130" t="s">
        <v>136</v>
      </c>
      <c r="O46" s="130" t="s">
        <v>136</v>
      </c>
      <c r="P46" s="130" t="s">
        <v>136</v>
      </c>
      <c r="Q46" s="130" t="s">
        <v>136</v>
      </c>
      <c r="R46" s="130" t="s">
        <v>136</v>
      </c>
      <c r="S46" s="131">
        <v>0.01</v>
      </c>
      <c r="T46" s="130" t="s">
        <v>136</v>
      </c>
      <c r="U46" s="77">
        <f>COUNTIF(I46:T46,"&gt;0.02")</f>
        <v>0</v>
      </c>
      <c r="V46" s="78" t="s">
        <v>149</v>
      </c>
      <c r="W46" s="95">
        <f t="shared" si="4"/>
        <v>2</v>
      </c>
      <c r="X46" s="134">
        <f t="shared" si="5"/>
        <v>0.01</v>
      </c>
      <c r="Y46" s="80" t="s">
        <v>152</v>
      </c>
      <c r="Z46" s="135">
        <f t="shared" si="6"/>
        <v>0.01</v>
      </c>
      <c r="AA46" s="131">
        <f t="shared" si="7"/>
        <v>0.01</v>
      </c>
    </row>
    <row r="47" spans="3:27" ht="12" x14ac:dyDescent="0.2">
      <c r="C47" s="325"/>
      <c r="D47" s="296" t="s">
        <v>44</v>
      </c>
      <c r="E47" s="297"/>
      <c r="F47" s="297"/>
      <c r="G47" s="44" t="s">
        <v>29</v>
      </c>
      <c r="H47" s="136" t="s">
        <v>173</v>
      </c>
      <c r="I47" s="136" t="s">
        <v>136</v>
      </c>
      <c r="J47" s="136" t="s">
        <v>136</v>
      </c>
      <c r="K47" s="136" t="s">
        <v>136</v>
      </c>
      <c r="L47" s="136" t="s">
        <v>136</v>
      </c>
      <c r="M47" s="127">
        <v>5.0000000000000001E-3</v>
      </c>
      <c r="N47" s="136" t="s">
        <v>136</v>
      </c>
      <c r="O47" s="136" t="s">
        <v>136</v>
      </c>
      <c r="P47" s="136" t="s">
        <v>136</v>
      </c>
      <c r="Q47" s="136" t="s">
        <v>136</v>
      </c>
      <c r="R47" s="136" t="s">
        <v>136</v>
      </c>
      <c r="S47" s="127">
        <v>5.0000000000000001E-3</v>
      </c>
      <c r="T47" s="136" t="s">
        <v>136</v>
      </c>
      <c r="U47" s="84">
        <f>COUNTIF(I47:T47,"&gt;0.01")</f>
        <v>0</v>
      </c>
      <c r="V47" s="85" t="s">
        <v>149</v>
      </c>
      <c r="W47" s="86">
        <f t="shared" si="4"/>
        <v>2</v>
      </c>
      <c r="X47" s="128">
        <f t="shared" si="5"/>
        <v>5.0000000000000001E-3</v>
      </c>
      <c r="Y47" s="50" t="s">
        <v>152</v>
      </c>
      <c r="Z47" s="129">
        <f t="shared" si="6"/>
        <v>5.0000000000000001E-3</v>
      </c>
      <c r="AA47" s="127">
        <f t="shared" si="7"/>
        <v>5.0000000000000001E-3</v>
      </c>
    </row>
    <row r="48" spans="3:27" ht="12" x14ac:dyDescent="0.2">
      <c r="C48" s="325"/>
      <c r="D48" s="296" t="s">
        <v>45</v>
      </c>
      <c r="E48" s="297"/>
      <c r="F48" s="297"/>
      <c r="G48" s="44" t="s">
        <v>29</v>
      </c>
      <c r="H48" s="18" t="s">
        <v>175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38">
        <v>5.0000000000000001E-4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38">
        <v>5.0000000000000001E-4</v>
      </c>
      <c r="T48" s="18" t="s">
        <v>136</v>
      </c>
      <c r="U48" s="12">
        <f>COUNTIF(I48:T48,"&gt;0.005")</f>
        <v>0</v>
      </c>
      <c r="V48" s="13" t="s">
        <v>149</v>
      </c>
      <c r="W48" s="14">
        <f t="shared" si="4"/>
        <v>2</v>
      </c>
      <c r="X48" s="139">
        <f t="shared" si="5"/>
        <v>5.0000000000000001E-4</v>
      </c>
      <c r="Y48" s="50" t="s">
        <v>152</v>
      </c>
      <c r="Z48" s="140">
        <f t="shared" si="6"/>
        <v>5.0000000000000001E-4</v>
      </c>
      <c r="AA48" s="138">
        <f t="shared" si="7"/>
        <v>5.0000000000000001E-4</v>
      </c>
    </row>
    <row r="49" spans="3:27" ht="12" x14ac:dyDescent="0.2">
      <c r="C49" s="325"/>
      <c r="D49" s="296" t="s">
        <v>46</v>
      </c>
      <c r="E49" s="297"/>
      <c r="F49" s="297"/>
      <c r="G49" s="44" t="s">
        <v>29</v>
      </c>
      <c r="H49" s="18" t="s">
        <v>172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18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83" t="s">
        <v>136</v>
      </c>
      <c r="T49" s="18" t="s">
        <v>136</v>
      </c>
      <c r="U49" s="12"/>
      <c r="V49" s="13" t="s">
        <v>136</v>
      </c>
      <c r="W49" s="14"/>
      <c r="X49" s="128"/>
      <c r="Y49" s="50" t="s">
        <v>136</v>
      </c>
      <c r="Z49" s="129"/>
      <c r="AA49" s="127" t="s">
        <v>136</v>
      </c>
    </row>
    <row r="50" spans="3:27" ht="12" x14ac:dyDescent="0.2">
      <c r="C50" s="325"/>
      <c r="D50" s="327" t="s">
        <v>47</v>
      </c>
      <c r="E50" s="328"/>
      <c r="F50" s="328"/>
      <c r="G50" s="75" t="s">
        <v>29</v>
      </c>
      <c r="H50" s="130" t="s">
        <v>172</v>
      </c>
      <c r="I50" s="130" t="s">
        <v>136</v>
      </c>
      <c r="J50" s="130" t="s">
        <v>136</v>
      </c>
      <c r="K50" s="130" t="s">
        <v>136</v>
      </c>
      <c r="L50" s="130" t="s">
        <v>136</v>
      </c>
      <c r="M50" s="141">
        <v>5.0000000000000001E-4</v>
      </c>
      <c r="N50" s="130" t="s">
        <v>136</v>
      </c>
      <c r="O50" s="130" t="s">
        <v>136</v>
      </c>
      <c r="P50" s="130" t="s">
        <v>136</v>
      </c>
      <c r="Q50" s="130" t="s">
        <v>136</v>
      </c>
      <c r="R50" s="130" t="s">
        <v>136</v>
      </c>
      <c r="S50" s="141" t="s">
        <v>137</v>
      </c>
      <c r="T50" s="130" t="s">
        <v>136</v>
      </c>
      <c r="U50" s="77">
        <f>COUNTIF(I50:T50,"&gt;0.005")</f>
        <v>0</v>
      </c>
      <c r="V50" s="78" t="s">
        <v>149</v>
      </c>
      <c r="W50" s="95">
        <f t="shared" ref="W50" si="8">COUNT(I50:T50)</f>
        <v>1</v>
      </c>
      <c r="X50" s="142">
        <f t="shared" ref="X50" si="9">MIN(I50:T50)</f>
        <v>5.0000000000000001E-4</v>
      </c>
      <c r="Y50" s="80" t="s">
        <v>152</v>
      </c>
      <c r="Z50" s="143">
        <f t="shared" ref="Z50" si="10">MAX(I50:T50)</f>
        <v>5.0000000000000001E-4</v>
      </c>
      <c r="AA50" s="141">
        <f t="shared" ref="AA50" si="11">AVERAGE(I50:T50)</f>
        <v>5.0000000000000001E-4</v>
      </c>
    </row>
    <row r="51" spans="3:27" ht="12" x14ac:dyDescent="0.2">
      <c r="C51" s="325"/>
      <c r="D51" s="296" t="s">
        <v>48</v>
      </c>
      <c r="E51" s="297"/>
      <c r="F51" s="297"/>
      <c r="G51" s="44" t="s">
        <v>29</v>
      </c>
      <c r="H51" s="136" t="s">
        <v>174</v>
      </c>
      <c r="I51" s="136" t="s">
        <v>136</v>
      </c>
      <c r="J51" s="136" t="s">
        <v>136</v>
      </c>
      <c r="K51" s="136" t="s">
        <v>136</v>
      </c>
      <c r="L51" s="136" t="s">
        <v>136</v>
      </c>
      <c r="M51" s="127">
        <v>2E-3</v>
      </c>
      <c r="N51" s="136" t="s">
        <v>136</v>
      </c>
      <c r="O51" s="136" t="s">
        <v>136</v>
      </c>
      <c r="P51" s="136" t="s">
        <v>136</v>
      </c>
      <c r="Q51" s="136" t="s">
        <v>136</v>
      </c>
      <c r="R51" s="136" t="s">
        <v>136</v>
      </c>
      <c r="S51" s="127">
        <v>2E-3</v>
      </c>
      <c r="T51" s="136" t="s">
        <v>136</v>
      </c>
      <c r="U51" s="84">
        <f>COUNTIF(I51:T51,"&gt;0.02")</f>
        <v>0</v>
      </c>
      <c r="V51" s="85" t="s">
        <v>149</v>
      </c>
      <c r="W51" s="86">
        <f t="shared" si="4"/>
        <v>2</v>
      </c>
      <c r="X51" s="128">
        <f t="shared" si="5"/>
        <v>2E-3</v>
      </c>
      <c r="Y51" s="50" t="s">
        <v>152</v>
      </c>
      <c r="Z51" s="129">
        <f t="shared" si="6"/>
        <v>2E-3</v>
      </c>
      <c r="AA51" s="127">
        <f t="shared" si="7"/>
        <v>2E-3</v>
      </c>
    </row>
    <row r="52" spans="3:27" ht="12" x14ac:dyDescent="0.2">
      <c r="C52" s="325"/>
      <c r="D52" s="296" t="s">
        <v>49</v>
      </c>
      <c r="E52" s="297"/>
      <c r="F52" s="297"/>
      <c r="G52" s="44" t="s">
        <v>29</v>
      </c>
      <c r="H52" s="18" t="s">
        <v>176</v>
      </c>
      <c r="I52" s="18" t="s">
        <v>136</v>
      </c>
      <c r="J52" s="18" t="s">
        <v>136</v>
      </c>
      <c r="K52" s="18" t="s">
        <v>136</v>
      </c>
      <c r="L52" s="18" t="s">
        <v>136</v>
      </c>
      <c r="M52" s="138">
        <v>2.0000000000000001E-4</v>
      </c>
      <c r="N52" s="18" t="s">
        <v>136</v>
      </c>
      <c r="O52" s="18" t="s">
        <v>136</v>
      </c>
      <c r="P52" s="18" t="s">
        <v>136</v>
      </c>
      <c r="Q52" s="18" t="s">
        <v>136</v>
      </c>
      <c r="R52" s="18" t="s">
        <v>136</v>
      </c>
      <c r="S52" s="138">
        <v>2.0000000000000001E-4</v>
      </c>
      <c r="T52" s="18" t="s">
        <v>136</v>
      </c>
      <c r="U52" s="12">
        <f t="shared" ref="U52:U63" si="12">COUNTIF(I52:T52,"&gt;0.003")</f>
        <v>0</v>
      </c>
      <c r="V52" s="13" t="s">
        <v>149</v>
      </c>
      <c r="W52" s="14">
        <f t="shared" si="4"/>
        <v>2</v>
      </c>
      <c r="X52" s="139">
        <f t="shared" si="5"/>
        <v>2.0000000000000001E-4</v>
      </c>
      <c r="Y52" s="50" t="s">
        <v>152</v>
      </c>
      <c r="Z52" s="140">
        <f t="shared" si="6"/>
        <v>2.0000000000000001E-4</v>
      </c>
      <c r="AA52" s="138">
        <f t="shared" si="7"/>
        <v>2.0000000000000001E-4</v>
      </c>
    </row>
    <row r="53" spans="3:27" ht="12" x14ac:dyDescent="0.2">
      <c r="C53" s="325"/>
      <c r="D53" s="296" t="s">
        <v>50</v>
      </c>
      <c r="E53" s="297"/>
      <c r="F53" s="297"/>
      <c r="G53" s="44" t="s">
        <v>29</v>
      </c>
      <c r="H53" s="18" t="s">
        <v>177</v>
      </c>
      <c r="I53" s="18" t="s">
        <v>136</v>
      </c>
      <c r="J53" s="18" t="s">
        <v>136</v>
      </c>
      <c r="K53" s="18" t="s">
        <v>136</v>
      </c>
      <c r="L53" s="18" t="s">
        <v>136</v>
      </c>
      <c r="M53" s="138">
        <v>4.0000000000000002E-4</v>
      </c>
      <c r="N53" s="18" t="s">
        <v>136</v>
      </c>
      <c r="O53" s="18" t="s">
        <v>136</v>
      </c>
      <c r="P53" s="18" t="s">
        <v>136</v>
      </c>
      <c r="Q53" s="18" t="s">
        <v>136</v>
      </c>
      <c r="R53" s="18" t="s">
        <v>136</v>
      </c>
      <c r="S53" s="138">
        <v>4.0000000000000002E-4</v>
      </c>
      <c r="T53" s="18" t="s">
        <v>136</v>
      </c>
      <c r="U53" s="12">
        <f>COUNTIF(I53:T53,"&gt;0.002")</f>
        <v>0</v>
      </c>
      <c r="V53" s="13" t="s">
        <v>149</v>
      </c>
      <c r="W53" s="14">
        <f t="shared" si="4"/>
        <v>2</v>
      </c>
      <c r="X53" s="139">
        <f t="shared" si="5"/>
        <v>4.0000000000000002E-4</v>
      </c>
      <c r="Y53" s="50" t="s">
        <v>152</v>
      </c>
      <c r="Z53" s="140">
        <f t="shared" si="6"/>
        <v>4.0000000000000002E-4</v>
      </c>
      <c r="AA53" s="138">
        <f t="shared" si="7"/>
        <v>4.0000000000000002E-4</v>
      </c>
    </row>
    <row r="54" spans="3:27" ht="12" x14ac:dyDescent="0.2">
      <c r="C54" s="325"/>
      <c r="D54" s="327" t="s">
        <v>51</v>
      </c>
      <c r="E54" s="328"/>
      <c r="F54" s="328"/>
      <c r="G54" s="75" t="s">
        <v>29</v>
      </c>
      <c r="H54" s="130" t="s">
        <v>178</v>
      </c>
      <c r="I54" s="130" t="s">
        <v>136</v>
      </c>
      <c r="J54" s="130" t="s">
        <v>136</v>
      </c>
      <c r="K54" s="130" t="s">
        <v>136</v>
      </c>
      <c r="L54" s="130" t="s">
        <v>136</v>
      </c>
      <c r="M54" s="144">
        <v>2E-3</v>
      </c>
      <c r="N54" s="130" t="s">
        <v>136</v>
      </c>
      <c r="O54" s="130" t="s">
        <v>136</v>
      </c>
      <c r="P54" s="130" t="s">
        <v>136</v>
      </c>
      <c r="Q54" s="130" t="s">
        <v>136</v>
      </c>
      <c r="R54" s="130" t="s">
        <v>136</v>
      </c>
      <c r="S54" s="144">
        <v>2E-3</v>
      </c>
      <c r="T54" s="130" t="s">
        <v>136</v>
      </c>
      <c r="U54" s="77">
        <f>COUNTIF(I54:T54,"&gt;0.1")</f>
        <v>0</v>
      </c>
      <c r="V54" s="78" t="s">
        <v>149</v>
      </c>
      <c r="W54" s="95">
        <f t="shared" si="4"/>
        <v>2</v>
      </c>
      <c r="X54" s="145">
        <f t="shared" si="5"/>
        <v>2E-3</v>
      </c>
      <c r="Y54" s="80" t="s">
        <v>152</v>
      </c>
      <c r="Z54" s="146">
        <f t="shared" si="6"/>
        <v>2E-3</v>
      </c>
      <c r="AA54" s="144">
        <f t="shared" si="7"/>
        <v>2E-3</v>
      </c>
    </row>
    <row r="55" spans="3:27" ht="12" x14ac:dyDescent="0.2">
      <c r="C55" s="325"/>
      <c r="D55" s="296" t="s">
        <v>52</v>
      </c>
      <c r="E55" s="297"/>
      <c r="F55" s="297"/>
      <c r="G55" s="44" t="s">
        <v>29</v>
      </c>
      <c r="H55" s="136" t="s">
        <v>179</v>
      </c>
      <c r="I55" s="136" t="s">
        <v>136</v>
      </c>
      <c r="J55" s="136" t="s">
        <v>136</v>
      </c>
      <c r="K55" s="136" t="s">
        <v>136</v>
      </c>
      <c r="L55" s="136" t="s">
        <v>136</v>
      </c>
      <c r="M55" s="127">
        <v>4.0000000000000001E-3</v>
      </c>
      <c r="N55" s="136" t="s">
        <v>136</v>
      </c>
      <c r="O55" s="136" t="s">
        <v>136</v>
      </c>
      <c r="P55" s="136" t="s">
        <v>136</v>
      </c>
      <c r="Q55" s="136" t="s">
        <v>136</v>
      </c>
      <c r="R55" s="136" t="s">
        <v>136</v>
      </c>
      <c r="S55" s="127">
        <v>4.0000000000000001E-3</v>
      </c>
      <c r="T55" s="136" t="s">
        <v>136</v>
      </c>
      <c r="U55" s="84">
        <f>COUNTIF(I55:T55,"&gt;0.04")</f>
        <v>0</v>
      </c>
      <c r="V55" s="85" t="s">
        <v>149</v>
      </c>
      <c r="W55" s="86">
        <f t="shared" si="4"/>
        <v>2</v>
      </c>
      <c r="X55" s="128">
        <f t="shared" si="5"/>
        <v>4.0000000000000001E-3</v>
      </c>
      <c r="Y55" s="50" t="s">
        <v>152</v>
      </c>
      <c r="Z55" s="129">
        <f t="shared" si="6"/>
        <v>4.0000000000000001E-3</v>
      </c>
      <c r="AA55" s="127">
        <f t="shared" si="7"/>
        <v>4.0000000000000001E-3</v>
      </c>
    </row>
    <row r="56" spans="3:27" ht="12" x14ac:dyDescent="0.2">
      <c r="C56" s="325"/>
      <c r="D56" s="296" t="s">
        <v>53</v>
      </c>
      <c r="E56" s="297"/>
      <c r="F56" s="297"/>
      <c r="G56" s="44" t="s">
        <v>29</v>
      </c>
      <c r="H56" s="18" t="s">
        <v>180</v>
      </c>
      <c r="I56" s="18" t="s">
        <v>136</v>
      </c>
      <c r="J56" s="18" t="s">
        <v>136</v>
      </c>
      <c r="K56" s="18" t="s">
        <v>136</v>
      </c>
      <c r="L56" s="18" t="s">
        <v>136</v>
      </c>
      <c r="M56" s="138">
        <v>5.0000000000000001E-4</v>
      </c>
      <c r="N56" s="18" t="s">
        <v>136</v>
      </c>
      <c r="O56" s="18" t="s">
        <v>136</v>
      </c>
      <c r="P56" s="18" t="s">
        <v>136</v>
      </c>
      <c r="Q56" s="18" t="s">
        <v>136</v>
      </c>
      <c r="R56" s="18" t="s">
        <v>136</v>
      </c>
      <c r="S56" s="138">
        <v>5.0000000000000001E-4</v>
      </c>
      <c r="T56" s="18" t="s">
        <v>136</v>
      </c>
      <c r="U56" s="12">
        <f>COUNTIF(I56:T56,"&gt;1")</f>
        <v>0</v>
      </c>
      <c r="V56" s="13" t="s">
        <v>149</v>
      </c>
      <c r="W56" s="14">
        <f t="shared" si="4"/>
        <v>2</v>
      </c>
      <c r="X56" s="139">
        <f t="shared" si="5"/>
        <v>5.0000000000000001E-4</v>
      </c>
      <c r="Y56" s="50" t="s">
        <v>152</v>
      </c>
      <c r="Z56" s="140">
        <f t="shared" si="6"/>
        <v>5.0000000000000001E-4</v>
      </c>
      <c r="AA56" s="138">
        <f t="shared" si="7"/>
        <v>5.0000000000000001E-4</v>
      </c>
    </row>
    <row r="57" spans="3:27" ht="12" x14ac:dyDescent="0.2">
      <c r="C57" s="325"/>
      <c r="D57" s="296" t="s">
        <v>54</v>
      </c>
      <c r="E57" s="297"/>
      <c r="F57" s="297"/>
      <c r="G57" s="44" t="s">
        <v>29</v>
      </c>
      <c r="H57" s="18" t="s">
        <v>181</v>
      </c>
      <c r="I57" s="18" t="s">
        <v>136</v>
      </c>
      <c r="J57" s="18" t="s">
        <v>136</v>
      </c>
      <c r="K57" s="18" t="s">
        <v>136</v>
      </c>
      <c r="L57" s="18" t="s">
        <v>136</v>
      </c>
      <c r="M57" s="138">
        <v>5.9999999999999995E-4</v>
      </c>
      <c r="N57" s="18" t="s">
        <v>136</v>
      </c>
      <c r="O57" s="18" t="s">
        <v>136</v>
      </c>
      <c r="P57" s="18" t="s">
        <v>136</v>
      </c>
      <c r="Q57" s="18" t="s">
        <v>136</v>
      </c>
      <c r="R57" s="18" t="s">
        <v>136</v>
      </c>
      <c r="S57" s="138">
        <v>5.9999999999999995E-4</v>
      </c>
      <c r="T57" s="18" t="s">
        <v>136</v>
      </c>
      <c r="U57" s="12">
        <f>COUNTIF(I57:T57,"&gt;0.1")</f>
        <v>0</v>
      </c>
      <c r="V57" s="13" t="s">
        <v>149</v>
      </c>
      <c r="W57" s="14">
        <f t="shared" si="4"/>
        <v>2</v>
      </c>
      <c r="X57" s="139">
        <f t="shared" si="5"/>
        <v>5.9999999999999995E-4</v>
      </c>
      <c r="Y57" s="50" t="s">
        <v>152</v>
      </c>
      <c r="Z57" s="140">
        <f t="shared" si="6"/>
        <v>5.9999999999999995E-4</v>
      </c>
      <c r="AA57" s="138">
        <f t="shared" si="7"/>
        <v>5.9999999999999995E-4</v>
      </c>
    </row>
    <row r="58" spans="3:27" ht="12" x14ac:dyDescent="0.2">
      <c r="C58" s="325"/>
      <c r="D58" s="327" t="s">
        <v>55</v>
      </c>
      <c r="E58" s="328"/>
      <c r="F58" s="328"/>
      <c r="G58" s="75" t="s">
        <v>29</v>
      </c>
      <c r="H58" s="130" t="s">
        <v>168</v>
      </c>
      <c r="I58" s="130" t="s">
        <v>136</v>
      </c>
      <c r="J58" s="130" t="s">
        <v>136</v>
      </c>
      <c r="K58" s="130" t="s">
        <v>136</v>
      </c>
      <c r="L58" s="130" t="s">
        <v>136</v>
      </c>
      <c r="M58" s="144">
        <v>1E-3</v>
      </c>
      <c r="N58" s="130" t="s">
        <v>136</v>
      </c>
      <c r="O58" s="130" t="s">
        <v>136</v>
      </c>
      <c r="P58" s="130" t="s">
        <v>136</v>
      </c>
      <c r="Q58" s="130" t="s">
        <v>136</v>
      </c>
      <c r="R58" s="130" t="s">
        <v>136</v>
      </c>
      <c r="S58" s="144">
        <v>1E-3</v>
      </c>
      <c r="T58" s="130" t="s">
        <v>136</v>
      </c>
      <c r="U58" s="77">
        <f>COUNTIF(I58:T58,"&gt;0.01")</f>
        <v>0</v>
      </c>
      <c r="V58" s="78" t="s">
        <v>149</v>
      </c>
      <c r="W58" s="95">
        <f t="shared" si="4"/>
        <v>2</v>
      </c>
      <c r="X58" s="145">
        <f t="shared" si="5"/>
        <v>1E-3</v>
      </c>
      <c r="Y58" s="80" t="s">
        <v>152</v>
      </c>
      <c r="Z58" s="146">
        <f t="shared" si="6"/>
        <v>1E-3</v>
      </c>
      <c r="AA58" s="144">
        <f t="shared" si="7"/>
        <v>1E-3</v>
      </c>
    </row>
    <row r="59" spans="3:27" ht="12" x14ac:dyDescent="0.2">
      <c r="C59" s="325"/>
      <c r="D59" s="296" t="s">
        <v>56</v>
      </c>
      <c r="E59" s="297"/>
      <c r="F59" s="297"/>
      <c r="G59" s="44" t="s">
        <v>29</v>
      </c>
      <c r="H59" s="136" t="s">
        <v>173</v>
      </c>
      <c r="I59" s="136" t="s">
        <v>136</v>
      </c>
      <c r="J59" s="136" t="s">
        <v>136</v>
      </c>
      <c r="K59" s="136" t="s">
        <v>136</v>
      </c>
      <c r="L59" s="136" t="s">
        <v>136</v>
      </c>
      <c r="M59" s="138">
        <v>5.0000000000000001E-4</v>
      </c>
      <c r="N59" s="136" t="s">
        <v>136</v>
      </c>
      <c r="O59" s="136" t="s">
        <v>136</v>
      </c>
      <c r="P59" s="136" t="s">
        <v>136</v>
      </c>
      <c r="Q59" s="136" t="s">
        <v>136</v>
      </c>
      <c r="R59" s="136" t="s">
        <v>136</v>
      </c>
      <c r="S59" s="138">
        <v>5.0000000000000001E-4</v>
      </c>
      <c r="T59" s="136" t="s">
        <v>136</v>
      </c>
      <c r="U59" s="84">
        <f>COUNTIF(I59:T59,"&gt;0.01")</f>
        <v>0</v>
      </c>
      <c r="V59" s="85" t="s">
        <v>149</v>
      </c>
      <c r="W59" s="86">
        <f t="shared" si="4"/>
        <v>2</v>
      </c>
      <c r="X59" s="139">
        <f t="shared" si="5"/>
        <v>5.0000000000000001E-4</v>
      </c>
      <c r="Y59" s="50" t="s">
        <v>152</v>
      </c>
      <c r="Z59" s="140">
        <f t="shared" si="6"/>
        <v>5.0000000000000001E-4</v>
      </c>
      <c r="AA59" s="138">
        <f t="shared" si="7"/>
        <v>5.0000000000000001E-4</v>
      </c>
    </row>
    <row r="60" spans="3:27" ht="12" x14ac:dyDescent="0.2">
      <c r="C60" s="325"/>
      <c r="D60" s="296" t="s">
        <v>57</v>
      </c>
      <c r="E60" s="297"/>
      <c r="F60" s="297"/>
      <c r="G60" s="44" t="s">
        <v>29</v>
      </c>
      <c r="H60" s="18" t="s">
        <v>176</v>
      </c>
      <c r="I60" s="18" t="s">
        <v>136</v>
      </c>
      <c r="J60" s="18" t="s">
        <v>136</v>
      </c>
      <c r="K60" s="18" t="s">
        <v>136</v>
      </c>
      <c r="L60" s="18" t="s">
        <v>136</v>
      </c>
      <c r="M60" s="138">
        <v>2.0000000000000001E-4</v>
      </c>
      <c r="N60" s="18" t="s">
        <v>136</v>
      </c>
      <c r="O60" s="18" t="s">
        <v>136</v>
      </c>
      <c r="P60" s="18" t="s">
        <v>136</v>
      </c>
      <c r="Q60" s="18" t="s">
        <v>136</v>
      </c>
      <c r="R60" s="18" t="s">
        <v>136</v>
      </c>
      <c r="S60" s="138">
        <v>2.0000000000000001E-4</v>
      </c>
      <c r="T60" s="18" t="s">
        <v>136</v>
      </c>
      <c r="U60" s="12">
        <f>COUNTIF(I60:T60,"&gt;0.01")</f>
        <v>0</v>
      </c>
      <c r="V60" s="13" t="s">
        <v>149</v>
      </c>
      <c r="W60" s="14">
        <f t="shared" si="4"/>
        <v>2</v>
      </c>
      <c r="X60" s="139">
        <f t="shared" si="5"/>
        <v>2.0000000000000001E-4</v>
      </c>
      <c r="Y60" s="50" t="s">
        <v>152</v>
      </c>
      <c r="Z60" s="140">
        <f t="shared" si="6"/>
        <v>2.0000000000000001E-4</v>
      </c>
      <c r="AA60" s="138">
        <f t="shared" si="7"/>
        <v>2.0000000000000001E-4</v>
      </c>
    </row>
    <row r="61" spans="3:27" ht="12" x14ac:dyDescent="0.2">
      <c r="C61" s="325"/>
      <c r="D61" s="296" t="s">
        <v>58</v>
      </c>
      <c r="E61" s="297"/>
      <c r="F61" s="297"/>
      <c r="G61" s="44" t="s">
        <v>29</v>
      </c>
      <c r="H61" s="18" t="s">
        <v>181</v>
      </c>
      <c r="I61" s="18" t="s">
        <v>136</v>
      </c>
      <c r="J61" s="18" t="s">
        <v>136</v>
      </c>
      <c r="K61" s="18" t="s">
        <v>136</v>
      </c>
      <c r="L61" s="18" t="s">
        <v>136</v>
      </c>
      <c r="M61" s="138">
        <v>5.9999999999999995E-4</v>
      </c>
      <c r="N61" s="18" t="s">
        <v>136</v>
      </c>
      <c r="O61" s="18" t="s">
        <v>136</v>
      </c>
      <c r="P61" s="18" t="s">
        <v>136</v>
      </c>
      <c r="Q61" s="18" t="s">
        <v>136</v>
      </c>
      <c r="R61" s="18" t="s">
        <v>136</v>
      </c>
      <c r="S61" s="138">
        <v>5.9999999999999995E-4</v>
      </c>
      <c r="T61" s="18" t="s">
        <v>136</v>
      </c>
      <c r="U61" s="12">
        <f>COUNTIF(I61:T61,"&gt;0.002")</f>
        <v>0</v>
      </c>
      <c r="V61" s="13" t="s">
        <v>149</v>
      </c>
      <c r="W61" s="14">
        <f t="shared" si="4"/>
        <v>2</v>
      </c>
      <c r="X61" s="139">
        <f t="shared" si="5"/>
        <v>5.9999999999999995E-4</v>
      </c>
      <c r="Y61" s="50" t="s">
        <v>152</v>
      </c>
      <c r="Z61" s="140">
        <f t="shared" si="6"/>
        <v>5.9999999999999995E-4</v>
      </c>
      <c r="AA61" s="138">
        <f t="shared" si="7"/>
        <v>5.9999999999999995E-4</v>
      </c>
    </row>
    <row r="62" spans="3:27" ht="12" x14ac:dyDescent="0.2">
      <c r="C62" s="325"/>
      <c r="D62" s="327" t="s">
        <v>59</v>
      </c>
      <c r="E62" s="328"/>
      <c r="F62" s="328"/>
      <c r="G62" s="75" t="s">
        <v>29</v>
      </c>
      <c r="H62" s="130" t="s">
        <v>171</v>
      </c>
      <c r="I62" s="130" t="s">
        <v>136</v>
      </c>
      <c r="J62" s="130" t="s">
        <v>136</v>
      </c>
      <c r="K62" s="130" t="s">
        <v>136</v>
      </c>
      <c r="L62" s="130" t="s">
        <v>136</v>
      </c>
      <c r="M62" s="141">
        <v>2.9999999999999997E-4</v>
      </c>
      <c r="N62" s="130" t="s">
        <v>136</v>
      </c>
      <c r="O62" s="130" t="s">
        <v>136</v>
      </c>
      <c r="P62" s="130" t="s">
        <v>136</v>
      </c>
      <c r="Q62" s="130" t="s">
        <v>136</v>
      </c>
      <c r="R62" s="130" t="s">
        <v>136</v>
      </c>
      <c r="S62" s="141">
        <v>2.9999999999999997E-4</v>
      </c>
      <c r="T62" s="130" t="s">
        <v>136</v>
      </c>
      <c r="U62" s="77">
        <f>COUNTIF(I62:T62,"&gt;0.006")</f>
        <v>0</v>
      </c>
      <c r="V62" s="78" t="s">
        <v>149</v>
      </c>
      <c r="W62" s="95">
        <f t="shared" si="4"/>
        <v>2</v>
      </c>
      <c r="X62" s="142">
        <f t="shared" si="5"/>
        <v>2.9999999999999997E-4</v>
      </c>
      <c r="Y62" s="80" t="s">
        <v>152</v>
      </c>
      <c r="Z62" s="143">
        <f t="shared" si="6"/>
        <v>2.9999999999999997E-4</v>
      </c>
      <c r="AA62" s="141">
        <f t="shared" si="7"/>
        <v>2.9999999999999997E-4</v>
      </c>
    </row>
    <row r="63" spans="3:27" ht="12" x14ac:dyDescent="0.2">
      <c r="C63" s="325"/>
      <c r="D63" s="296" t="s">
        <v>60</v>
      </c>
      <c r="E63" s="297"/>
      <c r="F63" s="297"/>
      <c r="G63" s="44" t="s">
        <v>29</v>
      </c>
      <c r="H63" s="136" t="s">
        <v>174</v>
      </c>
      <c r="I63" s="136" t="s">
        <v>136</v>
      </c>
      <c r="J63" s="136" t="s">
        <v>136</v>
      </c>
      <c r="K63" s="136" t="s">
        <v>136</v>
      </c>
      <c r="L63" s="136" t="s">
        <v>136</v>
      </c>
      <c r="M63" s="127">
        <v>2E-3</v>
      </c>
      <c r="N63" s="136" t="s">
        <v>136</v>
      </c>
      <c r="O63" s="136" t="s">
        <v>136</v>
      </c>
      <c r="P63" s="136" t="s">
        <v>136</v>
      </c>
      <c r="Q63" s="136" t="s">
        <v>136</v>
      </c>
      <c r="R63" s="136" t="s">
        <v>136</v>
      </c>
      <c r="S63" s="127">
        <v>2E-3</v>
      </c>
      <c r="T63" s="136" t="s">
        <v>136</v>
      </c>
      <c r="U63" s="84">
        <f t="shared" si="12"/>
        <v>0</v>
      </c>
      <c r="V63" s="85" t="s">
        <v>149</v>
      </c>
      <c r="W63" s="86">
        <f t="shared" si="4"/>
        <v>2</v>
      </c>
      <c r="X63" s="128">
        <f t="shared" si="5"/>
        <v>2E-3</v>
      </c>
      <c r="Y63" s="50" t="s">
        <v>152</v>
      </c>
      <c r="Z63" s="129">
        <f t="shared" si="6"/>
        <v>2E-3</v>
      </c>
      <c r="AA63" s="127">
        <f t="shared" si="7"/>
        <v>2E-3</v>
      </c>
    </row>
    <row r="64" spans="3:27" ht="12" x14ac:dyDescent="0.2">
      <c r="C64" s="325"/>
      <c r="D64" s="296" t="s">
        <v>61</v>
      </c>
      <c r="E64" s="297"/>
      <c r="F64" s="297"/>
      <c r="G64" s="44" t="s">
        <v>29</v>
      </c>
      <c r="H64" s="18" t="s">
        <v>173</v>
      </c>
      <c r="I64" s="18" t="s">
        <v>136</v>
      </c>
      <c r="J64" s="18" t="s">
        <v>136</v>
      </c>
      <c r="K64" s="18" t="s">
        <v>136</v>
      </c>
      <c r="L64" s="18" t="s">
        <v>136</v>
      </c>
      <c r="M64" s="127">
        <v>1E-3</v>
      </c>
      <c r="N64" s="18" t="s">
        <v>136</v>
      </c>
      <c r="O64" s="18" t="s">
        <v>136</v>
      </c>
      <c r="P64" s="18" t="s">
        <v>136</v>
      </c>
      <c r="Q64" s="18" t="s">
        <v>136</v>
      </c>
      <c r="R64" s="18" t="s">
        <v>136</v>
      </c>
      <c r="S64" s="127">
        <v>1E-3</v>
      </c>
      <c r="T64" s="18" t="s">
        <v>136</v>
      </c>
      <c r="U64" s="12">
        <f>COUNTIF(I64:T64,"&gt;0.02")</f>
        <v>0</v>
      </c>
      <c r="V64" s="13" t="s">
        <v>149</v>
      </c>
      <c r="W64" s="14">
        <f t="shared" si="4"/>
        <v>2</v>
      </c>
      <c r="X64" s="128">
        <f t="shared" si="5"/>
        <v>1E-3</v>
      </c>
      <c r="Y64" s="50" t="s">
        <v>152</v>
      </c>
      <c r="Z64" s="129">
        <f t="shared" si="6"/>
        <v>1E-3</v>
      </c>
      <c r="AA64" s="127">
        <f t="shared" si="7"/>
        <v>1E-3</v>
      </c>
    </row>
    <row r="65" spans="3:27" ht="12" x14ac:dyDescent="0.2">
      <c r="C65" s="325"/>
      <c r="D65" s="296" t="s">
        <v>62</v>
      </c>
      <c r="E65" s="297"/>
      <c r="F65" s="297"/>
      <c r="G65" s="44" t="s">
        <v>29</v>
      </c>
      <c r="H65" s="18" t="s">
        <v>173</v>
      </c>
      <c r="I65" s="18" t="s">
        <v>136</v>
      </c>
      <c r="J65" s="18" t="s">
        <v>136</v>
      </c>
      <c r="K65" s="18" t="s">
        <v>136</v>
      </c>
      <c r="L65" s="18" t="s">
        <v>136</v>
      </c>
      <c r="M65" s="127">
        <v>2E-3</v>
      </c>
      <c r="N65" s="18" t="s">
        <v>136</v>
      </c>
      <c r="O65" s="18" t="s">
        <v>136</v>
      </c>
      <c r="P65" s="18" t="s">
        <v>136</v>
      </c>
      <c r="Q65" s="18" t="s">
        <v>136</v>
      </c>
      <c r="R65" s="18" t="s">
        <v>136</v>
      </c>
      <c r="S65" s="127">
        <v>2E-3</v>
      </c>
      <c r="T65" s="18" t="s">
        <v>136</v>
      </c>
      <c r="U65" s="12">
        <f>COUNTIF(I65:T65,"&gt;0.01")</f>
        <v>0</v>
      </c>
      <c r="V65" s="13" t="s">
        <v>149</v>
      </c>
      <c r="W65" s="14">
        <f t="shared" si="4"/>
        <v>2</v>
      </c>
      <c r="X65" s="128">
        <f t="shared" si="5"/>
        <v>2E-3</v>
      </c>
      <c r="Y65" s="50" t="s">
        <v>152</v>
      </c>
      <c r="Z65" s="129">
        <f t="shared" si="6"/>
        <v>2E-3</v>
      </c>
      <c r="AA65" s="127">
        <f t="shared" si="7"/>
        <v>2E-3</v>
      </c>
    </row>
    <row r="66" spans="3:27" ht="12" x14ac:dyDescent="0.2">
      <c r="C66" s="325"/>
      <c r="D66" s="327" t="s">
        <v>63</v>
      </c>
      <c r="E66" s="328"/>
      <c r="F66" s="328"/>
      <c r="G66" s="75" t="s">
        <v>29</v>
      </c>
      <c r="H66" s="130" t="s">
        <v>182</v>
      </c>
      <c r="I66" s="130" t="s">
        <v>136</v>
      </c>
      <c r="J66" s="130" t="s">
        <v>136</v>
      </c>
      <c r="K66" s="130" t="s">
        <v>136</v>
      </c>
      <c r="L66" s="130" t="s">
        <v>136</v>
      </c>
      <c r="M66" s="149">
        <v>0.21</v>
      </c>
      <c r="N66" s="130" t="s">
        <v>136</v>
      </c>
      <c r="O66" s="130" t="s">
        <v>136</v>
      </c>
      <c r="P66" s="130" t="s">
        <v>136</v>
      </c>
      <c r="Q66" s="130" t="s">
        <v>136</v>
      </c>
      <c r="R66" s="130" t="s">
        <v>136</v>
      </c>
      <c r="S66" s="149">
        <v>0.21</v>
      </c>
      <c r="T66" s="130" t="s">
        <v>136</v>
      </c>
      <c r="U66" s="77">
        <f>COUNTIF(I66:T66,"&gt;10")</f>
        <v>0</v>
      </c>
      <c r="V66" s="78" t="s">
        <v>149</v>
      </c>
      <c r="W66" s="95">
        <f>COUNT(I66:T66)</f>
        <v>2</v>
      </c>
      <c r="X66" s="150">
        <f>MIN(I66:T66)</f>
        <v>0.21</v>
      </c>
      <c r="Y66" s="151" t="s">
        <v>152</v>
      </c>
      <c r="Z66" s="152">
        <f>MAX(I66:T66)</f>
        <v>0.21</v>
      </c>
      <c r="AA66" s="149">
        <f>AVERAGE(I66:T66)</f>
        <v>0.21</v>
      </c>
    </row>
    <row r="67" spans="3:27" ht="12" x14ac:dyDescent="0.2">
      <c r="C67" s="325"/>
      <c r="D67" s="296" t="s">
        <v>64</v>
      </c>
      <c r="E67" s="297"/>
      <c r="F67" s="297"/>
      <c r="G67" s="137" t="s">
        <v>29</v>
      </c>
      <c r="H67" s="136" t="s">
        <v>183</v>
      </c>
      <c r="I67" s="136" t="s">
        <v>136</v>
      </c>
      <c r="J67" s="136" t="s">
        <v>136</v>
      </c>
      <c r="K67" s="136" t="s">
        <v>136</v>
      </c>
      <c r="L67" s="136" t="s">
        <v>136</v>
      </c>
      <c r="M67" s="173">
        <v>0.1</v>
      </c>
      <c r="N67" s="136" t="s">
        <v>136</v>
      </c>
      <c r="O67" s="136" t="s">
        <v>136</v>
      </c>
      <c r="P67" s="136" t="s">
        <v>136</v>
      </c>
      <c r="Q67" s="136" t="s">
        <v>136</v>
      </c>
      <c r="R67" s="136" t="s">
        <v>136</v>
      </c>
      <c r="S67" s="154">
        <v>0.1</v>
      </c>
      <c r="T67" s="136" t="s">
        <v>136</v>
      </c>
      <c r="U67" s="84">
        <f>COUNTIF(I67:T67,"&gt;0.8")</f>
        <v>0</v>
      </c>
      <c r="V67" s="85" t="s">
        <v>149</v>
      </c>
      <c r="W67" s="86">
        <f>COUNT(I67:T67)</f>
        <v>2</v>
      </c>
      <c r="X67" s="155">
        <f>MIN(I67:T67)</f>
        <v>0.1</v>
      </c>
      <c r="Y67" s="156" t="s">
        <v>152</v>
      </c>
      <c r="Z67" s="157">
        <f>MAX(I67:T67)</f>
        <v>0.1</v>
      </c>
      <c r="AA67" s="154">
        <f>AVERAGE(I67:T67)</f>
        <v>0.1</v>
      </c>
    </row>
    <row r="68" spans="3:27" ht="12" customHeight="1" x14ac:dyDescent="0.2">
      <c r="C68" s="325"/>
      <c r="D68" s="296" t="s">
        <v>65</v>
      </c>
      <c r="E68" s="297"/>
      <c r="F68" s="297"/>
      <c r="G68" s="44" t="s">
        <v>29</v>
      </c>
      <c r="H68" s="18" t="s">
        <v>180</v>
      </c>
      <c r="I68" s="18" t="s">
        <v>136</v>
      </c>
      <c r="J68" s="18" t="s">
        <v>136</v>
      </c>
      <c r="K68" s="18" t="s">
        <v>136</v>
      </c>
      <c r="L68" s="18" t="s">
        <v>136</v>
      </c>
      <c r="M68" s="161">
        <v>0.02</v>
      </c>
      <c r="N68" s="18" t="s">
        <v>136</v>
      </c>
      <c r="O68" s="18" t="s">
        <v>136</v>
      </c>
      <c r="P68" s="18" t="s">
        <v>136</v>
      </c>
      <c r="Q68" s="18" t="s">
        <v>136</v>
      </c>
      <c r="R68" s="18" t="s">
        <v>136</v>
      </c>
      <c r="S68" s="161">
        <v>0.02</v>
      </c>
      <c r="T68" s="18" t="s">
        <v>136</v>
      </c>
      <c r="U68" s="12">
        <f>COUNTIF(I68:T68,"&gt;1")</f>
        <v>0</v>
      </c>
      <c r="V68" s="13" t="s">
        <v>149</v>
      </c>
      <c r="W68" s="14">
        <f>COUNT(I68:T68)</f>
        <v>2</v>
      </c>
      <c r="X68" s="159">
        <f>MIN(I68:T68)</f>
        <v>0.02</v>
      </c>
      <c r="Y68" s="50" t="s">
        <v>152</v>
      </c>
      <c r="Z68" s="160">
        <f>MAX(I68:T68)</f>
        <v>0.02</v>
      </c>
      <c r="AA68" s="161">
        <f>AVERAGE(I68:T68)</f>
        <v>0.02</v>
      </c>
    </row>
    <row r="69" spans="3:27" ht="12" x14ac:dyDescent="0.2">
      <c r="C69" s="326"/>
      <c r="D69" s="299" t="s">
        <v>66</v>
      </c>
      <c r="E69" s="300"/>
      <c r="F69" s="300"/>
      <c r="G69" s="53" t="s">
        <v>29</v>
      </c>
      <c r="H69" s="27" t="s">
        <v>184</v>
      </c>
      <c r="I69" s="27" t="s">
        <v>136</v>
      </c>
      <c r="J69" s="27" t="s">
        <v>136</v>
      </c>
      <c r="K69" s="27" t="s">
        <v>136</v>
      </c>
      <c r="L69" s="27" t="s">
        <v>136</v>
      </c>
      <c r="M69" s="162">
        <v>5.0000000000000001E-3</v>
      </c>
      <c r="N69" s="27" t="s">
        <v>136</v>
      </c>
      <c r="O69" s="27" t="s">
        <v>136</v>
      </c>
      <c r="P69" s="27" t="s">
        <v>136</v>
      </c>
      <c r="Q69" s="27" t="s">
        <v>136</v>
      </c>
      <c r="R69" s="27" t="s">
        <v>136</v>
      </c>
      <c r="S69" s="162">
        <v>5.0000000000000001E-3</v>
      </c>
      <c r="T69" s="27" t="s">
        <v>136</v>
      </c>
      <c r="U69" s="21">
        <f>COUNTIF(I69:T69,"&gt;0.05")</f>
        <v>0</v>
      </c>
      <c r="V69" s="22" t="s">
        <v>149</v>
      </c>
      <c r="W69" s="23">
        <f>COUNT(I69:T69)</f>
        <v>2</v>
      </c>
      <c r="X69" s="165">
        <f>MIN(I69:T69)</f>
        <v>5.0000000000000001E-3</v>
      </c>
      <c r="Y69" s="58" t="s">
        <v>152</v>
      </c>
      <c r="Z69" s="166">
        <f>MAX(I69:T69)</f>
        <v>5.0000000000000001E-3</v>
      </c>
      <c r="AA69" s="162">
        <f>AVERAGE(I69:T69)</f>
        <v>5.0000000000000001E-3</v>
      </c>
    </row>
    <row r="70" spans="3:27" ht="12" customHeight="1" x14ac:dyDescent="0.2">
      <c r="C70" s="324" t="s">
        <v>67</v>
      </c>
      <c r="D70" s="293" t="s">
        <v>68</v>
      </c>
      <c r="E70" s="294"/>
      <c r="F70" s="294"/>
      <c r="G70" s="119" t="s">
        <v>29</v>
      </c>
      <c r="H70" s="28" t="s">
        <v>136</v>
      </c>
      <c r="I70" s="28" t="s">
        <v>136</v>
      </c>
      <c r="J70" s="28" t="s">
        <v>136</v>
      </c>
      <c r="K70" s="28" t="s">
        <v>136</v>
      </c>
      <c r="L70" s="28" t="s">
        <v>136</v>
      </c>
      <c r="M70" s="167">
        <v>0.5</v>
      </c>
      <c r="N70" s="28" t="s">
        <v>136</v>
      </c>
      <c r="O70" s="28" t="s">
        <v>136</v>
      </c>
      <c r="P70" s="28" t="s">
        <v>136</v>
      </c>
      <c r="Q70" s="28" t="s">
        <v>136</v>
      </c>
      <c r="R70" s="28" t="s">
        <v>136</v>
      </c>
      <c r="S70" s="167" t="s">
        <v>136</v>
      </c>
      <c r="T70" s="28" t="s">
        <v>136</v>
      </c>
      <c r="U70" s="30" t="s">
        <v>136</v>
      </c>
      <c r="V70" s="31" t="s">
        <v>149</v>
      </c>
      <c r="W70" s="32">
        <f>COUNT(I70:T70)</f>
        <v>1</v>
      </c>
      <c r="X70" s="125">
        <f>MIN(I70:T70)</f>
        <v>0.5</v>
      </c>
      <c r="Y70" s="168" t="s">
        <v>152</v>
      </c>
      <c r="Z70" s="126">
        <f>MAX(I70:T70)</f>
        <v>0.5</v>
      </c>
      <c r="AA70" s="88">
        <f>AVERAGE(I70:T70)</f>
        <v>0.5</v>
      </c>
    </row>
    <row r="71" spans="3:27" ht="12" x14ac:dyDescent="0.2">
      <c r="C71" s="325"/>
      <c r="D71" s="296" t="s">
        <v>69</v>
      </c>
      <c r="E71" s="297"/>
      <c r="F71" s="297"/>
      <c r="G71" s="44" t="s">
        <v>29</v>
      </c>
      <c r="H71" s="18" t="s">
        <v>136</v>
      </c>
      <c r="I71" s="18" t="s">
        <v>136</v>
      </c>
      <c r="J71" s="18" t="s">
        <v>136</v>
      </c>
      <c r="K71" s="18" t="s">
        <v>136</v>
      </c>
      <c r="L71" s="18" t="s">
        <v>136</v>
      </c>
      <c r="M71" s="127">
        <v>5.0000000000000001E-3</v>
      </c>
      <c r="N71" s="18" t="s">
        <v>136</v>
      </c>
      <c r="O71" s="18" t="s">
        <v>136</v>
      </c>
      <c r="P71" s="18" t="s">
        <v>136</v>
      </c>
      <c r="Q71" s="18" t="s">
        <v>136</v>
      </c>
      <c r="R71" s="18" t="s">
        <v>136</v>
      </c>
      <c r="S71" s="127" t="s">
        <v>136</v>
      </c>
      <c r="T71" s="18" t="s">
        <v>136</v>
      </c>
      <c r="U71" s="12" t="s">
        <v>136</v>
      </c>
      <c r="V71" s="13" t="s">
        <v>149</v>
      </c>
      <c r="W71" s="14">
        <f t="shared" ref="W71:W77" si="13">COUNT(I71:T71)</f>
        <v>1</v>
      </c>
      <c r="X71" s="128">
        <f t="shared" ref="X71:X77" si="14">MIN(I71:T71)</f>
        <v>5.0000000000000001E-3</v>
      </c>
      <c r="Y71" s="50" t="s">
        <v>152</v>
      </c>
      <c r="Z71" s="129">
        <f t="shared" ref="Z71:Z77" si="15">MAX(I71:T71)</f>
        <v>5.0000000000000001E-3</v>
      </c>
      <c r="AA71" s="127">
        <f t="shared" ref="AA71:AA77" si="16">AVERAGE(I71:T71)</f>
        <v>5.0000000000000001E-3</v>
      </c>
    </row>
    <row r="72" spans="3:27" ht="12" x14ac:dyDescent="0.2">
      <c r="C72" s="325"/>
      <c r="D72" s="327" t="s">
        <v>70</v>
      </c>
      <c r="E72" s="328"/>
      <c r="F72" s="328"/>
      <c r="G72" s="75" t="s">
        <v>29</v>
      </c>
      <c r="H72" s="130" t="s">
        <v>136</v>
      </c>
      <c r="I72" s="130" t="s">
        <v>136</v>
      </c>
      <c r="J72" s="130" t="s">
        <v>136</v>
      </c>
      <c r="K72" s="130" t="s">
        <v>136</v>
      </c>
      <c r="L72" s="130" t="s">
        <v>136</v>
      </c>
      <c r="M72" s="169">
        <v>8.9999999999999993E-3</v>
      </c>
      <c r="N72" s="130" t="s">
        <v>136</v>
      </c>
      <c r="O72" s="130" t="s">
        <v>136</v>
      </c>
      <c r="P72" s="130" t="s">
        <v>136</v>
      </c>
      <c r="Q72" s="130" t="s">
        <v>136</v>
      </c>
      <c r="R72" s="130" t="s">
        <v>136</v>
      </c>
      <c r="S72" s="169" t="s">
        <v>136</v>
      </c>
      <c r="T72" s="130" t="s">
        <v>136</v>
      </c>
      <c r="U72" s="77" t="s">
        <v>136</v>
      </c>
      <c r="V72" s="78" t="s">
        <v>149</v>
      </c>
      <c r="W72" s="95">
        <f t="shared" si="13"/>
        <v>1</v>
      </c>
      <c r="X72" s="108">
        <f t="shared" si="14"/>
        <v>8.9999999999999993E-3</v>
      </c>
      <c r="Y72" s="102" t="s">
        <v>152</v>
      </c>
      <c r="Z72" s="109">
        <f t="shared" si="15"/>
        <v>8.9999999999999993E-3</v>
      </c>
      <c r="AA72" s="64">
        <f t="shared" si="16"/>
        <v>8.9999999999999993E-3</v>
      </c>
    </row>
    <row r="73" spans="3:27" ht="12" x14ac:dyDescent="0.2">
      <c r="C73" s="325"/>
      <c r="D73" s="296" t="s">
        <v>71</v>
      </c>
      <c r="E73" s="297"/>
      <c r="F73" s="297"/>
      <c r="G73" s="44" t="s">
        <v>29</v>
      </c>
      <c r="H73" s="18" t="s">
        <v>136</v>
      </c>
      <c r="I73" s="18" t="s">
        <v>136</v>
      </c>
      <c r="J73" s="18" t="s">
        <v>136</v>
      </c>
      <c r="K73" s="18" t="s">
        <v>136</v>
      </c>
      <c r="L73" s="18" t="s">
        <v>136</v>
      </c>
      <c r="M73" s="161">
        <v>0.08</v>
      </c>
      <c r="N73" s="18" t="s">
        <v>136</v>
      </c>
      <c r="O73" s="18" t="s">
        <v>136</v>
      </c>
      <c r="P73" s="18" t="s">
        <v>136</v>
      </c>
      <c r="Q73" s="18" t="s">
        <v>136</v>
      </c>
      <c r="R73" s="18" t="s">
        <v>136</v>
      </c>
      <c r="S73" s="161" t="s">
        <v>136</v>
      </c>
      <c r="T73" s="18" t="s">
        <v>136</v>
      </c>
      <c r="U73" s="84" t="s">
        <v>136</v>
      </c>
      <c r="V73" s="85" t="s">
        <v>149</v>
      </c>
      <c r="W73" s="86">
        <f t="shared" si="13"/>
        <v>1</v>
      </c>
      <c r="X73" s="222">
        <f t="shared" si="14"/>
        <v>0.08</v>
      </c>
      <c r="Y73" s="223" t="s">
        <v>152</v>
      </c>
      <c r="Z73" s="224">
        <f t="shared" si="15"/>
        <v>0.08</v>
      </c>
      <c r="AA73" s="225">
        <f t="shared" si="16"/>
        <v>0.08</v>
      </c>
    </row>
    <row r="74" spans="3:27" ht="12" x14ac:dyDescent="0.2">
      <c r="C74" s="325"/>
      <c r="D74" s="296" t="s">
        <v>72</v>
      </c>
      <c r="E74" s="297"/>
      <c r="F74" s="297"/>
      <c r="G74" s="44" t="s">
        <v>29</v>
      </c>
      <c r="H74" s="18" t="s">
        <v>136</v>
      </c>
      <c r="I74" s="18" t="s">
        <v>136</v>
      </c>
      <c r="J74" s="18" t="s">
        <v>136</v>
      </c>
      <c r="K74" s="18" t="s">
        <v>136</v>
      </c>
      <c r="L74" s="18" t="s">
        <v>136</v>
      </c>
      <c r="M74" s="161">
        <v>0.01</v>
      </c>
      <c r="N74" s="18" t="s">
        <v>136</v>
      </c>
      <c r="O74" s="18" t="s">
        <v>136</v>
      </c>
      <c r="P74" s="18" t="s">
        <v>136</v>
      </c>
      <c r="Q74" s="18" t="s">
        <v>136</v>
      </c>
      <c r="R74" s="18" t="s">
        <v>136</v>
      </c>
      <c r="S74" s="161" t="s">
        <v>136</v>
      </c>
      <c r="T74" s="18" t="s">
        <v>136</v>
      </c>
      <c r="U74" s="12" t="s">
        <v>136</v>
      </c>
      <c r="V74" s="13" t="s">
        <v>149</v>
      </c>
      <c r="W74" s="14">
        <f t="shared" si="13"/>
        <v>1</v>
      </c>
      <c r="X74" s="159">
        <f t="shared" si="14"/>
        <v>0.01</v>
      </c>
      <c r="Y74" s="174" t="s">
        <v>152</v>
      </c>
      <c r="Z74" s="160">
        <f t="shared" si="15"/>
        <v>0.01</v>
      </c>
      <c r="AA74" s="161">
        <f t="shared" si="16"/>
        <v>0.01</v>
      </c>
    </row>
    <row r="75" spans="3:27" ht="12" x14ac:dyDescent="0.2">
      <c r="C75" s="325"/>
      <c r="D75" s="296" t="s">
        <v>73</v>
      </c>
      <c r="E75" s="297"/>
      <c r="F75" s="297"/>
      <c r="G75" s="44" t="s">
        <v>29</v>
      </c>
      <c r="H75" s="18" t="s">
        <v>136</v>
      </c>
      <c r="I75" s="18" t="s">
        <v>136</v>
      </c>
      <c r="J75" s="18" t="s">
        <v>136</v>
      </c>
      <c r="K75" s="18" t="s">
        <v>136</v>
      </c>
      <c r="L75" s="18" t="s">
        <v>136</v>
      </c>
      <c r="M75" s="161">
        <v>0.03</v>
      </c>
      <c r="N75" s="18" t="s">
        <v>136</v>
      </c>
      <c r="O75" s="18" t="s">
        <v>136</v>
      </c>
      <c r="P75" s="18" t="s">
        <v>136</v>
      </c>
      <c r="Q75" s="18" t="s">
        <v>136</v>
      </c>
      <c r="R75" s="18" t="s">
        <v>136</v>
      </c>
      <c r="S75" s="161" t="s">
        <v>136</v>
      </c>
      <c r="T75" s="18" t="s">
        <v>136</v>
      </c>
      <c r="U75" s="12" t="s">
        <v>136</v>
      </c>
      <c r="V75" s="13" t="s">
        <v>149</v>
      </c>
      <c r="W75" s="14">
        <f t="shared" si="13"/>
        <v>1</v>
      </c>
      <c r="X75" s="159">
        <f t="shared" si="14"/>
        <v>0.03</v>
      </c>
      <c r="Y75" s="174" t="s">
        <v>152</v>
      </c>
      <c r="Z75" s="160">
        <f t="shared" si="15"/>
        <v>0.03</v>
      </c>
      <c r="AA75" s="161">
        <f t="shared" si="16"/>
        <v>0.03</v>
      </c>
    </row>
    <row r="76" spans="3:27" ht="12" x14ac:dyDescent="0.2">
      <c r="C76" s="325"/>
      <c r="D76" s="296" t="s">
        <v>74</v>
      </c>
      <c r="E76" s="297"/>
      <c r="F76" s="297"/>
      <c r="G76" s="44" t="s">
        <v>29</v>
      </c>
      <c r="H76" s="130" t="s">
        <v>136</v>
      </c>
      <c r="I76" s="130" t="s">
        <v>136</v>
      </c>
      <c r="J76" s="130" t="s">
        <v>136</v>
      </c>
      <c r="K76" s="130" t="s">
        <v>136</v>
      </c>
      <c r="L76" s="130" t="s">
        <v>136</v>
      </c>
      <c r="M76" s="149">
        <v>0.05</v>
      </c>
      <c r="N76" s="130" t="s">
        <v>136</v>
      </c>
      <c r="O76" s="130" t="s">
        <v>136</v>
      </c>
      <c r="P76" s="130" t="s">
        <v>136</v>
      </c>
      <c r="Q76" s="130" t="s">
        <v>136</v>
      </c>
      <c r="R76" s="130" t="s">
        <v>136</v>
      </c>
      <c r="S76" s="149" t="s">
        <v>136</v>
      </c>
      <c r="T76" s="130" t="s">
        <v>136</v>
      </c>
      <c r="U76" s="77" t="s">
        <v>136</v>
      </c>
      <c r="V76" s="78" t="s">
        <v>149</v>
      </c>
      <c r="W76" s="95">
        <f t="shared" si="13"/>
        <v>1</v>
      </c>
      <c r="X76" s="150">
        <f t="shared" si="14"/>
        <v>0.05</v>
      </c>
      <c r="Y76" s="176" t="s">
        <v>152</v>
      </c>
      <c r="Z76" s="152">
        <f t="shared" si="15"/>
        <v>0.05</v>
      </c>
      <c r="AA76" s="149">
        <f t="shared" si="16"/>
        <v>0.05</v>
      </c>
    </row>
    <row r="77" spans="3:27" ht="12" x14ac:dyDescent="0.2">
      <c r="C77" s="325"/>
      <c r="D77" s="329" t="s">
        <v>75</v>
      </c>
      <c r="E77" s="330"/>
      <c r="F77" s="330"/>
      <c r="G77" s="137" t="s">
        <v>29</v>
      </c>
      <c r="H77" s="18" t="s">
        <v>136</v>
      </c>
      <c r="I77" s="18" t="s">
        <v>136</v>
      </c>
      <c r="J77" s="18" t="s">
        <v>136</v>
      </c>
      <c r="K77" s="18" t="s">
        <v>136</v>
      </c>
      <c r="L77" s="18" t="s">
        <v>136</v>
      </c>
      <c r="M77" s="90">
        <v>0.06</v>
      </c>
      <c r="N77" s="18" t="s">
        <v>136</v>
      </c>
      <c r="O77" s="18" t="s">
        <v>136</v>
      </c>
      <c r="P77" s="18" t="s">
        <v>136</v>
      </c>
      <c r="Q77" s="18" t="s">
        <v>136</v>
      </c>
      <c r="R77" s="18" t="s">
        <v>136</v>
      </c>
      <c r="S77" s="90" t="s">
        <v>136</v>
      </c>
      <c r="T77" s="18" t="s">
        <v>136</v>
      </c>
      <c r="U77" s="84" t="s">
        <v>136</v>
      </c>
      <c r="V77" s="85" t="s">
        <v>149</v>
      </c>
      <c r="W77" s="86">
        <f t="shared" si="13"/>
        <v>1</v>
      </c>
      <c r="X77" s="177">
        <f t="shared" si="14"/>
        <v>0.06</v>
      </c>
      <c r="Y77" s="151" t="s">
        <v>152</v>
      </c>
      <c r="Z77" s="178">
        <f t="shared" si="15"/>
        <v>0.06</v>
      </c>
      <c r="AA77" s="90">
        <f t="shared" si="16"/>
        <v>0.06</v>
      </c>
    </row>
    <row r="78" spans="3:27" ht="12" x14ac:dyDescent="0.2">
      <c r="C78" s="325"/>
      <c r="D78" s="296" t="s">
        <v>76</v>
      </c>
      <c r="E78" s="297"/>
      <c r="F78" s="297"/>
      <c r="G78" s="44" t="s">
        <v>29</v>
      </c>
      <c r="H78" s="18" t="s">
        <v>136</v>
      </c>
      <c r="I78" s="18" t="s">
        <v>136</v>
      </c>
      <c r="J78" s="18" t="s">
        <v>136</v>
      </c>
      <c r="K78" s="18" t="s">
        <v>136</v>
      </c>
      <c r="L78" s="18" t="s">
        <v>136</v>
      </c>
      <c r="M78" s="90">
        <v>0.17</v>
      </c>
      <c r="N78" s="18" t="s">
        <v>136</v>
      </c>
      <c r="O78" s="18" t="s">
        <v>136</v>
      </c>
      <c r="P78" s="18" t="s">
        <v>136</v>
      </c>
      <c r="Q78" s="18" t="s">
        <v>136</v>
      </c>
      <c r="R78" s="18" t="s">
        <v>136</v>
      </c>
      <c r="S78" s="90">
        <v>0.17</v>
      </c>
      <c r="T78" s="18" t="s">
        <v>136</v>
      </c>
      <c r="U78" s="12" t="s">
        <v>136</v>
      </c>
      <c r="V78" s="13" t="s">
        <v>149</v>
      </c>
      <c r="W78" s="14">
        <f>COUNT(I78:T78)</f>
        <v>2</v>
      </c>
      <c r="X78" s="177">
        <f>MIN(I78:T78)</f>
        <v>0.17</v>
      </c>
      <c r="Y78" s="151" t="s">
        <v>152</v>
      </c>
      <c r="Z78" s="178">
        <f>MAX(I78:T78)</f>
        <v>0.17</v>
      </c>
      <c r="AA78" s="90">
        <f>AVERAGE(I78:T78)</f>
        <v>0.17</v>
      </c>
    </row>
    <row r="79" spans="3:27" ht="12" x14ac:dyDescent="0.2">
      <c r="C79" s="325"/>
      <c r="D79" s="296" t="s">
        <v>77</v>
      </c>
      <c r="E79" s="297"/>
      <c r="F79" s="297"/>
      <c r="G79" s="44" t="s">
        <v>29</v>
      </c>
      <c r="H79" s="18" t="s">
        <v>136</v>
      </c>
      <c r="I79" s="18" t="s">
        <v>136</v>
      </c>
      <c r="J79" s="18" t="s">
        <v>136</v>
      </c>
      <c r="K79" s="18" t="s">
        <v>136</v>
      </c>
      <c r="L79" s="18" t="s">
        <v>136</v>
      </c>
      <c r="M79" s="161">
        <v>0.04</v>
      </c>
      <c r="N79" s="18" t="s">
        <v>136</v>
      </c>
      <c r="O79" s="18" t="s">
        <v>136</v>
      </c>
      <c r="P79" s="18" t="s">
        <v>136</v>
      </c>
      <c r="Q79" s="18" t="s">
        <v>136</v>
      </c>
      <c r="R79" s="18" t="s">
        <v>136</v>
      </c>
      <c r="S79" s="161">
        <v>0.04</v>
      </c>
      <c r="T79" s="18" t="s">
        <v>136</v>
      </c>
      <c r="U79" s="12" t="s">
        <v>136</v>
      </c>
      <c r="V79" s="13" t="s">
        <v>149</v>
      </c>
      <c r="W79" s="14">
        <f>COUNT(I79:T79)</f>
        <v>2</v>
      </c>
      <c r="X79" s="159">
        <f>MIN(I79:T79)</f>
        <v>0.04</v>
      </c>
      <c r="Y79" s="50" t="s">
        <v>152</v>
      </c>
      <c r="Z79" s="160">
        <f>MAX(I79:T79)</f>
        <v>0.04</v>
      </c>
      <c r="AA79" s="161">
        <f>AVERAGE(I79:T79)</f>
        <v>0.04</v>
      </c>
    </row>
    <row r="80" spans="3:27" ht="12" customHeight="1" x14ac:dyDescent="0.2">
      <c r="C80" s="325"/>
      <c r="D80" s="296" t="s">
        <v>78</v>
      </c>
      <c r="E80" s="297"/>
      <c r="F80" s="297"/>
      <c r="G80" s="44" t="s">
        <v>29</v>
      </c>
      <c r="H80" s="18" t="s">
        <v>136</v>
      </c>
      <c r="I80" s="18" t="s">
        <v>136</v>
      </c>
      <c r="J80" s="18" t="s">
        <v>136</v>
      </c>
      <c r="K80" s="18" t="s">
        <v>136</v>
      </c>
      <c r="L80" s="18" t="s">
        <v>136</v>
      </c>
      <c r="M80" s="67">
        <v>0.01</v>
      </c>
      <c r="N80" s="18" t="s">
        <v>136</v>
      </c>
      <c r="O80" s="18" t="s">
        <v>136</v>
      </c>
      <c r="P80" s="18" t="s">
        <v>136</v>
      </c>
      <c r="Q80" s="18" t="s">
        <v>136</v>
      </c>
      <c r="R80" s="18" t="s">
        <v>136</v>
      </c>
      <c r="S80" s="67" t="s">
        <v>136</v>
      </c>
      <c r="T80" s="18" t="s">
        <v>136</v>
      </c>
      <c r="U80" s="21" t="s">
        <v>136</v>
      </c>
      <c r="V80" s="22" t="s">
        <v>149</v>
      </c>
      <c r="W80" s="23">
        <f>COUNT(I80:T80)</f>
        <v>1</v>
      </c>
      <c r="X80" s="108">
        <f t="shared" ref="X80" si="17">MIN(I80:T80)</f>
        <v>0.01</v>
      </c>
      <c r="Y80" s="102" t="s">
        <v>152</v>
      </c>
      <c r="Z80" s="109">
        <f t="shared" ref="Z80" si="18">MAX(I80:T80)</f>
        <v>0.01</v>
      </c>
      <c r="AA80" s="64">
        <f t="shared" ref="AA80" si="19">AVERAGE(I80:T80)</f>
        <v>0.01</v>
      </c>
    </row>
    <row r="81" spans="3:27" ht="12" customHeight="1" x14ac:dyDescent="0.2">
      <c r="C81" s="324" t="s">
        <v>79</v>
      </c>
      <c r="D81" s="293" t="s">
        <v>80</v>
      </c>
      <c r="E81" s="294"/>
      <c r="F81" s="294"/>
      <c r="G81" s="119" t="s">
        <v>29</v>
      </c>
      <c r="H81" s="180" t="s">
        <v>136</v>
      </c>
      <c r="I81" s="180" t="s">
        <v>136</v>
      </c>
      <c r="J81" s="28" t="s">
        <v>136</v>
      </c>
      <c r="K81" s="28" t="s">
        <v>136</v>
      </c>
      <c r="L81" s="28" t="s">
        <v>136</v>
      </c>
      <c r="M81" s="181" t="s">
        <v>136</v>
      </c>
      <c r="N81" s="28" t="s">
        <v>136</v>
      </c>
      <c r="O81" s="28" t="s">
        <v>136</v>
      </c>
      <c r="P81" s="28" t="s">
        <v>136</v>
      </c>
      <c r="Q81" s="28" t="s">
        <v>136</v>
      </c>
      <c r="R81" s="28" t="s">
        <v>136</v>
      </c>
      <c r="S81" s="181" t="s">
        <v>136</v>
      </c>
      <c r="T81" s="28" t="s">
        <v>136</v>
      </c>
      <c r="U81" s="182"/>
      <c r="V81" s="122" t="s">
        <v>136</v>
      </c>
      <c r="W81" s="44"/>
      <c r="X81" s="182"/>
      <c r="Y81" s="183" t="s">
        <v>136</v>
      </c>
      <c r="Z81" s="119"/>
      <c r="AA81" s="180" t="s">
        <v>136</v>
      </c>
    </row>
    <row r="82" spans="3:27" ht="12" x14ac:dyDescent="0.2">
      <c r="C82" s="325"/>
      <c r="D82" s="296" t="s">
        <v>81</v>
      </c>
      <c r="E82" s="297"/>
      <c r="F82" s="297"/>
      <c r="G82" s="44" t="s">
        <v>29</v>
      </c>
      <c r="H82" s="70" t="s">
        <v>136</v>
      </c>
      <c r="I82" s="70" t="s">
        <v>136</v>
      </c>
      <c r="J82" s="18" t="s">
        <v>136</v>
      </c>
      <c r="K82" s="18" t="s">
        <v>136</v>
      </c>
      <c r="L82" s="18" t="s">
        <v>136</v>
      </c>
      <c r="M82" s="184" t="s">
        <v>136</v>
      </c>
      <c r="N82" s="18" t="s">
        <v>136</v>
      </c>
      <c r="O82" s="18" t="s">
        <v>136</v>
      </c>
      <c r="P82" s="18" t="s">
        <v>136</v>
      </c>
      <c r="Q82" s="18" t="s">
        <v>136</v>
      </c>
      <c r="R82" s="18" t="s">
        <v>136</v>
      </c>
      <c r="S82" s="184" t="s">
        <v>136</v>
      </c>
      <c r="T82" s="18" t="s">
        <v>136</v>
      </c>
      <c r="U82" s="121"/>
      <c r="V82" s="122" t="s">
        <v>136</v>
      </c>
      <c r="W82" s="44"/>
      <c r="X82" s="121"/>
      <c r="Y82" s="122" t="s">
        <v>136</v>
      </c>
      <c r="Z82" s="44"/>
      <c r="AA82" s="70" t="s">
        <v>136</v>
      </c>
    </row>
    <row r="83" spans="3:27" ht="12" x14ac:dyDescent="0.2">
      <c r="C83" s="325"/>
      <c r="D83" s="296" t="s">
        <v>82</v>
      </c>
      <c r="E83" s="297"/>
      <c r="F83" s="297"/>
      <c r="G83" s="44" t="s">
        <v>29</v>
      </c>
      <c r="H83" s="70" t="s">
        <v>136</v>
      </c>
      <c r="I83" s="70" t="s">
        <v>136</v>
      </c>
      <c r="J83" s="18" t="s">
        <v>136</v>
      </c>
      <c r="K83" s="18" t="s">
        <v>136</v>
      </c>
      <c r="L83" s="18" t="s">
        <v>136</v>
      </c>
      <c r="M83" s="184" t="s">
        <v>136</v>
      </c>
      <c r="N83" s="18" t="s">
        <v>136</v>
      </c>
      <c r="O83" s="18" t="s">
        <v>136</v>
      </c>
      <c r="P83" s="18" t="s">
        <v>136</v>
      </c>
      <c r="Q83" s="18" t="s">
        <v>136</v>
      </c>
      <c r="R83" s="18" t="s">
        <v>136</v>
      </c>
      <c r="S83" s="184" t="s">
        <v>136</v>
      </c>
      <c r="T83" s="18" t="s">
        <v>136</v>
      </c>
      <c r="U83" s="121"/>
      <c r="V83" s="122" t="s">
        <v>136</v>
      </c>
      <c r="W83" s="44"/>
      <c r="X83" s="121"/>
      <c r="Y83" s="122" t="s">
        <v>136</v>
      </c>
      <c r="Z83" s="44"/>
      <c r="AA83" s="70" t="s">
        <v>136</v>
      </c>
    </row>
    <row r="84" spans="3:27" ht="10.5" customHeight="1" x14ac:dyDescent="0.2">
      <c r="C84" s="325"/>
      <c r="D84" s="296" t="s">
        <v>83</v>
      </c>
      <c r="E84" s="297"/>
      <c r="F84" s="297"/>
      <c r="G84" s="44" t="s">
        <v>29</v>
      </c>
      <c r="H84" s="70" t="s">
        <v>186</v>
      </c>
      <c r="I84" s="70" t="s">
        <v>136</v>
      </c>
      <c r="J84" s="18" t="s">
        <v>136</v>
      </c>
      <c r="K84" s="18" t="s">
        <v>136</v>
      </c>
      <c r="L84" s="18" t="s">
        <v>136</v>
      </c>
      <c r="M84" s="184" t="s">
        <v>136</v>
      </c>
      <c r="N84" s="18" t="s">
        <v>136</v>
      </c>
      <c r="O84" s="18" t="s">
        <v>136</v>
      </c>
      <c r="P84" s="18" t="s">
        <v>136</v>
      </c>
      <c r="Q84" s="18" t="s">
        <v>136</v>
      </c>
      <c r="R84" s="18" t="s">
        <v>136</v>
      </c>
      <c r="S84" s="184" t="s">
        <v>136</v>
      </c>
      <c r="T84" s="18" t="s">
        <v>136</v>
      </c>
      <c r="U84" s="121"/>
      <c r="V84" s="122" t="s">
        <v>136</v>
      </c>
      <c r="W84" s="44"/>
      <c r="X84" s="121"/>
      <c r="Y84" s="122" t="s">
        <v>136</v>
      </c>
      <c r="Z84" s="44"/>
      <c r="AA84" s="70" t="s">
        <v>136</v>
      </c>
    </row>
    <row r="85" spans="3:27" ht="10.5" customHeight="1" x14ac:dyDescent="0.2">
      <c r="C85" s="326"/>
      <c r="D85" s="299" t="s">
        <v>84</v>
      </c>
      <c r="E85" s="300"/>
      <c r="F85" s="300"/>
      <c r="G85" s="53" t="s">
        <v>29</v>
      </c>
      <c r="H85" s="71" t="s">
        <v>186</v>
      </c>
      <c r="I85" s="71" t="s">
        <v>136</v>
      </c>
      <c r="J85" s="27" t="s">
        <v>136</v>
      </c>
      <c r="K85" s="27" t="s">
        <v>136</v>
      </c>
      <c r="L85" s="27" t="s">
        <v>136</v>
      </c>
      <c r="M85" s="186" t="s">
        <v>136</v>
      </c>
      <c r="N85" s="27" t="s">
        <v>136</v>
      </c>
      <c r="O85" s="27" t="s">
        <v>136</v>
      </c>
      <c r="P85" s="27" t="s">
        <v>136</v>
      </c>
      <c r="Q85" s="27" t="s">
        <v>136</v>
      </c>
      <c r="R85" s="27" t="s">
        <v>136</v>
      </c>
      <c r="S85" s="186" t="s">
        <v>136</v>
      </c>
      <c r="T85" s="27" t="s">
        <v>136</v>
      </c>
      <c r="U85" s="163"/>
      <c r="V85" s="164" t="s">
        <v>136</v>
      </c>
      <c r="W85" s="53"/>
      <c r="X85" s="163"/>
      <c r="Y85" s="164" t="s">
        <v>136</v>
      </c>
      <c r="Z85" s="53"/>
      <c r="AA85" s="71" t="s">
        <v>136</v>
      </c>
    </row>
    <row r="86" spans="3:27" ht="12" customHeight="1" x14ac:dyDescent="0.2">
      <c r="C86" s="324" t="s">
        <v>85</v>
      </c>
      <c r="D86" s="293" t="s">
        <v>86</v>
      </c>
      <c r="E86" s="294"/>
      <c r="F86" s="294"/>
      <c r="G86" s="119" t="s">
        <v>29</v>
      </c>
      <c r="H86" s="28" t="s">
        <v>187</v>
      </c>
      <c r="I86" s="28" t="s">
        <v>136</v>
      </c>
      <c r="J86" s="28" t="s">
        <v>136</v>
      </c>
      <c r="K86" s="28" t="s">
        <v>136</v>
      </c>
      <c r="L86" s="28" t="s">
        <v>136</v>
      </c>
      <c r="M86" s="187">
        <v>6.0000000000000001E-3</v>
      </c>
      <c r="N86" s="28" t="s">
        <v>136</v>
      </c>
      <c r="O86" s="28" t="s">
        <v>136</v>
      </c>
      <c r="P86" s="28" t="s">
        <v>136</v>
      </c>
      <c r="Q86" s="28" t="s">
        <v>136</v>
      </c>
      <c r="R86" s="28" t="s">
        <v>136</v>
      </c>
      <c r="S86" s="28" t="s">
        <v>136</v>
      </c>
      <c r="T86" s="28" t="s">
        <v>136</v>
      </c>
      <c r="U86" s="37">
        <v>0</v>
      </c>
      <c r="V86" s="47" t="s">
        <v>149</v>
      </c>
      <c r="W86" s="39">
        <v>1</v>
      </c>
      <c r="X86" s="128">
        <f t="shared" ref="X86" si="20">MIN(I86:T86)</f>
        <v>6.0000000000000001E-3</v>
      </c>
      <c r="Y86" s="50" t="s">
        <v>152</v>
      </c>
      <c r="Z86" s="129">
        <f t="shared" ref="Z86" si="21">MAX(I86:T86)</f>
        <v>6.0000000000000001E-3</v>
      </c>
      <c r="AA86" s="127">
        <f t="shared" ref="AA86" si="22">AVERAGE(I86:T86)</f>
        <v>6.0000000000000001E-3</v>
      </c>
    </row>
    <row r="87" spans="3:27" ht="12" x14ac:dyDescent="0.2">
      <c r="C87" s="325"/>
      <c r="D87" s="296" t="s">
        <v>87</v>
      </c>
      <c r="E87" s="297"/>
      <c r="F87" s="297"/>
      <c r="G87" s="44" t="s">
        <v>29</v>
      </c>
      <c r="H87" s="18" t="s">
        <v>179</v>
      </c>
      <c r="I87" s="18" t="s">
        <v>136</v>
      </c>
      <c r="J87" s="18" t="s">
        <v>136</v>
      </c>
      <c r="K87" s="18" t="s">
        <v>136</v>
      </c>
      <c r="L87" s="18" t="s">
        <v>136</v>
      </c>
      <c r="M87" s="184" t="s">
        <v>136</v>
      </c>
      <c r="N87" s="18" t="s">
        <v>136</v>
      </c>
      <c r="O87" s="18" t="s">
        <v>136</v>
      </c>
      <c r="P87" s="18" t="s">
        <v>136</v>
      </c>
      <c r="Q87" s="18" t="s">
        <v>136</v>
      </c>
      <c r="R87" s="18" t="s">
        <v>136</v>
      </c>
      <c r="S87" s="18" t="s">
        <v>136</v>
      </c>
      <c r="T87" s="18" t="s">
        <v>136</v>
      </c>
      <c r="U87" s="121"/>
      <c r="V87" s="122" t="s">
        <v>136</v>
      </c>
      <c r="W87" s="44"/>
      <c r="X87" s="121"/>
      <c r="Y87" s="122" t="s">
        <v>136</v>
      </c>
      <c r="Z87" s="44"/>
      <c r="AA87" s="70" t="s">
        <v>136</v>
      </c>
    </row>
    <row r="88" spans="3:27" ht="12" x14ac:dyDescent="0.2">
      <c r="C88" s="325"/>
      <c r="D88" s="296" t="s">
        <v>88</v>
      </c>
      <c r="E88" s="297"/>
      <c r="F88" s="297"/>
      <c r="G88" s="44" t="s">
        <v>29</v>
      </c>
      <c r="H88" s="18" t="s">
        <v>188</v>
      </c>
      <c r="I88" s="18" t="s">
        <v>136</v>
      </c>
      <c r="J88" s="18" t="s">
        <v>136</v>
      </c>
      <c r="K88" s="18" t="s">
        <v>136</v>
      </c>
      <c r="L88" s="18" t="s">
        <v>136</v>
      </c>
      <c r="M88" s="184" t="s">
        <v>136</v>
      </c>
      <c r="N88" s="18" t="s">
        <v>136</v>
      </c>
      <c r="O88" s="18" t="s">
        <v>136</v>
      </c>
      <c r="P88" s="18" t="s">
        <v>136</v>
      </c>
      <c r="Q88" s="18" t="s">
        <v>136</v>
      </c>
      <c r="R88" s="18" t="s">
        <v>136</v>
      </c>
      <c r="S88" s="18" t="s">
        <v>136</v>
      </c>
      <c r="T88" s="18" t="s">
        <v>136</v>
      </c>
      <c r="U88" s="121"/>
      <c r="V88" s="122" t="s">
        <v>136</v>
      </c>
      <c r="W88" s="44"/>
      <c r="X88" s="121"/>
      <c r="Y88" s="122" t="s">
        <v>136</v>
      </c>
      <c r="Z88" s="44"/>
      <c r="AA88" s="70" t="s">
        <v>136</v>
      </c>
    </row>
    <row r="89" spans="3:27" ht="12" x14ac:dyDescent="0.2">
      <c r="C89" s="325"/>
      <c r="D89" s="327" t="s">
        <v>89</v>
      </c>
      <c r="E89" s="328"/>
      <c r="F89" s="328"/>
      <c r="G89" s="75" t="s">
        <v>29</v>
      </c>
      <c r="H89" s="130" t="s">
        <v>189</v>
      </c>
      <c r="I89" s="130" t="s">
        <v>136</v>
      </c>
      <c r="J89" s="130" t="s">
        <v>136</v>
      </c>
      <c r="K89" s="130" t="s">
        <v>136</v>
      </c>
      <c r="L89" s="130" t="s">
        <v>136</v>
      </c>
      <c r="M89" s="260" t="s">
        <v>136</v>
      </c>
      <c r="N89" s="130" t="s">
        <v>136</v>
      </c>
      <c r="O89" s="130" t="s">
        <v>136</v>
      </c>
      <c r="P89" s="130" t="s">
        <v>136</v>
      </c>
      <c r="Q89" s="130" t="s">
        <v>136</v>
      </c>
      <c r="R89" s="130" t="s">
        <v>136</v>
      </c>
      <c r="S89" s="130" t="s">
        <v>136</v>
      </c>
      <c r="T89" s="130" t="s">
        <v>136</v>
      </c>
      <c r="U89" s="132"/>
      <c r="V89" s="133" t="s">
        <v>136</v>
      </c>
      <c r="W89" s="75"/>
      <c r="X89" s="132"/>
      <c r="Y89" s="133" t="s">
        <v>136</v>
      </c>
      <c r="Z89" s="75"/>
      <c r="AA89" s="175" t="s">
        <v>136</v>
      </c>
    </row>
    <row r="90" spans="3:27" ht="12" x14ac:dyDescent="0.2">
      <c r="C90" s="325"/>
      <c r="D90" s="296" t="s">
        <v>90</v>
      </c>
      <c r="E90" s="297"/>
      <c r="F90" s="297"/>
      <c r="G90" s="44" t="s">
        <v>29</v>
      </c>
      <c r="H90" s="18" t="s">
        <v>190</v>
      </c>
      <c r="I90" s="18" t="s">
        <v>136</v>
      </c>
      <c r="J90" s="18" t="s">
        <v>136</v>
      </c>
      <c r="K90" s="18" t="s">
        <v>136</v>
      </c>
      <c r="L90" s="18" t="s">
        <v>136</v>
      </c>
      <c r="M90" s="184" t="s">
        <v>136</v>
      </c>
      <c r="N90" s="18" t="s">
        <v>136</v>
      </c>
      <c r="O90" s="18" t="s">
        <v>136</v>
      </c>
      <c r="P90" s="18" t="s">
        <v>136</v>
      </c>
      <c r="Q90" s="18" t="s">
        <v>136</v>
      </c>
      <c r="R90" s="18" t="s">
        <v>136</v>
      </c>
      <c r="S90" s="18" t="s">
        <v>136</v>
      </c>
      <c r="T90" s="18" t="s">
        <v>136</v>
      </c>
      <c r="U90" s="121"/>
      <c r="V90" s="122" t="s">
        <v>136</v>
      </c>
      <c r="W90" s="44"/>
      <c r="X90" s="15"/>
      <c r="Y90" s="122" t="s">
        <v>136</v>
      </c>
      <c r="Z90" s="17"/>
      <c r="AA90" s="17" t="s">
        <v>136</v>
      </c>
    </row>
    <row r="91" spans="3:27" ht="12" x14ac:dyDescent="0.2">
      <c r="C91" s="325"/>
      <c r="D91" s="296" t="s">
        <v>91</v>
      </c>
      <c r="E91" s="297"/>
      <c r="F91" s="297"/>
      <c r="G91" s="44" t="s">
        <v>29</v>
      </c>
      <c r="H91" s="18" t="s">
        <v>191</v>
      </c>
      <c r="I91" s="18" t="s">
        <v>136</v>
      </c>
      <c r="J91" s="18" t="s">
        <v>136</v>
      </c>
      <c r="K91" s="18" t="s">
        <v>136</v>
      </c>
      <c r="L91" s="18" t="s">
        <v>136</v>
      </c>
      <c r="M91" s="184" t="s">
        <v>136</v>
      </c>
      <c r="N91" s="18" t="s">
        <v>136</v>
      </c>
      <c r="O91" s="18" t="s">
        <v>136</v>
      </c>
      <c r="P91" s="18" t="s">
        <v>136</v>
      </c>
      <c r="Q91" s="18" t="s">
        <v>136</v>
      </c>
      <c r="R91" s="18" t="s">
        <v>136</v>
      </c>
      <c r="S91" s="18" t="s">
        <v>136</v>
      </c>
      <c r="T91" s="18" t="s">
        <v>136</v>
      </c>
      <c r="U91" s="121"/>
      <c r="V91" s="122" t="s">
        <v>136</v>
      </c>
      <c r="W91" s="44"/>
      <c r="X91" s="15"/>
      <c r="Y91" s="122" t="s">
        <v>136</v>
      </c>
      <c r="Z91" s="17"/>
      <c r="AA91" s="17" t="s">
        <v>136</v>
      </c>
    </row>
    <row r="92" spans="3:27" ht="12" x14ac:dyDescent="0.2">
      <c r="C92" s="325"/>
      <c r="D92" s="296" t="s">
        <v>92</v>
      </c>
      <c r="E92" s="297"/>
      <c r="F92" s="297"/>
      <c r="G92" s="44" t="s">
        <v>29</v>
      </c>
      <c r="H92" s="18" t="s">
        <v>171</v>
      </c>
      <c r="I92" s="18" t="s">
        <v>136</v>
      </c>
      <c r="J92" s="18" t="s">
        <v>136</v>
      </c>
      <c r="K92" s="18" t="s">
        <v>136</v>
      </c>
      <c r="L92" s="18" t="s">
        <v>136</v>
      </c>
      <c r="M92" s="184" t="s">
        <v>136</v>
      </c>
      <c r="N92" s="18" t="s">
        <v>136</v>
      </c>
      <c r="O92" s="18" t="s">
        <v>136</v>
      </c>
      <c r="P92" s="18" t="s">
        <v>136</v>
      </c>
      <c r="Q92" s="18" t="s">
        <v>136</v>
      </c>
      <c r="R92" s="18" t="s">
        <v>136</v>
      </c>
      <c r="S92" s="18" t="s">
        <v>136</v>
      </c>
      <c r="T92" s="18" t="s">
        <v>136</v>
      </c>
      <c r="U92" s="121"/>
      <c r="V92" s="122" t="s">
        <v>136</v>
      </c>
      <c r="W92" s="44"/>
      <c r="X92" s="15"/>
      <c r="Y92" s="122" t="s">
        <v>136</v>
      </c>
      <c r="Z92" s="17"/>
      <c r="AA92" s="17" t="s">
        <v>136</v>
      </c>
    </row>
    <row r="93" spans="3:27" ht="12" x14ac:dyDescent="0.2">
      <c r="C93" s="325"/>
      <c r="D93" s="327" t="s">
        <v>93</v>
      </c>
      <c r="E93" s="328"/>
      <c r="F93" s="328"/>
      <c r="G93" s="75" t="s">
        <v>29</v>
      </c>
      <c r="H93" s="130" t="s">
        <v>179</v>
      </c>
      <c r="I93" s="130" t="s">
        <v>136</v>
      </c>
      <c r="J93" s="130" t="s">
        <v>136</v>
      </c>
      <c r="K93" s="130" t="s">
        <v>136</v>
      </c>
      <c r="L93" s="130" t="s">
        <v>136</v>
      </c>
      <c r="M93" s="260" t="s">
        <v>136</v>
      </c>
      <c r="N93" s="130" t="s">
        <v>136</v>
      </c>
      <c r="O93" s="130" t="s">
        <v>136</v>
      </c>
      <c r="P93" s="130" t="s">
        <v>136</v>
      </c>
      <c r="Q93" s="130" t="s">
        <v>136</v>
      </c>
      <c r="R93" s="130" t="s">
        <v>136</v>
      </c>
      <c r="S93" s="130" t="s">
        <v>136</v>
      </c>
      <c r="T93" s="130" t="s">
        <v>136</v>
      </c>
      <c r="U93" s="132"/>
      <c r="V93" s="133" t="s">
        <v>136</v>
      </c>
      <c r="W93" s="75"/>
      <c r="X93" s="188"/>
      <c r="Y93" s="133" t="s">
        <v>136</v>
      </c>
      <c r="Z93" s="189"/>
      <c r="AA93" s="189" t="s">
        <v>136</v>
      </c>
    </row>
    <row r="94" spans="3:27" ht="12" x14ac:dyDescent="0.2">
      <c r="C94" s="325"/>
      <c r="D94" s="296" t="s">
        <v>94</v>
      </c>
      <c r="E94" s="297"/>
      <c r="F94" s="297"/>
      <c r="G94" s="44" t="s">
        <v>29</v>
      </c>
      <c r="H94" s="18" t="s">
        <v>179</v>
      </c>
      <c r="I94" s="18" t="s">
        <v>136</v>
      </c>
      <c r="J94" s="18" t="s">
        <v>136</v>
      </c>
      <c r="K94" s="18" t="s">
        <v>136</v>
      </c>
      <c r="L94" s="18" t="s">
        <v>136</v>
      </c>
      <c r="M94" s="184" t="s">
        <v>136</v>
      </c>
      <c r="N94" s="18" t="s">
        <v>136</v>
      </c>
      <c r="O94" s="18" t="s">
        <v>136</v>
      </c>
      <c r="P94" s="18" t="s">
        <v>136</v>
      </c>
      <c r="Q94" s="18" t="s">
        <v>136</v>
      </c>
      <c r="R94" s="18" t="s">
        <v>136</v>
      </c>
      <c r="S94" s="18" t="s">
        <v>136</v>
      </c>
      <c r="T94" s="18" t="s">
        <v>136</v>
      </c>
      <c r="U94" s="121"/>
      <c r="V94" s="122" t="s">
        <v>136</v>
      </c>
      <c r="W94" s="44"/>
      <c r="X94" s="15"/>
      <c r="Y94" s="122" t="s">
        <v>136</v>
      </c>
      <c r="Z94" s="17"/>
      <c r="AA94" s="17" t="s">
        <v>136</v>
      </c>
    </row>
    <row r="95" spans="3:27" ht="12" x14ac:dyDescent="0.2">
      <c r="C95" s="325"/>
      <c r="D95" s="296" t="s">
        <v>95</v>
      </c>
      <c r="E95" s="297"/>
      <c r="F95" s="297"/>
      <c r="G95" s="44" t="s">
        <v>29</v>
      </c>
      <c r="H95" s="18" t="s">
        <v>184</v>
      </c>
      <c r="I95" s="18" t="s">
        <v>136</v>
      </c>
      <c r="J95" s="18" t="s">
        <v>136</v>
      </c>
      <c r="K95" s="18" t="s">
        <v>136</v>
      </c>
      <c r="L95" s="18" t="s">
        <v>136</v>
      </c>
      <c r="M95" s="184" t="s">
        <v>136</v>
      </c>
      <c r="N95" s="18" t="s">
        <v>136</v>
      </c>
      <c r="O95" s="18" t="s">
        <v>136</v>
      </c>
      <c r="P95" s="18" t="s">
        <v>136</v>
      </c>
      <c r="Q95" s="18" t="s">
        <v>136</v>
      </c>
      <c r="R95" s="18" t="s">
        <v>136</v>
      </c>
      <c r="S95" s="18" t="s">
        <v>136</v>
      </c>
      <c r="T95" s="18" t="s">
        <v>136</v>
      </c>
      <c r="U95" s="121"/>
      <c r="V95" s="122" t="s">
        <v>136</v>
      </c>
      <c r="W95" s="44"/>
      <c r="X95" s="15"/>
      <c r="Y95" s="122" t="s">
        <v>136</v>
      </c>
      <c r="Z95" s="17"/>
      <c r="AA95" s="17" t="s">
        <v>136</v>
      </c>
    </row>
    <row r="96" spans="3:27" ht="12" x14ac:dyDescent="0.2">
      <c r="C96" s="325"/>
      <c r="D96" s="296" t="s">
        <v>96</v>
      </c>
      <c r="E96" s="297"/>
      <c r="F96" s="297"/>
      <c r="G96" s="44" t="s">
        <v>29</v>
      </c>
      <c r="H96" s="18" t="s">
        <v>190</v>
      </c>
      <c r="I96" s="18" t="s">
        <v>136</v>
      </c>
      <c r="J96" s="18" t="s">
        <v>136</v>
      </c>
      <c r="K96" s="18" t="s">
        <v>136</v>
      </c>
      <c r="L96" s="18" t="s">
        <v>136</v>
      </c>
      <c r="M96" s="184" t="s">
        <v>136</v>
      </c>
      <c r="N96" s="18" t="s">
        <v>136</v>
      </c>
      <c r="O96" s="18" t="s">
        <v>136</v>
      </c>
      <c r="P96" s="18" t="s">
        <v>136</v>
      </c>
      <c r="Q96" s="18" t="s">
        <v>136</v>
      </c>
      <c r="R96" s="18" t="s">
        <v>136</v>
      </c>
      <c r="S96" s="18" t="s">
        <v>136</v>
      </c>
      <c r="T96" s="18" t="s">
        <v>136</v>
      </c>
      <c r="U96" s="121"/>
      <c r="V96" s="122" t="s">
        <v>136</v>
      </c>
      <c r="W96" s="44"/>
      <c r="X96" s="15"/>
      <c r="Y96" s="122" t="s">
        <v>136</v>
      </c>
      <c r="Z96" s="17"/>
      <c r="AA96" s="17" t="s">
        <v>136</v>
      </c>
    </row>
    <row r="97" spans="3:27" ht="12" x14ac:dyDescent="0.2">
      <c r="C97" s="325"/>
      <c r="D97" s="296" t="s">
        <v>97</v>
      </c>
      <c r="E97" s="297"/>
      <c r="F97" s="297"/>
      <c r="G97" s="75" t="s">
        <v>29</v>
      </c>
      <c r="H97" s="130" t="s">
        <v>181</v>
      </c>
      <c r="I97" s="130" t="s">
        <v>136</v>
      </c>
      <c r="J97" s="130" t="s">
        <v>136</v>
      </c>
      <c r="K97" s="130" t="s">
        <v>136</v>
      </c>
      <c r="L97" s="130" t="s">
        <v>136</v>
      </c>
      <c r="M97" s="260" t="s">
        <v>136</v>
      </c>
      <c r="N97" s="130" t="s">
        <v>136</v>
      </c>
      <c r="O97" s="130" t="s">
        <v>136</v>
      </c>
      <c r="P97" s="130" t="s">
        <v>136</v>
      </c>
      <c r="Q97" s="130" t="s">
        <v>136</v>
      </c>
      <c r="R97" s="130" t="s">
        <v>136</v>
      </c>
      <c r="S97" s="130" t="s">
        <v>136</v>
      </c>
      <c r="T97" s="130" t="s">
        <v>136</v>
      </c>
      <c r="U97" s="132"/>
      <c r="V97" s="133" t="s">
        <v>136</v>
      </c>
      <c r="W97" s="75"/>
      <c r="X97" s="188"/>
      <c r="Y97" s="133" t="s">
        <v>136</v>
      </c>
      <c r="Z97" s="189"/>
      <c r="AA97" s="189" t="s">
        <v>136</v>
      </c>
    </row>
    <row r="98" spans="3:27" ht="12" x14ac:dyDescent="0.2">
      <c r="C98" s="325"/>
      <c r="D98" s="329" t="s">
        <v>98</v>
      </c>
      <c r="E98" s="330"/>
      <c r="F98" s="330"/>
      <c r="G98" s="44" t="s">
        <v>29</v>
      </c>
      <c r="H98" s="18" t="s">
        <v>190</v>
      </c>
      <c r="I98" s="18" t="s">
        <v>136</v>
      </c>
      <c r="J98" s="18" t="s">
        <v>136</v>
      </c>
      <c r="K98" s="18" t="s">
        <v>136</v>
      </c>
      <c r="L98" s="18" t="s">
        <v>136</v>
      </c>
      <c r="M98" s="184" t="s">
        <v>136</v>
      </c>
      <c r="N98" s="18" t="s">
        <v>136</v>
      </c>
      <c r="O98" s="18" t="s">
        <v>136</v>
      </c>
      <c r="P98" s="18" t="s">
        <v>136</v>
      </c>
      <c r="Q98" s="18" t="s">
        <v>136</v>
      </c>
      <c r="R98" s="18" t="s">
        <v>136</v>
      </c>
      <c r="S98" s="18" t="s">
        <v>136</v>
      </c>
      <c r="T98" s="18" t="s">
        <v>136</v>
      </c>
      <c r="U98" s="121"/>
      <c r="V98" s="122" t="s">
        <v>136</v>
      </c>
      <c r="W98" s="44"/>
      <c r="X98" s="15"/>
      <c r="Y98" s="122" t="s">
        <v>136</v>
      </c>
      <c r="Z98" s="17"/>
      <c r="AA98" s="17" t="s">
        <v>136</v>
      </c>
    </row>
    <row r="99" spans="3:27" ht="12" x14ac:dyDescent="0.2">
      <c r="C99" s="325"/>
      <c r="D99" s="296" t="s">
        <v>99</v>
      </c>
      <c r="E99" s="297"/>
      <c r="F99" s="297"/>
      <c r="G99" s="44" t="s">
        <v>29</v>
      </c>
      <c r="H99" s="18" t="s">
        <v>168</v>
      </c>
      <c r="I99" s="18" t="s">
        <v>136</v>
      </c>
      <c r="J99" s="18" t="s">
        <v>136</v>
      </c>
      <c r="K99" s="18" t="s">
        <v>136</v>
      </c>
      <c r="L99" s="18" t="s">
        <v>136</v>
      </c>
      <c r="M99" s="184" t="s">
        <v>136</v>
      </c>
      <c r="N99" s="18" t="s">
        <v>136</v>
      </c>
      <c r="O99" s="18" t="s">
        <v>136</v>
      </c>
      <c r="P99" s="18" t="s">
        <v>136</v>
      </c>
      <c r="Q99" s="18" t="s">
        <v>136</v>
      </c>
      <c r="R99" s="18" t="s">
        <v>136</v>
      </c>
      <c r="S99" s="18" t="s">
        <v>136</v>
      </c>
      <c r="T99" s="18" t="s">
        <v>136</v>
      </c>
      <c r="U99" s="121"/>
      <c r="V99" s="122" t="s">
        <v>136</v>
      </c>
      <c r="W99" s="44"/>
      <c r="X99" s="15"/>
      <c r="Y99" s="122" t="s">
        <v>136</v>
      </c>
      <c r="Z99" s="17"/>
      <c r="AA99" s="17" t="s">
        <v>136</v>
      </c>
    </row>
    <row r="100" spans="3:27" ht="12" x14ac:dyDescent="0.2">
      <c r="C100" s="325"/>
      <c r="D100" s="296" t="s">
        <v>100</v>
      </c>
      <c r="E100" s="297"/>
      <c r="F100" s="297"/>
      <c r="G100" s="44" t="s">
        <v>29</v>
      </c>
      <c r="H100" s="18" t="s">
        <v>190</v>
      </c>
      <c r="I100" s="18" t="s">
        <v>136</v>
      </c>
      <c r="J100" s="18" t="s">
        <v>136</v>
      </c>
      <c r="K100" s="18" t="s">
        <v>136</v>
      </c>
      <c r="L100" s="18" t="s">
        <v>136</v>
      </c>
      <c r="M100" s="184" t="s">
        <v>136</v>
      </c>
      <c r="N100" s="18" t="s">
        <v>136</v>
      </c>
      <c r="O100" s="18" t="s">
        <v>136</v>
      </c>
      <c r="P100" s="18" t="s">
        <v>136</v>
      </c>
      <c r="Q100" s="18" t="s">
        <v>136</v>
      </c>
      <c r="R100" s="18" t="s">
        <v>136</v>
      </c>
      <c r="S100" s="18" t="s">
        <v>136</v>
      </c>
      <c r="T100" s="18" t="s">
        <v>136</v>
      </c>
      <c r="U100" s="121"/>
      <c r="V100" s="122" t="s">
        <v>136</v>
      </c>
      <c r="W100" s="44"/>
      <c r="X100" s="15"/>
      <c r="Y100" s="122" t="s">
        <v>136</v>
      </c>
      <c r="Z100" s="17"/>
      <c r="AA100" s="17" t="s">
        <v>136</v>
      </c>
    </row>
    <row r="101" spans="3:27" ht="12" x14ac:dyDescent="0.2">
      <c r="C101" s="325"/>
      <c r="D101" s="296" t="s">
        <v>101</v>
      </c>
      <c r="E101" s="297"/>
      <c r="F101" s="297"/>
      <c r="G101" s="75" t="s">
        <v>29</v>
      </c>
      <c r="H101" s="130" t="s">
        <v>136</v>
      </c>
      <c r="I101" s="130" t="s">
        <v>136</v>
      </c>
      <c r="J101" s="130" t="s">
        <v>136</v>
      </c>
      <c r="K101" s="130" t="s">
        <v>136</v>
      </c>
      <c r="L101" s="130" t="s">
        <v>136</v>
      </c>
      <c r="M101" s="260" t="s">
        <v>136</v>
      </c>
      <c r="N101" s="130" t="s">
        <v>136</v>
      </c>
      <c r="O101" s="130" t="s">
        <v>136</v>
      </c>
      <c r="P101" s="130" t="s">
        <v>136</v>
      </c>
      <c r="Q101" s="130" t="s">
        <v>136</v>
      </c>
      <c r="R101" s="130" t="s">
        <v>136</v>
      </c>
      <c r="S101" s="130" t="s">
        <v>136</v>
      </c>
      <c r="T101" s="130" t="s">
        <v>136</v>
      </c>
      <c r="U101" s="132"/>
      <c r="V101" s="133" t="s">
        <v>136</v>
      </c>
      <c r="W101" s="75"/>
      <c r="X101" s="188"/>
      <c r="Y101" s="133" t="s">
        <v>136</v>
      </c>
      <c r="Z101" s="189"/>
      <c r="AA101" s="189" t="s">
        <v>136</v>
      </c>
    </row>
    <row r="102" spans="3:27" ht="12" x14ac:dyDescent="0.2">
      <c r="C102" s="325"/>
      <c r="D102" s="329" t="s">
        <v>102</v>
      </c>
      <c r="E102" s="330"/>
      <c r="F102" s="330"/>
      <c r="G102" s="44" t="s">
        <v>29</v>
      </c>
      <c r="H102" s="18" t="s">
        <v>192</v>
      </c>
      <c r="I102" s="18" t="s">
        <v>136</v>
      </c>
      <c r="J102" s="18" t="s">
        <v>136</v>
      </c>
      <c r="K102" s="18" t="s">
        <v>136</v>
      </c>
      <c r="L102" s="18" t="s">
        <v>136</v>
      </c>
      <c r="M102" s="184" t="s">
        <v>136</v>
      </c>
      <c r="N102" s="18" t="s">
        <v>136</v>
      </c>
      <c r="O102" s="18" t="s">
        <v>136</v>
      </c>
      <c r="P102" s="18" t="s">
        <v>136</v>
      </c>
      <c r="Q102" s="18" t="s">
        <v>136</v>
      </c>
      <c r="R102" s="18" t="s">
        <v>136</v>
      </c>
      <c r="S102" s="18" t="s">
        <v>136</v>
      </c>
      <c r="T102" s="18" t="s">
        <v>136</v>
      </c>
      <c r="U102" s="121"/>
      <c r="V102" s="122" t="s">
        <v>136</v>
      </c>
      <c r="W102" s="44"/>
      <c r="X102" s="121"/>
      <c r="Y102" s="122" t="s">
        <v>136</v>
      </c>
      <c r="Z102" s="44"/>
      <c r="AA102" s="70" t="s">
        <v>136</v>
      </c>
    </row>
    <row r="103" spans="3:27" ht="12" x14ac:dyDescent="0.2">
      <c r="C103" s="325"/>
      <c r="D103" s="296" t="s">
        <v>103</v>
      </c>
      <c r="E103" s="297"/>
      <c r="F103" s="297"/>
      <c r="G103" s="44" t="s">
        <v>29</v>
      </c>
      <c r="H103" s="18" t="s">
        <v>193</v>
      </c>
      <c r="I103" s="18" t="s">
        <v>136</v>
      </c>
      <c r="J103" s="18" t="s">
        <v>136</v>
      </c>
      <c r="K103" s="18" t="s">
        <v>136</v>
      </c>
      <c r="L103" s="18" t="s">
        <v>136</v>
      </c>
      <c r="M103" s="184" t="s">
        <v>136</v>
      </c>
      <c r="N103" s="18" t="s">
        <v>136</v>
      </c>
      <c r="O103" s="18" t="s">
        <v>136</v>
      </c>
      <c r="P103" s="18" t="s">
        <v>136</v>
      </c>
      <c r="Q103" s="18" t="s">
        <v>136</v>
      </c>
      <c r="R103" s="18" t="s">
        <v>136</v>
      </c>
      <c r="S103" s="18" t="s">
        <v>136</v>
      </c>
      <c r="T103" s="18" t="s">
        <v>136</v>
      </c>
      <c r="U103" s="121"/>
      <c r="V103" s="122" t="s">
        <v>136</v>
      </c>
      <c r="W103" s="44"/>
      <c r="X103" s="121"/>
      <c r="Y103" s="122" t="s">
        <v>136</v>
      </c>
      <c r="Z103" s="44"/>
      <c r="AA103" s="70" t="s">
        <v>136</v>
      </c>
    </row>
    <row r="104" spans="3:27" ht="12" x14ac:dyDescent="0.2">
      <c r="C104" s="325"/>
      <c r="D104" s="296" t="s">
        <v>104</v>
      </c>
      <c r="E104" s="297"/>
      <c r="F104" s="297"/>
      <c r="G104" s="44" t="s">
        <v>29</v>
      </c>
      <c r="H104" s="18" t="s">
        <v>188</v>
      </c>
      <c r="I104" s="18" t="s">
        <v>136</v>
      </c>
      <c r="J104" s="18" t="s">
        <v>136</v>
      </c>
      <c r="K104" s="18" t="s">
        <v>136</v>
      </c>
      <c r="L104" s="18" t="s">
        <v>136</v>
      </c>
      <c r="M104" s="184" t="s">
        <v>136</v>
      </c>
      <c r="N104" s="18" t="s">
        <v>136</v>
      </c>
      <c r="O104" s="18" t="s">
        <v>136</v>
      </c>
      <c r="P104" s="18" t="s">
        <v>136</v>
      </c>
      <c r="Q104" s="18" t="s">
        <v>136</v>
      </c>
      <c r="R104" s="18" t="s">
        <v>136</v>
      </c>
      <c r="S104" s="18" t="s">
        <v>136</v>
      </c>
      <c r="T104" s="18" t="s">
        <v>136</v>
      </c>
      <c r="U104" s="121"/>
      <c r="V104" s="122" t="s">
        <v>136</v>
      </c>
      <c r="W104" s="44"/>
      <c r="X104" s="15"/>
      <c r="Y104" s="122" t="s">
        <v>136</v>
      </c>
      <c r="Z104" s="17"/>
      <c r="AA104" s="18" t="s">
        <v>136</v>
      </c>
    </row>
    <row r="105" spans="3:27" ht="12" x14ac:dyDescent="0.2">
      <c r="C105" s="325"/>
      <c r="D105" s="327" t="s">
        <v>105</v>
      </c>
      <c r="E105" s="328"/>
      <c r="F105" s="328"/>
      <c r="G105" s="75" t="s">
        <v>29</v>
      </c>
      <c r="H105" s="130" t="s">
        <v>136</v>
      </c>
      <c r="I105" s="130" t="s">
        <v>136</v>
      </c>
      <c r="J105" s="130" t="s">
        <v>136</v>
      </c>
      <c r="K105" s="130" t="s">
        <v>136</v>
      </c>
      <c r="L105" s="130" t="s">
        <v>136</v>
      </c>
      <c r="M105" s="260" t="s">
        <v>136</v>
      </c>
      <c r="N105" s="130" t="s">
        <v>136</v>
      </c>
      <c r="O105" s="130" t="s">
        <v>136</v>
      </c>
      <c r="P105" s="130" t="s">
        <v>136</v>
      </c>
      <c r="Q105" s="130" t="s">
        <v>136</v>
      </c>
      <c r="R105" s="130" t="s">
        <v>136</v>
      </c>
      <c r="S105" s="130" t="s">
        <v>136</v>
      </c>
      <c r="T105" s="130" t="s">
        <v>136</v>
      </c>
      <c r="U105" s="132"/>
      <c r="V105" s="133" t="s">
        <v>136</v>
      </c>
      <c r="W105" s="75"/>
      <c r="X105" s="132"/>
      <c r="Y105" s="133" t="s">
        <v>136</v>
      </c>
      <c r="Z105" s="75"/>
      <c r="AA105" s="175" t="s">
        <v>136</v>
      </c>
    </row>
    <row r="106" spans="3:27" ht="12" x14ac:dyDescent="0.2">
      <c r="C106" s="325"/>
      <c r="D106" s="296" t="s">
        <v>106</v>
      </c>
      <c r="E106" s="297"/>
      <c r="F106" s="297"/>
      <c r="G106" s="44" t="s">
        <v>29</v>
      </c>
      <c r="H106" s="18" t="s">
        <v>194</v>
      </c>
      <c r="I106" s="18" t="s">
        <v>136</v>
      </c>
      <c r="J106" s="18" t="s">
        <v>136</v>
      </c>
      <c r="K106" s="18" t="s">
        <v>136</v>
      </c>
      <c r="L106" s="18" t="s">
        <v>136</v>
      </c>
      <c r="M106" s="184" t="s">
        <v>136</v>
      </c>
      <c r="N106" s="18" t="s">
        <v>136</v>
      </c>
      <c r="O106" s="18" t="s">
        <v>136</v>
      </c>
      <c r="P106" s="18" t="s">
        <v>136</v>
      </c>
      <c r="Q106" s="18" t="s">
        <v>136</v>
      </c>
      <c r="R106" s="18" t="s">
        <v>136</v>
      </c>
      <c r="S106" s="18" t="s">
        <v>136</v>
      </c>
      <c r="T106" s="18" t="s">
        <v>136</v>
      </c>
      <c r="U106" s="121"/>
      <c r="V106" s="122" t="s">
        <v>136</v>
      </c>
      <c r="W106" s="44"/>
      <c r="X106" s="121"/>
      <c r="Y106" s="122" t="s">
        <v>136</v>
      </c>
      <c r="Z106" s="44"/>
      <c r="AA106" s="70" t="s">
        <v>136</v>
      </c>
    </row>
    <row r="107" spans="3:27" ht="12" x14ac:dyDescent="0.2">
      <c r="C107" s="325"/>
      <c r="D107" s="296" t="s">
        <v>107</v>
      </c>
      <c r="E107" s="297"/>
      <c r="F107" s="297"/>
      <c r="G107" s="44" t="s">
        <v>29</v>
      </c>
      <c r="H107" s="18" t="s">
        <v>174</v>
      </c>
      <c r="I107" s="18" t="s">
        <v>136</v>
      </c>
      <c r="J107" s="18" t="s">
        <v>136</v>
      </c>
      <c r="K107" s="18" t="s">
        <v>136</v>
      </c>
      <c r="L107" s="18" t="s">
        <v>136</v>
      </c>
      <c r="M107" s="184" t="s">
        <v>136</v>
      </c>
      <c r="N107" s="18" t="s">
        <v>136</v>
      </c>
      <c r="O107" s="18" t="s">
        <v>136</v>
      </c>
      <c r="P107" s="18" t="s">
        <v>136</v>
      </c>
      <c r="Q107" s="18" t="s">
        <v>136</v>
      </c>
      <c r="R107" s="18" t="s">
        <v>136</v>
      </c>
      <c r="S107" s="18" t="s">
        <v>136</v>
      </c>
      <c r="T107" s="18" t="s">
        <v>136</v>
      </c>
      <c r="U107" s="121"/>
      <c r="V107" s="122" t="s">
        <v>136</v>
      </c>
      <c r="W107" s="44"/>
      <c r="X107" s="121"/>
      <c r="Y107" s="122" t="s">
        <v>136</v>
      </c>
      <c r="Z107" s="44"/>
      <c r="AA107" s="70" t="s">
        <v>136</v>
      </c>
    </row>
    <row r="108" spans="3:27" ht="12" x14ac:dyDescent="0.2">
      <c r="C108" s="325"/>
      <c r="D108" s="296" t="s">
        <v>203</v>
      </c>
      <c r="E108" s="297"/>
      <c r="F108" s="297"/>
      <c r="G108" s="44" t="s">
        <v>29</v>
      </c>
      <c r="H108" s="18" t="s">
        <v>176</v>
      </c>
      <c r="I108" s="18" t="s">
        <v>136</v>
      </c>
      <c r="J108" s="18" t="s">
        <v>136</v>
      </c>
      <c r="K108" s="18" t="s">
        <v>136</v>
      </c>
      <c r="L108" s="18" t="s">
        <v>136</v>
      </c>
      <c r="M108" s="184" t="s">
        <v>136</v>
      </c>
      <c r="N108" s="18" t="s">
        <v>136</v>
      </c>
      <c r="O108" s="18" t="s">
        <v>136</v>
      </c>
      <c r="P108" s="18" t="s">
        <v>136</v>
      </c>
      <c r="Q108" s="18" t="s">
        <v>136</v>
      </c>
      <c r="R108" s="18" t="s">
        <v>136</v>
      </c>
      <c r="S108" s="18" t="s">
        <v>136</v>
      </c>
      <c r="T108" s="18" t="s">
        <v>136</v>
      </c>
      <c r="U108" s="121"/>
      <c r="V108" s="122" t="s">
        <v>136</v>
      </c>
      <c r="W108" s="44"/>
      <c r="X108" s="121"/>
      <c r="Y108" s="122" t="s">
        <v>136</v>
      </c>
      <c r="Z108" s="44"/>
      <c r="AA108" s="70" t="s">
        <v>136</v>
      </c>
    </row>
    <row r="109" spans="3:27" ht="12" x14ac:dyDescent="0.2">
      <c r="C109" s="325"/>
      <c r="D109" s="331" t="s">
        <v>108</v>
      </c>
      <c r="E109" s="332"/>
      <c r="F109" s="332"/>
      <c r="G109" s="75" t="s">
        <v>29</v>
      </c>
      <c r="H109" s="130" t="s">
        <v>195</v>
      </c>
      <c r="I109" s="130" t="s">
        <v>136</v>
      </c>
      <c r="J109" s="130" t="s">
        <v>136</v>
      </c>
      <c r="K109" s="130" t="s">
        <v>136</v>
      </c>
      <c r="L109" s="130" t="s">
        <v>136</v>
      </c>
      <c r="M109" s="260" t="s">
        <v>136</v>
      </c>
      <c r="N109" s="130" t="s">
        <v>136</v>
      </c>
      <c r="O109" s="130" t="s">
        <v>136</v>
      </c>
      <c r="P109" s="130" t="s">
        <v>136</v>
      </c>
      <c r="Q109" s="130" t="s">
        <v>136</v>
      </c>
      <c r="R109" s="130" t="s">
        <v>136</v>
      </c>
      <c r="S109" s="130" t="s">
        <v>136</v>
      </c>
      <c r="T109" s="130" t="s">
        <v>136</v>
      </c>
      <c r="U109" s="132"/>
      <c r="V109" s="133" t="s">
        <v>136</v>
      </c>
      <c r="W109" s="75"/>
      <c r="X109" s="188"/>
      <c r="Y109" s="133" t="s">
        <v>136</v>
      </c>
      <c r="Z109" s="189"/>
      <c r="AA109" s="130" t="s">
        <v>136</v>
      </c>
    </row>
    <row r="110" spans="3:27" ht="12" x14ac:dyDescent="0.2">
      <c r="C110" s="325"/>
      <c r="D110" s="296" t="s">
        <v>109</v>
      </c>
      <c r="E110" s="297"/>
      <c r="F110" s="297"/>
      <c r="G110" s="44" t="s">
        <v>29</v>
      </c>
      <c r="H110" s="18" t="s">
        <v>189</v>
      </c>
      <c r="I110" s="18" t="s">
        <v>136</v>
      </c>
      <c r="J110" s="18" t="s">
        <v>136</v>
      </c>
      <c r="K110" s="18" t="s">
        <v>136</v>
      </c>
      <c r="L110" s="18" t="s">
        <v>136</v>
      </c>
      <c r="M110" s="18" t="s">
        <v>136</v>
      </c>
      <c r="N110" s="18" t="s">
        <v>136</v>
      </c>
      <c r="O110" s="18" t="s">
        <v>136</v>
      </c>
      <c r="P110" s="18" t="s">
        <v>136</v>
      </c>
      <c r="Q110" s="18" t="s">
        <v>136</v>
      </c>
      <c r="R110" s="18" t="s">
        <v>136</v>
      </c>
      <c r="S110" s="18" t="s">
        <v>136</v>
      </c>
      <c r="T110" s="18" t="s">
        <v>136</v>
      </c>
      <c r="U110" s="121"/>
      <c r="V110" s="122" t="s">
        <v>136</v>
      </c>
      <c r="W110" s="44"/>
      <c r="X110" s="121"/>
      <c r="Y110" s="122" t="s">
        <v>136</v>
      </c>
      <c r="Z110" s="44"/>
      <c r="AA110" s="70" t="s">
        <v>136</v>
      </c>
    </row>
    <row r="111" spans="3:27" ht="12" x14ac:dyDescent="0.2">
      <c r="C111" s="325"/>
      <c r="D111" s="296" t="s">
        <v>110</v>
      </c>
      <c r="E111" s="297"/>
      <c r="F111" s="297"/>
      <c r="G111" s="44" t="s">
        <v>29</v>
      </c>
      <c r="H111" s="18" t="s">
        <v>176</v>
      </c>
      <c r="I111" s="18" t="s">
        <v>136</v>
      </c>
      <c r="J111" s="18" t="s">
        <v>136</v>
      </c>
      <c r="K111" s="18" t="s">
        <v>136</v>
      </c>
      <c r="L111" s="18" t="s">
        <v>136</v>
      </c>
      <c r="M111" s="261" t="s">
        <v>136</v>
      </c>
      <c r="N111" s="18" t="s">
        <v>136</v>
      </c>
      <c r="O111" s="18" t="s">
        <v>136</v>
      </c>
      <c r="P111" s="18" t="s">
        <v>136</v>
      </c>
      <c r="Q111" s="18" t="s">
        <v>136</v>
      </c>
      <c r="R111" s="18" t="s">
        <v>136</v>
      </c>
      <c r="S111" s="18" t="s">
        <v>136</v>
      </c>
      <c r="T111" s="18" t="s">
        <v>136</v>
      </c>
      <c r="U111" s="121"/>
      <c r="V111" s="122" t="s">
        <v>136</v>
      </c>
      <c r="W111" s="44"/>
      <c r="X111" s="121"/>
      <c r="Y111" s="122" t="s">
        <v>136</v>
      </c>
      <c r="Z111" s="44"/>
      <c r="AA111" s="70" t="s">
        <v>136</v>
      </c>
    </row>
    <row r="112" spans="3:27" ht="12" x14ac:dyDescent="0.2">
      <c r="C112" s="325"/>
      <c r="D112" s="333" t="s">
        <v>158</v>
      </c>
      <c r="E112" s="334"/>
      <c r="F112" s="334"/>
      <c r="G112" s="137" t="s">
        <v>29</v>
      </c>
      <c r="H112" s="136" t="s">
        <v>196</v>
      </c>
      <c r="I112" s="136" t="s">
        <v>136</v>
      </c>
      <c r="J112" s="136" t="s">
        <v>136</v>
      </c>
      <c r="K112" s="136" t="s">
        <v>136</v>
      </c>
      <c r="L112" s="136" t="s">
        <v>136</v>
      </c>
      <c r="M112" s="190">
        <v>6.9999999999999999E-6</v>
      </c>
      <c r="N112" s="136" t="s">
        <v>136</v>
      </c>
      <c r="O112" s="136" t="s">
        <v>136</v>
      </c>
      <c r="P112" s="136" t="s">
        <v>136</v>
      </c>
      <c r="Q112" s="136" t="s">
        <v>136</v>
      </c>
      <c r="R112" s="136" t="s">
        <v>136</v>
      </c>
      <c r="S112" s="136" t="s">
        <v>136</v>
      </c>
      <c r="T112" s="136" t="s">
        <v>136</v>
      </c>
      <c r="U112" s="147">
        <v>0</v>
      </c>
      <c r="V112" s="148" t="s">
        <v>149</v>
      </c>
      <c r="W112" s="137">
        <v>1</v>
      </c>
      <c r="X112" s="191">
        <f t="shared" ref="X112:X121" si="23">MIN(I112:T112)</f>
        <v>6.9999999999999999E-6</v>
      </c>
      <c r="Y112" s="192" t="s">
        <v>152</v>
      </c>
      <c r="Z112" s="193">
        <f t="shared" ref="Z112:Z121" si="24">MAX(I112:T112)</f>
        <v>6.9999999999999999E-6</v>
      </c>
      <c r="AA112" s="194">
        <f t="shared" ref="AA112:AA121" si="25">AVERAGE(I112:T112)</f>
        <v>6.9999999999999999E-6</v>
      </c>
    </row>
    <row r="113" spans="3:27" ht="12" x14ac:dyDescent="0.2">
      <c r="C113" s="325"/>
      <c r="D113" s="335" t="s">
        <v>155</v>
      </c>
      <c r="E113" s="336"/>
      <c r="F113" s="336"/>
      <c r="G113" s="44" t="s">
        <v>29</v>
      </c>
      <c r="H113" s="18" t="s">
        <v>136</v>
      </c>
      <c r="I113" s="18" t="s">
        <v>136</v>
      </c>
      <c r="J113" s="18" t="s">
        <v>136</v>
      </c>
      <c r="K113" s="18" t="s">
        <v>136</v>
      </c>
      <c r="L113" s="18" t="s">
        <v>136</v>
      </c>
      <c r="M113" s="255">
        <v>2.5000000000000002E-6</v>
      </c>
      <c r="N113" s="18" t="s">
        <v>136</v>
      </c>
      <c r="O113" s="18" t="s">
        <v>136</v>
      </c>
      <c r="P113" s="18" t="s">
        <v>136</v>
      </c>
      <c r="Q113" s="18" t="s">
        <v>136</v>
      </c>
      <c r="R113" s="18" t="s">
        <v>136</v>
      </c>
      <c r="S113" s="18" t="s">
        <v>136</v>
      </c>
      <c r="T113" s="18" t="s">
        <v>136</v>
      </c>
      <c r="U113" s="121" t="s">
        <v>136</v>
      </c>
      <c r="V113" s="122" t="s">
        <v>149</v>
      </c>
      <c r="W113" s="44">
        <f>COUNT(I113:T113)</f>
        <v>1</v>
      </c>
      <c r="X113" s="279">
        <f t="shared" si="23"/>
        <v>2.5000000000000002E-6</v>
      </c>
      <c r="Y113" s="197" t="s">
        <v>152</v>
      </c>
      <c r="Z113" s="282">
        <f t="shared" si="24"/>
        <v>2.5000000000000002E-6</v>
      </c>
      <c r="AA113" s="285">
        <f t="shared" si="25"/>
        <v>2.5000000000000002E-6</v>
      </c>
    </row>
    <row r="114" spans="3:27" ht="12" x14ac:dyDescent="0.2">
      <c r="C114" s="325"/>
      <c r="D114" s="335" t="s">
        <v>156</v>
      </c>
      <c r="E114" s="336"/>
      <c r="F114" s="336"/>
      <c r="G114" s="44" t="s">
        <v>29</v>
      </c>
      <c r="H114" s="18" t="s">
        <v>136</v>
      </c>
      <c r="I114" s="18" t="s">
        <v>136</v>
      </c>
      <c r="J114" s="18" t="s">
        <v>136</v>
      </c>
      <c r="K114" s="18" t="s">
        <v>136</v>
      </c>
      <c r="L114" s="18" t="s">
        <v>136</v>
      </c>
      <c r="M114" s="255">
        <v>2.5000000000000002E-6</v>
      </c>
      <c r="N114" s="18" t="s">
        <v>136</v>
      </c>
      <c r="O114" s="18" t="s">
        <v>136</v>
      </c>
      <c r="P114" s="18" t="s">
        <v>136</v>
      </c>
      <c r="Q114" s="18" t="s">
        <v>136</v>
      </c>
      <c r="R114" s="18" t="s">
        <v>136</v>
      </c>
      <c r="S114" s="18" t="s">
        <v>136</v>
      </c>
      <c r="T114" s="18" t="s">
        <v>136</v>
      </c>
      <c r="U114" s="121" t="s">
        <v>136</v>
      </c>
      <c r="V114" s="16" t="s">
        <v>149</v>
      </c>
      <c r="W114" s="44">
        <f t="shared" ref="W114:W116" si="26">COUNT(I114:T114)</f>
        <v>1</v>
      </c>
      <c r="X114" s="279">
        <f t="shared" si="23"/>
        <v>2.5000000000000002E-6</v>
      </c>
      <c r="Y114" s="197" t="s">
        <v>152</v>
      </c>
      <c r="Z114" s="282">
        <f t="shared" si="24"/>
        <v>2.5000000000000002E-6</v>
      </c>
      <c r="AA114" s="285">
        <f t="shared" si="25"/>
        <v>2.5000000000000002E-6</v>
      </c>
    </row>
    <row r="115" spans="3:27" ht="12" x14ac:dyDescent="0.2">
      <c r="C115" s="325"/>
      <c r="D115" s="335" t="s">
        <v>159</v>
      </c>
      <c r="E115" s="336"/>
      <c r="F115" s="336"/>
      <c r="G115" s="44" t="s">
        <v>29</v>
      </c>
      <c r="H115" s="18" t="s">
        <v>136</v>
      </c>
      <c r="I115" s="18" t="s">
        <v>136</v>
      </c>
      <c r="J115" s="18" t="s">
        <v>136</v>
      </c>
      <c r="K115" s="18" t="s">
        <v>136</v>
      </c>
      <c r="L115" s="18" t="s">
        <v>136</v>
      </c>
      <c r="M115" s="262">
        <v>5.4E-6</v>
      </c>
      <c r="N115" s="18" t="s">
        <v>136</v>
      </c>
      <c r="O115" s="18" t="s">
        <v>136</v>
      </c>
      <c r="P115" s="18" t="s">
        <v>136</v>
      </c>
      <c r="Q115" s="18" t="s">
        <v>136</v>
      </c>
      <c r="R115" s="18" t="s">
        <v>136</v>
      </c>
      <c r="S115" s="18" t="s">
        <v>136</v>
      </c>
      <c r="T115" s="18" t="s">
        <v>136</v>
      </c>
      <c r="U115" s="121" t="s">
        <v>136</v>
      </c>
      <c r="V115" s="16" t="s">
        <v>149</v>
      </c>
      <c r="W115" s="44">
        <f t="shared" si="26"/>
        <v>1</v>
      </c>
      <c r="X115" s="196">
        <f t="shared" si="23"/>
        <v>5.4E-6</v>
      </c>
      <c r="Y115" s="197" t="s">
        <v>152</v>
      </c>
      <c r="Z115" s="198">
        <f t="shared" si="24"/>
        <v>5.4E-6</v>
      </c>
      <c r="AA115" s="199">
        <f t="shared" si="25"/>
        <v>5.4E-6</v>
      </c>
    </row>
    <row r="116" spans="3:27" ht="12" x14ac:dyDescent="0.2">
      <c r="C116" s="325"/>
      <c r="D116" s="337" t="s">
        <v>160</v>
      </c>
      <c r="E116" s="338"/>
      <c r="F116" s="338"/>
      <c r="G116" s="75" t="s">
        <v>29</v>
      </c>
      <c r="H116" s="130" t="s">
        <v>136</v>
      </c>
      <c r="I116" s="130" t="s">
        <v>136</v>
      </c>
      <c r="J116" s="130" t="s">
        <v>136</v>
      </c>
      <c r="K116" s="130" t="s">
        <v>136</v>
      </c>
      <c r="L116" s="130" t="s">
        <v>136</v>
      </c>
      <c r="M116" s="263">
        <v>5.2000000000000002E-6</v>
      </c>
      <c r="N116" s="130" t="s">
        <v>136</v>
      </c>
      <c r="O116" s="130" t="s">
        <v>136</v>
      </c>
      <c r="P116" s="130" t="s">
        <v>136</v>
      </c>
      <c r="Q116" s="130" t="s">
        <v>136</v>
      </c>
      <c r="R116" s="130" t="s">
        <v>136</v>
      </c>
      <c r="S116" s="130" t="s">
        <v>136</v>
      </c>
      <c r="T116" s="130" t="s">
        <v>136</v>
      </c>
      <c r="U116" s="132" t="s">
        <v>136</v>
      </c>
      <c r="V116" s="257" t="s">
        <v>149</v>
      </c>
      <c r="W116" s="75">
        <f t="shared" si="26"/>
        <v>1</v>
      </c>
      <c r="X116" s="201">
        <f t="shared" si="23"/>
        <v>5.2000000000000002E-6</v>
      </c>
      <c r="Y116" s="202" t="s">
        <v>152</v>
      </c>
      <c r="Z116" s="203">
        <f t="shared" si="24"/>
        <v>5.2000000000000002E-6</v>
      </c>
      <c r="AA116" s="204">
        <f t="shared" si="25"/>
        <v>5.2000000000000002E-6</v>
      </c>
    </row>
    <row r="117" spans="3:27" ht="12" x14ac:dyDescent="0.2">
      <c r="C117" s="325"/>
      <c r="D117" s="296" t="s">
        <v>111</v>
      </c>
      <c r="E117" s="297"/>
      <c r="F117" s="297"/>
      <c r="G117" s="44" t="s">
        <v>29</v>
      </c>
      <c r="H117" s="18" t="s">
        <v>184</v>
      </c>
      <c r="I117" s="18" t="s">
        <v>136</v>
      </c>
      <c r="J117" s="18" t="s">
        <v>136</v>
      </c>
      <c r="K117" s="18" t="s">
        <v>136</v>
      </c>
      <c r="L117" s="18" t="s">
        <v>136</v>
      </c>
      <c r="M117" s="127">
        <v>1E-3</v>
      </c>
      <c r="N117" s="18" t="s">
        <v>136</v>
      </c>
      <c r="O117" s="18" t="s">
        <v>136</v>
      </c>
      <c r="P117" s="18" t="s">
        <v>136</v>
      </c>
      <c r="Q117" s="18" t="s">
        <v>136</v>
      </c>
      <c r="R117" s="18" t="s">
        <v>136</v>
      </c>
      <c r="S117" s="18" t="s">
        <v>136</v>
      </c>
      <c r="T117" s="18" t="s">
        <v>136</v>
      </c>
      <c r="U117" s="121">
        <v>0</v>
      </c>
      <c r="V117" s="122" t="s">
        <v>149</v>
      </c>
      <c r="W117" s="44">
        <v>1</v>
      </c>
      <c r="X117" s="128">
        <f t="shared" si="23"/>
        <v>1E-3</v>
      </c>
      <c r="Y117" s="50" t="s">
        <v>152</v>
      </c>
      <c r="Z117" s="129">
        <f t="shared" si="24"/>
        <v>1E-3</v>
      </c>
      <c r="AA117" s="127">
        <f t="shared" si="25"/>
        <v>1E-3</v>
      </c>
    </row>
    <row r="118" spans="3:27" ht="12" x14ac:dyDescent="0.2">
      <c r="C118" s="325"/>
      <c r="D118" s="296" t="s">
        <v>112</v>
      </c>
      <c r="E118" s="297"/>
      <c r="F118" s="297"/>
      <c r="G118" s="44" t="s">
        <v>29</v>
      </c>
      <c r="H118" s="18" t="s">
        <v>180</v>
      </c>
      <c r="I118" s="18" t="s">
        <v>136</v>
      </c>
      <c r="J118" s="70" t="s">
        <v>136</v>
      </c>
      <c r="K118" s="70" t="s">
        <v>136</v>
      </c>
      <c r="L118" s="18" t="s">
        <v>136</v>
      </c>
      <c r="M118" s="127">
        <v>3.0000000000000001E-3</v>
      </c>
      <c r="N118" s="18" t="s">
        <v>136</v>
      </c>
      <c r="O118" s="18" t="s">
        <v>136</v>
      </c>
      <c r="P118" s="18" t="s">
        <v>136</v>
      </c>
      <c r="Q118" s="18" t="s">
        <v>136</v>
      </c>
      <c r="R118" s="18" t="s">
        <v>136</v>
      </c>
      <c r="S118" s="18" t="s">
        <v>136</v>
      </c>
      <c r="T118" s="18" t="s">
        <v>136</v>
      </c>
      <c r="U118" s="121">
        <v>0</v>
      </c>
      <c r="V118" s="122" t="s">
        <v>149</v>
      </c>
      <c r="W118" s="44">
        <v>1</v>
      </c>
      <c r="X118" s="128">
        <f t="shared" si="23"/>
        <v>3.0000000000000001E-3</v>
      </c>
      <c r="Y118" s="50" t="s">
        <v>152</v>
      </c>
      <c r="Z118" s="129">
        <f t="shared" si="24"/>
        <v>3.0000000000000001E-3</v>
      </c>
      <c r="AA118" s="127">
        <f t="shared" si="25"/>
        <v>3.0000000000000001E-3</v>
      </c>
    </row>
    <row r="119" spans="3:27" ht="12" customHeight="1" x14ac:dyDescent="0.2">
      <c r="C119" s="325"/>
      <c r="D119" s="296" t="s">
        <v>113</v>
      </c>
      <c r="E119" s="297"/>
      <c r="F119" s="297"/>
      <c r="G119" s="44" t="s">
        <v>29</v>
      </c>
      <c r="H119" s="18" t="s">
        <v>197</v>
      </c>
      <c r="I119" s="18" t="s">
        <v>136</v>
      </c>
      <c r="J119" s="18" t="s">
        <v>136</v>
      </c>
      <c r="K119" s="18" t="s">
        <v>136</v>
      </c>
      <c r="L119" s="18" t="s">
        <v>136</v>
      </c>
      <c r="M119" s="111">
        <v>3.0000000000000001E-5</v>
      </c>
      <c r="N119" s="18" t="s">
        <v>136</v>
      </c>
      <c r="O119" s="18" t="s">
        <v>136</v>
      </c>
      <c r="P119" s="18" t="s">
        <v>136</v>
      </c>
      <c r="Q119" s="18" t="s">
        <v>136</v>
      </c>
      <c r="R119" s="18" t="s">
        <v>136</v>
      </c>
      <c r="S119" s="18" t="s">
        <v>136</v>
      </c>
      <c r="T119" s="18" t="s">
        <v>136</v>
      </c>
      <c r="U119" s="121">
        <v>0</v>
      </c>
      <c r="V119" s="122" t="s">
        <v>149</v>
      </c>
      <c r="W119" s="44">
        <v>1</v>
      </c>
      <c r="X119" s="112">
        <f t="shared" si="23"/>
        <v>3.0000000000000001E-5</v>
      </c>
      <c r="Y119" s="205" t="s">
        <v>152</v>
      </c>
      <c r="Z119" s="113">
        <f t="shared" si="24"/>
        <v>3.0000000000000001E-5</v>
      </c>
      <c r="AA119" s="111">
        <f t="shared" si="25"/>
        <v>3.0000000000000001E-5</v>
      </c>
    </row>
    <row r="120" spans="3:27" ht="16.5" customHeight="1" x14ac:dyDescent="0.2">
      <c r="C120" s="325"/>
      <c r="D120" s="296" t="s">
        <v>114</v>
      </c>
      <c r="E120" s="297"/>
      <c r="F120" s="297"/>
      <c r="G120" s="44" t="s">
        <v>29</v>
      </c>
      <c r="H120" s="18" t="s">
        <v>174</v>
      </c>
      <c r="I120" s="18" t="s">
        <v>136</v>
      </c>
      <c r="J120" s="18" t="s">
        <v>136</v>
      </c>
      <c r="K120" s="18" t="s">
        <v>136</v>
      </c>
      <c r="L120" s="18" t="s">
        <v>136</v>
      </c>
      <c r="M120" s="127">
        <v>2E-3</v>
      </c>
      <c r="N120" s="18" t="s">
        <v>136</v>
      </c>
      <c r="O120" s="18" t="s">
        <v>136</v>
      </c>
      <c r="P120" s="18" t="s">
        <v>136</v>
      </c>
      <c r="Q120" s="18" t="s">
        <v>136</v>
      </c>
      <c r="R120" s="18" t="s">
        <v>136</v>
      </c>
      <c r="S120" s="18" t="s">
        <v>136</v>
      </c>
      <c r="T120" s="18" t="s">
        <v>136</v>
      </c>
      <c r="U120" s="121">
        <v>0</v>
      </c>
      <c r="V120" s="122" t="s">
        <v>149</v>
      </c>
      <c r="W120" s="44">
        <v>1</v>
      </c>
      <c r="X120" s="128">
        <f t="shared" si="23"/>
        <v>2E-3</v>
      </c>
      <c r="Y120" s="50" t="s">
        <v>152</v>
      </c>
      <c r="Z120" s="129">
        <f t="shared" si="24"/>
        <v>2E-3</v>
      </c>
      <c r="AA120" s="127">
        <f t="shared" si="25"/>
        <v>2E-3</v>
      </c>
    </row>
    <row r="121" spans="3:27" ht="12" x14ac:dyDescent="0.2">
      <c r="C121" s="326"/>
      <c r="D121" s="299" t="s">
        <v>115</v>
      </c>
      <c r="E121" s="300"/>
      <c r="F121" s="300"/>
      <c r="G121" s="53" t="s">
        <v>29</v>
      </c>
      <c r="H121" s="27" t="s">
        <v>168</v>
      </c>
      <c r="I121" s="27" t="s">
        <v>136</v>
      </c>
      <c r="J121" s="27" t="s">
        <v>136</v>
      </c>
      <c r="K121" s="27" t="s">
        <v>136</v>
      </c>
      <c r="L121" s="27" t="s">
        <v>136</v>
      </c>
      <c r="M121" s="114">
        <v>2.9999999999999997E-4</v>
      </c>
      <c r="N121" s="27" t="s">
        <v>136</v>
      </c>
      <c r="O121" s="27" t="s">
        <v>136</v>
      </c>
      <c r="P121" s="27" t="s">
        <v>136</v>
      </c>
      <c r="Q121" s="27" t="s">
        <v>136</v>
      </c>
      <c r="R121" s="27" t="s">
        <v>136</v>
      </c>
      <c r="S121" s="27" t="s">
        <v>136</v>
      </c>
      <c r="T121" s="27" t="s">
        <v>136</v>
      </c>
      <c r="U121" s="163">
        <v>0</v>
      </c>
      <c r="V121" s="164" t="s">
        <v>149</v>
      </c>
      <c r="W121" s="53">
        <v>1</v>
      </c>
      <c r="X121" s="139">
        <f t="shared" si="23"/>
        <v>2.9999999999999997E-4</v>
      </c>
      <c r="Y121" s="206" t="s">
        <v>152</v>
      </c>
      <c r="Z121" s="140">
        <f t="shared" si="24"/>
        <v>2.9999999999999997E-4</v>
      </c>
      <c r="AA121" s="138">
        <f t="shared" si="25"/>
        <v>2.9999999999999997E-4</v>
      </c>
    </row>
    <row r="122" spans="3:27" ht="12" customHeight="1" x14ac:dyDescent="0.2">
      <c r="C122" s="324" t="s">
        <v>116</v>
      </c>
      <c r="D122" s="293" t="s">
        <v>117</v>
      </c>
      <c r="E122" s="294"/>
      <c r="F122" s="294"/>
      <c r="G122" s="119" t="s">
        <v>29</v>
      </c>
      <c r="H122" s="180" t="s">
        <v>136</v>
      </c>
      <c r="I122" s="180" t="s">
        <v>136</v>
      </c>
      <c r="J122" s="207" t="s">
        <v>136</v>
      </c>
      <c r="K122" s="207" t="s">
        <v>136</v>
      </c>
      <c r="L122" s="180" t="s">
        <v>136</v>
      </c>
      <c r="M122" s="180" t="s">
        <v>136</v>
      </c>
      <c r="N122" s="180" t="s">
        <v>136</v>
      </c>
      <c r="O122" s="180" t="s">
        <v>136</v>
      </c>
      <c r="P122" s="180" t="s">
        <v>136</v>
      </c>
      <c r="Q122" s="180" t="s">
        <v>136</v>
      </c>
      <c r="R122" s="180" t="s">
        <v>136</v>
      </c>
      <c r="S122" s="180" t="s">
        <v>136</v>
      </c>
      <c r="T122" s="180" t="s">
        <v>136</v>
      </c>
      <c r="U122" s="182"/>
      <c r="V122" s="183"/>
      <c r="W122" s="119"/>
      <c r="X122" s="33"/>
      <c r="Y122" s="34" t="s">
        <v>136</v>
      </c>
      <c r="Z122" s="29"/>
      <c r="AA122" s="28" t="s">
        <v>136</v>
      </c>
    </row>
    <row r="123" spans="3:27" ht="12" x14ac:dyDescent="0.2">
      <c r="C123" s="325"/>
      <c r="D123" s="296" t="s">
        <v>118</v>
      </c>
      <c r="E123" s="297"/>
      <c r="F123" s="208"/>
      <c r="G123" s="209" t="s">
        <v>119</v>
      </c>
      <c r="H123" s="18" t="s">
        <v>136</v>
      </c>
      <c r="I123" s="18" t="s">
        <v>136</v>
      </c>
      <c r="J123" s="87" t="s">
        <v>136</v>
      </c>
      <c r="K123" s="87" t="s">
        <v>136</v>
      </c>
      <c r="L123" s="18" t="s">
        <v>136</v>
      </c>
      <c r="M123" s="18" t="s">
        <v>136</v>
      </c>
      <c r="N123" s="18" t="s">
        <v>136</v>
      </c>
      <c r="O123" s="18" t="s">
        <v>136</v>
      </c>
      <c r="P123" s="18" t="s">
        <v>136</v>
      </c>
      <c r="Q123" s="18" t="s">
        <v>136</v>
      </c>
      <c r="R123" s="18" t="s">
        <v>136</v>
      </c>
      <c r="S123" s="18" t="s">
        <v>136</v>
      </c>
      <c r="T123" s="18" t="s">
        <v>136</v>
      </c>
      <c r="U123" s="121"/>
      <c r="V123" s="122"/>
      <c r="W123" s="44"/>
      <c r="X123" s="15"/>
      <c r="Y123" s="16" t="s">
        <v>136</v>
      </c>
      <c r="Z123" s="17"/>
      <c r="AA123" s="18" t="s">
        <v>136</v>
      </c>
    </row>
    <row r="124" spans="3:27" ht="12" x14ac:dyDescent="0.2">
      <c r="C124" s="325"/>
      <c r="D124" s="296" t="s">
        <v>120</v>
      </c>
      <c r="E124" s="297"/>
      <c r="F124" s="297"/>
      <c r="G124" s="44" t="s">
        <v>29</v>
      </c>
      <c r="H124" s="18" t="s">
        <v>136</v>
      </c>
      <c r="I124" s="18" t="s">
        <v>136</v>
      </c>
      <c r="J124" s="87" t="s">
        <v>136</v>
      </c>
      <c r="K124" s="87" t="s">
        <v>136</v>
      </c>
      <c r="L124" s="18" t="s">
        <v>136</v>
      </c>
      <c r="M124" s="18" t="s">
        <v>136</v>
      </c>
      <c r="N124" s="18" t="s">
        <v>136</v>
      </c>
      <c r="O124" s="18" t="s">
        <v>136</v>
      </c>
      <c r="P124" s="18" t="s">
        <v>136</v>
      </c>
      <c r="Q124" s="18" t="s">
        <v>136</v>
      </c>
      <c r="R124" s="18" t="s">
        <v>136</v>
      </c>
      <c r="S124" s="18" t="s">
        <v>136</v>
      </c>
      <c r="T124" s="18" t="s">
        <v>136</v>
      </c>
      <c r="U124" s="121"/>
      <c r="V124" s="122"/>
      <c r="W124" s="44"/>
      <c r="X124" s="15"/>
      <c r="Y124" s="16" t="s">
        <v>136</v>
      </c>
      <c r="Z124" s="17"/>
      <c r="AA124" s="18" t="s">
        <v>136</v>
      </c>
    </row>
    <row r="125" spans="3:27" ht="12" x14ac:dyDescent="0.2">
      <c r="C125" s="325"/>
      <c r="D125" s="299" t="s">
        <v>121</v>
      </c>
      <c r="E125" s="300"/>
      <c r="F125" s="300"/>
      <c r="G125" s="53" t="s">
        <v>29</v>
      </c>
      <c r="H125" s="27" t="s">
        <v>136</v>
      </c>
      <c r="I125" s="27" t="s">
        <v>136</v>
      </c>
      <c r="J125" s="115" t="s">
        <v>136</v>
      </c>
      <c r="K125" s="115" t="s">
        <v>136</v>
      </c>
      <c r="L125" s="27" t="s">
        <v>136</v>
      </c>
      <c r="M125" s="27" t="s">
        <v>136</v>
      </c>
      <c r="N125" s="27" t="s">
        <v>136</v>
      </c>
      <c r="O125" s="27" t="s">
        <v>136</v>
      </c>
      <c r="P125" s="27" t="s">
        <v>136</v>
      </c>
      <c r="Q125" s="27" t="s">
        <v>136</v>
      </c>
      <c r="R125" s="27" t="s">
        <v>136</v>
      </c>
      <c r="S125" s="27" t="s">
        <v>136</v>
      </c>
      <c r="T125" s="27" t="s">
        <v>136</v>
      </c>
      <c r="U125" s="163"/>
      <c r="V125" s="164"/>
      <c r="W125" s="53"/>
      <c r="X125" s="24"/>
      <c r="Y125" s="25" t="s">
        <v>136</v>
      </c>
      <c r="Z125" s="26"/>
      <c r="AA125" s="27" t="s">
        <v>136</v>
      </c>
    </row>
    <row r="126" spans="3:27" ht="12" x14ac:dyDescent="0.2">
      <c r="C126" s="325"/>
      <c r="D126" s="296" t="s">
        <v>122</v>
      </c>
      <c r="E126" s="297"/>
      <c r="F126" s="297"/>
      <c r="G126" s="44"/>
      <c r="H126" s="87" t="s">
        <v>137</v>
      </c>
      <c r="I126" s="87">
        <v>17</v>
      </c>
      <c r="J126" s="87">
        <v>18</v>
      </c>
      <c r="K126" s="87">
        <v>14</v>
      </c>
      <c r="L126" s="87">
        <v>15</v>
      </c>
      <c r="M126" s="87">
        <v>18</v>
      </c>
      <c r="N126" s="87">
        <v>23</v>
      </c>
      <c r="O126" s="87">
        <v>22</v>
      </c>
      <c r="P126" s="87">
        <v>18</v>
      </c>
      <c r="Q126" s="87">
        <v>21</v>
      </c>
      <c r="R126" s="87">
        <v>22</v>
      </c>
      <c r="S126" s="87">
        <v>23</v>
      </c>
      <c r="T126" s="87">
        <v>24</v>
      </c>
      <c r="U126" s="121"/>
      <c r="V126" s="122"/>
      <c r="W126" s="44"/>
      <c r="X126" s="15"/>
      <c r="Y126" s="16"/>
      <c r="Z126" s="17"/>
      <c r="AA126" s="18"/>
    </row>
    <row r="127" spans="3:27" ht="14.25" customHeight="1" x14ac:dyDescent="0.2">
      <c r="C127" s="325"/>
      <c r="D127" s="296"/>
      <c r="E127" s="297"/>
      <c r="F127" s="297"/>
      <c r="G127" s="44" t="s">
        <v>123</v>
      </c>
      <c r="H127" s="87" t="s">
        <v>137</v>
      </c>
      <c r="I127" s="87">
        <v>18</v>
      </c>
      <c r="J127" s="87">
        <v>18</v>
      </c>
      <c r="K127" s="87">
        <v>14</v>
      </c>
      <c r="L127" s="87">
        <v>15</v>
      </c>
      <c r="M127" s="87">
        <v>18</v>
      </c>
      <c r="N127" s="87">
        <v>21</v>
      </c>
      <c r="O127" s="87">
        <v>22</v>
      </c>
      <c r="P127" s="87">
        <v>18</v>
      </c>
      <c r="Q127" s="87">
        <v>20</v>
      </c>
      <c r="R127" s="87">
        <v>21</v>
      </c>
      <c r="S127" s="87">
        <v>22</v>
      </c>
      <c r="T127" s="87">
        <v>24</v>
      </c>
      <c r="U127" s="12" t="s">
        <v>136</v>
      </c>
      <c r="V127" s="13" t="s">
        <v>149</v>
      </c>
      <c r="W127" s="14">
        <f>COUNT(I126:T127)</f>
        <v>24</v>
      </c>
      <c r="X127" s="12">
        <f>MIN(I126:T127)</f>
        <v>14</v>
      </c>
      <c r="Y127" s="13" t="s">
        <v>152</v>
      </c>
      <c r="Z127" s="14">
        <f>MAX(I126:T127)</f>
        <v>24</v>
      </c>
      <c r="AA127" s="83">
        <f>AVERAGE(I126:T127)</f>
        <v>19.416666666666668</v>
      </c>
    </row>
    <row r="128" spans="3:27" ht="12" x14ac:dyDescent="0.2">
      <c r="C128" s="325"/>
      <c r="D128" s="296"/>
      <c r="E128" s="297"/>
      <c r="F128" s="297"/>
      <c r="G128" s="44"/>
      <c r="H128" s="87" t="s">
        <v>136</v>
      </c>
      <c r="I128" s="87" t="s">
        <v>136</v>
      </c>
      <c r="J128" s="87" t="s">
        <v>136</v>
      </c>
      <c r="K128" s="87" t="s">
        <v>136</v>
      </c>
      <c r="L128" s="87" t="s">
        <v>136</v>
      </c>
      <c r="M128" s="87" t="s">
        <v>136</v>
      </c>
      <c r="N128" s="87" t="s">
        <v>136</v>
      </c>
      <c r="O128" s="87" t="s">
        <v>137</v>
      </c>
      <c r="P128" s="87" t="s">
        <v>206</v>
      </c>
      <c r="Q128" s="87" t="s">
        <v>137</v>
      </c>
      <c r="R128" s="87" t="s">
        <v>137</v>
      </c>
      <c r="S128" s="87" t="s">
        <v>136</v>
      </c>
      <c r="T128" s="87" t="s">
        <v>136</v>
      </c>
      <c r="U128" s="121"/>
      <c r="V128" s="122"/>
      <c r="W128" s="44"/>
      <c r="X128" s="15"/>
      <c r="Y128" s="16"/>
      <c r="Z128" s="17"/>
      <c r="AA128" s="18"/>
    </row>
    <row r="129" spans="3:27" ht="12" x14ac:dyDescent="0.2">
      <c r="C129" s="326"/>
      <c r="D129" s="299"/>
      <c r="E129" s="300"/>
      <c r="F129" s="300"/>
      <c r="G129" s="53"/>
      <c r="H129" s="115" t="s">
        <v>136</v>
      </c>
      <c r="I129" s="115" t="s">
        <v>136</v>
      </c>
      <c r="J129" s="115" t="s">
        <v>136</v>
      </c>
      <c r="K129" s="115" t="s">
        <v>136</v>
      </c>
      <c r="L129" s="115" t="s">
        <v>136</v>
      </c>
      <c r="M129" s="115" t="s">
        <v>136</v>
      </c>
      <c r="N129" s="115" t="s">
        <v>136</v>
      </c>
      <c r="O129" s="115" t="s">
        <v>137</v>
      </c>
      <c r="P129" s="115" t="s">
        <v>206</v>
      </c>
      <c r="Q129" s="115" t="s">
        <v>137</v>
      </c>
      <c r="R129" s="115" t="s">
        <v>137</v>
      </c>
      <c r="S129" s="115" t="s">
        <v>136</v>
      </c>
      <c r="T129" s="115" t="s">
        <v>136</v>
      </c>
      <c r="U129" s="163"/>
      <c r="V129" s="164"/>
      <c r="W129" s="53"/>
      <c r="X129" s="24"/>
      <c r="Y129" s="25"/>
      <c r="Z129" s="26"/>
      <c r="AA129" s="27"/>
    </row>
    <row r="130" spans="3:27" ht="12" x14ac:dyDescent="0.2">
      <c r="D130" s="210" t="s">
        <v>142</v>
      </c>
      <c r="E130" s="3" t="s">
        <v>143</v>
      </c>
      <c r="G130" s="258"/>
      <c r="H130" s="212" t="s">
        <v>29</v>
      </c>
      <c r="I130" s="212"/>
    </row>
  </sheetData>
  <dataConsolidate/>
  <mergeCells count="125">
    <mergeCell ref="D118:F118"/>
    <mergeCell ref="D119:F119"/>
    <mergeCell ref="D120:F120"/>
    <mergeCell ref="D121:F121"/>
    <mergeCell ref="C122:C129"/>
    <mergeCell ref="D122:F122"/>
    <mergeCell ref="D123:E123"/>
    <mergeCell ref="D124:F124"/>
    <mergeCell ref="D125:F125"/>
    <mergeCell ref="D126:F129"/>
    <mergeCell ref="C86:C121"/>
    <mergeCell ref="D95:F95"/>
    <mergeCell ref="D96:F96"/>
    <mergeCell ref="D97:F97"/>
    <mergeCell ref="D98:F98"/>
    <mergeCell ref="D99:F99"/>
    <mergeCell ref="D100:F100"/>
    <mergeCell ref="D86:F86"/>
    <mergeCell ref="D87:F87"/>
    <mergeCell ref="D109:F109"/>
    <mergeCell ref="D110:F110"/>
    <mergeCell ref="D111:F111"/>
    <mergeCell ref="D117:F117"/>
    <mergeCell ref="D101:F101"/>
    <mergeCell ref="D92:F92"/>
    <mergeCell ref="D93:F93"/>
    <mergeCell ref="D94:F94"/>
    <mergeCell ref="C81:C85"/>
    <mergeCell ref="D81:F81"/>
    <mergeCell ref="D82:F82"/>
    <mergeCell ref="D83:F83"/>
    <mergeCell ref="D84:F84"/>
    <mergeCell ref="D85:F85"/>
    <mergeCell ref="D88:F88"/>
    <mergeCell ref="D89:F89"/>
    <mergeCell ref="D90:F90"/>
    <mergeCell ref="D112:F112"/>
    <mergeCell ref="D113:F113"/>
    <mergeCell ref="D114:F114"/>
    <mergeCell ref="D115:F115"/>
    <mergeCell ref="D116:F116"/>
    <mergeCell ref="D65:F65"/>
    <mergeCell ref="D66:F66"/>
    <mergeCell ref="D67:F67"/>
    <mergeCell ref="D68:F68"/>
    <mergeCell ref="D69:F69"/>
    <mergeCell ref="D107:F107"/>
    <mergeCell ref="D108:F108"/>
    <mergeCell ref="D103:F103"/>
    <mergeCell ref="D104:F104"/>
    <mergeCell ref="D105:F105"/>
    <mergeCell ref="D106:F106"/>
    <mergeCell ref="D74:F74"/>
    <mergeCell ref="D75:F75"/>
    <mergeCell ref="D76:F76"/>
    <mergeCell ref="D77:F77"/>
    <mergeCell ref="D78:F78"/>
    <mergeCell ref="D79:F79"/>
    <mergeCell ref="D102:F102"/>
    <mergeCell ref="D91:F91"/>
    <mergeCell ref="C70:C80"/>
    <mergeCell ref="D70:F70"/>
    <mergeCell ref="D71:F71"/>
    <mergeCell ref="D72:F72"/>
    <mergeCell ref="D73:F73"/>
    <mergeCell ref="C43:C69"/>
    <mergeCell ref="D80:F80"/>
    <mergeCell ref="D59:F59"/>
    <mergeCell ref="D60:F60"/>
    <mergeCell ref="D61:F61"/>
    <mergeCell ref="D62:F62"/>
    <mergeCell ref="D63:F63"/>
    <mergeCell ref="D64:F64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26:F26"/>
    <mergeCell ref="C27:F27"/>
    <mergeCell ref="C28:F28"/>
    <mergeCell ref="C29:C42"/>
    <mergeCell ref="D29:F32"/>
    <mergeCell ref="D33:F33"/>
    <mergeCell ref="D34:F34"/>
    <mergeCell ref="D35:F35"/>
    <mergeCell ref="D36:F36"/>
    <mergeCell ref="D37:E37"/>
    <mergeCell ref="C5:G5"/>
    <mergeCell ref="C6:G9"/>
    <mergeCell ref="C10:G13"/>
    <mergeCell ref="C14:F17"/>
    <mergeCell ref="C18:F21"/>
    <mergeCell ref="C22:F2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33">
    <cfRule type="cellIs" dxfId="665" priority="1" stopIfTrue="1" operator="greaterThan">
      <formula>"～"</formula>
    </cfRule>
  </conditionalFormatting>
  <conditionalFormatting sqref="J33">
    <cfRule type="cellIs" dxfId="664" priority="2" stopIfTrue="1" operator="greaterThan">
      <formula>"～"</formula>
    </cfRule>
  </conditionalFormatting>
  <conditionalFormatting sqref="K33">
    <cfRule type="cellIs" dxfId="663" priority="3" stopIfTrue="1" operator="greaterThan">
      <formula>"～"</formula>
    </cfRule>
  </conditionalFormatting>
  <conditionalFormatting sqref="L33">
    <cfRule type="cellIs" dxfId="662" priority="4" stopIfTrue="1" operator="greaterThan">
      <formula>"～"</formula>
    </cfRule>
  </conditionalFormatting>
  <conditionalFormatting sqref="M33">
    <cfRule type="cellIs" dxfId="661" priority="5" stopIfTrue="1" operator="greaterThan">
      <formula>"～"</formula>
    </cfRule>
  </conditionalFormatting>
  <conditionalFormatting sqref="N33">
    <cfRule type="cellIs" dxfId="660" priority="6" stopIfTrue="1" operator="greaterThan">
      <formula>"～"</formula>
    </cfRule>
  </conditionalFormatting>
  <conditionalFormatting sqref="O33">
    <cfRule type="cellIs" dxfId="659" priority="7" stopIfTrue="1" operator="greaterThan">
      <formula>"～"</formula>
    </cfRule>
  </conditionalFormatting>
  <conditionalFormatting sqref="P33">
    <cfRule type="cellIs" dxfId="658" priority="8" stopIfTrue="1" operator="greaterThan">
      <formula>"～"</formula>
    </cfRule>
  </conditionalFormatting>
  <conditionalFormatting sqref="Q33">
    <cfRule type="cellIs" dxfId="657" priority="9" stopIfTrue="1" operator="greaterThan">
      <formula>"～"</formula>
    </cfRule>
  </conditionalFormatting>
  <conditionalFormatting sqref="R33">
    <cfRule type="cellIs" dxfId="656" priority="10" stopIfTrue="1" operator="greaterThan">
      <formula>"～"</formula>
    </cfRule>
  </conditionalFormatting>
  <conditionalFormatting sqref="S33">
    <cfRule type="cellIs" dxfId="655" priority="11" stopIfTrue="1" operator="greaterThan">
      <formula>"～"</formula>
    </cfRule>
  </conditionalFormatting>
  <conditionalFormatting sqref="T33">
    <cfRule type="cellIs" dxfId="654" priority="12" stopIfTrue="1" operator="greaterThan">
      <formula>"～"</formula>
    </cfRule>
  </conditionalFormatting>
  <conditionalFormatting sqref="I34">
    <cfRule type="cellIs" dxfId="653" priority="13" stopIfTrue="1" operator="greaterThan">
      <formula>"～"</formula>
    </cfRule>
  </conditionalFormatting>
  <conditionalFormatting sqref="J34">
    <cfRule type="cellIs" dxfId="652" priority="14" stopIfTrue="1" operator="greaterThan">
      <formula>"～"</formula>
    </cfRule>
  </conditionalFormatting>
  <conditionalFormatting sqref="K34">
    <cfRule type="cellIs" dxfId="651" priority="15" stopIfTrue="1" operator="greaterThan">
      <formula>"～"</formula>
    </cfRule>
  </conditionalFormatting>
  <conditionalFormatting sqref="L34">
    <cfRule type="cellIs" dxfId="650" priority="16" stopIfTrue="1" operator="greaterThan">
      <formula>"～"</formula>
    </cfRule>
  </conditionalFormatting>
  <conditionalFormatting sqref="M34">
    <cfRule type="cellIs" dxfId="649" priority="17" stopIfTrue="1" operator="greaterThan">
      <formula>"～"</formula>
    </cfRule>
  </conditionalFormatting>
  <conditionalFormatting sqref="N34">
    <cfRule type="cellIs" dxfId="648" priority="18" stopIfTrue="1" operator="greaterThan">
      <formula>"～"</formula>
    </cfRule>
  </conditionalFormatting>
  <conditionalFormatting sqref="O34">
    <cfRule type="cellIs" dxfId="647" priority="19" stopIfTrue="1" operator="greaterThan">
      <formula>"～"</formula>
    </cfRule>
  </conditionalFormatting>
  <conditionalFormatting sqref="P34">
    <cfRule type="cellIs" dxfId="646" priority="20" stopIfTrue="1" operator="greaterThan">
      <formula>"～"</formula>
    </cfRule>
  </conditionalFormatting>
  <conditionalFormatting sqref="Q34">
    <cfRule type="cellIs" dxfId="645" priority="21" stopIfTrue="1" operator="greaterThan">
      <formula>"～"</formula>
    </cfRule>
  </conditionalFormatting>
  <conditionalFormatting sqref="R34">
    <cfRule type="cellIs" dxfId="644" priority="22" stopIfTrue="1" operator="greaterThan">
      <formula>"～"</formula>
    </cfRule>
  </conditionalFormatting>
  <conditionalFormatting sqref="S34">
    <cfRule type="cellIs" dxfId="643" priority="23" stopIfTrue="1" operator="greaterThan">
      <formula>"～"</formula>
    </cfRule>
  </conditionalFormatting>
  <conditionalFormatting sqref="T34">
    <cfRule type="cellIs" dxfId="642" priority="24" stopIfTrue="1" operator="greaterThan">
      <formula>"～"</formula>
    </cfRule>
  </conditionalFormatting>
  <conditionalFormatting sqref="I35">
    <cfRule type="cellIs" dxfId="641" priority="25" stopIfTrue="1" operator="greaterThan">
      <formula>"～"</formula>
    </cfRule>
  </conditionalFormatting>
  <conditionalFormatting sqref="J35">
    <cfRule type="cellIs" dxfId="640" priority="26" stopIfTrue="1" operator="greaterThan">
      <formula>"～"</formula>
    </cfRule>
  </conditionalFormatting>
  <conditionalFormatting sqref="K35">
    <cfRule type="cellIs" dxfId="639" priority="27" stopIfTrue="1" operator="greaterThan">
      <formula>"～"</formula>
    </cfRule>
  </conditionalFormatting>
  <conditionalFormatting sqref="L35">
    <cfRule type="cellIs" dxfId="638" priority="28" stopIfTrue="1" operator="greaterThan">
      <formula>"～"</formula>
    </cfRule>
  </conditionalFormatting>
  <conditionalFormatting sqref="M35">
    <cfRule type="cellIs" dxfId="637" priority="29" stopIfTrue="1" operator="greaterThan">
      <formula>"～"</formula>
    </cfRule>
  </conditionalFormatting>
  <conditionalFormatting sqref="N35">
    <cfRule type="cellIs" dxfId="636" priority="30" stopIfTrue="1" operator="greaterThan">
      <formula>"～"</formula>
    </cfRule>
  </conditionalFormatting>
  <conditionalFormatting sqref="O35">
    <cfRule type="cellIs" dxfId="635" priority="31" stopIfTrue="1" operator="greaterThan">
      <formula>"～"</formula>
    </cfRule>
  </conditionalFormatting>
  <conditionalFormatting sqref="P35">
    <cfRule type="cellIs" dxfId="634" priority="32" stopIfTrue="1" operator="greaterThan">
      <formula>"～"</formula>
    </cfRule>
  </conditionalFormatting>
  <conditionalFormatting sqref="Q35">
    <cfRule type="cellIs" dxfId="633" priority="33" stopIfTrue="1" operator="greaterThan">
      <formula>"～"</formula>
    </cfRule>
  </conditionalFormatting>
  <conditionalFormatting sqref="R35">
    <cfRule type="cellIs" dxfId="632" priority="34" stopIfTrue="1" operator="greaterThan">
      <formula>"～"</formula>
    </cfRule>
  </conditionalFormatting>
  <conditionalFormatting sqref="S35">
    <cfRule type="cellIs" dxfId="631" priority="35" stopIfTrue="1" operator="greaterThan">
      <formula>"～"</formula>
    </cfRule>
  </conditionalFormatting>
  <conditionalFormatting sqref="T35">
    <cfRule type="cellIs" dxfId="630" priority="36" stopIfTrue="1" operator="greaterThan">
      <formula>"～"</formula>
    </cfRule>
  </conditionalFormatting>
  <conditionalFormatting sqref="I36">
    <cfRule type="cellIs" dxfId="629" priority="37" stopIfTrue="1" operator="greaterThan">
      <formula>"～"</formula>
    </cfRule>
  </conditionalFormatting>
  <conditionalFormatting sqref="J36">
    <cfRule type="cellIs" dxfId="628" priority="38" stopIfTrue="1" operator="greaterThan">
      <formula>"～"</formula>
    </cfRule>
  </conditionalFormatting>
  <conditionalFormatting sqref="K36">
    <cfRule type="cellIs" dxfId="627" priority="39" stopIfTrue="1" operator="greaterThan">
      <formula>"～"</formula>
    </cfRule>
  </conditionalFormatting>
  <conditionalFormatting sqref="L36">
    <cfRule type="cellIs" dxfId="626" priority="40" stopIfTrue="1" operator="greaterThan">
      <formula>"～"</formula>
    </cfRule>
  </conditionalFormatting>
  <conditionalFormatting sqref="M36">
    <cfRule type="cellIs" dxfId="625" priority="41" stopIfTrue="1" operator="greaterThan">
      <formula>"～"</formula>
    </cfRule>
  </conditionalFormatting>
  <conditionalFormatting sqref="N36">
    <cfRule type="cellIs" dxfId="624" priority="42" stopIfTrue="1" operator="greaterThan">
      <formula>"～"</formula>
    </cfRule>
  </conditionalFormatting>
  <conditionalFormatting sqref="O36">
    <cfRule type="cellIs" dxfId="623" priority="43" stopIfTrue="1" operator="greaterThan">
      <formula>"～"</formula>
    </cfRule>
  </conditionalFormatting>
  <conditionalFormatting sqref="P36">
    <cfRule type="cellIs" dxfId="622" priority="44" stopIfTrue="1" operator="greaterThan">
      <formula>"～"</formula>
    </cfRule>
  </conditionalFormatting>
  <conditionalFormatting sqref="Q36">
    <cfRule type="cellIs" dxfId="621" priority="45" stopIfTrue="1" operator="greaterThan">
      <formula>"～"</formula>
    </cfRule>
  </conditionalFormatting>
  <conditionalFormatting sqref="R36">
    <cfRule type="cellIs" dxfId="620" priority="46" stopIfTrue="1" operator="greaterThan">
      <formula>"～"</formula>
    </cfRule>
  </conditionalFormatting>
  <conditionalFormatting sqref="S36">
    <cfRule type="cellIs" dxfId="619" priority="47" stopIfTrue="1" operator="greaterThan">
      <formula>"～"</formula>
    </cfRule>
  </conditionalFormatting>
  <conditionalFormatting sqref="T36">
    <cfRule type="cellIs" dxfId="618" priority="48" stopIfTrue="1" operator="greaterThan">
      <formula>"～"</formula>
    </cfRule>
  </conditionalFormatting>
  <conditionalFormatting sqref="I37">
    <cfRule type="cellIs" dxfId="617" priority="49" stopIfTrue="1" operator="greaterThan">
      <formula>"～"</formula>
    </cfRule>
  </conditionalFormatting>
  <conditionalFormatting sqref="J37">
    <cfRule type="cellIs" dxfId="616" priority="50" stopIfTrue="1" operator="greaterThan">
      <formula>"～"</formula>
    </cfRule>
  </conditionalFormatting>
  <conditionalFormatting sqref="K37">
    <cfRule type="cellIs" dxfId="615" priority="51" stopIfTrue="1" operator="greaterThan">
      <formula>"～"</formula>
    </cfRule>
  </conditionalFormatting>
  <conditionalFormatting sqref="L37">
    <cfRule type="cellIs" dxfId="614" priority="52" stopIfTrue="1" operator="greaterThan">
      <formula>"～"</formula>
    </cfRule>
  </conditionalFormatting>
  <conditionalFormatting sqref="M37">
    <cfRule type="cellIs" dxfId="613" priority="53" stopIfTrue="1" operator="greaterThan">
      <formula>"～"</formula>
    </cfRule>
  </conditionalFormatting>
  <conditionalFormatting sqref="N37">
    <cfRule type="cellIs" dxfId="612" priority="54" stopIfTrue="1" operator="greaterThan">
      <formula>"～"</formula>
    </cfRule>
  </conditionalFormatting>
  <conditionalFormatting sqref="O37">
    <cfRule type="cellIs" dxfId="611" priority="55" stopIfTrue="1" operator="greaterThan">
      <formula>"～"</formula>
    </cfRule>
  </conditionalFormatting>
  <conditionalFormatting sqref="P37">
    <cfRule type="cellIs" dxfId="610" priority="56" stopIfTrue="1" operator="greaterThan">
      <formula>"～"</formula>
    </cfRule>
  </conditionalFormatting>
  <conditionalFormatting sqref="Q37">
    <cfRule type="cellIs" dxfId="609" priority="57" stopIfTrue="1" operator="greaterThan">
      <formula>"～"</formula>
    </cfRule>
  </conditionalFormatting>
  <conditionalFormatting sqref="R37">
    <cfRule type="cellIs" dxfId="608" priority="58" stopIfTrue="1" operator="greaterThan">
      <formula>"～"</formula>
    </cfRule>
  </conditionalFormatting>
  <conditionalFormatting sqref="S37">
    <cfRule type="cellIs" dxfId="607" priority="59" stopIfTrue="1" operator="greaterThan">
      <formula>"～"</formula>
    </cfRule>
  </conditionalFormatting>
  <conditionalFormatting sqref="T37">
    <cfRule type="cellIs" dxfId="606" priority="60" stopIfTrue="1" operator="greaterThan">
      <formula>"～"</formula>
    </cfRule>
  </conditionalFormatting>
  <conditionalFormatting sqref="J38">
    <cfRule type="cellIs" dxfId="605" priority="61" stopIfTrue="1" operator="greaterThan">
      <formula>"～"</formula>
    </cfRule>
  </conditionalFormatting>
  <conditionalFormatting sqref="M38">
    <cfRule type="cellIs" dxfId="604" priority="62" stopIfTrue="1" operator="greaterThan">
      <formula>"～"</formula>
    </cfRule>
  </conditionalFormatting>
  <conditionalFormatting sqref="P38">
    <cfRule type="cellIs" dxfId="603" priority="63" stopIfTrue="1" operator="greaterThan">
      <formula>"～"</formula>
    </cfRule>
  </conditionalFormatting>
  <conditionalFormatting sqref="S38">
    <cfRule type="cellIs" dxfId="602" priority="64" stopIfTrue="1" operator="greaterThan">
      <formula>"～"</formula>
    </cfRule>
  </conditionalFormatting>
  <conditionalFormatting sqref="J39">
    <cfRule type="cellIs" dxfId="601" priority="65" stopIfTrue="1" operator="greaterThan">
      <formula>"～"</formula>
    </cfRule>
  </conditionalFormatting>
  <conditionalFormatting sqref="M39">
    <cfRule type="cellIs" dxfId="600" priority="66" stopIfTrue="1" operator="greaterThan">
      <formula>"～"</formula>
    </cfRule>
  </conditionalFormatting>
  <conditionalFormatting sqref="P39">
    <cfRule type="cellIs" dxfId="599" priority="67" stopIfTrue="1" operator="greaterThan">
      <formula>"～"</formula>
    </cfRule>
  </conditionalFormatting>
  <conditionalFormatting sqref="S39">
    <cfRule type="cellIs" dxfId="598" priority="68" stopIfTrue="1" operator="greaterThan">
      <formula>"～"</formula>
    </cfRule>
  </conditionalFormatting>
  <conditionalFormatting sqref="J40">
    <cfRule type="cellIs" dxfId="597" priority="69" stopIfTrue="1" operator="greaterThan">
      <formula>"～"</formula>
    </cfRule>
  </conditionalFormatting>
  <conditionalFormatting sqref="M40">
    <cfRule type="cellIs" dxfId="596" priority="70" stopIfTrue="1" operator="greaterThan">
      <formula>"～"</formula>
    </cfRule>
  </conditionalFormatting>
  <conditionalFormatting sqref="P40">
    <cfRule type="cellIs" dxfId="595" priority="71" stopIfTrue="1" operator="greaterThan">
      <formula>"～"</formula>
    </cfRule>
  </conditionalFormatting>
  <conditionalFormatting sqref="S40">
    <cfRule type="cellIs" dxfId="594" priority="72" stopIfTrue="1" operator="greaterThan">
      <formula>"～"</formula>
    </cfRule>
  </conditionalFormatting>
  <conditionalFormatting sqref="M41">
    <cfRule type="cellIs" dxfId="593" priority="73" stopIfTrue="1" operator="greaterThan">
      <formula>"～"</formula>
    </cfRule>
  </conditionalFormatting>
  <conditionalFormatting sqref="S41">
    <cfRule type="cellIs" dxfId="592" priority="74" stopIfTrue="1" operator="greaterThan">
      <formula>"～"</formula>
    </cfRule>
  </conditionalFormatting>
  <conditionalFormatting sqref="M42">
    <cfRule type="cellIs" dxfId="591" priority="75" stopIfTrue="1" operator="greaterThan">
      <formula>"～"</formula>
    </cfRule>
  </conditionalFormatting>
  <conditionalFormatting sqref="S42">
    <cfRule type="cellIs" dxfId="590" priority="76" stopIfTrue="1" operator="greaterThan">
      <formula>"～"</formula>
    </cfRule>
  </conditionalFormatting>
  <conditionalFormatting sqref="M43">
    <cfRule type="cellIs" dxfId="589" priority="77" stopIfTrue="1" operator="greaterThan">
      <formula>"～"</formula>
    </cfRule>
  </conditionalFormatting>
  <conditionalFormatting sqref="S43">
    <cfRule type="cellIs" dxfId="588" priority="78" stopIfTrue="1" operator="greaterThan">
      <formula>"～"</formula>
    </cfRule>
  </conditionalFormatting>
  <conditionalFormatting sqref="M44">
    <cfRule type="cellIs" dxfId="587" priority="79" stopIfTrue="1" operator="greaterThan">
      <formula>"～"</formula>
    </cfRule>
  </conditionalFormatting>
  <conditionalFormatting sqref="S44">
    <cfRule type="cellIs" dxfId="586" priority="80" stopIfTrue="1" operator="greaterThan">
      <formula>"～"</formula>
    </cfRule>
  </conditionalFormatting>
  <conditionalFormatting sqref="M45">
    <cfRule type="cellIs" dxfId="585" priority="81" stopIfTrue="1" operator="greaterThan">
      <formula>"～"</formula>
    </cfRule>
  </conditionalFormatting>
  <conditionalFormatting sqref="S45">
    <cfRule type="cellIs" dxfId="584" priority="82" stopIfTrue="1" operator="greaterThan">
      <formula>"～"</formula>
    </cfRule>
  </conditionalFormatting>
  <conditionalFormatting sqref="M46">
    <cfRule type="cellIs" dxfId="583" priority="83" stopIfTrue="1" operator="greaterThan">
      <formula>"～"</formula>
    </cfRule>
  </conditionalFormatting>
  <conditionalFormatting sqref="S46">
    <cfRule type="cellIs" dxfId="582" priority="84" stopIfTrue="1" operator="greaterThan">
      <formula>"～"</formula>
    </cfRule>
  </conditionalFormatting>
  <conditionalFormatting sqref="M47">
    <cfRule type="cellIs" dxfId="581" priority="85" stopIfTrue="1" operator="greaterThan">
      <formula>"～"</formula>
    </cfRule>
  </conditionalFormatting>
  <conditionalFormatting sqref="S47">
    <cfRule type="cellIs" dxfId="580" priority="86" stopIfTrue="1" operator="greaterThan">
      <formula>"～"</formula>
    </cfRule>
  </conditionalFormatting>
  <conditionalFormatting sqref="M48">
    <cfRule type="cellIs" dxfId="579" priority="87" stopIfTrue="1" operator="greaterThan">
      <formula>"～"</formula>
    </cfRule>
  </conditionalFormatting>
  <conditionalFormatting sqref="S48">
    <cfRule type="cellIs" dxfId="578" priority="88" stopIfTrue="1" operator="greaterThan">
      <formula>"～"</formula>
    </cfRule>
  </conditionalFormatting>
  <conditionalFormatting sqref="M50">
    <cfRule type="cellIs" dxfId="577" priority="89" stopIfTrue="1" operator="greaterThan">
      <formula>"-"</formula>
    </cfRule>
  </conditionalFormatting>
  <conditionalFormatting sqref="M51">
    <cfRule type="cellIs" dxfId="576" priority="90" stopIfTrue="1" operator="greaterThan">
      <formula>"～"</formula>
    </cfRule>
  </conditionalFormatting>
  <conditionalFormatting sqref="S51">
    <cfRule type="cellIs" dxfId="575" priority="91" stopIfTrue="1" operator="greaterThan">
      <formula>"～"</formula>
    </cfRule>
  </conditionalFormatting>
  <conditionalFormatting sqref="M52">
    <cfRule type="cellIs" dxfId="574" priority="92" stopIfTrue="1" operator="greaterThan">
      <formula>"～"</formula>
    </cfRule>
  </conditionalFormatting>
  <conditionalFormatting sqref="S52">
    <cfRule type="cellIs" dxfId="573" priority="93" stopIfTrue="1" operator="greaterThan">
      <formula>"～"</formula>
    </cfRule>
  </conditionalFormatting>
  <conditionalFormatting sqref="M53">
    <cfRule type="cellIs" dxfId="572" priority="94" stopIfTrue="1" operator="greaterThan">
      <formula>"～"</formula>
    </cfRule>
  </conditionalFormatting>
  <conditionalFormatting sqref="S53">
    <cfRule type="cellIs" dxfId="571" priority="95" stopIfTrue="1" operator="greaterThan">
      <formula>"～"</formula>
    </cfRule>
  </conditionalFormatting>
  <conditionalFormatting sqref="M54">
    <cfRule type="cellIs" dxfId="570" priority="96" stopIfTrue="1" operator="greaterThan">
      <formula>"～"</formula>
    </cfRule>
  </conditionalFormatting>
  <conditionalFormatting sqref="S54">
    <cfRule type="cellIs" dxfId="569" priority="97" stopIfTrue="1" operator="greaterThan">
      <formula>"～"</formula>
    </cfRule>
  </conditionalFormatting>
  <conditionalFormatting sqref="M55">
    <cfRule type="cellIs" dxfId="568" priority="98" stopIfTrue="1" operator="greaterThan">
      <formula>"～"</formula>
    </cfRule>
  </conditionalFormatting>
  <conditionalFormatting sqref="S55">
    <cfRule type="cellIs" dxfId="567" priority="99" stopIfTrue="1" operator="greaterThan">
      <formula>"～"</formula>
    </cfRule>
  </conditionalFormatting>
  <conditionalFormatting sqref="M56">
    <cfRule type="cellIs" dxfId="566" priority="100" stopIfTrue="1" operator="greaterThan">
      <formula>"～"</formula>
    </cfRule>
  </conditionalFormatting>
  <conditionalFormatting sqref="S56">
    <cfRule type="cellIs" dxfId="565" priority="101" stopIfTrue="1" operator="greaterThan">
      <formula>"～"</formula>
    </cfRule>
  </conditionalFormatting>
  <conditionalFormatting sqref="M57">
    <cfRule type="cellIs" dxfId="564" priority="102" stopIfTrue="1" operator="greaterThan">
      <formula>"～"</formula>
    </cfRule>
  </conditionalFormatting>
  <conditionalFormatting sqref="S57">
    <cfRule type="cellIs" dxfId="563" priority="103" stopIfTrue="1" operator="greaterThan">
      <formula>"～"</formula>
    </cfRule>
  </conditionalFormatting>
  <conditionalFormatting sqref="M58">
    <cfRule type="cellIs" dxfId="562" priority="104" stopIfTrue="1" operator="greaterThan">
      <formula>"～"</formula>
    </cfRule>
  </conditionalFormatting>
  <conditionalFormatting sqref="S58">
    <cfRule type="cellIs" dxfId="561" priority="105" stopIfTrue="1" operator="greaterThan">
      <formula>"～"</formula>
    </cfRule>
  </conditionalFormatting>
  <conditionalFormatting sqref="M59">
    <cfRule type="cellIs" dxfId="560" priority="106" stopIfTrue="1" operator="greaterThan">
      <formula>"～"</formula>
    </cfRule>
  </conditionalFormatting>
  <conditionalFormatting sqref="S59">
    <cfRule type="cellIs" dxfId="559" priority="107" stopIfTrue="1" operator="greaterThan">
      <formula>"～"</formula>
    </cfRule>
  </conditionalFormatting>
  <conditionalFormatting sqref="M60">
    <cfRule type="cellIs" dxfId="558" priority="108" stopIfTrue="1" operator="greaterThan">
      <formula>"～"</formula>
    </cfRule>
  </conditionalFormatting>
  <conditionalFormatting sqref="S60">
    <cfRule type="cellIs" dxfId="557" priority="109" stopIfTrue="1" operator="greaterThan">
      <formula>"～"</formula>
    </cfRule>
  </conditionalFormatting>
  <conditionalFormatting sqref="M61">
    <cfRule type="cellIs" dxfId="556" priority="110" stopIfTrue="1" operator="greaterThan">
      <formula>"～"</formula>
    </cfRule>
  </conditionalFormatting>
  <conditionalFormatting sqref="S61">
    <cfRule type="cellIs" dxfId="555" priority="111" stopIfTrue="1" operator="greaterThan">
      <formula>"～"</formula>
    </cfRule>
  </conditionalFormatting>
  <conditionalFormatting sqref="M62">
    <cfRule type="cellIs" dxfId="554" priority="112" stopIfTrue="1" operator="greaterThan">
      <formula>"～"</formula>
    </cfRule>
  </conditionalFormatting>
  <conditionalFormatting sqref="S62">
    <cfRule type="cellIs" dxfId="553" priority="113" stopIfTrue="1" operator="greaterThan">
      <formula>"～"</formula>
    </cfRule>
  </conditionalFormatting>
  <conditionalFormatting sqref="M63">
    <cfRule type="cellIs" dxfId="552" priority="114" stopIfTrue="1" operator="greaterThan">
      <formula>"～"</formula>
    </cfRule>
  </conditionalFormatting>
  <conditionalFormatting sqref="S63">
    <cfRule type="cellIs" dxfId="551" priority="115" stopIfTrue="1" operator="greaterThan">
      <formula>"～"</formula>
    </cfRule>
  </conditionalFormatting>
  <conditionalFormatting sqref="M64">
    <cfRule type="cellIs" dxfId="550" priority="116" stopIfTrue="1" operator="greaterThan">
      <formula>"～"</formula>
    </cfRule>
  </conditionalFormatting>
  <conditionalFormatting sqref="S64">
    <cfRule type="cellIs" dxfId="549" priority="117" stopIfTrue="1" operator="greaterThan">
      <formula>"～"</formula>
    </cfRule>
  </conditionalFormatting>
  <conditionalFormatting sqref="M65">
    <cfRule type="cellIs" dxfId="548" priority="118" stopIfTrue="1" operator="greaterThan">
      <formula>"～"</formula>
    </cfRule>
  </conditionalFormatting>
  <conditionalFormatting sqref="S65">
    <cfRule type="cellIs" dxfId="547" priority="119" stopIfTrue="1" operator="greaterThan">
      <formula>"～"</formula>
    </cfRule>
  </conditionalFormatting>
  <conditionalFormatting sqref="M66">
    <cfRule type="cellIs" dxfId="546" priority="120" stopIfTrue="1" operator="greaterThan">
      <formula>"～"</formula>
    </cfRule>
  </conditionalFormatting>
  <conditionalFormatting sqref="S66">
    <cfRule type="cellIs" dxfId="545" priority="121" stopIfTrue="1" operator="greaterThan">
      <formula>"～"</formula>
    </cfRule>
  </conditionalFormatting>
  <conditionalFormatting sqref="M67">
    <cfRule type="cellIs" dxfId="544" priority="122" stopIfTrue="1" operator="greaterThan">
      <formula>"～"</formula>
    </cfRule>
  </conditionalFormatting>
  <conditionalFormatting sqref="S67">
    <cfRule type="cellIs" dxfId="543" priority="123" stopIfTrue="1" operator="greaterThan">
      <formula>"～"</formula>
    </cfRule>
  </conditionalFormatting>
  <conditionalFormatting sqref="M68">
    <cfRule type="cellIs" dxfId="542" priority="124" stopIfTrue="1" operator="greaterThan">
      <formula>"～"</formula>
    </cfRule>
  </conditionalFormatting>
  <conditionalFormatting sqref="S68">
    <cfRule type="cellIs" dxfId="541" priority="125" stopIfTrue="1" operator="greaterThan">
      <formula>"～"</formula>
    </cfRule>
  </conditionalFormatting>
  <conditionalFormatting sqref="M69">
    <cfRule type="cellIs" dxfId="540" priority="126" stopIfTrue="1" operator="greaterThan">
      <formula>"～"</formula>
    </cfRule>
  </conditionalFormatting>
  <conditionalFormatting sqref="S69">
    <cfRule type="cellIs" dxfId="539" priority="127" stopIfTrue="1" operator="greaterThan">
      <formula>"～"</formula>
    </cfRule>
  </conditionalFormatting>
  <conditionalFormatting sqref="M70">
    <cfRule type="cellIs" dxfId="538" priority="128" stopIfTrue="1" operator="greaterThan">
      <formula>"-"</formula>
    </cfRule>
  </conditionalFormatting>
  <conditionalFormatting sqref="M71">
    <cfRule type="cellIs" dxfId="537" priority="129" stopIfTrue="1" operator="greaterThan">
      <formula>"-"</formula>
    </cfRule>
  </conditionalFormatting>
  <conditionalFormatting sqref="M72">
    <cfRule type="cellIs" dxfId="536" priority="130" stopIfTrue="1" operator="greaterThan">
      <formula>"-"</formula>
    </cfRule>
  </conditionalFormatting>
  <conditionalFormatting sqref="M73">
    <cfRule type="cellIs" dxfId="535" priority="131" stopIfTrue="1" operator="greaterThan">
      <formula>"-"</formula>
    </cfRule>
  </conditionalFormatting>
  <conditionalFormatting sqref="M74">
    <cfRule type="cellIs" dxfId="534" priority="132" stopIfTrue="1" operator="greaterThan">
      <formula>"-"</formula>
    </cfRule>
  </conditionalFormatting>
  <conditionalFormatting sqref="M75">
    <cfRule type="cellIs" dxfId="533" priority="133" stopIfTrue="1" operator="greaterThan">
      <formula>"-"</formula>
    </cfRule>
  </conditionalFormatting>
  <conditionalFormatting sqref="M76">
    <cfRule type="cellIs" dxfId="532" priority="134" stopIfTrue="1" operator="greaterThan">
      <formula>"-"</formula>
    </cfRule>
  </conditionalFormatting>
  <conditionalFormatting sqref="M77">
    <cfRule type="cellIs" dxfId="531" priority="135" stopIfTrue="1" operator="greaterThan">
      <formula>"-"</formula>
    </cfRule>
  </conditionalFormatting>
  <conditionalFormatting sqref="M78">
    <cfRule type="cellIs" dxfId="530" priority="136" stopIfTrue="1" operator="greaterThan">
      <formula>"～"</formula>
    </cfRule>
  </conditionalFormatting>
  <conditionalFormatting sqref="S78">
    <cfRule type="cellIs" dxfId="529" priority="137" stopIfTrue="1" operator="greaterThan">
      <formula>"～"</formula>
    </cfRule>
  </conditionalFormatting>
  <conditionalFormatting sqref="M79">
    <cfRule type="cellIs" dxfId="528" priority="138" stopIfTrue="1" operator="greaterThan">
      <formula>"～"</formula>
    </cfRule>
  </conditionalFormatting>
  <conditionalFormatting sqref="S79">
    <cfRule type="cellIs" dxfId="527" priority="139" stopIfTrue="1" operator="greaterThan">
      <formula>"～"</formula>
    </cfRule>
  </conditionalFormatting>
  <conditionalFormatting sqref="M80">
    <cfRule type="cellIs" dxfId="526" priority="140" stopIfTrue="1" operator="greaterThan">
      <formula>"-"</formula>
    </cfRule>
  </conditionalFormatting>
  <conditionalFormatting sqref="M86">
    <cfRule type="cellIs" dxfId="525" priority="141" stopIfTrue="1" operator="greaterThan">
      <formula>"-"</formula>
    </cfRule>
  </conditionalFormatting>
  <conditionalFormatting sqref="M112">
    <cfRule type="cellIs" dxfId="524" priority="142" stopIfTrue="1" operator="greaterThan">
      <formula>"-"</formula>
    </cfRule>
  </conditionalFormatting>
  <conditionalFormatting sqref="M113">
    <cfRule type="cellIs" dxfId="523" priority="143" stopIfTrue="1" operator="greaterThan">
      <formula>"-"</formula>
    </cfRule>
  </conditionalFormatting>
  <conditionalFormatting sqref="M114">
    <cfRule type="cellIs" dxfId="522" priority="144" stopIfTrue="1" operator="greaterThan">
      <formula>"-"</formula>
    </cfRule>
  </conditionalFormatting>
  <conditionalFormatting sqref="M115">
    <cfRule type="cellIs" dxfId="521" priority="145" stopIfTrue="1" operator="greaterThan">
      <formula>"-"</formula>
    </cfRule>
  </conditionalFormatting>
  <conditionalFormatting sqref="M116">
    <cfRule type="cellIs" dxfId="520" priority="146" stopIfTrue="1" operator="greaterThan">
      <formula>"-"</formula>
    </cfRule>
  </conditionalFormatting>
  <conditionalFormatting sqref="M117">
    <cfRule type="cellIs" dxfId="519" priority="147" stopIfTrue="1" operator="greaterThan">
      <formula>"-"</formula>
    </cfRule>
  </conditionalFormatting>
  <conditionalFormatting sqref="M118">
    <cfRule type="cellIs" dxfId="518" priority="148" stopIfTrue="1" operator="greaterThan">
      <formula>"-"</formula>
    </cfRule>
  </conditionalFormatting>
  <conditionalFormatting sqref="M119">
    <cfRule type="cellIs" dxfId="517" priority="149" stopIfTrue="1" operator="greaterThan">
      <formula>"-"</formula>
    </cfRule>
  </conditionalFormatting>
  <conditionalFormatting sqref="M120">
    <cfRule type="cellIs" dxfId="516" priority="150" stopIfTrue="1" operator="greaterThan">
      <formula>"-"</formula>
    </cfRule>
  </conditionalFormatting>
  <conditionalFormatting sqref="M121">
    <cfRule type="cellIs" dxfId="515" priority="151" stopIfTrue="1" operator="greaterThan">
      <formula>"-"</formula>
    </cfRule>
  </conditionalFormatting>
  <conditionalFormatting sqref="I126">
    <cfRule type="cellIs" dxfId="514" priority="152" stopIfTrue="1" operator="greaterThan"/>
  </conditionalFormatting>
  <conditionalFormatting sqref="J126">
    <cfRule type="cellIs" dxfId="513" priority="153" stopIfTrue="1" operator="greaterThan"/>
  </conditionalFormatting>
  <conditionalFormatting sqref="K126">
    <cfRule type="cellIs" dxfId="512" priority="154" stopIfTrue="1" operator="greaterThan"/>
  </conditionalFormatting>
  <conditionalFormatting sqref="L126">
    <cfRule type="cellIs" dxfId="511" priority="155" stopIfTrue="1" operator="greaterThan"/>
  </conditionalFormatting>
  <conditionalFormatting sqref="M126">
    <cfRule type="cellIs" dxfId="510" priority="156" stopIfTrue="1" operator="greaterThan"/>
  </conditionalFormatting>
  <conditionalFormatting sqref="N126">
    <cfRule type="cellIs" dxfId="509" priority="157" stopIfTrue="1" operator="greaterThan"/>
  </conditionalFormatting>
  <conditionalFormatting sqref="O126">
    <cfRule type="cellIs" dxfId="508" priority="158" stopIfTrue="1" operator="greaterThan"/>
  </conditionalFormatting>
  <conditionalFormatting sqref="P126">
    <cfRule type="cellIs" dxfId="507" priority="159" stopIfTrue="1" operator="greaterThan"/>
  </conditionalFormatting>
  <conditionalFormatting sqref="Q126">
    <cfRule type="cellIs" dxfId="506" priority="160" stopIfTrue="1" operator="greaterThan"/>
  </conditionalFormatting>
  <conditionalFormatting sqref="R126">
    <cfRule type="cellIs" dxfId="505" priority="161" stopIfTrue="1" operator="greaterThan"/>
  </conditionalFormatting>
  <conditionalFormatting sqref="S126">
    <cfRule type="cellIs" dxfId="504" priority="162" stopIfTrue="1" operator="greaterThan"/>
  </conditionalFormatting>
  <conditionalFormatting sqref="T126">
    <cfRule type="cellIs" dxfId="503" priority="163" stopIfTrue="1" operator="greaterThan"/>
  </conditionalFormatting>
  <conditionalFormatting sqref="I127">
    <cfRule type="cellIs" dxfId="502" priority="164" stopIfTrue="1" operator="greaterThan">
      <formula>"～"</formula>
    </cfRule>
  </conditionalFormatting>
  <conditionalFormatting sqref="J127">
    <cfRule type="cellIs" dxfId="501" priority="165" stopIfTrue="1" operator="greaterThan">
      <formula>"～"</formula>
    </cfRule>
  </conditionalFormatting>
  <conditionalFormatting sqref="K127">
    <cfRule type="cellIs" dxfId="500" priority="166" stopIfTrue="1" operator="greaterThan">
      <formula>"～"</formula>
    </cfRule>
  </conditionalFormatting>
  <conditionalFormatting sqref="L127">
    <cfRule type="cellIs" dxfId="499" priority="167" stopIfTrue="1" operator="greaterThan">
      <formula>"～"</formula>
    </cfRule>
  </conditionalFormatting>
  <conditionalFormatting sqref="M127">
    <cfRule type="cellIs" dxfId="498" priority="168" stopIfTrue="1" operator="greaterThan">
      <formula>"～"</formula>
    </cfRule>
  </conditionalFormatting>
  <conditionalFormatting sqref="N127">
    <cfRule type="cellIs" dxfId="497" priority="169" stopIfTrue="1" operator="greaterThan">
      <formula>"～"</formula>
    </cfRule>
  </conditionalFormatting>
  <conditionalFormatting sqref="O127">
    <cfRule type="cellIs" dxfId="496" priority="170" stopIfTrue="1" operator="greaterThan">
      <formula>"～"</formula>
    </cfRule>
  </conditionalFormatting>
  <conditionalFormatting sqref="P127">
    <cfRule type="cellIs" dxfId="495" priority="171" stopIfTrue="1" operator="greaterThan">
      <formula>"～"</formula>
    </cfRule>
  </conditionalFormatting>
  <conditionalFormatting sqref="Q127">
    <cfRule type="cellIs" dxfId="494" priority="172" stopIfTrue="1" operator="greaterThan">
      <formula>"～"</formula>
    </cfRule>
  </conditionalFormatting>
  <conditionalFormatting sqref="R127">
    <cfRule type="cellIs" dxfId="493" priority="173" stopIfTrue="1" operator="greaterThan">
      <formula>"～"</formula>
    </cfRule>
  </conditionalFormatting>
  <conditionalFormatting sqref="S127">
    <cfRule type="cellIs" dxfId="492" priority="174" stopIfTrue="1" operator="greaterThan">
      <formula>"～"</formula>
    </cfRule>
  </conditionalFormatting>
  <conditionalFormatting sqref="T127">
    <cfRule type="cellIs" dxfId="491" priority="175" stopIfTrue="1" operator="greaterThan">
      <formula>"～"</formula>
    </cfRule>
  </conditionalFormatting>
  <pageMargins left="0.59055118110236227" right="0.59055118110236227" top="0.59055118110236227" bottom="0.59055118110236227" header="0.27559055118110237" footer="0.51181102362204722"/>
  <headerFooter alignWithMargins="0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130"/>
  <sheetViews>
    <sheetView showGridLines="0" topLeftCell="C1" zoomScaleNormal="100" workbookViewId="0">
      <pane xSplit="5" ySplit="5" topLeftCell="H6" activePane="bottomRight" state="frozen"/>
      <selection activeCell="I25" sqref="I25"/>
      <selection pane="topRight" activeCell="I25" sqref="I25"/>
      <selection pane="bottomLeft" activeCell="I25" sqref="I25"/>
      <selection pane="bottomRight" activeCell="C1" sqref="C1"/>
    </sheetView>
  </sheetViews>
  <sheetFormatPr defaultColWidth="9" defaultRowHeight="9.5" x14ac:dyDescent="0.2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9.1796875" style="1" customWidth="1"/>
    <col min="8" max="20" width="7.632812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6328125" style="2" customWidth="1"/>
    <col min="25" max="25" width="2.1796875" style="2" customWidth="1"/>
    <col min="26" max="27" width="7.6328125" style="2" customWidth="1"/>
    <col min="28" max="29" width="9" style="1"/>
    <col min="30" max="30" width="9.90625" style="1" bestFit="1" customWidth="1"/>
    <col min="31" max="16384" width="9" style="1"/>
  </cols>
  <sheetData>
    <row r="1" spans="1:27" ht="14.25" customHeight="1" x14ac:dyDescent="0.2">
      <c r="D1" s="3" t="s">
        <v>138</v>
      </c>
    </row>
    <row r="2" spans="1:27" ht="16.5" customHeight="1" x14ac:dyDescent="0.2">
      <c r="A2" s="2"/>
      <c r="C2" s="317" t="s">
        <v>0</v>
      </c>
      <c r="D2" s="317"/>
      <c r="E2" s="317" t="s">
        <v>1</v>
      </c>
      <c r="F2" s="317"/>
      <c r="G2" s="318" t="s">
        <v>2</v>
      </c>
      <c r="H2" s="319"/>
      <c r="I2" s="319"/>
      <c r="J2" s="319"/>
      <c r="K2" s="320" t="s">
        <v>3</v>
      </c>
      <c r="L2" s="321"/>
      <c r="M2" s="321"/>
      <c r="N2" s="322"/>
      <c r="O2" s="320" t="s">
        <v>4</v>
      </c>
      <c r="P2" s="322"/>
      <c r="Q2" s="323" t="s">
        <v>5</v>
      </c>
      <c r="R2" s="303"/>
      <c r="S2" s="302" t="s">
        <v>6</v>
      </c>
      <c r="T2" s="303"/>
      <c r="U2" s="303"/>
      <c r="V2" s="303"/>
      <c r="W2" s="303"/>
      <c r="X2" s="303"/>
      <c r="Y2" s="303"/>
      <c r="Z2" s="304" t="s">
        <v>7</v>
      </c>
      <c r="AA2" s="305"/>
    </row>
    <row r="3" spans="1:27" ht="23.25" customHeight="1" x14ac:dyDescent="0.2">
      <c r="C3" s="308" t="s">
        <v>124</v>
      </c>
      <c r="D3" s="308"/>
      <c r="E3" s="309">
        <v>30103</v>
      </c>
      <c r="F3" s="309"/>
      <c r="G3" s="339" t="s">
        <v>8</v>
      </c>
      <c r="H3" s="340"/>
      <c r="I3" s="340"/>
      <c r="J3" s="340"/>
      <c r="K3" s="313" t="s">
        <v>125</v>
      </c>
      <c r="L3" s="314"/>
      <c r="M3" s="314"/>
      <c r="N3" s="315"/>
      <c r="O3" s="313" t="s">
        <v>126</v>
      </c>
      <c r="P3" s="315"/>
      <c r="Q3" s="313" t="s">
        <v>127</v>
      </c>
      <c r="R3" s="315"/>
      <c r="S3" s="316" t="s">
        <v>12</v>
      </c>
      <c r="T3" s="309"/>
      <c r="U3" s="309"/>
      <c r="V3" s="309"/>
      <c r="W3" s="309"/>
      <c r="X3" s="309"/>
      <c r="Y3" s="309"/>
      <c r="Z3" s="306"/>
      <c r="AA3" s="307"/>
    </row>
    <row r="4" spans="1:27" ht="2.25" customHeight="1" x14ac:dyDescent="0.2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4.25" customHeight="1" x14ac:dyDescent="0.2">
      <c r="C5" s="290" t="s">
        <v>13</v>
      </c>
      <c r="D5" s="291"/>
      <c r="E5" s="291"/>
      <c r="F5" s="291"/>
      <c r="G5" s="292"/>
      <c r="H5" s="5" t="s">
        <v>161</v>
      </c>
      <c r="I5" s="5">
        <v>45399</v>
      </c>
      <c r="J5" s="5">
        <v>45433</v>
      </c>
      <c r="K5" s="5">
        <v>45447</v>
      </c>
      <c r="L5" s="5">
        <v>45482</v>
      </c>
      <c r="M5" s="5">
        <v>45511</v>
      </c>
      <c r="N5" s="5">
        <v>45539</v>
      </c>
      <c r="O5" s="5">
        <v>45567</v>
      </c>
      <c r="P5" s="5">
        <v>45602</v>
      </c>
      <c r="Q5" s="5">
        <v>45629</v>
      </c>
      <c r="R5" s="5">
        <v>45665</v>
      </c>
      <c r="S5" s="5">
        <v>45692</v>
      </c>
      <c r="T5" s="5">
        <v>45727</v>
      </c>
      <c r="U5" s="6" t="s">
        <v>148</v>
      </c>
      <c r="V5" s="7" t="s">
        <v>149</v>
      </c>
      <c r="W5" s="7" t="s">
        <v>150</v>
      </c>
      <c r="X5" s="8" t="s">
        <v>151</v>
      </c>
      <c r="Y5" s="9" t="s">
        <v>152</v>
      </c>
      <c r="Z5" s="10" t="s">
        <v>153</v>
      </c>
      <c r="AA5" s="10" t="s">
        <v>154</v>
      </c>
    </row>
    <row r="6" spans="1:27" ht="14.25" customHeight="1" x14ac:dyDescent="0.2">
      <c r="C6" s="293" t="s">
        <v>14</v>
      </c>
      <c r="D6" s="294"/>
      <c r="E6" s="294"/>
      <c r="F6" s="294"/>
      <c r="G6" s="295"/>
      <c r="H6" s="11"/>
      <c r="I6" s="11">
        <v>0.47222222222222221</v>
      </c>
      <c r="J6" s="11">
        <v>0.43055555555555558</v>
      </c>
      <c r="K6" s="11">
        <v>0.4548611111111111</v>
      </c>
      <c r="L6" s="11">
        <v>0.47222222222222221</v>
      </c>
      <c r="M6" s="11">
        <v>0.41666666666666669</v>
      </c>
      <c r="N6" s="11">
        <v>0.375</v>
      </c>
      <c r="O6" s="11">
        <v>0.375</v>
      </c>
      <c r="P6" s="11">
        <v>0.40625</v>
      </c>
      <c r="Q6" s="11">
        <v>0.375</v>
      </c>
      <c r="R6" s="11">
        <v>0.375</v>
      </c>
      <c r="S6" s="11">
        <v>0.375</v>
      </c>
      <c r="T6" s="11">
        <v>0.4375</v>
      </c>
      <c r="U6" s="12"/>
      <c r="V6" s="13" t="s">
        <v>136</v>
      </c>
      <c r="W6" s="14"/>
      <c r="X6" s="15"/>
      <c r="Y6" s="16" t="s">
        <v>136</v>
      </c>
      <c r="Z6" s="17"/>
      <c r="AA6" s="18" t="s">
        <v>136</v>
      </c>
    </row>
    <row r="7" spans="1:27" ht="12" x14ac:dyDescent="0.2">
      <c r="C7" s="296"/>
      <c r="D7" s="297"/>
      <c r="E7" s="297"/>
      <c r="F7" s="297"/>
      <c r="G7" s="298"/>
      <c r="H7" s="19"/>
      <c r="I7" s="19">
        <v>0.72222222222222221</v>
      </c>
      <c r="J7" s="19">
        <v>0.68055555555555558</v>
      </c>
      <c r="K7" s="19">
        <v>0.70486111111111116</v>
      </c>
      <c r="L7" s="19">
        <v>0.72222222222222221</v>
      </c>
      <c r="M7" s="19">
        <v>0.6875</v>
      </c>
      <c r="N7" s="19">
        <v>0.625</v>
      </c>
      <c r="O7" s="19">
        <v>0.625</v>
      </c>
      <c r="P7" s="19">
        <v>0.67013888888888884</v>
      </c>
      <c r="Q7" s="19">
        <v>0.625</v>
      </c>
      <c r="R7" s="19">
        <v>0.625</v>
      </c>
      <c r="S7" s="19">
        <v>0.625</v>
      </c>
      <c r="T7" s="19">
        <v>0.6875</v>
      </c>
      <c r="U7" s="12"/>
      <c r="V7" s="13" t="s">
        <v>136</v>
      </c>
      <c r="W7" s="14"/>
      <c r="X7" s="15"/>
      <c r="Y7" s="16" t="s">
        <v>136</v>
      </c>
      <c r="Z7" s="17"/>
      <c r="AA7" s="18" t="s">
        <v>136</v>
      </c>
    </row>
    <row r="8" spans="1:27" ht="12" x14ac:dyDescent="0.2">
      <c r="C8" s="296"/>
      <c r="D8" s="297"/>
      <c r="E8" s="297"/>
      <c r="F8" s="297"/>
      <c r="G8" s="298"/>
      <c r="H8" s="19"/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206</v>
      </c>
      <c r="O8" s="19" t="s">
        <v>137</v>
      </c>
      <c r="P8" s="19" t="s">
        <v>206</v>
      </c>
      <c r="Q8" s="19" t="s">
        <v>137</v>
      </c>
      <c r="R8" s="19" t="s">
        <v>137</v>
      </c>
      <c r="S8" s="19" t="s">
        <v>136</v>
      </c>
      <c r="T8" s="19" t="s">
        <v>136</v>
      </c>
      <c r="U8" s="12"/>
      <c r="V8" s="13" t="s">
        <v>136</v>
      </c>
      <c r="W8" s="14"/>
      <c r="X8" s="15"/>
      <c r="Y8" s="16" t="s">
        <v>136</v>
      </c>
      <c r="Z8" s="17"/>
      <c r="AA8" s="18" t="s">
        <v>136</v>
      </c>
    </row>
    <row r="9" spans="1:27" ht="12" x14ac:dyDescent="0.2">
      <c r="C9" s="299"/>
      <c r="D9" s="300"/>
      <c r="E9" s="300"/>
      <c r="F9" s="300"/>
      <c r="G9" s="301"/>
      <c r="H9" s="20"/>
      <c r="I9" s="19" t="s">
        <v>136</v>
      </c>
      <c r="J9" s="20" t="s">
        <v>136</v>
      </c>
      <c r="K9" s="20" t="s">
        <v>136</v>
      </c>
      <c r="L9" s="20" t="s">
        <v>136</v>
      </c>
      <c r="M9" s="20" t="s">
        <v>136</v>
      </c>
      <c r="N9" s="19" t="s">
        <v>206</v>
      </c>
      <c r="O9" s="19" t="s">
        <v>137</v>
      </c>
      <c r="P9" s="20" t="s">
        <v>206</v>
      </c>
      <c r="Q9" s="20" t="s">
        <v>137</v>
      </c>
      <c r="R9" s="20" t="s">
        <v>137</v>
      </c>
      <c r="S9" s="19" t="s">
        <v>136</v>
      </c>
      <c r="T9" s="19" t="s">
        <v>136</v>
      </c>
      <c r="U9" s="21"/>
      <c r="V9" s="22" t="s">
        <v>136</v>
      </c>
      <c r="W9" s="23"/>
      <c r="X9" s="24"/>
      <c r="Y9" s="25" t="s">
        <v>136</v>
      </c>
      <c r="Z9" s="26"/>
      <c r="AA9" s="27" t="s">
        <v>136</v>
      </c>
    </row>
    <row r="10" spans="1:27" ht="13.5" customHeight="1" x14ac:dyDescent="0.2">
      <c r="C10" s="293" t="s">
        <v>15</v>
      </c>
      <c r="D10" s="294"/>
      <c r="E10" s="294"/>
      <c r="F10" s="294"/>
      <c r="G10" s="295"/>
      <c r="H10" s="28"/>
      <c r="I10" s="28" t="s">
        <v>140</v>
      </c>
      <c r="J10" s="28" t="s">
        <v>140</v>
      </c>
      <c r="K10" s="28" t="s">
        <v>147</v>
      </c>
      <c r="L10" s="28" t="s">
        <v>147</v>
      </c>
      <c r="M10" s="28" t="s">
        <v>140</v>
      </c>
      <c r="N10" s="28" t="s">
        <v>140</v>
      </c>
      <c r="O10" s="29" t="s">
        <v>198</v>
      </c>
      <c r="P10" s="28" t="s">
        <v>140</v>
      </c>
      <c r="Q10" s="29" t="s">
        <v>198</v>
      </c>
      <c r="R10" s="29" t="s">
        <v>198</v>
      </c>
      <c r="S10" s="29" t="s">
        <v>140</v>
      </c>
      <c r="T10" s="28" t="s">
        <v>207</v>
      </c>
      <c r="U10" s="30"/>
      <c r="V10" s="31" t="s">
        <v>136</v>
      </c>
      <c r="W10" s="32"/>
      <c r="X10" s="33"/>
      <c r="Y10" s="34" t="s">
        <v>136</v>
      </c>
      <c r="Z10" s="29"/>
      <c r="AA10" s="28" t="s">
        <v>136</v>
      </c>
    </row>
    <row r="11" spans="1:27" ht="12" x14ac:dyDescent="0.2">
      <c r="C11" s="296"/>
      <c r="D11" s="297"/>
      <c r="E11" s="297"/>
      <c r="F11" s="297"/>
      <c r="G11" s="298"/>
      <c r="H11" s="18"/>
      <c r="I11" s="18" t="s">
        <v>147</v>
      </c>
      <c r="J11" s="18" t="s">
        <v>140</v>
      </c>
      <c r="K11" s="18" t="s">
        <v>198</v>
      </c>
      <c r="L11" s="18" t="s">
        <v>147</v>
      </c>
      <c r="M11" s="18" t="s">
        <v>140</v>
      </c>
      <c r="N11" s="18" t="s">
        <v>140</v>
      </c>
      <c r="O11" s="18" t="s">
        <v>198</v>
      </c>
      <c r="P11" s="18" t="s">
        <v>147</v>
      </c>
      <c r="Q11" s="18" t="s">
        <v>198</v>
      </c>
      <c r="R11" s="18" t="s">
        <v>198</v>
      </c>
      <c r="S11" s="18" t="s">
        <v>140</v>
      </c>
      <c r="T11" s="18" t="s">
        <v>147</v>
      </c>
      <c r="U11" s="12"/>
      <c r="V11" s="13" t="s">
        <v>136</v>
      </c>
      <c r="W11" s="14"/>
      <c r="X11" s="15"/>
      <c r="Y11" s="16" t="s">
        <v>136</v>
      </c>
      <c r="Z11" s="17"/>
      <c r="AA11" s="18" t="s">
        <v>136</v>
      </c>
    </row>
    <row r="12" spans="1:27" ht="12" x14ac:dyDescent="0.2">
      <c r="C12" s="296"/>
      <c r="D12" s="297"/>
      <c r="E12" s="297"/>
      <c r="F12" s="297"/>
      <c r="G12" s="298"/>
      <c r="H12" s="18"/>
      <c r="I12" s="18" t="s">
        <v>136</v>
      </c>
      <c r="J12" s="18" t="s">
        <v>136</v>
      </c>
      <c r="K12" s="18" t="s">
        <v>136</v>
      </c>
      <c r="L12" s="18" t="s">
        <v>136</v>
      </c>
      <c r="M12" s="18" t="s">
        <v>136</v>
      </c>
      <c r="N12" s="18" t="s">
        <v>136</v>
      </c>
      <c r="O12" s="18" t="s">
        <v>137</v>
      </c>
      <c r="P12" s="18" t="s">
        <v>206</v>
      </c>
      <c r="Q12" s="18" t="s">
        <v>137</v>
      </c>
      <c r="R12" s="18" t="s">
        <v>137</v>
      </c>
      <c r="S12" s="18" t="s">
        <v>136</v>
      </c>
      <c r="T12" s="18" t="s">
        <v>137</v>
      </c>
      <c r="U12" s="12"/>
      <c r="V12" s="13" t="s">
        <v>136</v>
      </c>
      <c r="W12" s="14"/>
      <c r="X12" s="15"/>
      <c r="Y12" s="16" t="s">
        <v>136</v>
      </c>
      <c r="Z12" s="17"/>
      <c r="AA12" s="18" t="s">
        <v>136</v>
      </c>
    </row>
    <row r="13" spans="1:27" ht="12" x14ac:dyDescent="0.2">
      <c r="C13" s="299"/>
      <c r="D13" s="300"/>
      <c r="E13" s="300"/>
      <c r="F13" s="300"/>
      <c r="G13" s="301"/>
      <c r="H13" s="18"/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137</v>
      </c>
      <c r="P13" s="18" t="s">
        <v>206</v>
      </c>
      <c r="Q13" s="18" t="s">
        <v>137</v>
      </c>
      <c r="R13" s="18" t="s">
        <v>137</v>
      </c>
      <c r="S13" s="18" t="s">
        <v>136</v>
      </c>
      <c r="T13" s="18" t="s">
        <v>137</v>
      </c>
      <c r="U13" s="21"/>
      <c r="V13" s="22" t="s">
        <v>136</v>
      </c>
      <c r="W13" s="23"/>
      <c r="X13" s="24"/>
      <c r="Y13" s="25" t="s">
        <v>136</v>
      </c>
      <c r="Z13" s="26"/>
      <c r="AA13" s="27" t="s">
        <v>136</v>
      </c>
    </row>
    <row r="14" spans="1:27" ht="13.5" customHeight="1" x14ac:dyDescent="0.2">
      <c r="C14" s="293" t="s">
        <v>16</v>
      </c>
      <c r="D14" s="294"/>
      <c r="E14" s="294"/>
      <c r="F14" s="294"/>
      <c r="G14" s="35"/>
      <c r="H14" s="36"/>
      <c r="I14" s="36">
        <v>23.6</v>
      </c>
      <c r="J14" s="36">
        <v>19</v>
      </c>
      <c r="K14" s="36">
        <v>25.8</v>
      </c>
      <c r="L14" s="36">
        <v>31.3</v>
      </c>
      <c r="M14" s="36">
        <v>30</v>
      </c>
      <c r="N14" s="36">
        <v>27.2</v>
      </c>
      <c r="O14" s="36">
        <v>25</v>
      </c>
      <c r="P14" s="36">
        <v>16</v>
      </c>
      <c r="Q14" s="36">
        <v>9.5</v>
      </c>
      <c r="R14" s="36">
        <v>4.0999999999999996</v>
      </c>
      <c r="S14" s="36">
        <v>2.8</v>
      </c>
      <c r="T14" s="36">
        <v>8.6</v>
      </c>
      <c r="U14" s="37"/>
      <c r="V14" s="38" t="s">
        <v>136</v>
      </c>
      <c r="W14" s="39"/>
      <c r="X14" s="40"/>
      <c r="Y14" s="41" t="s">
        <v>136</v>
      </c>
      <c r="Z14" s="42"/>
      <c r="AA14" s="43" t="s">
        <v>136</v>
      </c>
    </row>
    <row r="15" spans="1:27" ht="12" x14ac:dyDescent="0.2">
      <c r="C15" s="296"/>
      <c r="D15" s="297"/>
      <c r="E15" s="297"/>
      <c r="F15" s="297"/>
      <c r="G15" s="44" t="s">
        <v>17</v>
      </c>
      <c r="H15" s="45"/>
      <c r="I15" s="45">
        <v>23.5</v>
      </c>
      <c r="J15" s="45">
        <v>19.5</v>
      </c>
      <c r="K15" s="45">
        <v>24.7</v>
      </c>
      <c r="L15" s="45">
        <v>30.2</v>
      </c>
      <c r="M15" s="45">
        <v>33.200000000000003</v>
      </c>
      <c r="N15" s="45">
        <v>33</v>
      </c>
      <c r="O15" s="45">
        <v>30.5</v>
      </c>
      <c r="P15" s="45">
        <v>16</v>
      </c>
      <c r="Q15" s="45">
        <v>18.3</v>
      </c>
      <c r="R15" s="45">
        <v>7.7</v>
      </c>
      <c r="S15" s="45">
        <v>6.3</v>
      </c>
      <c r="T15" s="45">
        <v>10.1</v>
      </c>
      <c r="U15" s="46" t="s">
        <v>136</v>
      </c>
      <c r="V15" s="47" t="s">
        <v>149</v>
      </c>
      <c r="W15" s="48">
        <f>COUNT(I14:T15)</f>
        <v>24</v>
      </c>
      <c r="X15" s="49">
        <f>MIN(I14:T15)</f>
        <v>2.8</v>
      </c>
      <c r="Y15" s="50" t="s">
        <v>152</v>
      </c>
      <c r="Z15" s="51">
        <f>MAX(I14:T15)</f>
        <v>33.200000000000003</v>
      </c>
      <c r="AA15" s="52">
        <f>AVERAGE(I14:T15)</f>
        <v>19.829166666666666</v>
      </c>
    </row>
    <row r="16" spans="1:27" ht="12" x14ac:dyDescent="0.2">
      <c r="C16" s="296"/>
      <c r="D16" s="297"/>
      <c r="E16" s="297"/>
      <c r="F16" s="297"/>
      <c r="G16" s="44"/>
      <c r="H16" s="45"/>
      <c r="I16" s="45" t="s">
        <v>136</v>
      </c>
      <c r="J16" s="45" t="s">
        <v>136</v>
      </c>
      <c r="K16" s="45" t="s">
        <v>136</v>
      </c>
      <c r="L16" s="45" t="s">
        <v>136</v>
      </c>
      <c r="M16" s="45" t="s">
        <v>136</v>
      </c>
      <c r="N16" s="45" t="s">
        <v>136</v>
      </c>
      <c r="O16" s="45" t="s">
        <v>136</v>
      </c>
      <c r="P16" s="45" t="s">
        <v>206</v>
      </c>
      <c r="Q16" s="45" t="s">
        <v>137</v>
      </c>
      <c r="R16" s="45" t="s">
        <v>137</v>
      </c>
      <c r="S16" s="45" t="s">
        <v>136</v>
      </c>
      <c r="T16" s="45" t="s">
        <v>136</v>
      </c>
      <c r="U16" s="46"/>
      <c r="V16" s="47" t="s">
        <v>136</v>
      </c>
      <c r="W16" s="48"/>
      <c r="X16" s="49"/>
      <c r="Y16" s="50" t="s">
        <v>136</v>
      </c>
      <c r="Z16" s="51"/>
      <c r="AA16" s="52" t="s">
        <v>136</v>
      </c>
    </row>
    <row r="17" spans="3:27" ht="12" x14ac:dyDescent="0.2">
      <c r="C17" s="299"/>
      <c r="D17" s="300"/>
      <c r="E17" s="300"/>
      <c r="F17" s="300"/>
      <c r="G17" s="53"/>
      <c r="H17" s="45"/>
      <c r="I17" s="45" t="s">
        <v>136</v>
      </c>
      <c r="J17" s="45" t="s">
        <v>136</v>
      </c>
      <c r="K17" s="45" t="s">
        <v>136</v>
      </c>
      <c r="L17" s="45" t="s">
        <v>136</v>
      </c>
      <c r="M17" s="45" t="s">
        <v>136</v>
      </c>
      <c r="N17" s="45" t="s">
        <v>136</v>
      </c>
      <c r="O17" s="45" t="s">
        <v>136</v>
      </c>
      <c r="P17" s="45" t="s">
        <v>206</v>
      </c>
      <c r="Q17" s="45" t="s">
        <v>137</v>
      </c>
      <c r="R17" s="45" t="s">
        <v>137</v>
      </c>
      <c r="S17" s="45" t="s">
        <v>136</v>
      </c>
      <c r="T17" s="45" t="s">
        <v>136</v>
      </c>
      <c r="U17" s="54"/>
      <c r="V17" s="55" t="s">
        <v>136</v>
      </c>
      <c r="W17" s="56"/>
      <c r="X17" s="57"/>
      <c r="Y17" s="58" t="s">
        <v>136</v>
      </c>
      <c r="Z17" s="59"/>
      <c r="AA17" s="60" t="s">
        <v>136</v>
      </c>
    </row>
    <row r="18" spans="3:27" ht="13.5" customHeight="1" x14ac:dyDescent="0.2">
      <c r="C18" s="293" t="s">
        <v>18</v>
      </c>
      <c r="D18" s="294"/>
      <c r="E18" s="294"/>
      <c r="F18" s="294"/>
      <c r="G18" s="35"/>
      <c r="H18" s="36"/>
      <c r="I18" s="36">
        <v>21.3</v>
      </c>
      <c r="J18" s="36">
        <v>20.8</v>
      </c>
      <c r="K18" s="36">
        <v>21</v>
      </c>
      <c r="L18" s="36">
        <v>28.9</v>
      </c>
      <c r="M18" s="36">
        <v>28.3</v>
      </c>
      <c r="N18" s="36">
        <v>27</v>
      </c>
      <c r="O18" s="36">
        <v>26.5</v>
      </c>
      <c r="P18" s="36">
        <v>16.5</v>
      </c>
      <c r="Q18" s="36">
        <v>19.2</v>
      </c>
      <c r="R18" s="36">
        <v>3.1</v>
      </c>
      <c r="S18" s="36">
        <v>4</v>
      </c>
      <c r="T18" s="36">
        <v>9.6999999999999993</v>
      </c>
      <c r="U18" s="37"/>
      <c r="V18" s="38" t="s">
        <v>136</v>
      </c>
      <c r="W18" s="39"/>
      <c r="X18" s="40"/>
      <c r="Y18" s="41"/>
      <c r="Z18" s="42"/>
      <c r="AA18" s="43"/>
    </row>
    <row r="19" spans="3:27" ht="12" x14ac:dyDescent="0.2">
      <c r="C19" s="296"/>
      <c r="D19" s="297"/>
      <c r="E19" s="297"/>
      <c r="F19" s="297"/>
      <c r="G19" s="44" t="s">
        <v>17</v>
      </c>
      <c r="H19" s="45"/>
      <c r="I19" s="45">
        <v>21.2</v>
      </c>
      <c r="J19" s="45">
        <v>25.8</v>
      </c>
      <c r="K19" s="45">
        <v>23.1</v>
      </c>
      <c r="L19" s="45">
        <v>29.7</v>
      </c>
      <c r="M19" s="45">
        <v>29.8</v>
      </c>
      <c r="N19" s="45">
        <v>34.5</v>
      </c>
      <c r="O19" s="45">
        <v>30</v>
      </c>
      <c r="P19" s="45">
        <v>17</v>
      </c>
      <c r="Q19" s="45">
        <v>18.5</v>
      </c>
      <c r="R19" s="45">
        <v>6.3</v>
      </c>
      <c r="S19" s="45">
        <v>7.2</v>
      </c>
      <c r="T19" s="45">
        <v>11</v>
      </c>
      <c r="U19" s="46" t="s">
        <v>136</v>
      </c>
      <c r="V19" s="47" t="s">
        <v>149</v>
      </c>
      <c r="W19" s="48">
        <f>COUNT(I18:T19)</f>
        <v>24</v>
      </c>
      <c r="X19" s="49">
        <f>MIN(I18:T19)</f>
        <v>3.1</v>
      </c>
      <c r="Y19" s="50" t="s">
        <v>152</v>
      </c>
      <c r="Z19" s="51">
        <f>MAX(I18:T19)</f>
        <v>34.5</v>
      </c>
      <c r="AA19" s="52">
        <f>AVERAGE(I18:T19)</f>
        <v>20.016666666666666</v>
      </c>
    </row>
    <row r="20" spans="3:27" ht="12" x14ac:dyDescent="0.2">
      <c r="C20" s="296"/>
      <c r="D20" s="297"/>
      <c r="E20" s="297"/>
      <c r="F20" s="297"/>
      <c r="G20" s="44"/>
      <c r="H20" s="45"/>
      <c r="I20" s="45" t="s">
        <v>136</v>
      </c>
      <c r="J20" s="45" t="s">
        <v>136</v>
      </c>
      <c r="K20" s="45" t="s">
        <v>136</v>
      </c>
      <c r="L20" s="45" t="s">
        <v>136</v>
      </c>
      <c r="M20" s="45" t="s">
        <v>136</v>
      </c>
      <c r="N20" s="45" t="s">
        <v>136</v>
      </c>
      <c r="O20" s="45" t="s">
        <v>136</v>
      </c>
      <c r="P20" s="45" t="s">
        <v>206</v>
      </c>
      <c r="Q20" s="45" t="s">
        <v>137</v>
      </c>
      <c r="R20" s="45" t="s">
        <v>137</v>
      </c>
      <c r="S20" s="45" t="s">
        <v>137</v>
      </c>
      <c r="T20" s="45" t="s">
        <v>137</v>
      </c>
      <c r="U20" s="46"/>
      <c r="V20" s="47" t="s">
        <v>136</v>
      </c>
      <c r="W20" s="48"/>
      <c r="X20" s="49"/>
      <c r="Y20" s="50" t="s">
        <v>136</v>
      </c>
      <c r="Z20" s="51"/>
      <c r="AA20" s="52" t="s">
        <v>136</v>
      </c>
    </row>
    <row r="21" spans="3:27" ht="12" x14ac:dyDescent="0.2">
      <c r="C21" s="299"/>
      <c r="D21" s="300"/>
      <c r="E21" s="300"/>
      <c r="F21" s="300"/>
      <c r="G21" s="53"/>
      <c r="H21" s="45"/>
      <c r="I21" s="45" t="s">
        <v>136</v>
      </c>
      <c r="J21" s="45" t="s">
        <v>136</v>
      </c>
      <c r="K21" s="45" t="s">
        <v>136</v>
      </c>
      <c r="L21" s="45" t="s">
        <v>136</v>
      </c>
      <c r="M21" s="45" t="s">
        <v>136</v>
      </c>
      <c r="N21" s="45" t="s">
        <v>136</v>
      </c>
      <c r="O21" s="45" t="s">
        <v>136</v>
      </c>
      <c r="P21" s="45" t="s">
        <v>206</v>
      </c>
      <c r="Q21" s="45" t="s">
        <v>137</v>
      </c>
      <c r="R21" s="45" t="s">
        <v>137</v>
      </c>
      <c r="S21" s="45" t="s">
        <v>136</v>
      </c>
      <c r="T21" s="45" t="s">
        <v>136</v>
      </c>
      <c r="U21" s="54"/>
      <c r="V21" s="55" t="s">
        <v>136</v>
      </c>
      <c r="W21" s="56"/>
      <c r="X21" s="57"/>
      <c r="Y21" s="58" t="s">
        <v>136</v>
      </c>
      <c r="Z21" s="59"/>
      <c r="AA21" s="60" t="s">
        <v>136</v>
      </c>
    </row>
    <row r="22" spans="3:27" ht="13.5" customHeight="1" x14ac:dyDescent="0.2">
      <c r="C22" s="293" t="s">
        <v>19</v>
      </c>
      <c r="D22" s="294"/>
      <c r="E22" s="294"/>
      <c r="F22" s="294"/>
      <c r="G22" s="35"/>
      <c r="H22" s="61"/>
      <c r="I22" s="62" t="s">
        <v>136</v>
      </c>
      <c r="J22" s="62">
        <v>0.62</v>
      </c>
      <c r="K22" s="215" t="s">
        <v>136</v>
      </c>
      <c r="L22" s="215">
        <v>1.1299999999999999</v>
      </c>
      <c r="M22" s="215">
        <v>1.82</v>
      </c>
      <c r="N22" s="215" t="s">
        <v>137</v>
      </c>
      <c r="O22" s="62" t="s">
        <v>136</v>
      </c>
      <c r="P22" s="215">
        <v>1.45</v>
      </c>
      <c r="Q22" s="62" t="s">
        <v>136</v>
      </c>
      <c r="R22" s="62">
        <v>0.33900000000000002</v>
      </c>
      <c r="S22" s="62">
        <v>0.30199999999999999</v>
      </c>
      <c r="T22" s="62" t="s">
        <v>136</v>
      </c>
      <c r="U22" s="30"/>
      <c r="V22" s="31" t="s">
        <v>136</v>
      </c>
      <c r="W22" s="32"/>
      <c r="X22" s="33"/>
      <c r="Y22" s="34"/>
      <c r="Z22" s="29"/>
      <c r="AA22" s="28"/>
    </row>
    <row r="23" spans="3:27" ht="12" x14ac:dyDescent="0.2">
      <c r="C23" s="296"/>
      <c r="D23" s="297"/>
      <c r="E23" s="297"/>
      <c r="F23" s="297"/>
      <c r="G23" s="44" t="s">
        <v>20</v>
      </c>
      <c r="H23" s="63"/>
      <c r="I23" s="64" t="s">
        <v>136</v>
      </c>
      <c r="J23" s="64">
        <v>0.621</v>
      </c>
      <c r="K23" s="104" t="s">
        <v>136</v>
      </c>
      <c r="L23" s="104">
        <v>1.01</v>
      </c>
      <c r="M23" s="104">
        <v>7.15</v>
      </c>
      <c r="N23" s="104" t="s">
        <v>137</v>
      </c>
      <c r="O23" s="64" t="s">
        <v>136</v>
      </c>
      <c r="P23" s="104">
        <v>1.4</v>
      </c>
      <c r="Q23" s="64" t="s">
        <v>136</v>
      </c>
      <c r="R23" s="64">
        <v>0.16800000000000001</v>
      </c>
      <c r="S23" s="64">
        <v>0.17699999999999999</v>
      </c>
      <c r="T23" s="64" t="s">
        <v>136</v>
      </c>
      <c r="U23" s="12" t="s">
        <v>136</v>
      </c>
      <c r="V23" s="13" t="s">
        <v>149</v>
      </c>
      <c r="W23" s="14">
        <f>COUNT(I22:T23)</f>
        <v>12</v>
      </c>
      <c r="X23" s="65">
        <f>MIN(I22:T23)</f>
        <v>0.16800000000000001</v>
      </c>
      <c r="Y23" s="50" t="s">
        <v>152</v>
      </c>
      <c r="Z23" s="178">
        <f>MAX(I22:T23)</f>
        <v>7.15</v>
      </c>
      <c r="AA23" s="90">
        <f>AVERAGE(I22:T23)</f>
        <v>1.3489166666666668</v>
      </c>
    </row>
    <row r="24" spans="3:27" ht="12" x14ac:dyDescent="0.2">
      <c r="C24" s="296"/>
      <c r="D24" s="297"/>
      <c r="E24" s="297"/>
      <c r="F24" s="297"/>
      <c r="G24" s="44"/>
      <c r="H24" s="64"/>
      <c r="I24" s="64" t="s">
        <v>136</v>
      </c>
      <c r="J24" s="64" t="s">
        <v>136</v>
      </c>
      <c r="K24" s="64" t="s">
        <v>136</v>
      </c>
      <c r="L24" s="64" t="s">
        <v>136</v>
      </c>
      <c r="M24" s="64" t="s">
        <v>136</v>
      </c>
      <c r="N24" s="64" t="s">
        <v>136</v>
      </c>
      <c r="O24" s="64" t="s">
        <v>136</v>
      </c>
      <c r="P24" s="64" t="s">
        <v>206</v>
      </c>
      <c r="Q24" s="64" t="s">
        <v>136</v>
      </c>
      <c r="R24" s="64" t="s">
        <v>136</v>
      </c>
      <c r="S24" s="64" t="s">
        <v>136</v>
      </c>
      <c r="T24" s="64" t="s">
        <v>136</v>
      </c>
      <c r="U24" s="12"/>
      <c r="V24" s="13" t="s">
        <v>136</v>
      </c>
      <c r="W24" s="14"/>
      <c r="X24" s="15"/>
      <c r="Y24" s="16" t="s">
        <v>137</v>
      </c>
      <c r="Z24" s="17"/>
      <c r="AA24" s="18" t="s">
        <v>137</v>
      </c>
    </row>
    <row r="25" spans="3:27" ht="12" x14ac:dyDescent="0.2">
      <c r="C25" s="299"/>
      <c r="D25" s="300"/>
      <c r="E25" s="300"/>
      <c r="F25" s="300"/>
      <c r="G25" s="53"/>
      <c r="H25" s="64"/>
      <c r="I25" s="64" t="s">
        <v>136</v>
      </c>
      <c r="J25" s="64" t="s">
        <v>136</v>
      </c>
      <c r="K25" s="64" t="s">
        <v>136</v>
      </c>
      <c r="L25" s="64" t="s">
        <v>136</v>
      </c>
      <c r="M25" s="64" t="s">
        <v>136</v>
      </c>
      <c r="N25" s="64" t="s">
        <v>136</v>
      </c>
      <c r="O25" s="64" t="s">
        <v>136</v>
      </c>
      <c r="P25" s="64" t="s">
        <v>206</v>
      </c>
      <c r="Q25" s="64" t="s">
        <v>136</v>
      </c>
      <c r="R25" s="64" t="s">
        <v>136</v>
      </c>
      <c r="S25" s="64" t="s">
        <v>136</v>
      </c>
      <c r="T25" s="64" t="s">
        <v>136</v>
      </c>
      <c r="U25" s="21"/>
      <c r="V25" s="22" t="s">
        <v>136</v>
      </c>
      <c r="W25" s="23"/>
      <c r="X25" s="24"/>
      <c r="Y25" s="25" t="s">
        <v>137</v>
      </c>
      <c r="Z25" s="26"/>
      <c r="AA25" s="27" t="s">
        <v>137</v>
      </c>
    </row>
    <row r="26" spans="3:27" ht="13.5" customHeight="1" x14ac:dyDescent="0.2">
      <c r="C26" s="293" t="s">
        <v>21</v>
      </c>
      <c r="D26" s="294"/>
      <c r="E26" s="294"/>
      <c r="F26" s="294"/>
      <c r="G26" s="44" t="s">
        <v>22</v>
      </c>
      <c r="H26" s="68"/>
      <c r="I26" s="68">
        <v>30</v>
      </c>
      <c r="J26" s="68">
        <v>30</v>
      </c>
      <c r="K26" s="68">
        <v>30</v>
      </c>
      <c r="L26" s="68">
        <v>30</v>
      </c>
      <c r="M26" s="264">
        <v>23</v>
      </c>
      <c r="N26" s="68">
        <v>30</v>
      </c>
      <c r="O26" s="264">
        <v>24</v>
      </c>
      <c r="P26" s="68">
        <v>30</v>
      </c>
      <c r="Q26" s="68">
        <v>30</v>
      </c>
      <c r="R26" s="68">
        <v>30</v>
      </c>
      <c r="S26" s="68">
        <v>30</v>
      </c>
      <c r="T26" s="68">
        <v>30</v>
      </c>
      <c r="U26" s="30"/>
      <c r="V26" s="31" t="s">
        <v>136</v>
      </c>
      <c r="W26" s="14"/>
      <c r="X26" s="46"/>
      <c r="Y26" s="16" t="s">
        <v>136</v>
      </c>
      <c r="Z26" s="69"/>
      <c r="AA26" s="68" t="s">
        <v>136</v>
      </c>
    </row>
    <row r="27" spans="3:27" ht="13.5" customHeight="1" x14ac:dyDescent="0.2">
      <c r="C27" s="296" t="s">
        <v>23</v>
      </c>
      <c r="D27" s="297"/>
      <c r="E27" s="297"/>
      <c r="F27" s="297"/>
      <c r="G27" s="44"/>
      <c r="H27" s="18"/>
      <c r="I27" s="18" t="s">
        <v>144</v>
      </c>
      <c r="J27" s="18" t="s">
        <v>144</v>
      </c>
      <c r="K27" s="18" t="s">
        <v>144</v>
      </c>
      <c r="L27" s="18" t="s">
        <v>144</v>
      </c>
      <c r="M27" s="70" t="s">
        <v>144</v>
      </c>
      <c r="N27" s="70" t="s">
        <v>144</v>
      </c>
      <c r="O27" s="18" t="s">
        <v>144</v>
      </c>
      <c r="P27" s="18" t="s">
        <v>144</v>
      </c>
      <c r="Q27" s="18" t="s">
        <v>144</v>
      </c>
      <c r="R27" s="18" t="s">
        <v>144</v>
      </c>
      <c r="S27" s="18" t="s">
        <v>144</v>
      </c>
      <c r="T27" s="18" t="s">
        <v>144</v>
      </c>
      <c r="U27" s="12"/>
      <c r="V27" s="13" t="s">
        <v>136</v>
      </c>
      <c r="W27" s="14"/>
      <c r="X27" s="15"/>
      <c r="Y27" s="16" t="s">
        <v>136</v>
      </c>
      <c r="Z27" s="17"/>
      <c r="AA27" s="18" t="s">
        <v>136</v>
      </c>
    </row>
    <row r="28" spans="3:27" ht="13.5" customHeight="1" x14ac:dyDescent="0.2">
      <c r="C28" s="299" t="s">
        <v>24</v>
      </c>
      <c r="D28" s="300"/>
      <c r="E28" s="300"/>
      <c r="F28" s="300"/>
      <c r="G28" s="53"/>
      <c r="H28" s="71"/>
      <c r="I28" s="71" t="s">
        <v>141</v>
      </c>
      <c r="J28" s="71" t="s">
        <v>141</v>
      </c>
      <c r="K28" s="71" t="s">
        <v>141</v>
      </c>
      <c r="L28" s="71" t="s">
        <v>141</v>
      </c>
      <c r="M28" s="71" t="s">
        <v>200</v>
      </c>
      <c r="N28" s="71" t="s">
        <v>204</v>
      </c>
      <c r="O28" s="71" t="s">
        <v>141</v>
      </c>
      <c r="P28" s="70" t="s">
        <v>141</v>
      </c>
      <c r="Q28" s="70" t="s">
        <v>141</v>
      </c>
      <c r="R28" s="70" t="s">
        <v>141</v>
      </c>
      <c r="S28" s="71" t="s">
        <v>141</v>
      </c>
      <c r="T28" s="70" t="s">
        <v>141</v>
      </c>
      <c r="U28" s="21"/>
      <c r="V28" s="22" t="s">
        <v>136</v>
      </c>
      <c r="W28" s="23"/>
      <c r="X28" s="24"/>
      <c r="Y28" s="25" t="s">
        <v>136</v>
      </c>
      <c r="Z28" s="26"/>
      <c r="AA28" s="27" t="s">
        <v>136</v>
      </c>
    </row>
    <row r="29" spans="3:27" ht="12" customHeight="1" x14ac:dyDescent="0.2">
      <c r="C29" s="324" t="s">
        <v>25</v>
      </c>
      <c r="D29" s="293" t="s">
        <v>26</v>
      </c>
      <c r="E29" s="294"/>
      <c r="F29" s="294"/>
      <c r="G29" s="35"/>
      <c r="H29" s="36" t="s">
        <v>162</v>
      </c>
      <c r="I29" s="36">
        <v>8.1999999999999993</v>
      </c>
      <c r="J29" s="36">
        <v>8.6</v>
      </c>
      <c r="K29" s="36">
        <v>7.9</v>
      </c>
      <c r="L29" s="36">
        <v>8.5</v>
      </c>
      <c r="M29" s="36">
        <v>7.6</v>
      </c>
      <c r="N29" s="36">
        <v>8</v>
      </c>
      <c r="O29" s="36">
        <v>8.5</v>
      </c>
      <c r="P29" s="36">
        <v>8</v>
      </c>
      <c r="Q29" s="72">
        <v>8.1999999999999993</v>
      </c>
      <c r="R29" s="72">
        <v>8.1999999999999993</v>
      </c>
      <c r="S29" s="36">
        <v>7.2</v>
      </c>
      <c r="T29" s="36">
        <v>7.4</v>
      </c>
      <c r="U29" s="30"/>
      <c r="V29" s="31"/>
      <c r="W29" s="32"/>
      <c r="X29" s="40"/>
      <c r="Y29" s="41" t="s">
        <v>136</v>
      </c>
      <c r="Z29" s="42"/>
      <c r="AA29" s="43" t="s">
        <v>136</v>
      </c>
    </row>
    <row r="30" spans="3:27" ht="12" x14ac:dyDescent="0.2">
      <c r="C30" s="325"/>
      <c r="D30" s="296"/>
      <c r="E30" s="297"/>
      <c r="F30" s="297"/>
      <c r="G30" s="44" t="s">
        <v>27</v>
      </c>
      <c r="H30" s="45" t="s">
        <v>163</v>
      </c>
      <c r="I30" s="45">
        <v>9</v>
      </c>
      <c r="J30" s="45">
        <v>9.4</v>
      </c>
      <c r="K30" s="45">
        <v>8.1</v>
      </c>
      <c r="L30" s="45">
        <v>9.1999999999999993</v>
      </c>
      <c r="M30" s="45">
        <v>8</v>
      </c>
      <c r="N30" s="45">
        <v>8.5</v>
      </c>
      <c r="O30" s="45">
        <v>8.1</v>
      </c>
      <c r="P30" s="45">
        <v>8.1999999999999993</v>
      </c>
      <c r="Q30" s="73">
        <v>9.1</v>
      </c>
      <c r="R30" s="73">
        <v>8.4</v>
      </c>
      <c r="S30" s="45">
        <v>7.3</v>
      </c>
      <c r="T30" s="45">
        <v>7.5</v>
      </c>
      <c r="U30" s="12">
        <f>COUNTIF(I29:T30,"&gt;8.5")</f>
        <v>5</v>
      </c>
      <c r="V30" s="13" t="s">
        <v>149</v>
      </c>
      <c r="W30" s="14">
        <f>COUNT(I29:T30)</f>
        <v>24</v>
      </c>
      <c r="X30" s="49">
        <f>MIN(I29:T30)</f>
        <v>7.2</v>
      </c>
      <c r="Y30" s="50" t="s">
        <v>152</v>
      </c>
      <c r="Z30" s="51">
        <f>MAX(I29:T30)</f>
        <v>9.4</v>
      </c>
      <c r="AA30" s="52">
        <f>AVERAGE(I29:T30)</f>
        <v>8.2125000000000004</v>
      </c>
    </row>
    <row r="31" spans="3:27" ht="12" x14ac:dyDescent="0.2">
      <c r="C31" s="325"/>
      <c r="D31" s="296"/>
      <c r="E31" s="297"/>
      <c r="F31" s="297"/>
      <c r="G31" s="44"/>
      <c r="H31" s="45" t="s">
        <v>136</v>
      </c>
      <c r="I31" s="45" t="s">
        <v>136</v>
      </c>
      <c r="J31" s="45" t="s">
        <v>136</v>
      </c>
      <c r="K31" s="45" t="s">
        <v>136</v>
      </c>
      <c r="L31" s="45" t="s">
        <v>136</v>
      </c>
      <c r="M31" s="45" t="s">
        <v>136</v>
      </c>
      <c r="N31" s="45" t="s">
        <v>136</v>
      </c>
      <c r="O31" s="45" t="s">
        <v>136</v>
      </c>
      <c r="P31" s="45" t="s">
        <v>206</v>
      </c>
      <c r="Q31" s="45" t="s">
        <v>137</v>
      </c>
      <c r="R31" s="45" t="s">
        <v>137</v>
      </c>
      <c r="S31" s="45" t="s">
        <v>136</v>
      </c>
      <c r="T31" s="45" t="s">
        <v>136</v>
      </c>
      <c r="U31" s="12"/>
      <c r="V31" s="13"/>
      <c r="W31" s="14"/>
      <c r="X31" s="49"/>
      <c r="Y31" s="50" t="s">
        <v>136</v>
      </c>
      <c r="Z31" s="51"/>
      <c r="AA31" s="52" t="s">
        <v>136</v>
      </c>
    </row>
    <row r="32" spans="3:27" ht="12" x14ac:dyDescent="0.2">
      <c r="C32" s="325"/>
      <c r="D32" s="327"/>
      <c r="E32" s="328"/>
      <c r="F32" s="328"/>
      <c r="G32" s="75"/>
      <c r="H32" s="76" t="s">
        <v>136</v>
      </c>
      <c r="I32" s="76" t="s">
        <v>136</v>
      </c>
      <c r="J32" s="76" t="s">
        <v>136</v>
      </c>
      <c r="K32" s="76" t="s">
        <v>136</v>
      </c>
      <c r="L32" s="76" t="s">
        <v>136</v>
      </c>
      <c r="M32" s="76" t="s">
        <v>136</v>
      </c>
      <c r="N32" s="76" t="s">
        <v>136</v>
      </c>
      <c r="O32" s="76" t="s">
        <v>136</v>
      </c>
      <c r="P32" s="45" t="s">
        <v>206</v>
      </c>
      <c r="Q32" s="76" t="s">
        <v>137</v>
      </c>
      <c r="R32" s="76" t="s">
        <v>137</v>
      </c>
      <c r="S32" s="76" t="s">
        <v>136</v>
      </c>
      <c r="T32" s="76" t="s">
        <v>136</v>
      </c>
      <c r="U32" s="77"/>
      <c r="V32" s="78"/>
      <c r="W32" s="14"/>
      <c r="X32" s="79"/>
      <c r="Y32" s="80" t="s">
        <v>136</v>
      </c>
      <c r="Z32" s="81"/>
      <c r="AA32" s="82" t="s">
        <v>136</v>
      </c>
    </row>
    <row r="33" spans="3:31" ht="12" x14ac:dyDescent="0.2">
      <c r="C33" s="325"/>
      <c r="D33" s="296" t="s">
        <v>28</v>
      </c>
      <c r="E33" s="297"/>
      <c r="F33" s="297"/>
      <c r="G33" s="44" t="s">
        <v>29</v>
      </c>
      <c r="H33" s="83" t="s">
        <v>164</v>
      </c>
      <c r="I33" s="45">
        <v>9.1999999999999993</v>
      </c>
      <c r="J33" s="83">
        <v>10</v>
      </c>
      <c r="K33" s="45">
        <v>9</v>
      </c>
      <c r="L33" s="45">
        <v>8.9</v>
      </c>
      <c r="M33" s="45">
        <v>7.9</v>
      </c>
      <c r="N33" s="45">
        <v>9.6</v>
      </c>
      <c r="O33" s="45">
        <v>8.8000000000000007</v>
      </c>
      <c r="P33" s="265">
        <v>9.4</v>
      </c>
      <c r="Q33" s="83">
        <v>13</v>
      </c>
      <c r="R33" s="83">
        <v>13</v>
      </c>
      <c r="S33" s="83">
        <v>13</v>
      </c>
      <c r="T33" s="83">
        <v>11</v>
      </c>
      <c r="U33" s="84">
        <f>COUNTIF(I33:T33,"&lt;7.5")</f>
        <v>0</v>
      </c>
      <c r="V33" s="85" t="s">
        <v>149</v>
      </c>
      <c r="W33" s="86">
        <f t="shared" ref="W33:W42" si="0">COUNT(I33:T33)</f>
        <v>12</v>
      </c>
      <c r="X33" s="49">
        <f t="shared" ref="X33:X42" si="1">MIN(I33:T33)</f>
        <v>7.9</v>
      </c>
      <c r="Y33" s="50" t="s">
        <v>152</v>
      </c>
      <c r="Z33" s="48">
        <f t="shared" ref="Z33:Z42" si="2">MAX(I33:T33)</f>
        <v>13</v>
      </c>
      <c r="AA33" s="87">
        <f t="shared" ref="AA33:AA42" si="3">AVERAGE(I33:T33)</f>
        <v>10.233333333333334</v>
      </c>
    </row>
    <row r="34" spans="3:31" ht="12" x14ac:dyDescent="0.2">
      <c r="C34" s="325"/>
      <c r="D34" s="296" t="s">
        <v>30</v>
      </c>
      <c r="E34" s="297"/>
      <c r="F34" s="297"/>
      <c r="G34" s="44" t="s">
        <v>29</v>
      </c>
      <c r="H34" s="88" t="s">
        <v>165</v>
      </c>
      <c r="I34" s="45">
        <v>1.1000000000000001</v>
      </c>
      <c r="J34" s="45">
        <v>0.8</v>
      </c>
      <c r="K34" s="88">
        <v>0.5</v>
      </c>
      <c r="L34" s="45">
        <v>0.8</v>
      </c>
      <c r="M34" s="45">
        <v>1.3</v>
      </c>
      <c r="N34" s="88">
        <v>0.5</v>
      </c>
      <c r="O34" s="52">
        <v>0.7</v>
      </c>
      <c r="P34" s="52">
        <v>0.7</v>
      </c>
      <c r="Q34" s="45">
        <v>0.7</v>
      </c>
      <c r="R34" s="52">
        <v>0.7</v>
      </c>
      <c r="S34" s="45">
        <v>1</v>
      </c>
      <c r="T34" s="45">
        <v>1</v>
      </c>
      <c r="U34" s="12">
        <f>COUNTIF(I34:T34,"&gt;2")</f>
        <v>0</v>
      </c>
      <c r="V34" s="13" t="s">
        <v>149</v>
      </c>
      <c r="W34" s="14">
        <f t="shared" si="0"/>
        <v>12</v>
      </c>
      <c r="X34" s="49">
        <f t="shared" si="1"/>
        <v>0.5</v>
      </c>
      <c r="Y34" s="50" t="s">
        <v>152</v>
      </c>
      <c r="Z34" s="51">
        <f t="shared" si="2"/>
        <v>1.3</v>
      </c>
      <c r="AA34" s="52">
        <f t="shared" si="3"/>
        <v>0.81666666666666676</v>
      </c>
    </row>
    <row r="35" spans="3:31" ht="12" x14ac:dyDescent="0.2">
      <c r="C35" s="325"/>
      <c r="D35" s="296" t="s">
        <v>31</v>
      </c>
      <c r="E35" s="297"/>
      <c r="F35" s="297"/>
      <c r="G35" s="44" t="s">
        <v>29</v>
      </c>
      <c r="H35" s="45" t="s">
        <v>137</v>
      </c>
      <c r="I35" s="45">
        <v>2.9</v>
      </c>
      <c r="J35" s="45">
        <v>2.6</v>
      </c>
      <c r="K35" s="45">
        <v>2.2999999999999998</v>
      </c>
      <c r="L35" s="45">
        <v>2.2999999999999998</v>
      </c>
      <c r="M35" s="45">
        <v>3.9</v>
      </c>
      <c r="N35" s="45">
        <v>2.7</v>
      </c>
      <c r="O35" s="45">
        <v>3</v>
      </c>
      <c r="P35" s="45">
        <v>2.1</v>
      </c>
      <c r="Q35" s="45">
        <v>2.6</v>
      </c>
      <c r="R35" s="45">
        <v>3</v>
      </c>
      <c r="S35" s="45">
        <v>2.8</v>
      </c>
      <c r="T35" s="45">
        <v>2.1</v>
      </c>
      <c r="U35" s="12" t="s">
        <v>136</v>
      </c>
      <c r="V35" s="13" t="s">
        <v>149</v>
      </c>
      <c r="W35" s="14">
        <f t="shared" si="0"/>
        <v>12</v>
      </c>
      <c r="X35" s="49">
        <f t="shared" si="1"/>
        <v>2.1</v>
      </c>
      <c r="Y35" s="50" t="s">
        <v>152</v>
      </c>
      <c r="Z35" s="51">
        <f t="shared" si="2"/>
        <v>3.9</v>
      </c>
      <c r="AA35" s="52">
        <f t="shared" si="3"/>
        <v>2.6916666666666669</v>
      </c>
    </row>
    <row r="36" spans="3:31" ht="12" x14ac:dyDescent="0.2">
      <c r="C36" s="325"/>
      <c r="D36" s="327" t="s">
        <v>32</v>
      </c>
      <c r="E36" s="328"/>
      <c r="F36" s="328"/>
      <c r="G36" s="75" t="s">
        <v>29</v>
      </c>
      <c r="H36" s="91" t="s">
        <v>166</v>
      </c>
      <c r="I36" s="91">
        <v>12</v>
      </c>
      <c r="J36" s="93">
        <v>1</v>
      </c>
      <c r="K36" s="91">
        <v>4</v>
      </c>
      <c r="L36" s="91">
        <v>2</v>
      </c>
      <c r="M36" s="91">
        <v>39</v>
      </c>
      <c r="N36" s="94">
        <v>8</v>
      </c>
      <c r="O36" s="94">
        <v>15</v>
      </c>
      <c r="P36" s="91">
        <v>7</v>
      </c>
      <c r="Q36" s="93">
        <v>1</v>
      </c>
      <c r="R36" s="175">
        <v>1</v>
      </c>
      <c r="S36" s="93">
        <v>1</v>
      </c>
      <c r="T36" s="91">
        <v>1</v>
      </c>
      <c r="U36" s="77">
        <f>COUNTIF(I36:T36,"&gt;25")</f>
        <v>1</v>
      </c>
      <c r="V36" s="78" t="s">
        <v>149</v>
      </c>
      <c r="W36" s="95">
        <f t="shared" si="0"/>
        <v>12</v>
      </c>
      <c r="X36" s="280">
        <f t="shared" si="1"/>
        <v>1</v>
      </c>
      <c r="Y36" s="97" t="s">
        <v>152</v>
      </c>
      <c r="Z36" s="98">
        <f t="shared" si="2"/>
        <v>39</v>
      </c>
      <c r="AA36" s="94">
        <f t="shared" si="3"/>
        <v>7.666666666666667</v>
      </c>
    </row>
    <row r="37" spans="3:31" ht="12.65" customHeight="1" x14ac:dyDescent="0.2">
      <c r="C37" s="325"/>
      <c r="D37" s="296" t="s">
        <v>145</v>
      </c>
      <c r="E37" s="297"/>
      <c r="F37" s="99"/>
      <c r="G37" s="100" t="s">
        <v>146</v>
      </c>
      <c r="H37" s="83" t="s">
        <v>167</v>
      </c>
      <c r="I37" s="83">
        <v>75</v>
      </c>
      <c r="J37" s="83">
        <v>20</v>
      </c>
      <c r="K37" s="83">
        <v>63</v>
      </c>
      <c r="L37" s="83">
        <v>7</v>
      </c>
      <c r="M37" s="87">
        <v>1300</v>
      </c>
      <c r="N37" s="83">
        <v>76</v>
      </c>
      <c r="O37" s="83">
        <v>56</v>
      </c>
      <c r="P37" s="83">
        <v>190</v>
      </c>
      <c r="Q37" s="83">
        <v>24</v>
      </c>
      <c r="R37" s="83">
        <v>43</v>
      </c>
      <c r="S37" s="83">
        <v>2</v>
      </c>
      <c r="T37" s="83">
        <v>97</v>
      </c>
      <c r="U37" s="46">
        <f>COUNTIF(I37:T37,"&gt;300")</f>
        <v>1</v>
      </c>
      <c r="V37" s="47" t="s">
        <v>149</v>
      </c>
      <c r="W37" s="48">
        <f t="shared" si="0"/>
        <v>12</v>
      </c>
      <c r="X37" s="12">
        <f t="shared" si="1"/>
        <v>2</v>
      </c>
      <c r="Y37" s="102" t="s">
        <v>152</v>
      </c>
      <c r="Z37" s="14">
        <f t="shared" si="2"/>
        <v>1300</v>
      </c>
      <c r="AA37" s="83">
        <f t="shared" si="3"/>
        <v>162.75</v>
      </c>
      <c r="AE37" s="2"/>
    </row>
    <row r="38" spans="3:31" ht="12" customHeight="1" x14ac:dyDescent="0.2">
      <c r="C38" s="325"/>
      <c r="D38" s="296" t="s">
        <v>33</v>
      </c>
      <c r="E38" s="297"/>
      <c r="F38" s="297"/>
      <c r="G38" s="44" t="s">
        <v>29</v>
      </c>
      <c r="H38" s="103" t="s">
        <v>136</v>
      </c>
      <c r="I38" s="103" t="s">
        <v>136</v>
      </c>
      <c r="J38" s="104">
        <v>0.23</v>
      </c>
      <c r="K38" s="103" t="s">
        <v>136</v>
      </c>
      <c r="L38" s="103" t="s">
        <v>136</v>
      </c>
      <c r="M38" s="52">
        <v>1</v>
      </c>
      <c r="N38" s="103" t="s">
        <v>136</v>
      </c>
      <c r="O38" s="103" t="s">
        <v>136</v>
      </c>
      <c r="P38" s="103">
        <v>0.86</v>
      </c>
      <c r="Q38" s="103" t="s">
        <v>136</v>
      </c>
      <c r="R38" s="103" t="s">
        <v>136</v>
      </c>
      <c r="S38" s="103">
        <v>0.27</v>
      </c>
      <c r="T38" s="103" t="s">
        <v>136</v>
      </c>
      <c r="U38" s="46" t="s">
        <v>136</v>
      </c>
      <c r="V38" s="47" t="s">
        <v>149</v>
      </c>
      <c r="W38" s="48">
        <f t="shared" si="0"/>
        <v>4</v>
      </c>
      <c r="X38" s="105">
        <f t="shared" si="1"/>
        <v>0.23</v>
      </c>
      <c r="Y38" s="102" t="s">
        <v>152</v>
      </c>
      <c r="Z38" s="106">
        <f t="shared" si="2"/>
        <v>1</v>
      </c>
      <c r="AA38" s="104">
        <f t="shared" si="3"/>
        <v>0.59</v>
      </c>
    </row>
    <row r="39" spans="3:31" ht="12" customHeight="1" x14ac:dyDescent="0.2">
      <c r="C39" s="325"/>
      <c r="D39" s="296" t="s">
        <v>34</v>
      </c>
      <c r="E39" s="297"/>
      <c r="F39" s="297"/>
      <c r="G39" s="44" t="s">
        <v>29</v>
      </c>
      <c r="H39" s="107" t="s">
        <v>136</v>
      </c>
      <c r="I39" s="107" t="s">
        <v>136</v>
      </c>
      <c r="J39" s="64">
        <v>0.02</v>
      </c>
      <c r="K39" s="107" t="s">
        <v>136</v>
      </c>
      <c r="L39" s="107" t="s">
        <v>136</v>
      </c>
      <c r="M39" s="67">
        <v>9.8000000000000004E-2</v>
      </c>
      <c r="N39" s="107" t="s">
        <v>136</v>
      </c>
      <c r="O39" s="107" t="s">
        <v>136</v>
      </c>
      <c r="P39" s="107">
        <v>4.4999999999999998E-2</v>
      </c>
      <c r="Q39" s="107" t="s">
        <v>136</v>
      </c>
      <c r="R39" s="107" t="s">
        <v>136</v>
      </c>
      <c r="S39" s="107">
        <v>8.9999999999999993E-3</v>
      </c>
      <c r="T39" s="107" t="s">
        <v>136</v>
      </c>
      <c r="U39" s="46" t="s">
        <v>136</v>
      </c>
      <c r="V39" s="47" t="s">
        <v>149</v>
      </c>
      <c r="W39" s="48">
        <f t="shared" si="0"/>
        <v>4</v>
      </c>
      <c r="X39" s="108">
        <f t="shared" si="1"/>
        <v>8.9999999999999993E-3</v>
      </c>
      <c r="Y39" s="102" t="s">
        <v>152</v>
      </c>
      <c r="Z39" s="109">
        <f t="shared" si="2"/>
        <v>9.8000000000000004E-2</v>
      </c>
      <c r="AA39" s="64">
        <f t="shared" si="3"/>
        <v>4.3000000000000003E-2</v>
      </c>
    </row>
    <row r="40" spans="3:31" ht="12" customHeight="1" x14ac:dyDescent="0.2">
      <c r="C40" s="325"/>
      <c r="D40" s="296" t="s">
        <v>35</v>
      </c>
      <c r="E40" s="297"/>
      <c r="F40" s="297"/>
      <c r="G40" s="44" t="s">
        <v>36</v>
      </c>
      <c r="H40" s="70" t="s">
        <v>169</v>
      </c>
      <c r="I40" s="70" t="s">
        <v>136</v>
      </c>
      <c r="J40" s="64">
        <v>2E-3</v>
      </c>
      <c r="K40" s="70" t="s">
        <v>136</v>
      </c>
      <c r="L40" s="70" t="s">
        <v>136</v>
      </c>
      <c r="M40" s="67">
        <v>3.0000000000000001E-3</v>
      </c>
      <c r="N40" s="70" t="s">
        <v>136</v>
      </c>
      <c r="O40" s="87" t="s">
        <v>136</v>
      </c>
      <c r="P40" s="67">
        <v>1E-3</v>
      </c>
      <c r="Q40" s="87" t="s">
        <v>136</v>
      </c>
      <c r="R40" s="87" t="s">
        <v>136</v>
      </c>
      <c r="S40" s="127">
        <v>1E-3</v>
      </c>
      <c r="T40" s="87" t="s">
        <v>136</v>
      </c>
      <c r="U40" s="46">
        <f>COUNTIF(I40:T40,"&gt;0.03")</f>
        <v>0</v>
      </c>
      <c r="V40" s="47" t="s">
        <v>149</v>
      </c>
      <c r="W40" s="48">
        <f t="shared" si="0"/>
        <v>4</v>
      </c>
      <c r="X40" s="279">
        <f t="shared" si="1"/>
        <v>1E-3</v>
      </c>
      <c r="Y40" s="102" t="s">
        <v>152</v>
      </c>
      <c r="Z40" s="109">
        <f t="shared" si="2"/>
        <v>3.0000000000000001E-3</v>
      </c>
      <c r="AA40" s="64">
        <f t="shared" si="3"/>
        <v>1.75E-3</v>
      </c>
    </row>
    <row r="41" spans="3:31" ht="12" customHeight="1" x14ac:dyDescent="0.2">
      <c r="C41" s="325"/>
      <c r="D41" s="296" t="s">
        <v>37</v>
      </c>
      <c r="E41" s="297"/>
      <c r="F41" s="297"/>
      <c r="G41" s="44" t="s">
        <v>29</v>
      </c>
      <c r="H41" s="70" t="s">
        <v>170</v>
      </c>
      <c r="I41" s="70" t="s">
        <v>136</v>
      </c>
      <c r="J41" s="70" t="s">
        <v>136</v>
      </c>
      <c r="K41" s="70" t="s">
        <v>136</v>
      </c>
      <c r="L41" s="70" t="s">
        <v>136</v>
      </c>
      <c r="M41" s="111">
        <v>6.0000000000000002E-5</v>
      </c>
      <c r="N41" s="70" t="s">
        <v>136</v>
      </c>
      <c r="O41" s="87" t="s">
        <v>136</v>
      </c>
      <c r="P41" s="87" t="s">
        <v>136</v>
      </c>
      <c r="Q41" s="87" t="s">
        <v>136</v>
      </c>
      <c r="R41" s="87" t="s">
        <v>136</v>
      </c>
      <c r="S41" s="111">
        <v>6.0000000000000002E-5</v>
      </c>
      <c r="T41" s="87" t="s">
        <v>136</v>
      </c>
      <c r="U41" s="12">
        <f>COUNTIF(I41:T41,"&gt;0.001")</f>
        <v>0</v>
      </c>
      <c r="V41" s="13" t="s">
        <v>149</v>
      </c>
      <c r="W41" s="14">
        <f t="shared" si="0"/>
        <v>2</v>
      </c>
      <c r="X41" s="112">
        <f t="shared" si="1"/>
        <v>6.0000000000000002E-5</v>
      </c>
      <c r="Y41" s="16" t="s">
        <v>152</v>
      </c>
      <c r="Z41" s="113">
        <f t="shared" si="2"/>
        <v>6.0000000000000002E-5</v>
      </c>
      <c r="AA41" s="111">
        <f t="shared" si="3"/>
        <v>6.0000000000000002E-5</v>
      </c>
    </row>
    <row r="42" spans="3:31" ht="12" x14ac:dyDescent="0.2">
      <c r="C42" s="326"/>
      <c r="D42" s="299" t="s">
        <v>38</v>
      </c>
      <c r="E42" s="300"/>
      <c r="F42" s="300"/>
      <c r="G42" s="53" t="s">
        <v>36</v>
      </c>
      <c r="H42" s="71" t="s">
        <v>169</v>
      </c>
      <c r="I42" s="71" t="s">
        <v>136</v>
      </c>
      <c r="J42" s="71" t="s">
        <v>136</v>
      </c>
      <c r="K42" s="71" t="s">
        <v>136</v>
      </c>
      <c r="L42" s="71" t="s">
        <v>136</v>
      </c>
      <c r="M42" s="114">
        <v>5.9999999999999995E-4</v>
      </c>
      <c r="N42" s="71" t="s">
        <v>136</v>
      </c>
      <c r="O42" s="115" t="s">
        <v>136</v>
      </c>
      <c r="P42" s="115" t="s">
        <v>136</v>
      </c>
      <c r="Q42" s="115" t="s">
        <v>136</v>
      </c>
      <c r="R42" s="115" t="s">
        <v>136</v>
      </c>
      <c r="S42" s="114">
        <v>5.9999999999999995E-4</v>
      </c>
      <c r="T42" s="115" t="s">
        <v>136</v>
      </c>
      <c r="U42" s="21">
        <f>COUNTIF(I42:T42,"&gt;0.003")</f>
        <v>0</v>
      </c>
      <c r="V42" s="22" t="s">
        <v>149</v>
      </c>
      <c r="W42" s="23">
        <f t="shared" si="0"/>
        <v>2</v>
      </c>
      <c r="X42" s="117">
        <f t="shared" si="1"/>
        <v>5.9999999999999995E-4</v>
      </c>
      <c r="Y42" s="25" t="s">
        <v>152</v>
      </c>
      <c r="Z42" s="266">
        <f t="shared" si="2"/>
        <v>5.9999999999999995E-4</v>
      </c>
      <c r="AA42" s="114">
        <f t="shared" si="3"/>
        <v>5.9999999999999995E-4</v>
      </c>
    </row>
    <row r="43" spans="3:31" ht="12" customHeight="1" x14ac:dyDescent="0.2">
      <c r="C43" s="324" t="s">
        <v>39</v>
      </c>
      <c r="D43" s="293" t="s">
        <v>40</v>
      </c>
      <c r="E43" s="294"/>
      <c r="F43" s="294"/>
      <c r="G43" s="119" t="s">
        <v>29</v>
      </c>
      <c r="H43" s="28" t="s">
        <v>171</v>
      </c>
      <c r="I43" s="28" t="s">
        <v>136</v>
      </c>
      <c r="J43" s="28" t="s">
        <v>136</v>
      </c>
      <c r="K43" s="28" t="s">
        <v>136</v>
      </c>
      <c r="L43" s="28" t="s">
        <v>136</v>
      </c>
      <c r="M43" s="120">
        <v>2.9999999999999997E-4</v>
      </c>
      <c r="N43" s="28" t="s">
        <v>136</v>
      </c>
      <c r="O43" s="28" t="s">
        <v>136</v>
      </c>
      <c r="P43" s="28" t="s">
        <v>136</v>
      </c>
      <c r="Q43" s="28" t="s">
        <v>136</v>
      </c>
      <c r="R43" s="28" t="s">
        <v>136</v>
      </c>
      <c r="S43" s="120">
        <v>2.9999999999999997E-4</v>
      </c>
      <c r="T43" s="28" t="s">
        <v>136</v>
      </c>
      <c r="U43" s="30">
        <f>COUNTIF(I43:T43,"&gt;0.003")</f>
        <v>0</v>
      </c>
      <c r="V43" s="31" t="s">
        <v>149</v>
      </c>
      <c r="W43" s="32">
        <f>COUNT(I43:T43)</f>
        <v>2</v>
      </c>
      <c r="X43" s="123">
        <f>MIN(I43:T43)</f>
        <v>2.9999999999999997E-4</v>
      </c>
      <c r="Y43" s="41" t="s">
        <v>152</v>
      </c>
      <c r="Z43" s="124">
        <f>MAX(I43:T43)</f>
        <v>2.9999999999999997E-4</v>
      </c>
      <c r="AA43" s="120">
        <f>AVERAGE(I43:T43)</f>
        <v>2.9999999999999997E-4</v>
      </c>
    </row>
    <row r="44" spans="3:31" ht="12" x14ac:dyDescent="0.2">
      <c r="C44" s="325"/>
      <c r="D44" s="296" t="s">
        <v>41</v>
      </c>
      <c r="E44" s="297"/>
      <c r="F44" s="297"/>
      <c r="G44" s="44" t="s">
        <v>29</v>
      </c>
      <c r="H44" s="18" t="s">
        <v>172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88">
        <v>0.1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88">
        <v>0.1</v>
      </c>
      <c r="T44" s="18" t="s">
        <v>136</v>
      </c>
      <c r="U44" s="12">
        <f>COUNTIF(I44:T44,"&gt;0.1")</f>
        <v>0</v>
      </c>
      <c r="V44" s="13" t="s">
        <v>149</v>
      </c>
      <c r="W44" s="14">
        <f>COUNT(I44:T44)</f>
        <v>2</v>
      </c>
      <c r="X44" s="125">
        <f>MIN(I44:T44)</f>
        <v>0.1</v>
      </c>
      <c r="Y44" s="50" t="s">
        <v>152</v>
      </c>
      <c r="Z44" s="126">
        <f>MAX(I44:T44)</f>
        <v>0.1</v>
      </c>
      <c r="AA44" s="88">
        <f>AVERAGE(I44:T44)</f>
        <v>0.1</v>
      </c>
    </row>
    <row r="45" spans="3:31" ht="12" x14ac:dyDescent="0.2">
      <c r="C45" s="325"/>
      <c r="D45" s="296" t="s">
        <v>42</v>
      </c>
      <c r="E45" s="297"/>
      <c r="F45" s="297"/>
      <c r="G45" s="44" t="s">
        <v>29</v>
      </c>
      <c r="H45" s="18" t="s">
        <v>173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27">
        <v>5.0000000000000001E-3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27">
        <v>5.0000000000000001E-3</v>
      </c>
      <c r="T45" s="18" t="s">
        <v>136</v>
      </c>
      <c r="U45" s="12">
        <f>COUNTIF(I45:T45,"&gt;0.01")</f>
        <v>0</v>
      </c>
      <c r="V45" s="13" t="s">
        <v>149</v>
      </c>
      <c r="W45" s="14">
        <f t="shared" ref="W45:W65" si="4">COUNT(I45:T45)</f>
        <v>2</v>
      </c>
      <c r="X45" s="128">
        <f t="shared" ref="X45:X65" si="5">MIN(I45:T45)</f>
        <v>5.0000000000000001E-3</v>
      </c>
      <c r="Y45" s="50" t="s">
        <v>152</v>
      </c>
      <c r="Z45" s="129">
        <f t="shared" ref="Z45:Z65" si="6">MAX(I45:T45)</f>
        <v>5.0000000000000001E-3</v>
      </c>
      <c r="AA45" s="127">
        <f t="shared" ref="AA45:AA65" si="7">AVERAGE(I45:T45)</f>
        <v>5.0000000000000001E-3</v>
      </c>
    </row>
    <row r="46" spans="3:31" ht="12" x14ac:dyDescent="0.2">
      <c r="C46" s="325"/>
      <c r="D46" s="327" t="s">
        <v>43</v>
      </c>
      <c r="E46" s="328"/>
      <c r="F46" s="328"/>
      <c r="G46" s="75" t="s">
        <v>29</v>
      </c>
      <c r="H46" s="130" t="s">
        <v>174</v>
      </c>
      <c r="I46" s="130" t="s">
        <v>136</v>
      </c>
      <c r="J46" s="130" t="s">
        <v>136</v>
      </c>
      <c r="K46" s="130" t="s">
        <v>136</v>
      </c>
      <c r="L46" s="130" t="s">
        <v>136</v>
      </c>
      <c r="M46" s="131">
        <v>0.01</v>
      </c>
      <c r="N46" s="130" t="s">
        <v>136</v>
      </c>
      <c r="O46" s="130" t="s">
        <v>136</v>
      </c>
      <c r="P46" s="130" t="s">
        <v>136</v>
      </c>
      <c r="Q46" s="130" t="s">
        <v>136</v>
      </c>
      <c r="R46" s="130" t="s">
        <v>136</v>
      </c>
      <c r="S46" s="131">
        <v>0.01</v>
      </c>
      <c r="T46" s="130" t="s">
        <v>136</v>
      </c>
      <c r="U46" s="77">
        <f>COUNTIF(I46:T46,"&gt;0.02")</f>
        <v>0</v>
      </c>
      <c r="V46" s="78" t="s">
        <v>149</v>
      </c>
      <c r="W46" s="95">
        <f t="shared" si="4"/>
        <v>2</v>
      </c>
      <c r="X46" s="134">
        <f t="shared" si="5"/>
        <v>0.01</v>
      </c>
      <c r="Y46" s="80" t="s">
        <v>152</v>
      </c>
      <c r="Z46" s="135">
        <f t="shared" si="6"/>
        <v>0.01</v>
      </c>
      <c r="AA46" s="131">
        <f t="shared" si="7"/>
        <v>0.01</v>
      </c>
    </row>
    <row r="47" spans="3:31" ht="12" x14ac:dyDescent="0.2">
      <c r="C47" s="325"/>
      <c r="D47" s="296" t="s">
        <v>44</v>
      </c>
      <c r="E47" s="297"/>
      <c r="F47" s="297"/>
      <c r="G47" s="44" t="s">
        <v>29</v>
      </c>
      <c r="H47" s="136" t="s">
        <v>173</v>
      </c>
      <c r="I47" s="18" t="s">
        <v>136</v>
      </c>
      <c r="J47" s="18" t="s">
        <v>136</v>
      </c>
      <c r="K47" s="18" t="s">
        <v>136</v>
      </c>
      <c r="L47" s="18" t="s">
        <v>136</v>
      </c>
      <c r="M47" s="127">
        <v>5.0000000000000001E-3</v>
      </c>
      <c r="N47" s="136" t="s">
        <v>136</v>
      </c>
      <c r="O47" s="136" t="s">
        <v>136</v>
      </c>
      <c r="P47" s="136" t="s">
        <v>136</v>
      </c>
      <c r="Q47" s="136" t="s">
        <v>136</v>
      </c>
      <c r="R47" s="136" t="s">
        <v>136</v>
      </c>
      <c r="S47" s="127">
        <v>5.0000000000000001E-3</v>
      </c>
      <c r="T47" s="136" t="s">
        <v>136</v>
      </c>
      <c r="U47" s="84">
        <f>COUNTIF(I47:T47,"&gt;0.01")</f>
        <v>0</v>
      </c>
      <c r="V47" s="85" t="s">
        <v>149</v>
      </c>
      <c r="W47" s="86">
        <f t="shared" si="4"/>
        <v>2</v>
      </c>
      <c r="X47" s="128">
        <f t="shared" si="5"/>
        <v>5.0000000000000001E-3</v>
      </c>
      <c r="Y47" s="50" t="s">
        <v>152</v>
      </c>
      <c r="Z47" s="129">
        <f t="shared" si="6"/>
        <v>5.0000000000000001E-3</v>
      </c>
      <c r="AA47" s="127">
        <f t="shared" si="7"/>
        <v>5.0000000000000001E-3</v>
      </c>
    </row>
    <row r="48" spans="3:31" ht="12" x14ac:dyDescent="0.2">
      <c r="C48" s="325"/>
      <c r="D48" s="296" t="s">
        <v>45</v>
      </c>
      <c r="E48" s="297"/>
      <c r="F48" s="297"/>
      <c r="G48" s="44" t="s">
        <v>29</v>
      </c>
      <c r="H48" s="18" t="s">
        <v>175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38">
        <v>5.0000000000000001E-4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38">
        <v>5.0000000000000001E-4</v>
      </c>
      <c r="T48" s="18" t="s">
        <v>136</v>
      </c>
      <c r="U48" s="12">
        <f>COUNTIF(I48:T48,"&gt;0.005")</f>
        <v>0</v>
      </c>
      <c r="V48" s="13" t="s">
        <v>149</v>
      </c>
      <c r="W48" s="14">
        <f t="shared" si="4"/>
        <v>2</v>
      </c>
      <c r="X48" s="139">
        <f t="shared" si="5"/>
        <v>5.0000000000000001E-4</v>
      </c>
      <c r="Y48" s="50" t="s">
        <v>152</v>
      </c>
      <c r="Z48" s="140">
        <f t="shared" si="6"/>
        <v>5.0000000000000001E-4</v>
      </c>
      <c r="AA48" s="138">
        <f t="shared" si="7"/>
        <v>5.0000000000000001E-4</v>
      </c>
    </row>
    <row r="49" spans="3:27" ht="12" x14ac:dyDescent="0.2">
      <c r="C49" s="325"/>
      <c r="D49" s="296" t="s">
        <v>46</v>
      </c>
      <c r="E49" s="297"/>
      <c r="F49" s="297"/>
      <c r="G49" s="44" t="s">
        <v>29</v>
      </c>
      <c r="H49" s="18" t="s">
        <v>172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87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83" t="s">
        <v>136</v>
      </c>
      <c r="T49" s="18" t="s">
        <v>136</v>
      </c>
      <c r="U49" s="12"/>
      <c r="V49" s="13" t="s">
        <v>136</v>
      </c>
      <c r="W49" s="14"/>
      <c r="X49" s="128"/>
      <c r="Y49" s="50" t="s">
        <v>136</v>
      </c>
      <c r="Z49" s="129"/>
      <c r="AA49" s="127" t="s">
        <v>136</v>
      </c>
    </row>
    <row r="50" spans="3:27" ht="12" x14ac:dyDescent="0.2">
      <c r="C50" s="325"/>
      <c r="D50" s="327" t="s">
        <v>47</v>
      </c>
      <c r="E50" s="328"/>
      <c r="F50" s="328"/>
      <c r="G50" s="75" t="s">
        <v>29</v>
      </c>
      <c r="H50" s="130" t="s">
        <v>172</v>
      </c>
      <c r="I50" s="130" t="s">
        <v>136</v>
      </c>
      <c r="J50" s="130" t="s">
        <v>136</v>
      </c>
      <c r="K50" s="130" t="s">
        <v>136</v>
      </c>
      <c r="L50" s="130" t="s">
        <v>136</v>
      </c>
      <c r="M50" s="141">
        <v>5.0000000000000001E-4</v>
      </c>
      <c r="N50" s="130" t="s">
        <v>136</v>
      </c>
      <c r="O50" s="130" t="s">
        <v>136</v>
      </c>
      <c r="P50" s="130" t="s">
        <v>136</v>
      </c>
      <c r="Q50" s="130" t="s">
        <v>136</v>
      </c>
      <c r="R50" s="130" t="s">
        <v>136</v>
      </c>
      <c r="S50" s="141" t="s">
        <v>137</v>
      </c>
      <c r="T50" s="130" t="s">
        <v>136</v>
      </c>
      <c r="U50" s="77">
        <f>COUNTIF(I50:T50,"&gt;0.005")</f>
        <v>0</v>
      </c>
      <c r="V50" s="78" t="s">
        <v>149</v>
      </c>
      <c r="W50" s="95">
        <f t="shared" si="4"/>
        <v>1</v>
      </c>
      <c r="X50" s="142">
        <f t="shared" ref="X50" si="8">MIN(I50:T50)</f>
        <v>5.0000000000000001E-4</v>
      </c>
      <c r="Y50" s="80" t="s">
        <v>152</v>
      </c>
      <c r="Z50" s="143">
        <f t="shared" ref="Z50" si="9">MAX(I50:T50)</f>
        <v>5.0000000000000001E-4</v>
      </c>
      <c r="AA50" s="141">
        <f t="shared" ref="AA50" si="10">AVERAGE(I50:T50)</f>
        <v>5.0000000000000001E-4</v>
      </c>
    </row>
    <row r="51" spans="3:27" ht="12" x14ac:dyDescent="0.2">
      <c r="C51" s="325"/>
      <c r="D51" s="296" t="s">
        <v>48</v>
      </c>
      <c r="E51" s="297"/>
      <c r="F51" s="297"/>
      <c r="G51" s="44" t="s">
        <v>29</v>
      </c>
      <c r="H51" s="136" t="s">
        <v>174</v>
      </c>
      <c r="I51" s="18" t="s">
        <v>136</v>
      </c>
      <c r="J51" s="18" t="s">
        <v>136</v>
      </c>
      <c r="K51" s="18" t="s">
        <v>136</v>
      </c>
      <c r="L51" s="18" t="s">
        <v>136</v>
      </c>
      <c r="M51" s="127">
        <v>2E-3</v>
      </c>
      <c r="N51" s="136" t="s">
        <v>136</v>
      </c>
      <c r="O51" s="136" t="s">
        <v>136</v>
      </c>
      <c r="P51" s="136" t="s">
        <v>136</v>
      </c>
      <c r="Q51" s="136" t="s">
        <v>136</v>
      </c>
      <c r="R51" s="136" t="s">
        <v>136</v>
      </c>
      <c r="S51" s="127">
        <v>2E-3</v>
      </c>
      <c r="T51" s="136" t="s">
        <v>136</v>
      </c>
      <c r="U51" s="84">
        <f>COUNTIF(I51:T51,"&gt;0.02")</f>
        <v>0</v>
      </c>
      <c r="V51" s="85" t="s">
        <v>149</v>
      </c>
      <c r="W51" s="86">
        <f t="shared" si="4"/>
        <v>2</v>
      </c>
      <c r="X51" s="128">
        <f t="shared" si="5"/>
        <v>2E-3</v>
      </c>
      <c r="Y51" s="50" t="s">
        <v>152</v>
      </c>
      <c r="Z51" s="129">
        <f t="shared" si="6"/>
        <v>2E-3</v>
      </c>
      <c r="AA51" s="127">
        <f t="shared" si="7"/>
        <v>2E-3</v>
      </c>
    </row>
    <row r="52" spans="3:27" ht="12" x14ac:dyDescent="0.2">
      <c r="C52" s="325"/>
      <c r="D52" s="296" t="s">
        <v>49</v>
      </c>
      <c r="E52" s="297"/>
      <c r="F52" s="297"/>
      <c r="G52" s="44" t="s">
        <v>29</v>
      </c>
      <c r="H52" s="18" t="s">
        <v>176</v>
      </c>
      <c r="I52" s="18" t="s">
        <v>136</v>
      </c>
      <c r="J52" s="18" t="s">
        <v>136</v>
      </c>
      <c r="K52" s="18" t="s">
        <v>136</v>
      </c>
      <c r="L52" s="18" t="s">
        <v>136</v>
      </c>
      <c r="M52" s="138">
        <v>2.0000000000000001E-4</v>
      </c>
      <c r="N52" s="18" t="s">
        <v>136</v>
      </c>
      <c r="O52" s="18" t="s">
        <v>136</v>
      </c>
      <c r="P52" s="18" t="s">
        <v>136</v>
      </c>
      <c r="Q52" s="18" t="s">
        <v>136</v>
      </c>
      <c r="R52" s="18" t="s">
        <v>136</v>
      </c>
      <c r="S52" s="138">
        <v>2.0000000000000001E-4</v>
      </c>
      <c r="T52" s="18" t="s">
        <v>136</v>
      </c>
      <c r="U52" s="12">
        <f t="shared" ref="U52:U63" si="11">COUNTIF(I52:T52,"&gt;0.003")</f>
        <v>0</v>
      </c>
      <c r="V52" s="13" t="s">
        <v>149</v>
      </c>
      <c r="W52" s="14">
        <f t="shared" si="4"/>
        <v>2</v>
      </c>
      <c r="X52" s="139">
        <f t="shared" si="5"/>
        <v>2.0000000000000001E-4</v>
      </c>
      <c r="Y52" s="50" t="s">
        <v>152</v>
      </c>
      <c r="Z52" s="140">
        <f t="shared" si="6"/>
        <v>2.0000000000000001E-4</v>
      </c>
      <c r="AA52" s="138">
        <f t="shared" si="7"/>
        <v>2.0000000000000001E-4</v>
      </c>
    </row>
    <row r="53" spans="3:27" ht="12" x14ac:dyDescent="0.2">
      <c r="C53" s="325"/>
      <c r="D53" s="296" t="s">
        <v>50</v>
      </c>
      <c r="E53" s="297"/>
      <c r="F53" s="297"/>
      <c r="G53" s="44" t="s">
        <v>29</v>
      </c>
      <c r="H53" s="18" t="s">
        <v>177</v>
      </c>
      <c r="I53" s="18" t="s">
        <v>136</v>
      </c>
      <c r="J53" s="18" t="s">
        <v>136</v>
      </c>
      <c r="K53" s="18" t="s">
        <v>136</v>
      </c>
      <c r="L53" s="18" t="s">
        <v>136</v>
      </c>
      <c r="M53" s="138">
        <v>4.0000000000000002E-4</v>
      </c>
      <c r="N53" s="18" t="s">
        <v>136</v>
      </c>
      <c r="O53" s="18" t="s">
        <v>136</v>
      </c>
      <c r="P53" s="18" t="s">
        <v>136</v>
      </c>
      <c r="Q53" s="18" t="s">
        <v>136</v>
      </c>
      <c r="R53" s="18" t="s">
        <v>136</v>
      </c>
      <c r="S53" s="138">
        <v>4.0000000000000002E-4</v>
      </c>
      <c r="T53" s="18" t="s">
        <v>136</v>
      </c>
      <c r="U53" s="12">
        <f>COUNTIF(I53:T53,"&gt;0.002")</f>
        <v>0</v>
      </c>
      <c r="V53" s="13" t="s">
        <v>149</v>
      </c>
      <c r="W53" s="14">
        <f t="shared" si="4"/>
        <v>2</v>
      </c>
      <c r="X53" s="139">
        <f t="shared" si="5"/>
        <v>4.0000000000000002E-4</v>
      </c>
      <c r="Y53" s="50" t="s">
        <v>152</v>
      </c>
      <c r="Z53" s="140">
        <f t="shared" si="6"/>
        <v>4.0000000000000002E-4</v>
      </c>
      <c r="AA53" s="138">
        <f t="shared" si="7"/>
        <v>4.0000000000000002E-4</v>
      </c>
    </row>
    <row r="54" spans="3:27" ht="12" x14ac:dyDescent="0.2">
      <c r="C54" s="325"/>
      <c r="D54" s="327" t="s">
        <v>51</v>
      </c>
      <c r="E54" s="328"/>
      <c r="F54" s="328"/>
      <c r="G54" s="75" t="s">
        <v>29</v>
      </c>
      <c r="H54" s="130" t="s">
        <v>178</v>
      </c>
      <c r="I54" s="130" t="s">
        <v>136</v>
      </c>
      <c r="J54" s="130" t="s">
        <v>136</v>
      </c>
      <c r="K54" s="130" t="s">
        <v>136</v>
      </c>
      <c r="L54" s="130" t="s">
        <v>136</v>
      </c>
      <c r="M54" s="144">
        <v>2E-3</v>
      </c>
      <c r="N54" s="130" t="s">
        <v>136</v>
      </c>
      <c r="O54" s="130" t="s">
        <v>136</v>
      </c>
      <c r="P54" s="130" t="s">
        <v>136</v>
      </c>
      <c r="Q54" s="130" t="s">
        <v>136</v>
      </c>
      <c r="R54" s="130" t="s">
        <v>136</v>
      </c>
      <c r="S54" s="144">
        <v>2E-3</v>
      </c>
      <c r="T54" s="130" t="s">
        <v>136</v>
      </c>
      <c r="U54" s="77">
        <f>COUNTIF(I54:T54,"&gt;0.1")</f>
        <v>0</v>
      </c>
      <c r="V54" s="78" t="s">
        <v>149</v>
      </c>
      <c r="W54" s="95">
        <f t="shared" si="4"/>
        <v>2</v>
      </c>
      <c r="X54" s="145">
        <f t="shared" si="5"/>
        <v>2E-3</v>
      </c>
      <c r="Y54" s="80" t="s">
        <v>152</v>
      </c>
      <c r="Z54" s="146">
        <f t="shared" si="6"/>
        <v>2E-3</v>
      </c>
      <c r="AA54" s="144">
        <f t="shared" si="7"/>
        <v>2E-3</v>
      </c>
    </row>
    <row r="55" spans="3:27" ht="12" x14ac:dyDescent="0.2">
      <c r="C55" s="325"/>
      <c r="D55" s="296" t="s">
        <v>52</v>
      </c>
      <c r="E55" s="297"/>
      <c r="F55" s="297"/>
      <c r="G55" s="44" t="s">
        <v>29</v>
      </c>
      <c r="H55" s="136" t="s">
        <v>179</v>
      </c>
      <c r="I55" s="18" t="s">
        <v>136</v>
      </c>
      <c r="J55" s="18" t="s">
        <v>136</v>
      </c>
      <c r="K55" s="18" t="s">
        <v>136</v>
      </c>
      <c r="L55" s="18" t="s">
        <v>136</v>
      </c>
      <c r="M55" s="127">
        <v>4.0000000000000001E-3</v>
      </c>
      <c r="N55" s="136" t="s">
        <v>136</v>
      </c>
      <c r="O55" s="136" t="s">
        <v>136</v>
      </c>
      <c r="P55" s="136" t="s">
        <v>136</v>
      </c>
      <c r="Q55" s="136" t="s">
        <v>136</v>
      </c>
      <c r="R55" s="136" t="s">
        <v>136</v>
      </c>
      <c r="S55" s="127">
        <v>4.0000000000000001E-3</v>
      </c>
      <c r="T55" s="136" t="s">
        <v>136</v>
      </c>
      <c r="U55" s="84">
        <f>COUNTIF(I55:T55,"&gt;0.04")</f>
        <v>0</v>
      </c>
      <c r="V55" s="85" t="s">
        <v>149</v>
      </c>
      <c r="W55" s="86">
        <f t="shared" si="4"/>
        <v>2</v>
      </c>
      <c r="X55" s="128">
        <f t="shared" si="5"/>
        <v>4.0000000000000001E-3</v>
      </c>
      <c r="Y55" s="50" t="s">
        <v>152</v>
      </c>
      <c r="Z55" s="129">
        <f t="shared" si="6"/>
        <v>4.0000000000000001E-3</v>
      </c>
      <c r="AA55" s="127">
        <f t="shared" si="7"/>
        <v>4.0000000000000001E-3</v>
      </c>
    </row>
    <row r="56" spans="3:27" ht="12" x14ac:dyDescent="0.2">
      <c r="C56" s="325"/>
      <c r="D56" s="296" t="s">
        <v>53</v>
      </c>
      <c r="E56" s="297"/>
      <c r="F56" s="297"/>
      <c r="G56" s="44" t="s">
        <v>29</v>
      </c>
      <c r="H56" s="18" t="s">
        <v>180</v>
      </c>
      <c r="I56" s="18" t="s">
        <v>136</v>
      </c>
      <c r="J56" s="18" t="s">
        <v>136</v>
      </c>
      <c r="K56" s="18" t="s">
        <v>136</v>
      </c>
      <c r="L56" s="18" t="s">
        <v>136</v>
      </c>
      <c r="M56" s="138">
        <v>5.0000000000000001E-4</v>
      </c>
      <c r="N56" s="18" t="s">
        <v>136</v>
      </c>
      <c r="O56" s="18" t="s">
        <v>136</v>
      </c>
      <c r="P56" s="18" t="s">
        <v>136</v>
      </c>
      <c r="Q56" s="18" t="s">
        <v>136</v>
      </c>
      <c r="R56" s="18" t="s">
        <v>136</v>
      </c>
      <c r="S56" s="138">
        <v>5.0000000000000001E-4</v>
      </c>
      <c r="T56" s="18" t="s">
        <v>136</v>
      </c>
      <c r="U56" s="12">
        <f>COUNTIF(I56:T56,"&gt;1")</f>
        <v>0</v>
      </c>
      <c r="V56" s="13" t="s">
        <v>149</v>
      </c>
      <c r="W56" s="14">
        <f t="shared" si="4"/>
        <v>2</v>
      </c>
      <c r="X56" s="139">
        <f t="shared" si="5"/>
        <v>5.0000000000000001E-4</v>
      </c>
      <c r="Y56" s="50" t="s">
        <v>152</v>
      </c>
      <c r="Z56" s="140">
        <f t="shared" si="6"/>
        <v>5.0000000000000001E-4</v>
      </c>
      <c r="AA56" s="138">
        <f t="shared" si="7"/>
        <v>5.0000000000000001E-4</v>
      </c>
    </row>
    <row r="57" spans="3:27" ht="12" x14ac:dyDescent="0.2">
      <c r="C57" s="325"/>
      <c r="D57" s="296" t="s">
        <v>54</v>
      </c>
      <c r="E57" s="297"/>
      <c r="F57" s="297"/>
      <c r="G57" s="44" t="s">
        <v>29</v>
      </c>
      <c r="H57" s="18" t="s">
        <v>181</v>
      </c>
      <c r="I57" s="18" t="s">
        <v>136</v>
      </c>
      <c r="J57" s="18" t="s">
        <v>136</v>
      </c>
      <c r="K57" s="18" t="s">
        <v>136</v>
      </c>
      <c r="L57" s="18" t="s">
        <v>136</v>
      </c>
      <c r="M57" s="138">
        <v>5.9999999999999995E-4</v>
      </c>
      <c r="N57" s="18" t="s">
        <v>136</v>
      </c>
      <c r="O57" s="18" t="s">
        <v>136</v>
      </c>
      <c r="P57" s="18" t="s">
        <v>136</v>
      </c>
      <c r="Q57" s="18" t="s">
        <v>136</v>
      </c>
      <c r="R57" s="18" t="s">
        <v>136</v>
      </c>
      <c r="S57" s="138">
        <v>5.9999999999999995E-4</v>
      </c>
      <c r="T57" s="18" t="s">
        <v>136</v>
      </c>
      <c r="U57" s="12">
        <f>COUNTIF(I57:T57,"&gt;0.1")</f>
        <v>0</v>
      </c>
      <c r="V57" s="13" t="s">
        <v>149</v>
      </c>
      <c r="W57" s="14">
        <f t="shared" si="4"/>
        <v>2</v>
      </c>
      <c r="X57" s="139">
        <f t="shared" si="5"/>
        <v>5.9999999999999995E-4</v>
      </c>
      <c r="Y57" s="50" t="s">
        <v>152</v>
      </c>
      <c r="Z57" s="140">
        <f t="shared" si="6"/>
        <v>5.9999999999999995E-4</v>
      </c>
      <c r="AA57" s="138">
        <f t="shared" si="7"/>
        <v>5.9999999999999995E-4</v>
      </c>
    </row>
    <row r="58" spans="3:27" ht="12" x14ac:dyDescent="0.2">
      <c r="C58" s="325"/>
      <c r="D58" s="327" t="s">
        <v>55</v>
      </c>
      <c r="E58" s="328"/>
      <c r="F58" s="328"/>
      <c r="G58" s="75" t="s">
        <v>29</v>
      </c>
      <c r="H58" s="130" t="s">
        <v>168</v>
      </c>
      <c r="I58" s="130" t="s">
        <v>136</v>
      </c>
      <c r="J58" s="130" t="s">
        <v>136</v>
      </c>
      <c r="K58" s="130" t="s">
        <v>136</v>
      </c>
      <c r="L58" s="130" t="s">
        <v>136</v>
      </c>
      <c r="M58" s="144">
        <v>1E-3</v>
      </c>
      <c r="N58" s="130" t="s">
        <v>136</v>
      </c>
      <c r="O58" s="130" t="s">
        <v>136</v>
      </c>
      <c r="P58" s="130" t="s">
        <v>136</v>
      </c>
      <c r="Q58" s="130" t="s">
        <v>136</v>
      </c>
      <c r="R58" s="130" t="s">
        <v>136</v>
      </c>
      <c r="S58" s="144">
        <v>1E-3</v>
      </c>
      <c r="T58" s="130" t="s">
        <v>136</v>
      </c>
      <c r="U58" s="77">
        <f>COUNTIF(I58:T58,"&gt;0.01")</f>
        <v>0</v>
      </c>
      <c r="V58" s="78" t="s">
        <v>149</v>
      </c>
      <c r="W58" s="95">
        <f t="shared" si="4"/>
        <v>2</v>
      </c>
      <c r="X58" s="145">
        <f t="shared" si="5"/>
        <v>1E-3</v>
      </c>
      <c r="Y58" s="80" t="s">
        <v>152</v>
      </c>
      <c r="Z58" s="146">
        <f t="shared" si="6"/>
        <v>1E-3</v>
      </c>
      <c r="AA58" s="144">
        <f t="shared" si="7"/>
        <v>1E-3</v>
      </c>
    </row>
    <row r="59" spans="3:27" ht="12" x14ac:dyDescent="0.2">
      <c r="C59" s="325"/>
      <c r="D59" s="296" t="s">
        <v>56</v>
      </c>
      <c r="E59" s="297"/>
      <c r="F59" s="297"/>
      <c r="G59" s="44" t="s">
        <v>29</v>
      </c>
      <c r="H59" s="136" t="s">
        <v>173</v>
      </c>
      <c r="I59" s="18" t="s">
        <v>136</v>
      </c>
      <c r="J59" s="18" t="s">
        <v>136</v>
      </c>
      <c r="K59" s="18" t="s">
        <v>136</v>
      </c>
      <c r="L59" s="18" t="s">
        <v>136</v>
      </c>
      <c r="M59" s="138">
        <v>5.0000000000000001E-4</v>
      </c>
      <c r="N59" s="136" t="s">
        <v>136</v>
      </c>
      <c r="O59" s="136" t="s">
        <v>136</v>
      </c>
      <c r="P59" s="136" t="s">
        <v>136</v>
      </c>
      <c r="Q59" s="136" t="s">
        <v>136</v>
      </c>
      <c r="R59" s="136" t="s">
        <v>136</v>
      </c>
      <c r="S59" s="138">
        <v>5.0000000000000001E-4</v>
      </c>
      <c r="T59" s="136" t="s">
        <v>136</v>
      </c>
      <c r="U59" s="84">
        <f>COUNTIF(I59:T59,"&gt;0.01")</f>
        <v>0</v>
      </c>
      <c r="V59" s="85" t="s">
        <v>149</v>
      </c>
      <c r="W59" s="86">
        <f t="shared" si="4"/>
        <v>2</v>
      </c>
      <c r="X59" s="139">
        <f t="shared" si="5"/>
        <v>5.0000000000000001E-4</v>
      </c>
      <c r="Y59" s="50" t="s">
        <v>152</v>
      </c>
      <c r="Z59" s="140">
        <f t="shared" si="6"/>
        <v>5.0000000000000001E-4</v>
      </c>
      <c r="AA59" s="138">
        <f t="shared" si="7"/>
        <v>5.0000000000000001E-4</v>
      </c>
    </row>
    <row r="60" spans="3:27" ht="12" x14ac:dyDescent="0.2">
      <c r="C60" s="325"/>
      <c r="D60" s="296" t="s">
        <v>57</v>
      </c>
      <c r="E60" s="297"/>
      <c r="F60" s="297"/>
      <c r="G60" s="44" t="s">
        <v>29</v>
      </c>
      <c r="H60" s="18" t="s">
        <v>176</v>
      </c>
      <c r="I60" s="18" t="s">
        <v>136</v>
      </c>
      <c r="J60" s="18" t="s">
        <v>136</v>
      </c>
      <c r="K60" s="18" t="s">
        <v>136</v>
      </c>
      <c r="L60" s="18" t="s">
        <v>136</v>
      </c>
      <c r="M60" s="138">
        <v>2.0000000000000001E-4</v>
      </c>
      <c r="N60" s="18" t="s">
        <v>136</v>
      </c>
      <c r="O60" s="18" t="s">
        <v>136</v>
      </c>
      <c r="P60" s="18" t="s">
        <v>136</v>
      </c>
      <c r="Q60" s="18" t="s">
        <v>136</v>
      </c>
      <c r="R60" s="18" t="s">
        <v>136</v>
      </c>
      <c r="S60" s="138">
        <v>2.0000000000000001E-4</v>
      </c>
      <c r="T60" s="18" t="s">
        <v>136</v>
      </c>
      <c r="U60" s="12">
        <f>COUNTIF(I60:T60,"&gt;0.01")</f>
        <v>0</v>
      </c>
      <c r="V60" s="13" t="s">
        <v>149</v>
      </c>
      <c r="W60" s="14">
        <f t="shared" si="4"/>
        <v>2</v>
      </c>
      <c r="X60" s="139">
        <f t="shared" si="5"/>
        <v>2.0000000000000001E-4</v>
      </c>
      <c r="Y60" s="50" t="s">
        <v>152</v>
      </c>
      <c r="Z60" s="140">
        <f t="shared" si="6"/>
        <v>2.0000000000000001E-4</v>
      </c>
      <c r="AA60" s="138">
        <f t="shared" si="7"/>
        <v>2.0000000000000001E-4</v>
      </c>
    </row>
    <row r="61" spans="3:27" ht="12" x14ac:dyDescent="0.2">
      <c r="C61" s="325"/>
      <c r="D61" s="296" t="s">
        <v>58</v>
      </c>
      <c r="E61" s="297"/>
      <c r="F61" s="297"/>
      <c r="G61" s="44" t="s">
        <v>29</v>
      </c>
      <c r="H61" s="18" t="s">
        <v>181</v>
      </c>
      <c r="I61" s="18" t="s">
        <v>136</v>
      </c>
      <c r="J61" s="18" t="s">
        <v>136</v>
      </c>
      <c r="K61" s="18" t="s">
        <v>136</v>
      </c>
      <c r="L61" s="18" t="s">
        <v>136</v>
      </c>
      <c r="M61" s="138">
        <v>5.9999999999999995E-4</v>
      </c>
      <c r="N61" s="18" t="s">
        <v>136</v>
      </c>
      <c r="O61" s="18" t="s">
        <v>136</v>
      </c>
      <c r="P61" s="18" t="s">
        <v>136</v>
      </c>
      <c r="Q61" s="18" t="s">
        <v>136</v>
      </c>
      <c r="R61" s="18" t="s">
        <v>136</v>
      </c>
      <c r="S61" s="138">
        <v>5.9999999999999995E-4</v>
      </c>
      <c r="T61" s="18" t="s">
        <v>136</v>
      </c>
      <c r="U61" s="12">
        <f>COUNTIF(I61:T61,"&gt;0.002")</f>
        <v>0</v>
      </c>
      <c r="V61" s="13" t="s">
        <v>149</v>
      </c>
      <c r="W61" s="14">
        <f t="shared" si="4"/>
        <v>2</v>
      </c>
      <c r="X61" s="139">
        <f t="shared" si="5"/>
        <v>5.9999999999999995E-4</v>
      </c>
      <c r="Y61" s="50" t="s">
        <v>152</v>
      </c>
      <c r="Z61" s="140">
        <f t="shared" si="6"/>
        <v>5.9999999999999995E-4</v>
      </c>
      <c r="AA61" s="138">
        <f t="shared" si="7"/>
        <v>5.9999999999999995E-4</v>
      </c>
    </row>
    <row r="62" spans="3:27" ht="12" x14ac:dyDescent="0.2">
      <c r="C62" s="325"/>
      <c r="D62" s="327" t="s">
        <v>59</v>
      </c>
      <c r="E62" s="328"/>
      <c r="F62" s="328"/>
      <c r="G62" s="75" t="s">
        <v>29</v>
      </c>
      <c r="H62" s="130" t="s">
        <v>171</v>
      </c>
      <c r="I62" s="130" t="s">
        <v>136</v>
      </c>
      <c r="J62" s="130" t="s">
        <v>136</v>
      </c>
      <c r="K62" s="130" t="s">
        <v>136</v>
      </c>
      <c r="L62" s="130" t="s">
        <v>136</v>
      </c>
      <c r="M62" s="141">
        <v>2.9999999999999997E-4</v>
      </c>
      <c r="N62" s="130" t="s">
        <v>136</v>
      </c>
      <c r="O62" s="130" t="s">
        <v>136</v>
      </c>
      <c r="P62" s="130" t="s">
        <v>136</v>
      </c>
      <c r="Q62" s="130" t="s">
        <v>136</v>
      </c>
      <c r="R62" s="130" t="s">
        <v>136</v>
      </c>
      <c r="S62" s="141">
        <v>2.9999999999999997E-4</v>
      </c>
      <c r="T62" s="130" t="s">
        <v>136</v>
      </c>
      <c r="U62" s="77">
        <f>COUNTIF(I62:T62,"&gt;0.006")</f>
        <v>0</v>
      </c>
      <c r="V62" s="78" t="s">
        <v>149</v>
      </c>
      <c r="W62" s="95">
        <f t="shared" si="4"/>
        <v>2</v>
      </c>
      <c r="X62" s="142">
        <f t="shared" si="5"/>
        <v>2.9999999999999997E-4</v>
      </c>
      <c r="Y62" s="80" t="s">
        <v>152</v>
      </c>
      <c r="Z62" s="143">
        <f t="shared" si="6"/>
        <v>2.9999999999999997E-4</v>
      </c>
      <c r="AA62" s="141">
        <f t="shared" si="7"/>
        <v>2.9999999999999997E-4</v>
      </c>
    </row>
    <row r="63" spans="3:27" ht="12" x14ac:dyDescent="0.2">
      <c r="C63" s="325"/>
      <c r="D63" s="296" t="s">
        <v>60</v>
      </c>
      <c r="E63" s="297"/>
      <c r="F63" s="297"/>
      <c r="G63" s="44" t="s">
        <v>29</v>
      </c>
      <c r="H63" s="136" t="s">
        <v>174</v>
      </c>
      <c r="I63" s="18" t="s">
        <v>136</v>
      </c>
      <c r="J63" s="18" t="s">
        <v>136</v>
      </c>
      <c r="K63" s="18" t="s">
        <v>136</v>
      </c>
      <c r="L63" s="18" t="s">
        <v>136</v>
      </c>
      <c r="M63" s="127">
        <v>2E-3</v>
      </c>
      <c r="N63" s="136" t="s">
        <v>136</v>
      </c>
      <c r="O63" s="136" t="s">
        <v>136</v>
      </c>
      <c r="P63" s="136" t="s">
        <v>136</v>
      </c>
      <c r="Q63" s="136" t="s">
        <v>136</v>
      </c>
      <c r="R63" s="136" t="s">
        <v>136</v>
      </c>
      <c r="S63" s="127">
        <v>2E-3</v>
      </c>
      <c r="T63" s="136" t="s">
        <v>136</v>
      </c>
      <c r="U63" s="84">
        <f t="shared" si="11"/>
        <v>0</v>
      </c>
      <c r="V63" s="85" t="s">
        <v>149</v>
      </c>
      <c r="W63" s="86">
        <f t="shared" si="4"/>
        <v>2</v>
      </c>
      <c r="X63" s="128">
        <f t="shared" si="5"/>
        <v>2E-3</v>
      </c>
      <c r="Y63" s="50" t="s">
        <v>152</v>
      </c>
      <c r="Z63" s="129">
        <f t="shared" si="6"/>
        <v>2E-3</v>
      </c>
      <c r="AA63" s="127">
        <f t="shared" si="7"/>
        <v>2E-3</v>
      </c>
    </row>
    <row r="64" spans="3:27" ht="12" x14ac:dyDescent="0.2">
      <c r="C64" s="325"/>
      <c r="D64" s="296" t="s">
        <v>61</v>
      </c>
      <c r="E64" s="297"/>
      <c r="F64" s="297"/>
      <c r="G64" s="44" t="s">
        <v>29</v>
      </c>
      <c r="H64" s="18" t="s">
        <v>173</v>
      </c>
      <c r="I64" s="18" t="s">
        <v>136</v>
      </c>
      <c r="J64" s="18" t="s">
        <v>136</v>
      </c>
      <c r="K64" s="18" t="s">
        <v>136</v>
      </c>
      <c r="L64" s="18" t="s">
        <v>136</v>
      </c>
      <c r="M64" s="127">
        <v>1E-3</v>
      </c>
      <c r="N64" s="18" t="s">
        <v>136</v>
      </c>
      <c r="O64" s="18" t="s">
        <v>136</v>
      </c>
      <c r="P64" s="18" t="s">
        <v>136</v>
      </c>
      <c r="Q64" s="18" t="s">
        <v>136</v>
      </c>
      <c r="R64" s="18" t="s">
        <v>136</v>
      </c>
      <c r="S64" s="127">
        <v>1E-3</v>
      </c>
      <c r="T64" s="18" t="s">
        <v>136</v>
      </c>
      <c r="U64" s="12">
        <f>COUNTIF(I64:T64,"&gt;0.02")</f>
        <v>0</v>
      </c>
      <c r="V64" s="13" t="s">
        <v>149</v>
      </c>
      <c r="W64" s="14">
        <f t="shared" si="4"/>
        <v>2</v>
      </c>
      <c r="X64" s="128">
        <f t="shared" si="5"/>
        <v>1E-3</v>
      </c>
      <c r="Y64" s="50" t="s">
        <v>152</v>
      </c>
      <c r="Z64" s="129">
        <f t="shared" si="6"/>
        <v>1E-3</v>
      </c>
      <c r="AA64" s="127">
        <f t="shared" si="7"/>
        <v>1E-3</v>
      </c>
    </row>
    <row r="65" spans="3:27" ht="12" x14ac:dyDescent="0.2">
      <c r="C65" s="325"/>
      <c r="D65" s="296" t="s">
        <v>62</v>
      </c>
      <c r="E65" s="297"/>
      <c r="F65" s="297"/>
      <c r="G65" s="44" t="s">
        <v>29</v>
      </c>
      <c r="H65" s="18" t="s">
        <v>173</v>
      </c>
      <c r="I65" s="18" t="s">
        <v>136</v>
      </c>
      <c r="J65" s="18" t="s">
        <v>136</v>
      </c>
      <c r="K65" s="18" t="s">
        <v>136</v>
      </c>
      <c r="L65" s="18" t="s">
        <v>136</v>
      </c>
      <c r="M65" s="127">
        <v>2E-3</v>
      </c>
      <c r="N65" s="18" t="s">
        <v>136</v>
      </c>
      <c r="O65" s="18" t="s">
        <v>136</v>
      </c>
      <c r="P65" s="18" t="s">
        <v>136</v>
      </c>
      <c r="Q65" s="18" t="s">
        <v>136</v>
      </c>
      <c r="R65" s="18" t="s">
        <v>136</v>
      </c>
      <c r="S65" s="127">
        <v>2E-3</v>
      </c>
      <c r="T65" s="18" t="s">
        <v>136</v>
      </c>
      <c r="U65" s="12">
        <f>COUNTIF(I65:T65,"&gt;0.01")</f>
        <v>0</v>
      </c>
      <c r="V65" s="13" t="s">
        <v>149</v>
      </c>
      <c r="W65" s="14">
        <f t="shared" si="4"/>
        <v>2</v>
      </c>
      <c r="X65" s="128">
        <f t="shared" si="5"/>
        <v>2E-3</v>
      </c>
      <c r="Y65" s="50" t="s">
        <v>152</v>
      </c>
      <c r="Z65" s="129">
        <f t="shared" si="6"/>
        <v>2E-3</v>
      </c>
      <c r="AA65" s="127">
        <f t="shared" si="7"/>
        <v>2E-3</v>
      </c>
    </row>
    <row r="66" spans="3:27" ht="12" x14ac:dyDescent="0.2">
      <c r="C66" s="325"/>
      <c r="D66" s="327" t="s">
        <v>63</v>
      </c>
      <c r="E66" s="328"/>
      <c r="F66" s="328"/>
      <c r="G66" s="75" t="s">
        <v>29</v>
      </c>
      <c r="H66" s="130" t="s">
        <v>182</v>
      </c>
      <c r="I66" s="130" t="s">
        <v>136</v>
      </c>
      <c r="J66" s="130" t="s">
        <v>136</v>
      </c>
      <c r="K66" s="130" t="s">
        <v>136</v>
      </c>
      <c r="L66" s="130" t="s">
        <v>136</v>
      </c>
      <c r="M66" s="149">
        <v>0.34</v>
      </c>
      <c r="N66" s="130" t="s">
        <v>136</v>
      </c>
      <c r="O66" s="130" t="s">
        <v>136</v>
      </c>
      <c r="P66" s="130" t="s">
        <v>136</v>
      </c>
      <c r="Q66" s="130" t="s">
        <v>136</v>
      </c>
      <c r="R66" s="130" t="s">
        <v>136</v>
      </c>
      <c r="S66" s="149">
        <v>0.13</v>
      </c>
      <c r="T66" s="130" t="s">
        <v>136</v>
      </c>
      <c r="U66" s="77">
        <f>COUNTIF(I66:T66,"&gt;10")</f>
        <v>0</v>
      </c>
      <c r="V66" s="78" t="s">
        <v>149</v>
      </c>
      <c r="W66" s="95">
        <f>COUNT(I66:T66)</f>
        <v>2</v>
      </c>
      <c r="X66" s="150">
        <f>MIN(I66:T66)</f>
        <v>0.13</v>
      </c>
      <c r="Y66" s="151" t="s">
        <v>152</v>
      </c>
      <c r="Z66" s="152">
        <f>MAX(I66:T66)</f>
        <v>0.34</v>
      </c>
      <c r="AA66" s="149">
        <f>AVERAGE(I66:T66)</f>
        <v>0.23500000000000001</v>
      </c>
    </row>
    <row r="67" spans="3:27" ht="12" x14ac:dyDescent="0.2">
      <c r="C67" s="325"/>
      <c r="D67" s="296" t="s">
        <v>64</v>
      </c>
      <c r="E67" s="297"/>
      <c r="F67" s="297"/>
      <c r="G67" s="137" t="s">
        <v>29</v>
      </c>
      <c r="H67" s="136" t="s">
        <v>183</v>
      </c>
      <c r="I67" s="136" t="s">
        <v>136</v>
      </c>
      <c r="J67" s="136" t="s">
        <v>136</v>
      </c>
      <c r="K67" s="136" t="s">
        <v>136</v>
      </c>
      <c r="L67" s="136" t="s">
        <v>136</v>
      </c>
      <c r="M67" s="153">
        <v>0.13</v>
      </c>
      <c r="N67" s="136" t="s">
        <v>136</v>
      </c>
      <c r="O67" s="136" t="s">
        <v>136</v>
      </c>
      <c r="P67" s="136" t="s">
        <v>136</v>
      </c>
      <c r="Q67" s="136" t="s">
        <v>136</v>
      </c>
      <c r="R67" s="136" t="s">
        <v>136</v>
      </c>
      <c r="S67" s="154">
        <v>0.18</v>
      </c>
      <c r="T67" s="136" t="s">
        <v>136</v>
      </c>
      <c r="U67" s="84">
        <f>COUNTIF(I67:T67,"&gt;0.8")</f>
        <v>0</v>
      </c>
      <c r="V67" s="85" t="s">
        <v>149</v>
      </c>
      <c r="W67" s="86">
        <f>COUNT(I67:T67)</f>
        <v>2</v>
      </c>
      <c r="X67" s="155">
        <f>MIN(I67:T67)</f>
        <v>0.13</v>
      </c>
      <c r="Y67" s="156" t="s">
        <v>152</v>
      </c>
      <c r="Z67" s="157">
        <f>MAX(I67:T67)</f>
        <v>0.18</v>
      </c>
      <c r="AA67" s="154">
        <f>AVERAGE(I67:T67)</f>
        <v>0.155</v>
      </c>
    </row>
    <row r="68" spans="3:27" ht="12" customHeight="1" x14ac:dyDescent="0.2">
      <c r="C68" s="325"/>
      <c r="D68" s="296" t="s">
        <v>65</v>
      </c>
      <c r="E68" s="297"/>
      <c r="F68" s="297"/>
      <c r="G68" s="44" t="s">
        <v>29</v>
      </c>
      <c r="H68" s="18" t="s">
        <v>180</v>
      </c>
      <c r="I68" s="18" t="s">
        <v>136</v>
      </c>
      <c r="J68" s="18" t="s">
        <v>136</v>
      </c>
      <c r="K68" s="18" t="s">
        <v>136</v>
      </c>
      <c r="L68" s="18" t="s">
        <v>136</v>
      </c>
      <c r="M68" s="158">
        <v>0.02</v>
      </c>
      <c r="N68" s="18" t="s">
        <v>136</v>
      </c>
      <c r="O68" s="18" t="s">
        <v>136</v>
      </c>
      <c r="P68" s="18" t="s">
        <v>136</v>
      </c>
      <c r="Q68" s="18" t="s">
        <v>136</v>
      </c>
      <c r="R68" s="18" t="s">
        <v>136</v>
      </c>
      <c r="S68" s="90">
        <v>0.03</v>
      </c>
      <c r="T68" s="18" t="s">
        <v>136</v>
      </c>
      <c r="U68" s="12">
        <f>COUNTIF(I68:T68,"&gt;1")</f>
        <v>0</v>
      </c>
      <c r="V68" s="13" t="s">
        <v>149</v>
      </c>
      <c r="W68" s="14">
        <f>COUNT(I68:T68)</f>
        <v>2</v>
      </c>
      <c r="X68" s="105">
        <f>MIN(I68:T68)</f>
        <v>0.02</v>
      </c>
      <c r="Y68" s="267" t="s">
        <v>152</v>
      </c>
      <c r="Z68" s="218">
        <f>MAX(I68:T68)</f>
        <v>0.03</v>
      </c>
      <c r="AA68" s="104">
        <f>AVERAGE(I68:T68)</f>
        <v>2.5000000000000001E-2</v>
      </c>
    </row>
    <row r="69" spans="3:27" ht="12" x14ac:dyDescent="0.2">
      <c r="C69" s="326"/>
      <c r="D69" s="299" t="s">
        <v>66</v>
      </c>
      <c r="E69" s="300"/>
      <c r="F69" s="300"/>
      <c r="G69" s="53" t="s">
        <v>29</v>
      </c>
      <c r="H69" s="27" t="s">
        <v>184</v>
      </c>
      <c r="I69" s="27" t="s">
        <v>136</v>
      </c>
      <c r="J69" s="27" t="s">
        <v>136</v>
      </c>
      <c r="K69" s="27" t="s">
        <v>136</v>
      </c>
      <c r="L69" s="27" t="s">
        <v>136</v>
      </c>
      <c r="M69" s="162">
        <v>5.0000000000000001E-3</v>
      </c>
      <c r="N69" s="27" t="s">
        <v>136</v>
      </c>
      <c r="O69" s="27" t="s">
        <v>136</v>
      </c>
      <c r="P69" s="27" t="s">
        <v>136</v>
      </c>
      <c r="Q69" s="27" t="s">
        <v>136</v>
      </c>
      <c r="R69" s="27" t="s">
        <v>136</v>
      </c>
      <c r="S69" s="162">
        <v>5.0000000000000001E-3</v>
      </c>
      <c r="T69" s="27" t="s">
        <v>136</v>
      </c>
      <c r="U69" s="21">
        <f>COUNTIF(I69:T69,"&gt;0.05")</f>
        <v>0</v>
      </c>
      <c r="V69" s="22" t="s">
        <v>149</v>
      </c>
      <c r="W69" s="23">
        <f>COUNT(I69:T69)</f>
        <v>2</v>
      </c>
      <c r="X69" s="165">
        <f>MIN(I69:T69)</f>
        <v>5.0000000000000001E-3</v>
      </c>
      <c r="Y69" s="58" t="s">
        <v>152</v>
      </c>
      <c r="Z69" s="166">
        <f>MAX(I69:T69)</f>
        <v>5.0000000000000001E-3</v>
      </c>
      <c r="AA69" s="162">
        <f>AVERAGE(I69:T69)</f>
        <v>5.0000000000000001E-3</v>
      </c>
    </row>
    <row r="70" spans="3:27" ht="12" customHeight="1" x14ac:dyDescent="0.2">
      <c r="C70" s="324" t="s">
        <v>67</v>
      </c>
      <c r="D70" s="293" t="s">
        <v>68</v>
      </c>
      <c r="E70" s="294"/>
      <c r="F70" s="294"/>
      <c r="G70" s="119" t="s">
        <v>29</v>
      </c>
      <c r="H70" s="28" t="s">
        <v>136</v>
      </c>
      <c r="I70" s="28" t="s">
        <v>136</v>
      </c>
      <c r="J70" s="28" t="s">
        <v>136</v>
      </c>
      <c r="K70" s="28" t="s">
        <v>136</v>
      </c>
      <c r="L70" s="28" t="s">
        <v>136</v>
      </c>
      <c r="M70" s="167">
        <v>0.5</v>
      </c>
      <c r="N70" s="28" t="s">
        <v>136</v>
      </c>
      <c r="O70" s="28" t="s">
        <v>136</v>
      </c>
      <c r="P70" s="28" t="s">
        <v>136</v>
      </c>
      <c r="Q70" s="28" t="s">
        <v>136</v>
      </c>
      <c r="R70" s="28" t="s">
        <v>136</v>
      </c>
      <c r="S70" s="167" t="s">
        <v>136</v>
      </c>
      <c r="T70" s="28" t="s">
        <v>136</v>
      </c>
      <c r="U70" s="30" t="s">
        <v>136</v>
      </c>
      <c r="V70" s="31" t="s">
        <v>149</v>
      </c>
      <c r="W70" s="32">
        <f>COUNT(I70:T70)</f>
        <v>1</v>
      </c>
      <c r="X70" s="125">
        <f>MIN(I70:T70)</f>
        <v>0.5</v>
      </c>
      <c r="Y70" s="168" t="s">
        <v>152</v>
      </c>
      <c r="Z70" s="126">
        <f>MAX(I70:T70)</f>
        <v>0.5</v>
      </c>
      <c r="AA70" s="88">
        <f>AVERAGE(I70:T70)</f>
        <v>0.5</v>
      </c>
    </row>
    <row r="71" spans="3:27" ht="12" x14ac:dyDescent="0.2">
      <c r="C71" s="325"/>
      <c r="D71" s="296" t="s">
        <v>69</v>
      </c>
      <c r="E71" s="297"/>
      <c r="F71" s="297"/>
      <c r="G71" s="44" t="s">
        <v>29</v>
      </c>
      <c r="H71" s="18" t="s">
        <v>136</v>
      </c>
      <c r="I71" s="18" t="s">
        <v>136</v>
      </c>
      <c r="J71" s="18" t="s">
        <v>136</v>
      </c>
      <c r="K71" s="18" t="s">
        <v>136</v>
      </c>
      <c r="L71" s="18" t="s">
        <v>136</v>
      </c>
      <c r="M71" s="127">
        <v>5.0000000000000001E-3</v>
      </c>
      <c r="N71" s="18" t="s">
        <v>136</v>
      </c>
      <c r="O71" s="18" t="s">
        <v>136</v>
      </c>
      <c r="P71" s="18" t="s">
        <v>136</v>
      </c>
      <c r="Q71" s="18" t="s">
        <v>136</v>
      </c>
      <c r="R71" s="18" t="s">
        <v>136</v>
      </c>
      <c r="S71" s="127" t="s">
        <v>136</v>
      </c>
      <c r="T71" s="18" t="s">
        <v>136</v>
      </c>
      <c r="U71" s="12" t="s">
        <v>136</v>
      </c>
      <c r="V71" s="13" t="s">
        <v>149</v>
      </c>
      <c r="W71" s="14">
        <f t="shared" ref="W71:W77" si="12">COUNT(I71:T71)</f>
        <v>1</v>
      </c>
      <c r="X71" s="128">
        <f t="shared" ref="X71:X77" si="13">MIN(I71:T71)</f>
        <v>5.0000000000000001E-3</v>
      </c>
      <c r="Y71" s="50" t="s">
        <v>152</v>
      </c>
      <c r="Z71" s="129">
        <f t="shared" ref="Z71:Z77" si="14">MAX(I71:T71)</f>
        <v>5.0000000000000001E-3</v>
      </c>
      <c r="AA71" s="127">
        <f t="shared" ref="AA71:AA77" si="15">AVERAGE(I71:T71)</f>
        <v>5.0000000000000001E-3</v>
      </c>
    </row>
    <row r="72" spans="3:27" ht="12" x14ac:dyDescent="0.2">
      <c r="C72" s="325"/>
      <c r="D72" s="296" t="s">
        <v>70</v>
      </c>
      <c r="E72" s="297"/>
      <c r="F72" s="297"/>
      <c r="G72" s="44" t="s">
        <v>29</v>
      </c>
      <c r="H72" s="130" t="s">
        <v>136</v>
      </c>
      <c r="I72" s="130" t="s">
        <v>136</v>
      </c>
      <c r="J72" s="130" t="s">
        <v>136</v>
      </c>
      <c r="K72" s="130" t="s">
        <v>136</v>
      </c>
      <c r="L72" s="130" t="s">
        <v>136</v>
      </c>
      <c r="M72" s="169">
        <v>1.0999999999999999E-2</v>
      </c>
      <c r="N72" s="130" t="s">
        <v>136</v>
      </c>
      <c r="O72" s="130" t="s">
        <v>136</v>
      </c>
      <c r="P72" s="130" t="s">
        <v>136</v>
      </c>
      <c r="Q72" s="130" t="s">
        <v>136</v>
      </c>
      <c r="R72" s="130" t="s">
        <v>136</v>
      </c>
      <c r="S72" s="169" t="s">
        <v>136</v>
      </c>
      <c r="T72" s="130" t="s">
        <v>136</v>
      </c>
      <c r="U72" s="77" t="s">
        <v>136</v>
      </c>
      <c r="V72" s="78" t="s">
        <v>149</v>
      </c>
      <c r="W72" s="95">
        <f t="shared" si="12"/>
        <v>1</v>
      </c>
      <c r="X72" s="108">
        <f t="shared" si="13"/>
        <v>1.0999999999999999E-2</v>
      </c>
      <c r="Y72" s="102" t="s">
        <v>152</v>
      </c>
      <c r="Z72" s="109">
        <f t="shared" si="14"/>
        <v>1.0999999999999999E-2</v>
      </c>
      <c r="AA72" s="64">
        <f t="shared" si="15"/>
        <v>1.0999999999999999E-2</v>
      </c>
    </row>
    <row r="73" spans="3:27" ht="12" x14ac:dyDescent="0.2">
      <c r="C73" s="325"/>
      <c r="D73" s="329" t="s">
        <v>71</v>
      </c>
      <c r="E73" s="330"/>
      <c r="F73" s="330"/>
      <c r="G73" s="137" t="s">
        <v>29</v>
      </c>
      <c r="H73" s="18" t="s">
        <v>136</v>
      </c>
      <c r="I73" s="18" t="s">
        <v>136</v>
      </c>
      <c r="J73" s="18" t="s">
        <v>136</v>
      </c>
      <c r="K73" s="18" t="s">
        <v>136</v>
      </c>
      <c r="L73" s="18" t="s">
        <v>136</v>
      </c>
      <c r="M73" s="90">
        <v>0.11</v>
      </c>
      <c r="N73" s="18" t="s">
        <v>136</v>
      </c>
      <c r="O73" s="18" t="s">
        <v>136</v>
      </c>
      <c r="P73" s="18" t="s">
        <v>136</v>
      </c>
      <c r="Q73" s="18" t="s">
        <v>136</v>
      </c>
      <c r="R73" s="18" t="s">
        <v>136</v>
      </c>
      <c r="S73" s="161" t="s">
        <v>136</v>
      </c>
      <c r="T73" s="18" t="s">
        <v>136</v>
      </c>
      <c r="U73" s="84" t="s">
        <v>136</v>
      </c>
      <c r="V73" s="85" t="s">
        <v>149</v>
      </c>
      <c r="W73" s="86">
        <f t="shared" si="12"/>
        <v>1</v>
      </c>
      <c r="X73" s="222">
        <f t="shared" si="13"/>
        <v>0.11</v>
      </c>
      <c r="Y73" s="223" t="s">
        <v>152</v>
      </c>
      <c r="Z73" s="224">
        <f t="shared" si="14"/>
        <v>0.11</v>
      </c>
      <c r="AA73" s="225">
        <f t="shared" si="15"/>
        <v>0.11</v>
      </c>
    </row>
    <row r="74" spans="3:27" ht="12" x14ac:dyDescent="0.2">
      <c r="C74" s="325"/>
      <c r="D74" s="296" t="s">
        <v>72</v>
      </c>
      <c r="E74" s="297"/>
      <c r="F74" s="297"/>
      <c r="G74" s="44" t="s">
        <v>29</v>
      </c>
      <c r="H74" s="18" t="s">
        <v>136</v>
      </c>
      <c r="I74" s="18" t="s">
        <v>136</v>
      </c>
      <c r="J74" s="18" t="s">
        <v>136</v>
      </c>
      <c r="K74" s="18" t="s">
        <v>136</v>
      </c>
      <c r="L74" s="18" t="s">
        <v>136</v>
      </c>
      <c r="M74" s="161">
        <v>0.01</v>
      </c>
      <c r="N74" s="18" t="s">
        <v>136</v>
      </c>
      <c r="O74" s="18" t="s">
        <v>136</v>
      </c>
      <c r="P74" s="18" t="s">
        <v>136</v>
      </c>
      <c r="Q74" s="18" t="s">
        <v>136</v>
      </c>
      <c r="R74" s="18" t="s">
        <v>136</v>
      </c>
      <c r="S74" s="161" t="s">
        <v>136</v>
      </c>
      <c r="T74" s="18" t="s">
        <v>136</v>
      </c>
      <c r="U74" s="12" t="s">
        <v>136</v>
      </c>
      <c r="V74" s="13" t="s">
        <v>149</v>
      </c>
      <c r="W74" s="14">
        <f t="shared" si="12"/>
        <v>1</v>
      </c>
      <c r="X74" s="159">
        <f t="shared" si="13"/>
        <v>0.01</v>
      </c>
      <c r="Y74" s="174" t="s">
        <v>152</v>
      </c>
      <c r="Z74" s="160">
        <f t="shared" si="14"/>
        <v>0.01</v>
      </c>
      <c r="AA74" s="161">
        <f t="shared" si="15"/>
        <v>0.01</v>
      </c>
    </row>
    <row r="75" spans="3:27" ht="12" x14ac:dyDescent="0.2">
      <c r="C75" s="325"/>
      <c r="D75" s="296" t="s">
        <v>73</v>
      </c>
      <c r="E75" s="297"/>
      <c r="F75" s="297"/>
      <c r="G75" s="44" t="s">
        <v>29</v>
      </c>
      <c r="H75" s="18" t="s">
        <v>136</v>
      </c>
      <c r="I75" s="18" t="s">
        <v>136</v>
      </c>
      <c r="J75" s="18" t="s">
        <v>136</v>
      </c>
      <c r="K75" s="18" t="s">
        <v>136</v>
      </c>
      <c r="L75" s="18" t="s">
        <v>136</v>
      </c>
      <c r="M75" s="161">
        <v>0.03</v>
      </c>
      <c r="N75" s="18" t="s">
        <v>136</v>
      </c>
      <c r="O75" s="18" t="s">
        <v>136</v>
      </c>
      <c r="P75" s="18" t="s">
        <v>136</v>
      </c>
      <c r="Q75" s="18" t="s">
        <v>136</v>
      </c>
      <c r="R75" s="18" t="s">
        <v>136</v>
      </c>
      <c r="S75" s="161" t="s">
        <v>136</v>
      </c>
      <c r="T75" s="18" t="s">
        <v>136</v>
      </c>
      <c r="U75" s="12" t="s">
        <v>136</v>
      </c>
      <c r="V75" s="13" t="s">
        <v>149</v>
      </c>
      <c r="W75" s="14">
        <f t="shared" si="12"/>
        <v>1</v>
      </c>
      <c r="X75" s="159">
        <f t="shared" si="13"/>
        <v>0.03</v>
      </c>
      <c r="Y75" s="174" t="s">
        <v>152</v>
      </c>
      <c r="Z75" s="160">
        <f t="shared" si="14"/>
        <v>0.03</v>
      </c>
      <c r="AA75" s="161">
        <f t="shared" si="15"/>
        <v>0.03</v>
      </c>
    </row>
    <row r="76" spans="3:27" ht="12" x14ac:dyDescent="0.2">
      <c r="C76" s="325"/>
      <c r="D76" s="296" t="s">
        <v>74</v>
      </c>
      <c r="E76" s="297"/>
      <c r="F76" s="297"/>
      <c r="G76" s="44" t="s">
        <v>29</v>
      </c>
      <c r="H76" s="130" t="s">
        <v>136</v>
      </c>
      <c r="I76" s="130" t="s">
        <v>136</v>
      </c>
      <c r="J76" s="130" t="s">
        <v>136</v>
      </c>
      <c r="K76" s="130" t="s">
        <v>136</v>
      </c>
      <c r="L76" s="130" t="s">
        <v>136</v>
      </c>
      <c r="M76" s="149">
        <v>0.06</v>
      </c>
      <c r="N76" s="130" t="s">
        <v>136</v>
      </c>
      <c r="O76" s="130" t="s">
        <v>136</v>
      </c>
      <c r="P76" s="130" t="s">
        <v>136</v>
      </c>
      <c r="Q76" s="130" t="s">
        <v>136</v>
      </c>
      <c r="R76" s="130" t="s">
        <v>136</v>
      </c>
      <c r="S76" s="149" t="s">
        <v>136</v>
      </c>
      <c r="T76" s="130" t="s">
        <v>136</v>
      </c>
      <c r="U76" s="77" t="s">
        <v>136</v>
      </c>
      <c r="V76" s="78" t="s">
        <v>149</v>
      </c>
      <c r="W76" s="95">
        <f t="shared" si="12"/>
        <v>1</v>
      </c>
      <c r="X76" s="150">
        <f t="shared" si="13"/>
        <v>0.06</v>
      </c>
      <c r="Y76" s="176" t="s">
        <v>152</v>
      </c>
      <c r="Z76" s="152">
        <f t="shared" si="14"/>
        <v>0.06</v>
      </c>
      <c r="AA76" s="149">
        <f t="shared" si="15"/>
        <v>0.06</v>
      </c>
    </row>
    <row r="77" spans="3:27" ht="12" x14ac:dyDescent="0.2">
      <c r="C77" s="325"/>
      <c r="D77" s="329" t="s">
        <v>75</v>
      </c>
      <c r="E77" s="330"/>
      <c r="F77" s="330"/>
      <c r="G77" s="137" t="s">
        <v>29</v>
      </c>
      <c r="H77" s="18" t="s">
        <v>136</v>
      </c>
      <c r="I77" s="18" t="s">
        <v>136</v>
      </c>
      <c r="J77" s="18" t="s">
        <v>136</v>
      </c>
      <c r="K77" s="18" t="s">
        <v>136</v>
      </c>
      <c r="L77" s="18" t="s">
        <v>136</v>
      </c>
      <c r="M77" s="161">
        <v>0.04</v>
      </c>
      <c r="N77" s="18" t="s">
        <v>136</v>
      </c>
      <c r="O77" s="18" t="s">
        <v>136</v>
      </c>
      <c r="P77" s="18" t="s">
        <v>136</v>
      </c>
      <c r="Q77" s="18" t="s">
        <v>136</v>
      </c>
      <c r="R77" s="18" t="s">
        <v>136</v>
      </c>
      <c r="S77" s="90" t="s">
        <v>136</v>
      </c>
      <c r="T77" s="18" t="s">
        <v>136</v>
      </c>
      <c r="U77" s="84" t="s">
        <v>136</v>
      </c>
      <c r="V77" s="85" t="s">
        <v>149</v>
      </c>
      <c r="W77" s="86">
        <f t="shared" si="12"/>
        <v>1</v>
      </c>
      <c r="X77" s="279">
        <f t="shared" si="13"/>
        <v>0.04</v>
      </c>
      <c r="Y77" s="151" t="s">
        <v>152</v>
      </c>
      <c r="Z77" s="282">
        <f t="shared" si="14"/>
        <v>0.04</v>
      </c>
      <c r="AA77" s="285">
        <f t="shared" si="15"/>
        <v>0.04</v>
      </c>
    </row>
    <row r="78" spans="3:27" ht="12" x14ac:dyDescent="0.2">
      <c r="C78" s="325"/>
      <c r="D78" s="296" t="s">
        <v>76</v>
      </c>
      <c r="E78" s="297"/>
      <c r="F78" s="297"/>
      <c r="G78" s="44" t="s">
        <v>29</v>
      </c>
      <c r="H78" s="18" t="s">
        <v>136</v>
      </c>
      <c r="I78" s="18" t="s">
        <v>136</v>
      </c>
      <c r="J78" s="18" t="s">
        <v>136</v>
      </c>
      <c r="K78" s="18" t="s">
        <v>136</v>
      </c>
      <c r="L78" s="18" t="s">
        <v>136</v>
      </c>
      <c r="M78" s="90">
        <v>0.3</v>
      </c>
      <c r="N78" s="18" t="s">
        <v>136</v>
      </c>
      <c r="O78" s="18" t="s">
        <v>136</v>
      </c>
      <c r="P78" s="18" t="s">
        <v>136</v>
      </c>
      <c r="Q78" s="18" t="s">
        <v>136</v>
      </c>
      <c r="R78" s="18" t="s">
        <v>136</v>
      </c>
      <c r="S78" s="90">
        <v>0.09</v>
      </c>
      <c r="T78" s="18" t="s">
        <v>136</v>
      </c>
      <c r="U78" s="12" t="s">
        <v>136</v>
      </c>
      <c r="V78" s="13" t="s">
        <v>149</v>
      </c>
      <c r="W78" s="14">
        <f>COUNT(I78:T78)</f>
        <v>2</v>
      </c>
      <c r="X78" s="177">
        <f>MIN(I78:T78)</f>
        <v>0.09</v>
      </c>
      <c r="Y78" s="151" t="s">
        <v>152</v>
      </c>
      <c r="Z78" s="178">
        <f>MAX(I78:T78)</f>
        <v>0.3</v>
      </c>
      <c r="AA78" s="90">
        <f>AVERAGE(I78:T78)</f>
        <v>0.19500000000000001</v>
      </c>
    </row>
    <row r="79" spans="3:27" ht="12" x14ac:dyDescent="0.2">
      <c r="C79" s="325"/>
      <c r="D79" s="296" t="s">
        <v>77</v>
      </c>
      <c r="E79" s="297"/>
      <c r="F79" s="297"/>
      <c r="G79" s="44" t="s">
        <v>29</v>
      </c>
      <c r="H79" s="18" t="s">
        <v>136</v>
      </c>
      <c r="I79" s="18" t="s">
        <v>136</v>
      </c>
      <c r="J79" s="18" t="s">
        <v>136</v>
      </c>
      <c r="K79" s="18" t="s">
        <v>136</v>
      </c>
      <c r="L79" s="18" t="s">
        <v>136</v>
      </c>
      <c r="M79" s="161">
        <v>0.04</v>
      </c>
      <c r="N79" s="18" t="s">
        <v>136</v>
      </c>
      <c r="O79" s="18" t="s">
        <v>136</v>
      </c>
      <c r="P79" s="18" t="s">
        <v>136</v>
      </c>
      <c r="Q79" s="18" t="s">
        <v>136</v>
      </c>
      <c r="R79" s="18" t="s">
        <v>136</v>
      </c>
      <c r="S79" s="161">
        <v>0.04</v>
      </c>
      <c r="T79" s="18" t="s">
        <v>136</v>
      </c>
      <c r="U79" s="12" t="s">
        <v>136</v>
      </c>
      <c r="V79" s="13" t="s">
        <v>149</v>
      </c>
      <c r="W79" s="14">
        <f>COUNT(I79:T79)</f>
        <v>2</v>
      </c>
      <c r="X79" s="159">
        <f>MIN(I79:T79)</f>
        <v>0.04</v>
      </c>
      <c r="Y79" s="50" t="s">
        <v>152</v>
      </c>
      <c r="Z79" s="160">
        <f>MAX(I79:T79)</f>
        <v>0.04</v>
      </c>
      <c r="AA79" s="161">
        <f>AVERAGE(I79:T79)</f>
        <v>0.04</v>
      </c>
    </row>
    <row r="80" spans="3:27" ht="12" customHeight="1" x14ac:dyDescent="0.2">
      <c r="C80" s="325"/>
      <c r="D80" s="296" t="s">
        <v>78</v>
      </c>
      <c r="E80" s="297"/>
      <c r="F80" s="297"/>
      <c r="G80" s="44" t="s">
        <v>29</v>
      </c>
      <c r="H80" s="18" t="s">
        <v>136</v>
      </c>
      <c r="I80" s="18" t="s">
        <v>136</v>
      </c>
      <c r="J80" s="18" t="s">
        <v>136</v>
      </c>
      <c r="K80" s="18" t="s">
        <v>136</v>
      </c>
      <c r="L80" s="18" t="s">
        <v>136</v>
      </c>
      <c r="M80" s="179">
        <v>4.9000000000000002E-2</v>
      </c>
      <c r="N80" s="18" t="s">
        <v>136</v>
      </c>
      <c r="O80" s="18" t="s">
        <v>136</v>
      </c>
      <c r="P80" s="18" t="s">
        <v>136</v>
      </c>
      <c r="Q80" s="18" t="s">
        <v>136</v>
      </c>
      <c r="R80" s="18" t="s">
        <v>136</v>
      </c>
      <c r="S80" s="67" t="s">
        <v>136</v>
      </c>
      <c r="T80" s="18" t="s">
        <v>136</v>
      </c>
      <c r="U80" s="21" t="s">
        <v>136</v>
      </c>
      <c r="V80" s="22" t="s">
        <v>149</v>
      </c>
      <c r="W80" s="23">
        <f>COUNT(I80:T80)</f>
        <v>1</v>
      </c>
      <c r="X80" s="268">
        <f t="shared" ref="X80" si="16">MIN(I80:T80)</f>
        <v>4.9000000000000002E-2</v>
      </c>
      <c r="Y80" s="269" t="s">
        <v>152</v>
      </c>
      <c r="Z80" s="270">
        <f t="shared" ref="Z80" si="17">MAX(I80:T80)</f>
        <v>4.9000000000000002E-2</v>
      </c>
      <c r="AA80" s="271">
        <f t="shared" ref="AA80" si="18">AVERAGE(I80:T80)</f>
        <v>4.9000000000000002E-2</v>
      </c>
    </row>
    <row r="81" spans="3:27" ht="12" customHeight="1" x14ac:dyDescent="0.2">
      <c r="C81" s="324" t="s">
        <v>79</v>
      </c>
      <c r="D81" s="293" t="s">
        <v>80</v>
      </c>
      <c r="E81" s="294"/>
      <c r="F81" s="294"/>
      <c r="G81" s="119" t="s">
        <v>29</v>
      </c>
      <c r="H81" s="180" t="s">
        <v>136</v>
      </c>
      <c r="I81" s="28" t="s">
        <v>136</v>
      </c>
      <c r="J81" s="28" t="s">
        <v>136</v>
      </c>
      <c r="K81" s="28" t="s">
        <v>136</v>
      </c>
      <c r="L81" s="28" t="s">
        <v>136</v>
      </c>
      <c r="M81" s="28" t="s">
        <v>136</v>
      </c>
      <c r="N81" s="28" t="s">
        <v>136</v>
      </c>
      <c r="O81" s="28" t="s">
        <v>136</v>
      </c>
      <c r="P81" s="28" t="s">
        <v>136</v>
      </c>
      <c r="Q81" s="28" t="s">
        <v>136</v>
      </c>
      <c r="R81" s="28" t="s">
        <v>136</v>
      </c>
      <c r="S81" s="181" t="s">
        <v>136</v>
      </c>
      <c r="T81" s="28" t="s">
        <v>136</v>
      </c>
      <c r="U81" s="182"/>
      <c r="V81" s="122" t="s">
        <v>136</v>
      </c>
      <c r="W81" s="44"/>
      <c r="X81" s="121"/>
      <c r="Y81" s="122" t="s">
        <v>136</v>
      </c>
      <c r="Z81" s="44"/>
      <c r="AA81" s="70" t="s">
        <v>136</v>
      </c>
    </row>
    <row r="82" spans="3:27" ht="12" x14ac:dyDescent="0.2">
      <c r="C82" s="325"/>
      <c r="D82" s="296" t="s">
        <v>81</v>
      </c>
      <c r="E82" s="297"/>
      <c r="F82" s="297"/>
      <c r="G82" s="44" t="s">
        <v>29</v>
      </c>
      <c r="H82" s="70" t="s">
        <v>136</v>
      </c>
      <c r="I82" s="18" t="s">
        <v>136</v>
      </c>
      <c r="J82" s="18" t="s">
        <v>136</v>
      </c>
      <c r="K82" s="18" t="s">
        <v>136</v>
      </c>
      <c r="L82" s="18" t="s">
        <v>136</v>
      </c>
      <c r="M82" s="18" t="s">
        <v>136</v>
      </c>
      <c r="N82" s="18" t="s">
        <v>136</v>
      </c>
      <c r="O82" s="18" t="s">
        <v>136</v>
      </c>
      <c r="P82" s="18" t="s">
        <v>136</v>
      </c>
      <c r="Q82" s="18" t="s">
        <v>136</v>
      </c>
      <c r="R82" s="18" t="s">
        <v>136</v>
      </c>
      <c r="S82" s="184" t="s">
        <v>136</v>
      </c>
      <c r="T82" s="18" t="s">
        <v>136</v>
      </c>
      <c r="U82" s="121"/>
      <c r="V82" s="122" t="s">
        <v>136</v>
      </c>
      <c r="W82" s="44"/>
      <c r="X82" s="121"/>
      <c r="Y82" s="122" t="s">
        <v>136</v>
      </c>
      <c r="Z82" s="44"/>
      <c r="AA82" s="70" t="s">
        <v>136</v>
      </c>
    </row>
    <row r="83" spans="3:27" ht="12" x14ac:dyDescent="0.2">
      <c r="C83" s="325"/>
      <c r="D83" s="296" t="s">
        <v>82</v>
      </c>
      <c r="E83" s="297"/>
      <c r="F83" s="297"/>
      <c r="G83" s="44" t="s">
        <v>29</v>
      </c>
      <c r="H83" s="70" t="s">
        <v>136</v>
      </c>
      <c r="I83" s="18" t="s">
        <v>136</v>
      </c>
      <c r="J83" s="18" t="s">
        <v>136</v>
      </c>
      <c r="K83" s="18" t="s">
        <v>136</v>
      </c>
      <c r="L83" s="18" t="s">
        <v>136</v>
      </c>
      <c r="M83" s="18" t="s">
        <v>136</v>
      </c>
      <c r="N83" s="18" t="s">
        <v>136</v>
      </c>
      <c r="O83" s="18" t="s">
        <v>136</v>
      </c>
      <c r="P83" s="18" t="s">
        <v>136</v>
      </c>
      <c r="Q83" s="18" t="s">
        <v>136</v>
      </c>
      <c r="R83" s="18" t="s">
        <v>136</v>
      </c>
      <c r="S83" s="184" t="s">
        <v>136</v>
      </c>
      <c r="T83" s="18" t="s">
        <v>136</v>
      </c>
      <c r="U83" s="121"/>
      <c r="V83" s="122" t="s">
        <v>136</v>
      </c>
      <c r="W83" s="44"/>
      <c r="X83" s="121"/>
      <c r="Y83" s="122" t="s">
        <v>136</v>
      </c>
      <c r="Z83" s="44"/>
      <c r="AA83" s="70" t="s">
        <v>136</v>
      </c>
    </row>
    <row r="84" spans="3:27" ht="10.5" customHeight="1" x14ac:dyDescent="0.2">
      <c r="C84" s="325"/>
      <c r="D84" s="296" t="s">
        <v>83</v>
      </c>
      <c r="E84" s="297"/>
      <c r="F84" s="297"/>
      <c r="G84" s="44" t="s">
        <v>29</v>
      </c>
      <c r="H84" s="70" t="s">
        <v>186</v>
      </c>
      <c r="I84" s="18" t="s">
        <v>136</v>
      </c>
      <c r="J84" s="18" t="s">
        <v>136</v>
      </c>
      <c r="K84" s="18" t="s">
        <v>136</v>
      </c>
      <c r="L84" s="18" t="s">
        <v>136</v>
      </c>
      <c r="M84" s="18" t="s">
        <v>136</v>
      </c>
      <c r="N84" s="18" t="s">
        <v>136</v>
      </c>
      <c r="O84" s="18" t="s">
        <v>136</v>
      </c>
      <c r="P84" s="18" t="s">
        <v>136</v>
      </c>
      <c r="Q84" s="18" t="s">
        <v>136</v>
      </c>
      <c r="R84" s="18" t="s">
        <v>136</v>
      </c>
      <c r="S84" s="184" t="s">
        <v>136</v>
      </c>
      <c r="T84" s="18" t="s">
        <v>136</v>
      </c>
      <c r="U84" s="121"/>
      <c r="V84" s="122" t="s">
        <v>136</v>
      </c>
      <c r="W84" s="44"/>
      <c r="X84" s="121"/>
      <c r="Y84" s="122" t="s">
        <v>136</v>
      </c>
      <c r="Z84" s="44"/>
      <c r="AA84" s="70" t="s">
        <v>136</v>
      </c>
    </row>
    <row r="85" spans="3:27" ht="10.5" customHeight="1" x14ac:dyDescent="0.2">
      <c r="C85" s="326"/>
      <c r="D85" s="299" t="s">
        <v>84</v>
      </c>
      <c r="E85" s="300"/>
      <c r="F85" s="300"/>
      <c r="G85" s="53" t="s">
        <v>29</v>
      </c>
      <c r="H85" s="71" t="s">
        <v>186</v>
      </c>
      <c r="I85" s="27" t="s">
        <v>136</v>
      </c>
      <c r="J85" s="27" t="s">
        <v>136</v>
      </c>
      <c r="K85" s="27" t="s">
        <v>136</v>
      </c>
      <c r="L85" s="27" t="s">
        <v>136</v>
      </c>
      <c r="M85" s="27" t="s">
        <v>136</v>
      </c>
      <c r="N85" s="27" t="s">
        <v>136</v>
      </c>
      <c r="O85" s="27" t="s">
        <v>136</v>
      </c>
      <c r="P85" s="27" t="s">
        <v>136</v>
      </c>
      <c r="Q85" s="27" t="s">
        <v>136</v>
      </c>
      <c r="R85" s="27" t="s">
        <v>136</v>
      </c>
      <c r="S85" s="186" t="s">
        <v>136</v>
      </c>
      <c r="T85" s="27" t="s">
        <v>136</v>
      </c>
      <c r="U85" s="163"/>
      <c r="V85" s="164" t="s">
        <v>136</v>
      </c>
      <c r="W85" s="53"/>
      <c r="X85" s="163"/>
      <c r="Y85" s="164" t="s">
        <v>136</v>
      </c>
      <c r="Z85" s="53"/>
      <c r="AA85" s="71" t="s">
        <v>136</v>
      </c>
    </row>
    <row r="86" spans="3:27" ht="12" customHeight="1" x14ac:dyDescent="0.2">
      <c r="C86" s="324" t="s">
        <v>85</v>
      </c>
      <c r="D86" s="293" t="s">
        <v>86</v>
      </c>
      <c r="E86" s="294"/>
      <c r="F86" s="294"/>
      <c r="G86" s="119" t="s">
        <v>29</v>
      </c>
      <c r="H86" s="28" t="s">
        <v>187</v>
      </c>
      <c r="I86" s="28" t="s">
        <v>136</v>
      </c>
      <c r="J86" s="28" t="s">
        <v>136</v>
      </c>
      <c r="K86" s="28" t="s">
        <v>136</v>
      </c>
      <c r="L86" s="28" t="s">
        <v>136</v>
      </c>
      <c r="M86" s="226">
        <v>6.0000000000000001E-3</v>
      </c>
      <c r="N86" s="28" t="s">
        <v>136</v>
      </c>
      <c r="O86" s="28" t="s">
        <v>136</v>
      </c>
      <c r="P86" s="28" t="s">
        <v>136</v>
      </c>
      <c r="Q86" s="28" t="s">
        <v>136</v>
      </c>
      <c r="R86" s="28" t="s">
        <v>136</v>
      </c>
      <c r="S86" s="28" t="s">
        <v>136</v>
      </c>
      <c r="T86" s="28" t="s">
        <v>136</v>
      </c>
      <c r="U86" s="37">
        <v>0</v>
      </c>
      <c r="V86" s="47" t="s">
        <v>149</v>
      </c>
      <c r="W86" s="39">
        <v>1</v>
      </c>
      <c r="X86" s="128">
        <f t="shared" ref="X86:X121" si="19">MIN(I86:T86)</f>
        <v>6.0000000000000001E-3</v>
      </c>
      <c r="Y86" s="50" t="s">
        <v>152</v>
      </c>
      <c r="Z86" s="129">
        <f t="shared" ref="Z86:Z121" si="20">MAX(I86:T86)</f>
        <v>6.0000000000000001E-3</v>
      </c>
      <c r="AA86" s="127">
        <f t="shared" ref="AA86:AA121" si="21">AVERAGE(I86:T86)</f>
        <v>6.0000000000000001E-3</v>
      </c>
    </row>
    <row r="87" spans="3:27" ht="12" x14ac:dyDescent="0.2">
      <c r="C87" s="325"/>
      <c r="D87" s="296" t="s">
        <v>87</v>
      </c>
      <c r="E87" s="297"/>
      <c r="F87" s="297"/>
      <c r="G87" s="44" t="s">
        <v>29</v>
      </c>
      <c r="H87" s="18" t="s">
        <v>179</v>
      </c>
      <c r="I87" s="18" t="s">
        <v>136</v>
      </c>
      <c r="J87" s="18" t="s">
        <v>136</v>
      </c>
      <c r="K87" s="18" t="s">
        <v>136</v>
      </c>
      <c r="L87" s="18" t="s">
        <v>136</v>
      </c>
      <c r="M87" s="227">
        <v>4.0000000000000001E-3</v>
      </c>
      <c r="N87" s="18" t="s">
        <v>136</v>
      </c>
      <c r="O87" s="18" t="s">
        <v>136</v>
      </c>
      <c r="P87" s="18" t="s">
        <v>136</v>
      </c>
      <c r="Q87" s="18" t="s">
        <v>136</v>
      </c>
      <c r="R87" s="18" t="s">
        <v>136</v>
      </c>
      <c r="S87" s="18" t="s">
        <v>136</v>
      </c>
      <c r="T87" s="18" t="s">
        <v>136</v>
      </c>
      <c r="U87" s="121">
        <v>0</v>
      </c>
      <c r="V87" s="122" t="s">
        <v>149</v>
      </c>
      <c r="W87" s="44">
        <v>1</v>
      </c>
      <c r="X87" s="128">
        <f t="shared" si="19"/>
        <v>4.0000000000000001E-3</v>
      </c>
      <c r="Y87" s="50" t="s">
        <v>152</v>
      </c>
      <c r="Z87" s="129">
        <f t="shared" si="20"/>
        <v>4.0000000000000001E-3</v>
      </c>
      <c r="AA87" s="127">
        <f t="shared" si="21"/>
        <v>4.0000000000000001E-3</v>
      </c>
    </row>
    <row r="88" spans="3:27" ht="12" x14ac:dyDescent="0.2">
      <c r="C88" s="325"/>
      <c r="D88" s="296" t="s">
        <v>88</v>
      </c>
      <c r="E88" s="297"/>
      <c r="F88" s="297"/>
      <c r="G88" s="44" t="s">
        <v>29</v>
      </c>
      <c r="H88" s="18" t="s">
        <v>188</v>
      </c>
      <c r="I88" s="18" t="s">
        <v>136</v>
      </c>
      <c r="J88" s="18" t="s">
        <v>136</v>
      </c>
      <c r="K88" s="18" t="s">
        <v>136</v>
      </c>
      <c r="L88" s="18" t="s">
        <v>136</v>
      </c>
      <c r="M88" s="227">
        <v>6.0000000000000001E-3</v>
      </c>
      <c r="N88" s="18" t="s">
        <v>136</v>
      </c>
      <c r="O88" s="18" t="s">
        <v>136</v>
      </c>
      <c r="P88" s="18" t="s">
        <v>136</v>
      </c>
      <c r="Q88" s="18" t="s">
        <v>136</v>
      </c>
      <c r="R88" s="18" t="s">
        <v>136</v>
      </c>
      <c r="S88" s="18" t="s">
        <v>136</v>
      </c>
      <c r="T88" s="18" t="s">
        <v>136</v>
      </c>
      <c r="U88" s="121">
        <v>0</v>
      </c>
      <c r="V88" s="122" t="s">
        <v>149</v>
      </c>
      <c r="W88" s="44">
        <v>1</v>
      </c>
      <c r="X88" s="128">
        <f t="shared" si="19"/>
        <v>6.0000000000000001E-3</v>
      </c>
      <c r="Y88" s="50" t="s">
        <v>152</v>
      </c>
      <c r="Z88" s="129">
        <f t="shared" si="20"/>
        <v>6.0000000000000001E-3</v>
      </c>
      <c r="AA88" s="127">
        <f t="shared" si="21"/>
        <v>6.0000000000000001E-3</v>
      </c>
    </row>
    <row r="89" spans="3:27" ht="12" x14ac:dyDescent="0.2">
      <c r="C89" s="325"/>
      <c r="D89" s="327" t="s">
        <v>89</v>
      </c>
      <c r="E89" s="328"/>
      <c r="F89" s="328"/>
      <c r="G89" s="75" t="s">
        <v>29</v>
      </c>
      <c r="H89" s="130" t="s">
        <v>189</v>
      </c>
      <c r="I89" s="130" t="s">
        <v>136</v>
      </c>
      <c r="J89" s="130" t="s">
        <v>136</v>
      </c>
      <c r="K89" s="130" t="s">
        <v>136</v>
      </c>
      <c r="L89" s="130" t="s">
        <v>136</v>
      </c>
      <c r="M89" s="228">
        <v>0.03</v>
      </c>
      <c r="N89" s="130" t="s">
        <v>136</v>
      </c>
      <c r="O89" s="130" t="s">
        <v>136</v>
      </c>
      <c r="P89" s="130" t="s">
        <v>136</v>
      </c>
      <c r="Q89" s="130" t="s">
        <v>136</v>
      </c>
      <c r="R89" s="130" t="s">
        <v>136</v>
      </c>
      <c r="S89" s="130" t="s">
        <v>136</v>
      </c>
      <c r="T89" s="130" t="s">
        <v>136</v>
      </c>
      <c r="U89" s="132">
        <v>0</v>
      </c>
      <c r="V89" s="133" t="s">
        <v>149</v>
      </c>
      <c r="W89" s="75">
        <v>1</v>
      </c>
      <c r="X89" s="159">
        <f t="shared" si="19"/>
        <v>0.03</v>
      </c>
      <c r="Y89" s="229" t="s">
        <v>152</v>
      </c>
      <c r="Z89" s="160">
        <f t="shared" si="20"/>
        <v>0.03</v>
      </c>
      <c r="AA89" s="161">
        <f t="shared" si="21"/>
        <v>0.03</v>
      </c>
    </row>
    <row r="90" spans="3:27" ht="12" x14ac:dyDescent="0.2">
      <c r="C90" s="325"/>
      <c r="D90" s="296" t="s">
        <v>90</v>
      </c>
      <c r="E90" s="297"/>
      <c r="F90" s="297"/>
      <c r="G90" s="44" t="s">
        <v>29</v>
      </c>
      <c r="H90" s="18" t="s">
        <v>190</v>
      </c>
      <c r="I90" s="136" t="s">
        <v>136</v>
      </c>
      <c r="J90" s="136" t="s">
        <v>136</v>
      </c>
      <c r="K90" s="136" t="s">
        <v>136</v>
      </c>
      <c r="L90" s="136" t="s">
        <v>136</v>
      </c>
      <c r="M90" s="230">
        <v>8.0000000000000004E-4</v>
      </c>
      <c r="N90" s="18" t="s">
        <v>136</v>
      </c>
      <c r="O90" s="18" t="s">
        <v>136</v>
      </c>
      <c r="P90" s="18" t="s">
        <v>136</v>
      </c>
      <c r="Q90" s="18" t="s">
        <v>136</v>
      </c>
      <c r="R90" s="18" t="s">
        <v>136</v>
      </c>
      <c r="S90" s="18" t="s">
        <v>136</v>
      </c>
      <c r="T90" s="18" t="s">
        <v>136</v>
      </c>
      <c r="U90" s="121">
        <v>0</v>
      </c>
      <c r="V90" s="122" t="s">
        <v>149</v>
      </c>
      <c r="W90" s="44">
        <v>1</v>
      </c>
      <c r="X90" s="231">
        <f t="shared" si="19"/>
        <v>8.0000000000000004E-4</v>
      </c>
      <c r="Y90" s="232" t="s">
        <v>152</v>
      </c>
      <c r="Z90" s="233">
        <f t="shared" si="20"/>
        <v>8.0000000000000004E-4</v>
      </c>
      <c r="AA90" s="234">
        <f t="shared" si="21"/>
        <v>8.0000000000000004E-4</v>
      </c>
    </row>
    <row r="91" spans="3:27" ht="12" x14ac:dyDescent="0.2">
      <c r="C91" s="325"/>
      <c r="D91" s="296" t="s">
        <v>91</v>
      </c>
      <c r="E91" s="297"/>
      <c r="F91" s="297"/>
      <c r="G91" s="44" t="s">
        <v>29</v>
      </c>
      <c r="H91" s="18" t="s">
        <v>191</v>
      </c>
      <c r="I91" s="18" t="s">
        <v>136</v>
      </c>
      <c r="J91" s="18" t="s">
        <v>136</v>
      </c>
      <c r="K91" s="18" t="s">
        <v>136</v>
      </c>
      <c r="L91" s="18" t="s">
        <v>136</v>
      </c>
      <c r="M91" s="230">
        <v>5.0000000000000001E-4</v>
      </c>
      <c r="N91" s="18" t="s">
        <v>136</v>
      </c>
      <c r="O91" s="18" t="s">
        <v>136</v>
      </c>
      <c r="P91" s="18" t="s">
        <v>136</v>
      </c>
      <c r="Q91" s="18" t="s">
        <v>136</v>
      </c>
      <c r="R91" s="18" t="s">
        <v>136</v>
      </c>
      <c r="S91" s="18" t="s">
        <v>136</v>
      </c>
      <c r="T91" s="18" t="s">
        <v>136</v>
      </c>
      <c r="U91" s="121">
        <v>0</v>
      </c>
      <c r="V91" s="122" t="s">
        <v>149</v>
      </c>
      <c r="W91" s="44">
        <v>1</v>
      </c>
      <c r="X91" s="139">
        <f t="shared" si="19"/>
        <v>5.0000000000000001E-4</v>
      </c>
      <c r="Y91" s="235" t="s">
        <v>152</v>
      </c>
      <c r="Z91" s="140">
        <f t="shared" si="20"/>
        <v>5.0000000000000001E-4</v>
      </c>
      <c r="AA91" s="138">
        <f t="shared" si="21"/>
        <v>5.0000000000000001E-4</v>
      </c>
    </row>
    <row r="92" spans="3:27" ht="12" x14ac:dyDescent="0.2">
      <c r="C92" s="325"/>
      <c r="D92" s="296" t="s">
        <v>92</v>
      </c>
      <c r="E92" s="297"/>
      <c r="F92" s="297"/>
      <c r="G92" s="44" t="s">
        <v>29</v>
      </c>
      <c r="H92" s="18" t="s">
        <v>171</v>
      </c>
      <c r="I92" s="18" t="s">
        <v>136</v>
      </c>
      <c r="J92" s="18" t="s">
        <v>136</v>
      </c>
      <c r="K92" s="18" t="s">
        <v>136</v>
      </c>
      <c r="L92" s="18" t="s">
        <v>136</v>
      </c>
      <c r="M92" s="230">
        <v>2.9999999999999997E-4</v>
      </c>
      <c r="N92" s="18" t="s">
        <v>136</v>
      </c>
      <c r="O92" s="18" t="s">
        <v>136</v>
      </c>
      <c r="P92" s="18" t="s">
        <v>136</v>
      </c>
      <c r="Q92" s="18" t="s">
        <v>136</v>
      </c>
      <c r="R92" s="18" t="s">
        <v>136</v>
      </c>
      <c r="S92" s="18" t="s">
        <v>136</v>
      </c>
      <c r="T92" s="18" t="s">
        <v>136</v>
      </c>
      <c r="U92" s="121">
        <v>0</v>
      </c>
      <c r="V92" s="122" t="s">
        <v>149</v>
      </c>
      <c r="W92" s="44">
        <v>1</v>
      </c>
      <c r="X92" s="139">
        <f t="shared" si="19"/>
        <v>2.9999999999999997E-4</v>
      </c>
      <c r="Y92" s="235" t="s">
        <v>152</v>
      </c>
      <c r="Z92" s="140">
        <f t="shared" si="20"/>
        <v>2.9999999999999997E-4</v>
      </c>
      <c r="AA92" s="138">
        <f t="shared" si="21"/>
        <v>2.9999999999999997E-4</v>
      </c>
    </row>
    <row r="93" spans="3:27" ht="12" x14ac:dyDescent="0.2">
      <c r="C93" s="325"/>
      <c r="D93" s="327" t="s">
        <v>93</v>
      </c>
      <c r="E93" s="328"/>
      <c r="F93" s="328"/>
      <c r="G93" s="75" t="s">
        <v>29</v>
      </c>
      <c r="H93" s="130" t="s">
        <v>179</v>
      </c>
      <c r="I93" s="130" t="s">
        <v>136</v>
      </c>
      <c r="J93" s="130" t="s">
        <v>136</v>
      </c>
      <c r="K93" s="130" t="s">
        <v>136</v>
      </c>
      <c r="L93" s="130" t="s">
        <v>136</v>
      </c>
      <c r="M93" s="236">
        <v>4.0000000000000001E-3</v>
      </c>
      <c r="N93" s="130" t="s">
        <v>136</v>
      </c>
      <c r="O93" s="130" t="s">
        <v>136</v>
      </c>
      <c r="P93" s="130" t="s">
        <v>136</v>
      </c>
      <c r="Q93" s="130" t="s">
        <v>136</v>
      </c>
      <c r="R93" s="130" t="s">
        <v>136</v>
      </c>
      <c r="S93" s="130" t="s">
        <v>136</v>
      </c>
      <c r="T93" s="130" t="s">
        <v>136</v>
      </c>
      <c r="U93" s="132">
        <v>0</v>
      </c>
      <c r="V93" s="133" t="s">
        <v>149</v>
      </c>
      <c r="W93" s="75">
        <v>1</v>
      </c>
      <c r="X93" s="145">
        <f t="shared" si="19"/>
        <v>4.0000000000000001E-3</v>
      </c>
      <c r="Y93" s="80" t="s">
        <v>152</v>
      </c>
      <c r="Z93" s="146">
        <f t="shared" si="20"/>
        <v>4.0000000000000001E-3</v>
      </c>
      <c r="AA93" s="144">
        <f t="shared" si="21"/>
        <v>4.0000000000000001E-3</v>
      </c>
    </row>
    <row r="94" spans="3:27" ht="12" x14ac:dyDescent="0.2">
      <c r="C94" s="325"/>
      <c r="D94" s="296" t="s">
        <v>94</v>
      </c>
      <c r="E94" s="297"/>
      <c r="F94" s="297"/>
      <c r="G94" s="44" t="s">
        <v>29</v>
      </c>
      <c r="H94" s="18" t="s">
        <v>179</v>
      </c>
      <c r="I94" s="136" t="s">
        <v>136</v>
      </c>
      <c r="J94" s="136" t="s">
        <v>136</v>
      </c>
      <c r="K94" s="136" t="s">
        <v>136</v>
      </c>
      <c r="L94" s="136" t="s">
        <v>136</v>
      </c>
      <c r="M94" s="227">
        <v>4.0000000000000001E-3</v>
      </c>
      <c r="N94" s="18" t="s">
        <v>136</v>
      </c>
      <c r="O94" s="18" t="s">
        <v>136</v>
      </c>
      <c r="P94" s="18" t="s">
        <v>136</v>
      </c>
      <c r="Q94" s="18" t="s">
        <v>136</v>
      </c>
      <c r="R94" s="18" t="s">
        <v>136</v>
      </c>
      <c r="S94" s="18" t="s">
        <v>136</v>
      </c>
      <c r="T94" s="18" t="s">
        <v>136</v>
      </c>
      <c r="U94" s="121">
        <v>0</v>
      </c>
      <c r="V94" s="122" t="s">
        <v>149</v>
      </c>
      <c r="W94" s="44">
        <v>1</v>
      </c>
      <c r="X94" s="128">
        <f t="shared" si="19"/>
        <v>4.0000000000000001E-3</v>
      </c>
      <c r="Y94" s="50" t="s">
        <v>152</v>
      </c>
      <c r="Z94" s="129">
        <f t="shared" si="20"/>
        <v>4.0000000000000001E-3</v>
      </c>
      <c r="AA94" s="127">
        <f t="shared" si="21"/>
        <v>4.0000000000000001E-3</v>
      </c>
    </row>
    <row r="95" spans="3:27" ht="12" x14ac:dyDescent="0.2">
      <c r="C95" s="325"/>
      <c r="D95" s="296" t="s">
        <v>95</v>
      </c>
      <c r="E95" s="297"/>
      <c r="F95" s="297"/>
      <c r="G95" s="44" t="s">
        <v>29</v>
      </c>
      <c r="H95" s="18" t="s">
        <v>184</v>
      </c>
      <c r="I95" s="18" t="s">
        <v>136</v>
      </c>
      <c r="J95" s="18" t="s">
        <v>136</v>
      </c>
      <c r="K95" s="18" t="s">
        <v>136</v>
      </c>
      <c r="L95" s="18" t="s">
        <v>136</v>
      </c>
      <c r="M95" s="227">
        <v>4.0000000000000001E-3</v>
      </c>
      <c r="N95" s="18" t="s">
        <v>136</v>
      </c>
      <c r="O95" s="18" t="s">
        <v>136</v>
      </c>
      <c r="P95" s="18" t="s">
        <v>136</v>
      </c>
      <c r="Q95" s="18" t="s">
        <v>136</v>
      </c>
      <c r="R95" s="18" t="s">
        <v>136</v>
      </c>
      <c r="S95" s="18" t="s">
        <v>136</v>
      </c>
      <c r="T95" s="18" t="s">
        <v>136</v>
      </c>
      <c r="U95" s="121">
        <v>0</v>
      </c>
      <c r="V95" s="122" t="s">
        <v>149</v>
      </c>
      <c r="W95" s="44">
        <v>1</v>
      </c>
      <c r="X95" s="128">
        <f t="shared" si="19"/>
        <v>4.0000000000000001E-3</v>
      </c>
      <c r="Y95" s="50" t="s">
        <v>152</v>
      </c>
      <c r="Z95" s="129">
        <f t="shared" si="20"/>
        <v>4.0000000000000001E-3</v>
      </c>
      <c r="AA95" s="127">
        <f t="shared" si="21"/>
        <v>4.0000000000000001E-3</v>
      </c>
    </row>
    <row r="96" spans="3:27" ht="12" x14ac:dyDescent="0.2">
      <c r="C96" s="325"/>
      <c r="D96" s="296" t="s">
        <v>96</v>
      </c>
      <c r="E96" s="297"/>
      <c r="F96" s="297"/>
      <c r="G96" s="44" t="s">
        <v>29</v>
      </c>
      <c r="H96" s="18" t="s">
        <v>190</v>
      </c>
      <c r="I96" s="18" t="s">
        <v>136</v>
      </c>
      <c r="J96" s="18" t="s">
        <v>136</v>
      </c>
      <c r="K96" s="18" t="s">
        <v>136</v>
      </c>
      <c r="L96" s="18" t="s">
        <v>136</v>
      </c>
      <c r="M96" s="230">
        <v>8.0000000000000004E-4</v>
      </c>
      <c r="N96" s="18" t="s">
        <v>136</v>
      </c>
      <c r="O96" s="18" t="s">
        <v>136</v>
      </c>
      <c r="P96" s="18" t="s">
        <v>136</v>
      </c>
      <c r="Q96" s="18" t="s">
        <v>136</v>
      </c>
      <c r="R96" s="18" t="s">
        <v>136</v>
      </c>
      <c r="S96" s="18" t="s">
        <v>136</v>
      </c>
      <c r="T96" s="18" t="s">
        <v>136</v>
      </c>
      <c r="U96" s="121">
        <v>0</v>
      </c>
      <c r="V96" s="122" t="s">
        <v>149</v>
      </c>
      <c r="W96" s="44">
        <v>1</v>
      </c>
      <c r="X96" s="139">
        <f t="shared" si="19"/>
        <v>8.0000000000000004E-4</v>
      </c>
      <c r="Y96" s="206" t="s">
        <v>152</v>
      </c>
      <c r="Z96" s="140">
        <f t="shared" si="20"/>
        <v>8.0000000000000004E-4</v>
      </c>
      <c r="AA96" s="138">
        <f t="shared" si="21"/>
        <v>8.0000000000000004E-4</v>
      </c>
    </row>
    <row r="97" spans="3:27" ht="12" x14ac:dyDescent="0.2">
      <c r="C97" s="325"/>
      <c r="D97" s="296" t="s">
        <v>97</v>
      </c>
      <c r="E97" s="297"/>
      <c r="F97" s="297"/>
      <c r="G97" s="75" t="s">
        <v>29</v>
      </c>
      <c r="H97" s="130" t="s">
        <v>181</v>
      </c>
      <c r="I97" s="130" t="s">
        <v>136</v>
      </c>
      <c r="J97" s="130" t="s">
        <v>136</v>
      </c>
      <c r="K97" s="130" t="s">
        <v>136</v>
      </c>
      <c r="L97" s="130" t="s">
        <v>136</v>
      </c>
      <c r="M97" s="237">
        <v>5.9999999999999995E-4</v>
      </c>
      <c r="N97" s="130" t="s">
        <v>136</v>
      </c>
      <c r="O97" s="130" t="s">
        <v>136</v>
      </c>
      <c r="P97" s="130" t="s">
        <v>136</v>
      </c>
      <c r="Q97" s="130" t="s">
        <v>136</v>
      </c>
      <c r="R97" s="130" t="s">
        <v>136</v>
      </c>
      <c r="S97" s="130" t="s">
        <v>136</v>
      </c>
      <c r="T97" s="130" t="s">
        <v>136</v>
      </c>
      <c r="U97" s="132">
        <v>0</v>
      </c>
      <c r="V97" s="133" t="s">
        <v>149</v>
      </c>
      <c r="W97" s="75">
        <v>1</v>
      </c>
      <c r="X97" s="139">
        <f t="shared" si="19"/>
        <v>5.9999999999999995E-4</v>
      </c>
      <c r="Y97" s="206" t="s">
        <v>152</v>
      </c>
      <c r="Z97" s="140">
        <f t="shared" si="20"/>
        <v>5.9999999999999995E-4</v>
      </c>
      <c r="AA97" s="138">
        <f t="shared" si="21"/>
        <v>5.9999999999999995E-4</v>
      </c>
    </row>
    <row r="98" spans="3:27" ht="12" x14ac:dyDescent="0.2">
      <c r="C98" s="325"/>
      <c r="D98" s="329" t="s">
        <v>98</v>
      </c>
      <c r="E98" s="330"/>
      <c r="F98" s="330"/>
      <c r="G98" s="44" t="s">
        <v>29</v>
      </c>
      <c r="H98" s="18" t="s">
        <v>190</v>
      </c>
      <c r="I98" s="136" t="s">
        <v>136</v>
      </c>
      <c r="J98" s="136" t="s">
        <v>136</v>
      </c>
      <c r="K98" s="136" t="s">
        <v>136</v>
      </c>
      <c r="L98" s="136" t="s">
        <v>136</v>
      </c>
      <c r="M98" s="230">
        <v>8.0000000000000004E-4</v>
      </c>
      <c r="N98" s="18" t="s">
        <v>136</v>
      </c>
      <c r="O98" s="18" t="s">
        <v>136</v>
      </c>
      <c r="P98" s="18" t="s">
        <v>136</v>
      </c>
      <c r="Q98" s="18" t="s">
        <v>136</v>
      </c>
      <c r="R98" s="18" t="s">
        <v>136</v>
      </c>
      <c r="S98" s="18" t="s">
        <v>136</v>
      </c>
      <c r="T98" s="18" t="s">
        <v>136</v>
      </c>
      <c r="U98" s="121">
        <v>0</v>
      </c>
      <c r="V98" s="122" t="s">
        <v>149</v>
      </c>
      <c r="W98" s="44">
        <v>1</v>
      </c>
      <c r="X98" s="231">
        <f t="shared" si="19"/>
        <v>8.0000000000000004E-4</v>
      </c>
      <c r="Y98" s="232" t="s">
        <v>152</v>
      </c>
      <c r="Z98" s="233">
        <f t="shared" si="20"/>
        <v>8.0000000000000004E-4</v>
      </c>
      <c r="AA98" s="234">
        <f t="shared" si="21"/>
        <v>8.0000000000000004E-4</v>
      </c>
    </row>
    <row r="99" spans="3:27" ht="12" x14ac:dyDescent="0.2">
      <c r="C99" s="325"/>
      <c r="D99" s="296" t="s">
        <v>99</v>
      </c>
      <c r="E99" s="297"/>
      <c r="F99" s="297"/>
      <c r="G99" s="44" t="s">
        <v>29</v>
      </c>
      <c r="H99" s="18" t="s">
        <v>168</v>
      </c>
      <c r="I99" s="18" t="s">
        <v>136</v>
      </c>
      <c r="J99" s="18" t="s">
        <v>136</v>
      </c>
      <c r="K99" s="18" t="s">
        <v>136</v>
      </c>
      <c r="L99" s="18" t="s">
        <v>136</v>
      </c>
      <c r="M99" s="227">
        <v>2E-3</v>
      </c>
      <c r="N99" s="18" t="s">
        <v>136</v>
      </c>
      <c r="O99" s="18" t="s">
        <v>136</v>
      </c>
      <c r="P99" s="18" t="s">
        <v>136</v>
      </c>
      <c r="Q99" s="18" t="s">
        <v>136</v>
      </c>
      <c r="R99" s="18" t="s">
        <v>136</v>
      </c>
      <c r="S99" s="18" t="s">
        <v>136</v>
      </c>
      <c r="T99" s="18" t="s">
        <v>136</v>
      </c>
      <c r="U99" s="121">
        <v>0</v>
      </c>
      <c r="V99" s="122" t="s">
        <v>149</v>
      </c>
      <c r="W99" s="44">
        <v>1</v>
      </c>
      <c r="X99" s="128">
        <f t="shared" si="19"/>
        <v>2E-3</v>
      </c>
      <c r="Y99" s="238" t="s">
        <v>152</v>
      </c>
      <c r="Z99" s="129">
        <f t="shared" si="20"/>
        <v>2E-3</v>
      </c>
      <c r="AA99" s="127">
        <f t="shared" si="21"/>
        <v>2E-3</v>
      </c>
    </row>
    <row r="100" spans="3:27" ht="12" x14ac:dyDescent="0.2">
      <c r="C100" s="325"/>
      <c r="D100" s="296" t="s">
        <v>100</v>
      </c>
      <c r="E100" s="297"/>
      <c r="F100" s="297"/>
      <c r="G100" s="44" t="s">
        <v>29</v>
      </c>
      <c r="H100" s="18" t="s">
        <v>190</v>
      </c>
      <c r="I100" s="18" t="s">
        <v>136</v>
      </c>
      <c r="J100" s="18" t="s">
        <v>136</v>
      </c>
      <c r="K100" s="18" t="s">
        <v>136</v>
      </c>
      <c r="L100" s="18" t="s">
        <v>136</v>
      </c>
      <c r="M100" s="230">
        <v>8.0000000000000004E-4</v>
      </c>
      <c r="N100" s="18" t="s">
        <v>136</v>
      </c>
      <c r="O100" s="18" t="s">
        <v>136</v>
      </c>
      <c r="P100" s="18" t="s">
        <v>136</v>
      </c>
      <c r="Q100" s="18" t="s">
        <v>136</v>
      </c>
      <c r="R100" s="18" t="s">
        <v>136</v>
      </c>
      <c r="S100" s="18" t="s">
        <v>136</v>
      </c>
      <c r="T100" s="18" t="s">
        <v>136</v>
      </c>
      <c r="U100" s="121">
        <v>0</v>
      </c>
      <c r="V100" s="122" t="s">
        <v>149</v>
      </c>
      <c r="W100" s="44">
        <v>1</v>
      </c>
      <c r="X100" s="139">
        <f t="shared" si="19"/>
        <v>8.0000000000000004E-4</v>
      </c>
      <c r="Y100" s="235" t="s">
        <v>152</v>
      </c>
      <c r="Z100" s="140">
        <f t="shared" si="20"/>
        <v>8.0000000000000004E-4</v>
      </c>
      <c r="AA100" s="138">
        <f t="shared" si="21"/>
        <v>8.0000000000000004E-4</v>
      </c>
    </row>
    <row r="101" spans="3:27" ht="12" x14ac:dyDescent="0.2">
      <c r="C101" s="325"/>
      <c r="D101" s="296" t="s">
        <v>101</v>
      </c>
      <c r="E101" s="297"/>
      <c r="F101" s="297"/>
      <c r="G101" s="75" t="s">
        <v>29</v>
      </c>
      <c r="H101" s="130" t="s">
        <v>136</v>
      </c>
      <c r="I101" s="130" t="s">
        <v>136</v>
      </c>
      <c r="J101" s="130" t="s">
        <v>136</v>
      </c>
      <c r="K101" s="130" t="s">
        <v>136</v>
      </c>
      <c r="L101" s="130" t="s">
        <v>136</v>
      </c>
      <c r="M101" s="237">
        <v>1E-4</v>
      </c>
      <c r="N101" s="130" t="s">
        <v>136</v>
      </c>
      <c r="O101" s="130" t="s">
        <v>136</v>
      </c>
      <c r="P101" s="130" t="s">
        <v>136</v>
      </c>
      <c r="Q101" s="130" t="s">
        <v>136</v>
      </c>
      <c r="R101" s="130" t="s">
        <v>136</v>
      </c>
      <c r="S101" s="130" t="s">
        <v>136</v>
      </c>
      <c r="T101" s="130" t="s">
        <v>136</v>
      </c>
      <c r="U101" s="132">
        <v>0</v>
      </c>
      <c r="V101" s="133" t="s">
        <v>149</v>
      </c>
      <c r="W101" s="75">
        <v>1</v>
      </c>
      <c r="X101" s="142">
        <f t="shared" si="19"/>
        <v>1E-4</v>
      </c>
      <c r="Y101" s="239" t="s">
        <v>152</v>
      </c>
      <c r="Z101" s="143">
        <f t="shared" si="20"/>
        <v>1E-4</v>
      </c>
      <c r="AA101" s="141">
        <f t="shared" si="21"/>
        <v>1E-4</v>
      </c>
    </row>
    <row r="102" spans="3:27" ht="12" x14ac:dyDescent="0.2">
      <c r="C102" s="325"/>
      <c r="D102" s="329" t="s">
        <v>102</v>
      </c>
      <c r="E102" s="330"/>
      <c r="F102" s="330"/>
      <c r="G102" s="44" t="s">
        <v>29</v>
      </c>
      <c r="H102" s="18" t="s">
        <v>192</v>
      </c>
      <c r="I102" s="136" t="s">
        <v>136</v>
      </c>
      <c r="J102" s="136" t="s">
        <v>136</v>
      </c>
      <c r="K102" s="136" t="s">
        <v>136</v>
      </c>
      <c r="L102" s="136" t="s">
        <v>136</v>
      </c>
      <c r="M102" s="240">
        <v>0.06</v>
      </c>
      <c r="N102" s="18" t="s">
        <v>136</v>
      </c>
      <c r="O102" s="18" t="s">
        <v>136</v>
      </c>
      <c r="P102" s="18" t="s">
        <v>136</v>
      </c>
      <c r="Q102" s="18" t="s">
        <v>136</v>
      </c>
      <c r="R102" s="18" t="s">
        <v>136</v>
      </c>
      <c r="S102" s="18" t="s">
        <v>136</v>
      </c>
      <c r="T102" s="18" t="s">
        <v>136</v>
      </c>
      <c r="U102" s="121">
        <v>0</v>
      </c>
      <c r="V102" s="122" t="s">
        <v>149</v>
      </c>
      <c r="W102" s="44">
        <v>1</v>
      </c>
      <c r="X102" s="159">
        <f t="shared" si="19"/>
        <v>0.06</v>
      </c>
      <c r="Y102" s="229" t="s">
        <v>152</v>
      </c>
      <c r="Z102" s="160">
        <f t="shared" si="20"/>
        <v>0.06</v>
      </c>
      <c r="AA102" s="161">
        <f t="shared" si="21"/>
        <v>0.06</v>
      </c>
    </row>
    <row r="103" spans="3:27" ht="12" x14ac:dyDescent="0.2">
      <c r="C103" s="325"/>
      <c r="D103" s="296" t="s">
        <v>103</v>
      </c>
      <c r="E103" s="297"/>
      <c r="F103" s="297"/>
      <c r="G103" s="44" t="s">
        <v>29</v>
      </c>
      <c r="H103" s="18" t="s">
        <v>193</v>
      </c>
      <c r="I103" s="18" t="s">
        <v>136</v>
      </c>
      <c r="J103" s="18" t="s">
        <v>136</v>
      </c>
      <c r="K103" s="18" t="s">
        <v>136</v>
      </c>
      <c r="L103" s="18" t="s">
        <v>136</v>
      </c>
      <c r="M103" s="240">
        <v>0.04</v>
      </c>
      <c r="N103" s="18" t="s">
        <v>136</v>
      </c>
      <c r="O103" s="18" t="s">
        <v>136</v>
      </c>
      <c r="P103" s="18" t="s">
        <v>136</v>
      </c>
      <c r="Q103" s="18" t="s">
        <v>136</v>
      </c>
      <c r="R103" s="18" t="s">
        <v>136</v>
      </c>
      <c r="S103" s="18" t="s">
        <v>136</v>
      </c>
      <c r="T103" s="18" t="s">
        <v>136</v>
      </c>
      <c r="U103" s="121">
        <v>0</v>
      </c>
      <c r="V103" s="122" t="s">
        <v>149</v>
      </c>
      <c r="W103" s="44">
        <v>1</v>
      </c>
      <c r="X103" s="159">
        <f t="shared" si="19"/>
        <v>0.04</v>
      </c>
      <c r="Y103" s="229" t="s">
        <v>152</v>
      </c>
      <c r="Z103" s="160">
        <f t="shared" si="20"/>
        <v>0.04</v>
      </c>
      <c r="AA103" s="161">
        <f t="shared" si="21"/>
        <v>0.04</v>
      </c>
    </row>
    <row r="104" spans="3:27" ht="12" x14ac:dyDescent="0.2">
      <c r="C104" s="325"/>
      <c r="D104" s="296" t="s">
        <v>104</v>
      </c>
      <c r="E104" s="297"/>
      <c r="F104" s="297"/>
      <c r="G104" s="44" t="s">
        <v>29</v>
      </c>
      <c r="H104" s="18" t="s">
        <v>188</v>
      </c>
      <c r="I104" s="18" t="s">
        <v>136</v>
      </c>
      <c r="J104" s="18" t="s">
        <v>136</v>
      </c>
      <c r="K104" s="18" t="s">
        <v>136</v>
      </c>
      <c r="L104" s="18" t="s">
        <v>136</v>
      </c>
      <c r="M104" s="227">
        <v>6.0000000000000001E-3</v>
      </c>
      <c r="N104" s="18" t="s">
        <v>136</v>
      </c>
      <c r="O104" s="18" t="s">
        <v>136</v>
      </c>
      <c r="P104" s="18" t="s">
        <v>136</v>
      </c>
      <c r="Q104" s="18" t="s">
        <v>136</v>
      </c>
      <c r="R104" s="18" t="s">
        <v>136</v>
      </c>
      <c r="S104" s="18" t="s">
        <v>136</v>
      </c>
      <c r="T104" s="18" t="s">
        <v>136</v>
      </c>
      <c r="U104" s="121">
        <v>0</v>
      </c>
      <c r="V104" s="122" t="s">
        <v>149</v>
      </c>
      <c r="W104" s="44">
        <v>1</v>
      </c>
      <c r="X104" s="128">
        <f t="shared" si="19"/>
        <v>6.0000000000000001E-3</v>
      </c>
      <c r="Y104" s="50" t="s">
        <v>152</v>
      </c>
      <c r="Z104" s="129">
        <f t="shared" si="20"/>
        <v>6.0000000000000001E-3</v>
      </c>
      <c r="AA104" s="127">
        <f t="shared" si="21"/>
        <v>6.0000000000000001E-3</v>
      </c>
    </row>
    <row r="105" spans="3:27" ht="12" x14ac:dyDescent="0.2">
      <c r="C105" s="325"/>
      <c r="D105" s="327" t="s">
        <v>105</v>
      </c>
      <c r="E105" s="328"/>
      <c r="F105" s="328"/>
      <c r="G105" s="75" t="s">
        <v>29</v>
      </c>
      <c r="H105" s="130" t="s">
        <v>136</v>
      </c>
      <c r="I105" s="130" t="s">
        <v>136</v>
      </c>
      <c r="J105" s="130" t="s">
        <v>136</v>
      </c>
      <c r="K105" s="130" t="s">
        <v>136</v>
      </c>
      <c r="L105" s="130" t="s">
        <v>136</v>
      </c>
      <c r="M105" s="236">
        <v>1E-3</v>
      </c>
      <c r="N105" s="130" t="s">
        <v>136</v>
      </c>
      <c r="O105" s="130" t="s">
        <v>136</v>
      </c>
      <c r="P105" s="130" t="s">
        <v>136</v>
      </c>
      <c r="Q105" s="130" t="s">
        <v>136</v>
      </c>
      <c r="R105" s="130" t="s">
        <v>136</v>
      </c>
      <c r="S105" s="130" t="s">
        <v>136</v>
      </c>
      <c r="T105" s="130" t="s">
        <v>136</v>
      </c>
      <c r="U105" s="132">
        <v>0</v>
      </c>
      <c r="V105" s="133" t="s">
        <v>149</v>
      </c>
      <c r="W105" s="75">
        <v>1</v>
      </c>
      <c r="X105" s="128">
        <f t="shared" si="19"/>
        <v>1E-3</v>
      </c>
      <c r="Y105" s="50" t="s">
        <v>152</v>
      </c>
      <c r="Z105" s="129">
        <f t="shared" si="20"/>
        <v>1E-3</v>
      </c>
      <c r="AA105" s="127">
        <f t="shared" si="21"/>
        <v>1E-3</v>
      </c>
    </row>
    <row r="106" spans="3:27" ht="12" x14ac:dyDescent="0.2">
      <c r="C106" s="325"/>
      <c r="D106" s="296" t="s">
        <v>106</v>
      </c>
      <c r="E106" s="297"/>
      <c r="F106" s="297"/>
      <c r="G106" s="44" t="s">
        <v>29</v>
      </c>
      <c r="H106" s="18" t="s">
        <v>194</v>
      </c>
      <c r="I106" s="136" t="s">
        <v>136</v>
      </c>
      <c r="J106" s="136" t="s">
        <v>136</v>
      </c>
      <c r="K106" s="136" t="s">
        <v>136</v>
      </c>
      <c r="L106" s="136" t="s">
        <v>136</v>
      </c>
      <c r="M106" s="227">
        <v>7.0000000000000001E-3</v>
      </c>
      <c r="N106" s="18" t="s">
        <v>136</v>
      </c>
      <c r="O106" s="18" t="s">
        <v>136</v>
      </c>
      <c r="P106" s="18" t="s">
        <v>136</v>
      </c>
      <c r="Q106" s="18" t="s">
        <v>136</v>
      </c>
      <c r="R106" s="18" t="s">
        <v>136</v>
      </c>
      <c r="S106" s="18" t="s">
        <v>136</v>
      </c>
      <c r="T106" s="18" t="s">
        <v>136</v>
      </c>
      <c r="U106" s="121">
        <v>0</v>
      </c>
      <c r="V106" s="122" t="s">
        <v>149</v>
      </c>
      <c r="W106" s="44">
        <v>1</v>
      </c>
      <c r="X106" s="241">
        <f t="shared" si="19"/>
        <v>7.0000000000000001E-3</v>
      </c>
      <c r="Y106" s="156" t="s">
        <v>152</v>
      </c>
      <c r="Z106" s="242">
        <f t="shared" si="20"/>
        <v>7.0000000000000001E-3</v>
      </c>
      <c r="AA106" s="243">
        <f t="shared" si="21"/>
        <v>7.0000000000000001E-3</v>
      </c>
    </row>
    <row r="107" spans="3:27" ht="12" x14ac:dyDescent="0.2">
      <c r="C107" s="325"/>
      <c r="D107" s="296" t="s">
        <v>107</v>
      </c>
      <c r="E107" s="297"/>
      <c r="F107" s="297"/>
      <c r="G107" s="44" t="s">
        <v>29</v>
      </c>
      <c r="H107" s="18" t="s">
        <v>174</v>
      </c>
      <c r="I107" s="18" t="s">
        <v>136</v>
      </c>
      <c r="J107" s="18" t="s">
        <v>136</v>
      </c>
      <c r="K107" s="18" t="s">
        <v>136</v>
      </c>
      <c r="L107" s="18" t="s">
        <v>136</v>
      </c>
      <c r="M107" s="244">
        <v>2.0000000000000001E-4</v>
      </c>
      <c r="N107" s="18" t="s">
        <v>136</v>
      </c>
      <c r="O107" s="18" t="s">
        <v>136</v>
      </c>
      <c r="P107" s="18" t="s">
        <v>136</v>
      </c>
      <c r="Q107" s="18" t="s">
        <v>136</v>
      </c>
      <c r="R107" s="18" t="s">
        <v>136</v>
      </c>
      <c r="S107" s="18" t="s">
        <v>136</v>
      </c>
      <c r="T107" s="18" t="s">
        <v>136</v>
      </c>
      <c r="U107" s="121">
        <v>0</v>
      </c>
      <c r="V107" s="122" t="s">
        <v>149</v>
      </c>
      <c r="W107" s="44">
        <v>1</v>
      </c>
      <c r="X107" s="245">
        <f t="shared" si="19"/>
        <v>2.0000000000000001E-4</v>
      </c>
      <c r="Y107" s="246" t="s">
        <v>152</v>
      </c>
      <c r="Z107" s="247">
        <f t="shared" si="20"/>
        <v>2.0000000000000001E-4</v>
      </c>
      <c r="AA107" s="63">
        <f t="shared" si="21"/>
        <v>2.0000000000000001E-4</v>
      </c>
    </row>
    <row r="108" spans="3:27" ht="12" x14ac:dyDescent="0.2">
      <c r="C108" s="325"/>
      <c r="D108" s="296" t="s">
        <v>203</v>
      </c>
      <c r="E108" s="297"/>
      <c r="F108" s="297"/>
      <c r="G108" s="44" t="s">
        <v>29</v>
      </c>
      <c r="H108" s="18" t="s">
        <v>176</v>
      </c>
      <c r="I108" s="18" t="s">
        <v>136</v>
      </c>
      <c r="J108" s="18" t="s">
        <v>136</v>
      </c>
      <c r="K108" s="18" t="s">
        <v>136</v>
      </c>
      <c r="L108" s="18" t="s">
        <v>136</v>
      </c>
      <c r="M108" s="230">
        <v>2.0000000000000001E-4</v>
      </c>
      <c r="N108" s="18" t="s">
        <v>136</v>
      </c>
      <c r="O108" s="18" t="s">
        <v>136</v>
      </c>
      <c r="P108" s="18" t="s">
        <v>136</v>
      </c>
      <c r="Q108" s="18" t="s">
        <v>136</v>
      </c>
      <c r="R108" s="18" t="s">
        <v>136</v>
      </c>
      <c r="S108" s="18" t="s">
        <v>136</v>
      </c>
      <c r="T108" s="18" t="s">
        <v>136</v>
      </c>
      <c r="U108" s="121">
        <v>0</v>
      </c>
      <c r="V108" s="122" t="s">
        <v>149</v>
      </c>
      <c r="W108" s="44">
        <v>1</v>
      </c>
      <c r="X108" s="139">
        <f t="shared" si="19"/>
        <v>2.0000000000000001E-4</v>
      </c>
      <c r="Y108" s="235" t="s">
        <v>152</v>
      </c>
      <c r="Z108" s="140">
        <f t="shared" si="20"/>
        <v>2.0000000000000001E-4</v>
      </c>
      <c r="AA108" s="138">
        <f t="shared" si="21"/>
        <v>2.0000000000000001E-4</v>
      </c>
    </row>
    <row r="109" spans="3:27" ht="12" x14ac:dyDescent="0.2">
      <c r="C109" s="325"/>
      <c r="D109" s="331" t="s">
        <v>108</v>
      </c>
      <c r="E109" s="332"/>
      <c r="F109" s="332"/>
      <c r="G109" s="75" t="s">
        <v>29</v>
      </c>
      <c r="H109" s="130" t="s">
        <v>195</v>
      </c>
      <c r="I109" s="130" t="s">
        <v>136</v>
      </c>
      <c r="J109" s="130" t="s">
        <v>136</v>
      </c>
      <c r="K109" s="130" t="s">
        <v>136</v>
      </c>
      <c r="L109" s="130" t="s">
        <v>136</v>
      </c>
      <c r="M109" s="248">
        <v>3.0000000000000001E-5</v>
      </c>
      <c r="N109" s="130" t="s">
        <v>136</v>
      </c>
      <c r="O109" s="130" t="s">
        <v>136</v>
      </c>
      <c r="P109" s="130" t="s">
        <v>136</v>
      </c>
      <c r="Q109" s="130" t="s">
        <v>136</v>
      </c>
      <c r="R109" s="130" t="s">
        <v>136</v>
      </c>
      <c r="S109" s="130" t="s">
        <v>136</v>
      </c>
      <c r="T109" s="130" t="s">
        <v>136</v>
      </c>
      <c r="U109" s="132">
        <v>0</v>
      </c>
      <c r="V109" s="133" t="s">
        <v>149</v>
      </c>
      <c r="W109" s="75">
        <v>1</v>
      </c>
      <c r="X109" s="249">
        <f t="shared" si="19"/>
        <v>3.0000000000000001E-5</v>
      </c>
      <c r="Y109" s="250" t="s">
        <v>152</v>
      </c>
      <c r="Z109" s="251">
        <f t="shared" si="20"/>
        <v>3.0000000000000001E-5</v>
      </c>
      <c r="AA109" s="252">
        <f t="shared" si="21"/>
        <v>3.0000000000000001E-5</v>
      </c>
    </row>
    <row r="110" spans="3:27" ht="12" x14ac:dyDescent="0.2">
      <c r="C110" s="325"/>
      <c r="D110" s="296" t="s">
        <v>109</v>
      </c>
      <c r="E110" s="297"/>
      <c r="F110" s="297"/>
      <c r="G110" s="44" t="s">
        <v>29</v>
      </c>
      <c r="H110" s="18" t="s">
        <v>189</v>
      </c>
      <c r="I110" s="18" t="s">
        <v>136</v>
      </c>
      <c r="J110" s="18" t="s">
        <v>136</v>
      </c>
      <c r="K110" s="18" t="s">
        <v>136</v>
      </c>
      <c r="L110" s="18" t="s">
        <v>136</v>
      </c>
      <c r="M110" s="161">
        <v>0.02</v>
      </c>
      <c r="N110" s="18" t="s">
        <v>136</v>
      </c>
      <c r="O110" s="18" t="s">
        <v>136</v>
      </c>
      <c r="P110" s="18" t="s">
        <v>136</v>
      </c>
      <c r="Q110" s="18" t="s">
        <v>136</v>
      </c>
      <c r="R110" s="18" t="s">
        <v>136</v>
      </c>
      <c r="S110" s="18" t="s">
        <v>136</v>
      </c>
      <c r="T110" s="18" t="s">
        <v>136</v>
      </c>
      <c r="U110" s="121">
        <v>0</v>
      </c>
      <c r="V110" s="122" t="s">
        <v>149</v>
      </c>
      <c r="W110" s="44">
        <v>1</v>
      </c>
      <c r="X110" s="159">
        <f t="shared" si="19"/>
        <v>0.02</v>
      </c>
      <c r="Y110" s="229" t="s">
        <v>152</v>
      </c>
      <c r="Z110" s="160">
        <f t="shared" si="20"/>
        <v>0.02</v>
      </c>
      <c r="AA110" s="161">
        <f t="shared" si="21"/>
        <v>0.02</v>
      </c>
    </row>
    <row r="111" spans="3:27" ht="12" x14ac:dyDescent="0.2">
      <c r="C111" s="325"/>
      <c r="D111" s="296" t="s">
        <v>110</v>
      </c>
      <c r="E111" s="297"/>
      <c r="F111" s="297"/>
      <c r="G111" s="44" t="s">
        <v>29</v>
      </c>
      <c r="H111" s="18" t="s">
        <v>176</v>
      </c>
      <c r="I111" s="18" t="s">
        <v>136</v>
      </c>
      <c r="J111" s="18" t="s">
        <v>136</v>
      </c>
      <c r="K111" s="18" t="s">
        <v>136</v>
      </c>
      <c r="L111" s="18" t="s">
        <v>136</v>
      </c>
      <c r="M111" s="63">
        <v>5.9999999999999995E-4</v>
      </c>
      <c r="N111" s="18" t="s">
        <v>136</v>
      </c>
      <c r="O111" s="18" t="s">
        <v>136</v>
      </c>
      <c r="P111" s="18" t="s">
        <v>136</v>
      </c>
      <c r="Q111" s="18" t="s">
        <v>136</v>
      </c>
      <c r="R111" s="18" t="s">
        <v>136</v>
      </c>
      <c r="S111" s="18" t="s">
        <v>136</v>
      </c>
      <c r="T111" s="18" t="s">
        <v>136</v>
      </c>
      <c r="U111" s="121">
        <v>0</v>
      </c>
      <c r="V111" s="122" t="s">
        <v>149</v>
      </c>
      <c r="W111" s="44">
        <v>1</v>
      </c>
      <c r="X111" s="245">
        <f t="shared" si="19"/>
        <v>5.9999999999999995E-4</v>
      </c>
      <c r="Y111" s="253" t="s">
        <v>152</v>
      </c>
      <c r="Z111" s="247">
        <f t="shared" si="20"/>
        <v>5.9999999999999995E-4</v>
      </c>
      <c r="AA111" s="63">
        <f t="shared" si="21"/>
        <v>5.9999999999999995E-4</v>
      </c>
    </row>
    <row r="112" spans="3:27" ht="12" x14ac:dyDescent="0.2">
      <c r="C112" s="325"/>
      <c r="D112" s="333" t="s">
        <v>158</v>
      </c>
      <c r="E112" s="334"/>
      <c r="F112" s="334"/>
      <c r="G112" s="137" t="s">
        <v>29</v>
      </c>
      <c r="H112" s="136" t="s">
        <v>196</v>
      </c>
      <c r="I112" s="136" t="s">
        <v>136</v>
      </c>
      <c r="J112" s="136" t="s">
        <v>136</v>
      </c>
      <c r="K112" s="136" t="s">
        <v>136</v>
      </c>
      <c r="L112" s="136" t="s">
        <v>136</v>
      </c>
      <c r="M112" s="190">
        <v>1.9000000000000001E-5</v>
      </c>
      <c r="N112" s="136" t="s">
        <v>136</v>
      </c>
      <c r="O112" s="136" t="s">
        <v>136</v>
      </c>
      <c r="P112" s="136" t="s">
        <v>136</v>
      </c>
      <c r="Q112" s="136" t="s">
        <v>136</v>
      </c>
      <c r="R112" s="136" t="s">
        <v>136</v>
      </c>
      <c r="S112" s="136" t="s">
        <v>136</v>
      </c>
      <c r="T112" s="136" t="s">
        <v>136</v>
      </c>
      <c r="U112" s="147">
        <v>0</v>
      </c>
      <c r="V112" s="148" t="s">
        <v>149</v>
      </c>
      <c r="W112" s="137">
        <v>1</v>
      </c>
      <c r="X112" s="191">
        <f t="shared" si="19"/>
        <v>1.9000000000000001E-5</v>
      </c>
      <c r="Y112" s="192" t="s">
        <v>152</v>
      </c>
      <c r="Z112" s="193">
        <f t="shared" si="20"/>
        <v>1.9000000000000001E-5</v>
      </c>
      <c r="AA112" s="194">
        <f t="shared" si="21"/>
        <v>1.9000000000000001E-5</v>
      </c>
    </row>
    <row r="113" spans="3:27" ht="12" x14ac:dyDescent="0.2">
      <c r="C113" s="325"/>
      <c r="D113" s="335" t="s">
        <v>155</v>
      </c>
      <c r="E113" s="336"/>
      <c r="F113" s="336"/>
      <c r="G113" s="44" t="s">
        <v>29</v>
      </c>
      <c r="H113" s="18" t="s">
        <v>136</v>
      </c>
      <c r="I113" s="18" t="s">
        <v>136</v>
      </c>
      <c r="J113" s="18" t="s">
        <v>136</v>
      </c>
      <c r="K113" s="18" t="s">
        <v>136</v>
      </c>
      <c r="L113" s="18" t="s">
        <v>136</v>
      </c>
      <c r="M113" s="262">
        <v>7.1999999999999997E-6</v>
      </c>
      <c r="N113" s="18" t="s">
        <v>136</v>
      </c>
      <c r="O113" s="18" t="s">
        <v>136</v>
      </c>
      <c r="P113" s="18" t="s">
        <v>136</v>
      </c>
      <c r="Q113" s="18" t="s">
        <v>136</v>
      </c>
      <c r="R113" s="18" t="s">
        <v>136</v>
      </c>
      <c r="S113" s="18" t="s">
        <v>136</v>
      </c>
      <c r="T113" s="18" t="s">
        <v>136</v>
      </c>
      <c r="U113" s="121" t="s">
        <v>136</v>
      </c>
      <c r="V113" s="122" t="s">
        <v>149</v>
      </c>
      <c r="W113" s="44">
        <f>COUNT(I113:T113)</f>
        <v>1</v>
      </c>
      <c r="X113" s="196">
        <f t="shared" si="19"/>
        <v>7.1999999999999997E-6</v>
      </c>
      <c r="Y113" s="197" t="s">
        <v>152</v>
      </c>
      <c r="Z113" s="198">
        <f t="shared" si="20"/>
        <v>7.1999999999999997E-6</v>
      </c>
      <c r="AA113" s="199">
        <f t="shared" si="21"/>
        <v>7.1999999999999997E-6</v>
      </c>
    </row>
    <row r="114" spans="3:27" ht="12" x14ac:dyDescent="0.2">
      <c r="C114" s="325"/>
      <c r="D114" s="335" t="s">
        <v>156</v>
      </c>
      <c r="E114" s="336"/>
      <c r="F114" s="336"/>
      <c r="G114" s="44" t="s">
        <v>29</v>
      </c>
      <c r="H114" s="18" t="s">
        <v>136</v>
      </c>
      <c r="I114" s="18" t="s">
        <v>136</v>
      </c>
      <c r="J114" s="18" t="s">
        <v>136</v>
      </c>
      <c r="K114" s="18" t="s">
        <v>136</v>
      </c>
      <c r="L114" s="18" t="s">
        <v>136</v>
      </c>
      <c r="M114" s="262">
        <v>3.7000000000000002E-6</v>
      </c>
      <c r="N114" s="18" t="s">
        <v>136</v>
      </c>
      <c r="O114" s="18" t="s">
        <v>136</v>
      </c>
      <c r="P114" s="18" t="s">
        <v>136</v>
      </c>
      <c r="Q114" s="18" t="s">
        <v>136</v>
      </c>
      <c r="R114" s="18" t="s">
        <v>136</v>
      </c>
      <c r="S114" s="18" t="s">
        <v>136</v>
      </c>
      <c r="T114" s="18" t="s">
        <v>136</v>
      </c>
      <c r="U114" s="121" t="s">
        <v>136</v>
      </c>
      <c r="V114" s="257" t="s">
        <v>149</v>
      </c>
      <c r="W114" s="44">
        <f t="shared" ref="W114:W116" si="22">COUNT(I114:T114)</f>
        <v>1</v>
      </c>
      <c r="X114" s="196">
        <f t="shared" si="19"/>
        <v>3.7000000000000002E-6</v>
      </c>
      <c r="Y114" s="197" t="s">
        <v>152</v>
      </c>
      <c r="Z114" s="198">
        <f t="shared" si="20"/>
        <v>3.7000000000000002E-6</v>
      </c>
      <c r="AA114" s="199">
        <f t="shared" si="21"/>
        <v>3.7000000000000002E-6</v>
      </c>
    </row>
    <row r="115" spans="3:27" ht="12" x14ac:dyDescent="0.2">
      <c r="C115" s="325"/>
      <c r="D115" s="335" t="s">
        <v>159</v>
      </c>
      <c r="E115" s="336"/>
      <c r="F115" s="336"/>
      <c r="G115" s="44" t="s">
        <v>29</v>
      </c>
      <c r="H115" s="18" t="s">
        <v>136</v>
      </c>
      <c r="I115" s="18" t="s">
        <v>136</v>
      </c>
      <c r="J115" s="18" t="s">
        <v>136</v>
      </c>
      <c r="K115" s="18" t="s">
        <v>136</v>
      </c>
      <c r="L115" s="18" t="s">
        <v>136</v>
      </c>
      <c r="M115" s="195">
        <v>1.2E-5</v>
      </c>
      <c r="N115" s="18" t="s">
        <v>136</v>
      </c>
      <c r="O115" s="18" t="s">
        <v>136</v>
      </c>
      <c r="P115" s="18" t="s">
        <v>136</v>
      </c>
      <c r="Q115" s="18" t="s">
        <v>136</v>
      </c>
      <c r="R115" s="18" t="s">
        <v>136</v>
      </c>
      <c r="S115" s="18" t="s">
        <v>136</v>
      </c>
      <c r="T115" s="18" t="s">
        <v>136</v>
      </c>
      <c r="U115" s="121" t="s">
        <v>136</v>
      </c>
      <c r="V115" s="257" t="s">
        <v>149</v>
      </c>
      <c r="W115" s="44">
        <f t="shared" si="22"/>
        <v>1</v>
      </c>
      <c r="X115" s="196">
        <f t="shared" si="19"/>
        <v>1.2E-5</v>
      </c>
      <c r="Y115" s="197" t="s">
        <v>152</v>
      </c>
      <c r="Z115" s="198">
        <f t="shared" si="20"/>
        <v>1.2E-5</v>
      </c>
      <c r="AA115" s="199">
        <f t="shared" si="21"/>
        <v>1.2E-5</v>
      </c>
    </row>
    <row r="116" spans="3:27" ht="12" x14ac:dyDescent="0.2">
      <c r="C116" s="325"/>
      <c r="D116" s="337" t="s">
        <v>160</v>
      </c>
      <c r="E116" s="338"/>
      <c r="F116" s="338"/>
      <c r="G116" s="75" t="s">
        <v>29</v>
      </c>
      <c r="H116" s="130" t="s">
        <v>136</v>
      </c>
      <c r="I116" s="130" t="s">
        <v>136</v>
      </c>
      <c r="J116" s="130" t="s">
        <v>136</v>
      </c>
      <c r="K116" s="130" t="s">
        <v>136</v>
      </c>
      <c r="L116" s="130" t="s">
        <v>136</v>
      </c>
      <c r="M116" s="200">
        <v>1.2E-5</v>
      </c>
      <c r="N116" s="130" t="s">
        <v>136</v>
      </c>
      <c r="O116" s="130" t="s">
        <v>136</v>
      </c>
      <c r="P116" s="130" t="s">
        <v>136</v>
      </c>
      <c r="Q116" s="130" t="s">
        <v>136</v>
      </c>
      <c r="R116" s="130" t="s">
        <v>136</v>
      </c>
      <c r="S116" s="130" t="s">
        <v>136</v>
      </c>
      <c r="T116" s="130" t="s">
        <v>136</v>
      </c>
      <c r="U116" s="132" t="s">
        <v>136</v>
      </c>
      <c r="V116" s="257" t="s">
        <v>149</v>
      </c>
      <c r="W116" s="75">
        <f t="shared" si="22"/>
        <v>1</v>
      </c>
      <c r="X116" s="201">
        <f t="shared" si="19"/>
        <v>1.2E-5</v>
      </c>
      <c r="Y116" s="202" t="s">
        <v>152</v>
      </c>
      <c r="Z116" s="203">
        <f t="shared" si="20"/>
        <v>1.2E-5</v>
      </c>
      <c r="AA116" s="204">
        <f t="shared" si="21"/>
        <v>1.2E-5</v>
      </c>
    </row>
    <row r="117" spans="3:27" ht="12" x14ac:dyDescent="0.2">
      <c r="C117" s="325"/>
      <c r="D117" s="296" t="s">
        <v>111</v>
      </c>
      <c r="E117" s="297"/>
      <c r="F117" s="297"/>
      <c r="G117" s="44" t="s">
        <v>29</v>
      </c>
      <c r="H117" s="18" t="s">
        <v>184</v>
      </c>
      <c r="I117" s="18" t="s">
        <v>136</v>
      </c>
      <c r="J117" s="18" t="s">
        <v>136</v>
      </c>
      <c r="K117" s="18" t="s">
        <v>136</v>
      </c>
      <c r="L117" s="18" t="s">
        <v>136</v>
      </c>
      <c r="M117" s="127">
        <v>1E-3</v>
      </c>
      <c r="N117" s="18" t="s">
        <v>136</v>
      </c>
      <c r="O117" s="18" t="s">
        <v>136</v>
      </c>
      <c r="P117" s="18" t="s">
        <v>136</v>
      </c>
      <c r="Q117" s="18" t="s">
        <v>136</v>
      </c>
      <c r="R117" s="18" t="s">
        <v>136</v>
      </c>
      <c r="S117" s="18" t="s">
        <v>136</v>
      </c>
      <c r="T117" s="18" t="s">
        <v>136</v>
      </c>
      <c r="U117" s="121">
        <v>0</v>
      </c>
      <c r="V117" s="122" t="s">
        <v>149</v>
      </c>
      <c r="W117" s="44">
        <v>1</v>
      </c>
      <c r="X117" s="128">
        <f t="shared" si="19"/>
        <v>1E-3</v>
      </c>
      <c r="Y117" s="50" t="s">
        <v>152</v>
      </c>
      <c r="Z117" s="129">
        <f t="shared" si="20"/>
        <v>1E-3</v>
      </c>
      <c r="AA117" s="127">
        <f t="shared" si="21"/>
        <v>1E-3</v>
      </c>
    </row>
    <row r="118" spans="3:27" ht="12" x14ac:dyDescent="0.2">
      <c r="C118" s="325"/>
      <c r="D118" s="296" t="s">
        <v>112</v>
      </c>
      <c r="E118" s="297"/>
      <c r="F118" s="297"/>
      <c r="G118" s="44" t="s">
        <v>29</v>
      </c>
      <c r="H118" s="18" t="s">
        <v>180</v>
      </c>
      <c r="I118" s="18" t="s">
        <v>136</v>
      </c>
      <c r="J118" s="70" t="s">
        <v>136</v>
      </c>
      <c r="K118" s="70" t="s">
        <v>136</v>
      </c>
      <c r="L118" s="18" t="s">
        <v>136</v>
      </c>
      <c r="M118" s="127">
        <v>3.0000000000000001E-3</v>
      </c>
      <c r="N118" s="18" t="s">
        <v>136</v>
      </c>
      <c r="O118" s="18" t="s">
        <v>136</v>
      </c>
      <c r="P118" s="18" t="s">
        <v>136</v>
      </c>
      <c r="Q118" s="18" t="s">
        <v>136</v>
      </c>
      <c r="R118" s="18" t="s">
        <v>136</v>
      </c>
      <c r="S118" s="18" t="s">
        <v>136</v>
      </c>
      <c r="T118" s="18" t="s">
        <v>136</v>
      </c>
      <c r="U118" s="121">
        <v>0</v>
      </c>
      <c r="V118" s="122" t="s">
        <v>149</v>
      </c>
      <c r="W118" s="44">
        <v>1</v>
      </c>
      <c r="X118" s="128">
        <f t="shared" si="19"/>
        <v>3.0000000000000001E-3</v>
      </c>
      <c r="Y118" s="50" t="s">
        <v>152</v>
      </c>
      <c r="Z118" s="129">
        <f t="shared" si="20"/>
        <v>3.0000000000000001E-3</v>
      </c>
      <c r="AA118" s="127">
        <f t="shared" si="21"/>
        <v>3.0000000000000001E-3</v>
      </c>
    </row>
    <row r="119" spans="3:27" ht="12" customHeight="1" x14ac:dyDescent="0.2">
      <c r="C119" s="325"/>
      <c r="D119" s="296" t="s">
        <v>113</v>
      </c>
      <c r="E119" s="297"/>
      <c r="F119" s="297"/>
      <c r="G119" s="44" t="s">
        <v>29</v>
      </c>
      <c r="H119" s="18" t="s">
        <v>197</v>
      </c>
      <c r="I119" s="18" t="s">
        <v>136</v>
      </c>
      <c r="J119" s="18" t="s">
        <v>136</v>
      </c>
      <c r="K119" s="18" t="s">
        <v>136</v>
      </c>
      <c r="L119" s="18" t="s">
        <v>136</v>
      </c>
      <c r="M119" s="111">
        <v>3.0000000000000001E-5</v>
      </c>
      <c r="N119" s="18" t="s">
        <v>136</v>
      </c>
      <c r="O119" s="18" t="s">
        <v>136</v>
      </c>
      <c r="P119" s="18" t="s">
        <v>136</v>
      </c>
      <c r="Q119" s="18" t="s">
        <v>136</v>
      </c>
      <c r="R119" s="18" t="s">
        <v>136</v>
      </c>
      <c r="S119" s="18" t="s">
        <v>136</v>
      </c>
      <c r="T119" s="18" t="s">
        <v>136</v>
      </c>
      <c r="U119" s="121">
        <v>0</v>
      </c>
      <c r="V119" s="122" t="s">
        <v>149</v>
      </c>
      <c r="W119" s="44">
        <v>1</v>
      </c>
      <c r="X119" s="112">
        <f t="shared" si="19"/>
        <v>3.0000000000000001E-5</v>
      </c>
      <c r="Y119" s="205" t="s">
        <v>152</v>
      </c>
      <c r="Z119" s="113">
        <f t="shared" si="20"/>
        <v>3.0000000000000001E-5</v>
      </c>
      <c r="AA119" s="111">
        <f t="shared" si="21"/>
        <v>3.0000000000000001E-5</v>
      </c>
    </row>
    <row r="120" spans="3:27" ht="16.5" customHeight="1" x14ac:dyDescent="0.2">
      <c r="C120" s="325"/>
      <c r="D120" s="296" t="s">
        <v>114</v>
      </c>
      <c r="E120" s="297"/>
      <c r="F120" s="297"/>
      <c r="G120" s="44" t="s">
        <v>29</v>
      </c>
      <c r="H120" s="18" t="s">
        <v>174</v>
      </c>
      <c r="I120" s="18" t="s">
        <v>136</v>
      </c>
      <c r="J120" s="18" t="s">
        <v>136</v>
      </c>
      <c r="K120" s="18" t="s">
        <v>136</v>
      </c>
      <c r="L120" s="18" t="s">
        <v>136</v>
      </c>
      <c r="M120" s="127">
        <v>2E-3</v>
      </c>
      <c r="N120" s="18" t="s">
        <v>136</v>
      </c>
      <c r="O120" s="18" t="s">
        <v>136</v>
      </c>
      <c r="P120" s="18" t="s">
        <v>136</v>
      </c>
      <c r="Q120" s="18" t="s">
        <v>136</v>
      </c>
      <c r="R120" s="18" t="s">
        <v>136</v>
      </c>
      <c r="S120" s="18" t="s">
        <v>136</v>
      </c>
      <c r="T120" s="18" t="s">
        <v>136</v>
      </c>
      <c r="U120" s="121">
        <v>0</v>
      </c>
      <c r="V120" s="122" t="s">
        <v>149</v>
      </c>
      <c r="W120" s="44">
        <v>1</v>
      </c>
      <c r="X120" s="128">
        <f t="shared" si="19"/>
        <v>2E-3</v>
      </c>
      <c r="Y120" s="50" t="s">
        <v>152</v>
      </c>
      <c r="Z120" s="129">
        <f t="shared" si="20"/>
        <v>2E-3</v>
      </c>
      <c r="AA120" s="127">
        <f t="shared" si="21"/>
        <v>2E-3</v>
      </c>
    </row>
    <row r="121" spans="3:27" ht="12" x14ac:dyDescent="0.2">
      <c r="C121" s="326"/>
      <c r="D121" s="299" t="s">
        <v>115</v>
      </c>
      <c r="E121" s="300"/>
      <c r="F121" s="300"/>
      <c r="G121" s="53" t="s">
        <v>29</v>
      </c>
      <c r="H121" s="27" t="s">
        <v>168</v>
      </c>
      <c r="I121" s="27" t="s">
        <v>136</v>
      </c>
      <c r="J121" s="27" t="s">
        <v>136</v>
      </c>
      <c r="K121" s="27" t="s">
        <v>136</v>
      </c>
      <c r="L121" s="27" t="s">
        <v>136</v>
      </c>
      <c r="M121" s="114">
        <v>2.9999999999999997E-4</v>
      </c>
      <c r="N121" s="27" t="s">
        <v>136</v>
      </c>
      <c r="O121" s="27" t="s">
        <v>136</v>
      </c>
      <c r="P121" s="27" t="s">
        <v>136</v>
      </c>
      <c r="Q121" s="27" t="s">
        <v>136</v>
      </c>
      <c r="R121" s="27" t="s">
        <v>136</v>
      </c>
      <c r="S121" s="27" t="s">
        <v>136</v>
      </c>
      <c r="T121" s="27" t="s">
        <v>136</v>
      </c>
      <c r="U121" s="163">
        <v>0</v>
      </c>
      <c r="V121" s="164" t="s">
        <v>149</v>
      </c>
      <c r="W121" s="53">
        <v>1</v>
      </c>
      <c r="X121" s="139">
        <f t="shared" si="19"/>
        <v>2.9999999999999997E-4</v>
      </c>
      <c r="Y121" s="206" t="s">
        <v>152</v>
      </c>
      <c r="Z121" s="140">
        <f t="shared" si="20"/>
        <v>2.9999999999999997E-4</v>
      </c>
      <c r="AA121" s="138">
        <f t="shared" si="21"/>
        <v>2.9999999999999997E-4</v>
      </c>
    </row>
    <row r="122" spans="3:27" ht="12" customHeight="1" x14ac:dyDescent="0.2">
      <c r="C122" s="324" t="s">
        <v>116</v>
      </c>
      <c r="D122" s="293" t="s">
        <v>117</v>
      </c>
      <c r="E122" s="294"/>
      <c r="F122" s="294"/>
      <c r="G122" s="119" t="s">
        <v>29</v>
      </c>
      <c r="H122" s="180" t="s">
        <v>136</v>
      </c>
      <c r="I122" s="180" t="s">
        <v>136</v>
      </c>
      <c r="J122" s="207" t="s">
        <v>137</v>
      </c>
      <c r="K122" s="207" t="s">
        <v>136</v>
      </c>
      <c r="L122" s="180" t="s">
        <v>136</v>
      </c>
      <c r="M122" s="180" t="s">
        <v>136</v>
      </c>
      <c r="N122" s="180" t="s">
        <v>136</v>
      </c>
      <c r="O122" s="180" t="s">
        <v>136</v>
      </c>
      <c r="P122" s="180" t="s">
        <v>136</v>
      </c>
      <c r="Q122" s="180" t="s">
        <v>136</v>
      </c>
      <c r="R122" s="180" t="s">
        <v>136</v>
      </c>
      <c r="S122" s="180" t="s">
        <v>136</v>
      </c>
      <c r="T122" s="180" t="s">
        <v>136</v>
      </c>
      <c r="U122" s="182"/>
      <c r="V122" s="183"/>
      <c r="W122" s="119"/>
      <c r="X122" s="33"/>
      <c r="Y122" s="34" t="s">
        <v>136</v>
      </c>
      <c r="Z122" s="29"/>
      <c r="AA122" s="28" t="s">
        <v>136</v>
      </c>
    </row>
    <row r="123" spans="3:27" ht="12" x14ac:dyDescent="0.2">
      <c r="C123" s="325"/>
      <c r="D123" s="296" t="s">
        <v>118</v>
      </c>
      <c r="E123" s="297"/>
      <c r="F123" s="208"/>
      <c r="G123" s="209" t="s">
        <v>119</v>
      </c>
      <c r="H123" s="18" t="s">
        <v>136</v>
      </c>
      <c r="I123" s="18" t="s">
        <v>136</v>
      </c>
      <c r="J123" s="87" t="s">
        <v>137</v>
      </c>
      <c r="K123" s="87" t="s">
        <v>136</v>
      </c>
      <c r="L123" s="18" t="s">
        <v>136</v>
      </c>
      <c r="M123" s="18" t="s">
        <v>136</v>
      </c>
      <c r="N123" s="18" t="s">
        <v>136</v>
      </c>
      <c r="O123" s="18" t="s">
        <v>136</v>
      </c>
      <c r="P123" s="18" t="s">
        <v>136</v>
      </c>
      <c r="Q123" s="18" t="s">
        <v>136</v>
      </c>
      <c r="R123" s="18" t="s">
        <v>136</v>
      </c>
      <c r="S123" s="18" t="s">
        <v>136</v>
      </c>
      <c r="T123" s="18" t="s">
        <v>136</v>
      </c>
      <c r="U123" s="121"/>
      <c r="V123" s="122"/>
      <c r="W123" s="44"/>
      <c r="X123" s="15"/>
      <c r="Y123" s="16" t="s">
        <v>136</v>
      </c>
      <c r="Z123" s="17"/>
      <c r="AA123" s="18" t="s">
        <v>136</v>
      </c>
    </row>
    <row r="124" spans="3:27" ht="12" x14ac:dyDescent="0.2">
      <c r="C124" s="325"/>
      <c r="D124" s="296" t="s">
        <v>120</v>
      </c>
      <c r="E124" s="297"/>
      <c r="F124" s="297"/>
      <c r="G124" s="44" t="s">
        <v>29</v>
      </c>
      <c r="H124" s="18" t="s">
        <v>136</v>
      </c>
      <c r="I124" s="18" t="s">
        <v>136</v>
      </c>
      <c r="J124" s="87" t="s">
        <v>136</v>
      </c>
      <c r="K124" s="87" t="s">
        <v>136</v>
      </c>
      <c r="L124" s="18" t="s">
        <v>136</v>
      </c>
      <c r="M124" s="18" t="s">
        <v>136</v>
      </c>
      <c r="N124" s="18" t="s">
        <v>136</v>
      </c>
      <c r="O124" s="18" t="s">
        <v>136</v>
      </c>
      <c r="P124" s="18" t="s">
        <v>136</v>
      </c>
      <c r="Q124" s="18" t="s">
        <v>136</v>
      </c>
      <c r="R124" s="18" t="s">
        <v>136</v>
      </c>
      <c r="S124" s="18" t="s">
        <v>136</v>
      </c>
      <c r="T124" s="18" t="s">
        <v>136</v>
      </c>
      <c r="U124" s="121"/>
      <c r="V124" s="122"/>
      <c r="W124" s="44"/>
      <c r="X124" s="15"/>
      <c r="Y124" s="16" t="s">
        <v>136</v>
      </c>
      <c r="Z124" s="17"/>
      <c r="AA124" s="18" t="s">
        <v>136</v>
      </c>
    </row>
    <row r="125" spans="3:27" ht="12" x14ac:dyDescent="0.2">
      <c r="C125" s="325"/>
      <c r="D125" s="299" t="s">
        <v>121</v>
      </c>
      <c r="E125" s="300"/>
      <c r="F125" s="300"/>
      <c r="G125" s="53" t="s">
        <v>29</v>
      </c>
      <c r="H125" s="27" t="s">
        <v>136</v>
      </c>
      <c r="I125" s="27" t="s">
        <v>136</v>
      </c>
      <c r="J125" s="115" t="s">
        <v>136</v>
      </c>
      <c r="K125" s="115" t="s">
        <v>136</v>
      </c>
      <c r="L125" s="27" t="s">
        <v>136</v>
      </c>
      <c r="M125" s="27" t="s">
        <v>136</v>
      </c>
      <c r="N125" s="27" t="s">
        <v>136</v>
      </c>
      <c r="O125" s="27" t="s">
        <v>136</v>
      </c>
      <c r="P125" s="27" t="s">
        <v>136</v>
      </c>
      <c r="Q125" s="27" t="s">
        <v>136</v>
      </c>
      <c r="R125" s="27" t="s">
        <v>136</v>
      </c>
      <c r="S125" s="27" t="s">
        <v>136</v>
      </c>
      <c r="T125" s="27" t="s">
        <v>136</v>
      </c>
      <c r="U125" s="163"/>
      <c r="V125" s="164"/>
      <c r="W125" s="53"/>
      <c r="X125" s="24"/>
      <c r="Y125" s="25" t="s">
        <v>136</v>
      </c>
      <c r="Z125" s="26"/>
      <c r="AA125" s="27" t="s">
        <v>136</v>
      </c>
    </row>
    <row r="126" spans="3:27" ht="12" x14ac:dyDescent="0.2">
      <c r="C126" s="325"/>
      <c r="D126" s="296" t="s">
        <v>122</v>
      </c>
      <c r="E126" s="297"/>
      <c r="F126" s="297"/>
      <c r="G126" s="44"/>
      <c r="H126" s="87" t="s">
        <v>137</v>
      </c>
      <c r="I126" s="87">
        <v>16</v>
      </c>
      <c r="J126" s="87">
        <v>19</v>
      </c>
      <c r="K126" s="70">
        <v>17</v>
      </c>
      <c r="L126" s="87">
        <v>18</v>
      </c>
      <c r="M126" s="87">
        <v>18</v>
      </c>
      <c r="N126" s="87">
        <v>21</v>
      </c>
      <c r="O126" s="87">
        <v>21</v>
      </c>
      <c r="P126" s="87">
        <v>21</v>
      </c>
      <c r="Q126" s="87">
        <v>21</v>
      </c>
      <c r="R126" s="87">
        <v>26</v>
      </c>
      <c r="S126" s="87">
        <v>24</v>
      </c>
      <c r="T126" s="87">
        <v>23</v>
      </c>
      <c r="U126" s="121"/>
      <c r="V126" s="122"/>
      <c r="W126" s="44"/>
      <c r="X126" s="15"/>
      <c r="Y126" s="16"/>
      <c r="Z126" s="17"/>
      <c r="AA126" s="18"/>
    </row>
    <row r="127" spans="3:27" ht="14.25" customHeight="1" x14ac:dyDescent="0.2">
      <c r="C127" s="325"/>
      <c r="D127" s="296"/>
      <c r="E127" s="297"/>
      <c r="F127" s="297"/>
      <c r="G127" s="44" t="s">
        <v>123</v>
      </c>
      <c r="H127" s="87" t="s">
        <v>137</v>
      </c>
      <c r="I127" s="87">
        <v>17</v>
      </c>
      <c r="J127" s="87">
        <v>18</v>
      </c>
      <c r="K127" s="70">
        <v>17</v>
      </c>
      <c r="L127" s="87">
        <v>17</v>
      </c>
      <c r="M127" s="87">
        <v>18</v>
      </c>
      <c r="N127" s="87">
        <v>21</v>
      </c>
      <c r="O127" s="87">
        <v>21</v>
      </c>
      <c r="P127" s="87">
        <v>20</v>
      </c>
      <c r="Q127" s="87">
        <v>21</v>
      </c>
      <c r="R127" s="87">
        <v>26</v>
      </c>
      <c r="S127" s="87">
        <v>23</v>
      </c>
      <c r="T127" s="87">
        <v>22</v>
      </c>
      <c r="U127" s="12" t="s">
        <v>136</v>
      </c>
      <c r="V127" s="13" t="s">
        <v>149</v>
      </c>
      <c r="W127" s="14">
        <f>COUNT(I126:T127)</f>
        <v>24</v>
      </c>
      <c r="X127" s="12">
        <f>MIN(I126:T127)</f>
        <v>16</v>
      </c>
      <c r="Y127" s="13" t="s">
        <v>152</v>
      </c>
      <c r="Z127" s="14">
        <f>MAX(I126:T127)</f>
        <v>26</v>
      </c>
      <c r="AA127" s="83">
        <f>AVERAGE(I126:T127)</f>
        <v>20.25</v>
      </c>
    </row>
    <row r="128" spans="3:27" ht="12" x14ac:dyDescent="0.2">
      <c r="C128" s="325"/>
      <c r="D128" s="296"/>
      <c r="E128" s="297"/>
      <c r="F128" s="297"/>
      <c r="G128" s="44"/>
      <c r="H128" s="87" t="s">
        <v>136</v>
      </c>
      <c r="I128" s="87" t="s">
        <v>136</v>
      </c>
      <c r="J128" s="87" t="s">
        <v>136</v>
      </c>
      <c r="K128" s="87" t="s">
        <v>136</v>
      </c>
      <c r="L128" s="87" t="s">
        <v>136</v>
      </c>
      <c r="M128" s="87" t="s">
        <v>136</v>
      </c>
      <c r="N128" s="87" t="s">
        <v>137</v>
      </c>
      <c r="O128" s="87" t="s">
        <v>137</v>
      </c>
      <c r="P128" s="87" t="s">
        <v>206</v>
      </c>
      <c r="Q128" s="87" t="s">
        <v>137</v>
      </c>
      <c r="R128" s="87" t="s">
        <v>137</v>
      </c>
      <c r="S128" s="87" t="s">
        <v>136</v>
      </c>
      <c r="T128" s="87" t="s">
        <v>136</v>
      </c>
      <c r="U128" s="121"/>
      <c r="V128" s="122"/>
      <c r="W128" s="44"/>
      <c r="X128" s="15"/>
      <c r="Y128" s="16"/>
      <c r="Z128" s="17"/>
      <c r="AA128" s="18"/>
    </row>
    <row r="129" spans="3:27" ht="12" x14ac:dyDescent="0.2">
      <c r="C129" s="326"/>
      <c r="D129" s="299"/>
      <c r="E129" s="300"/>
      <c r="F129" s="300"/>
      <c r="G129" s="53"/>
      <c r="H129" s="115" t="s">
        <v>136</v>
      </c>
      <c r="I129" s="115" t="s">
        <v>136</v>
      </c>
      <c r="J129" s="115" t="s">
        <v>136</v>
      </c>
      <c r="K129" s="115" t="s">
        <v>136</v>
      </c>
      <c r="L129" s="115" t="s">
        <v>136</v>
      </c>
      <c r="M129" s="115" t="s">
        <v>136</v>
      </c>
      <c r="N129" s="115" t="s">
        <v>137</v>
      </c>
      <c r="O129" s="115" t="s">
        <v>137</v>
      </c>
      <c r="P129" s="115" t="s">
        <v>206</v>
      </c>
      <c r="Q129" s="115" t="s">
        <v>137</v>
      </c>
      <c r="R129" s="115" t="s">
        <v>137</v>
      </c>
      <c r="S129" s="115" t="s">
        <v>136</v>
      </c>
      <c r="T129" s="115" t="s">
        <v>136</v>
      </c>
      <c r="U129" s="163"/>
      <c r="V129" s="164"/>
      <c r="W129" s="53"/>
      <c r="X129" s="24"/>
      <c r="Y129" s="25"/>
      <c r="Z129" s="26"/>
      <c r="AA129" s="27"/>
    </row>
    <row r="130" spans="3:27" ht="12" x14ac:dyDescent="0.2">
      <c r="D130" s="210" t="s">
        <v>142</v>
      </c>
      <c r="E130" s="3" t="s">
        <v>143</v>
      </c>
      <c r="G130" s="258"/>
      <c r="H130" s="212" t="s">
        <v>29</v>
      </c>
      <c r="I130" s="212"/>
    </row>
  </sheetData>
  <dataConsolidate/>
  <mergeCells count="125">
    <mergeCell ref="D118:F118"/>
    <mergeCell ref="D119:F119"/>
    <mergeCell ref="D120:F120"/>
    <mergeCell ref="D121:F121"/>
    <mergeCell ref="C122:C129"/>
    <mergeCell ref="D122:F122"/>
    <mergeCell ref="D123:E123"/>
    <mergeCell ref="D124:F124"/>
    <mergeCell ref="D125:F125"/>
    <mergeCell ref="D126:F129"/>
    <mergeCell ref="C86:C121"/>
    <mergeCell ref="D95:F95"/>
    <mergeCell ref="D96:F96"/>
    <mergeCell ref="D97:F97"/>
    <mergeCell ref="D98:F98"/>
    <mergeCell ref="D99:F99"/>
    <mergeCell ref="D100:F100"/>
    <mergeCell ref="D86:F86"/>
    <mergeCell ref="D87:F87"/>
    <mergeCell ref="D109:F109"/>
    <mergeCell ref="D110:F110"/>
    <mergeCell ref="D111:F111"/>
    <mergeCell ref="D117:F117"/>
    <mergeCell ref="D101:F101"/>
    <mergeCell ref="D92:F92"/>
    <mergeCell ref="D93:F93"/>
    <mergeCell ref="D94:F94"/>
    <mergeCell ref="C81:C85"/>
    <mergeCell ref="D81:F81"/>
    <mergeCell ref="D82:F82"/>
    <mergeCell ref="D83:F83"/>
    <mergeCell ref="D84:F84"/>
    <mergeCell ref="D85:F85"/>
    <mergeCell ref="D88:F88"/>
    <mergeCell ref="D89:F89"/>
    <mergeCell ref="D90:F90"/>
    <mergeCell ref="D112:F112"/>
    <mergeCell ref="D113:F113"/>
    <mergeCell ref="D114:F114"/>
    <mergeCell ref="D115:F115"/>
    <mergeCell ref="D116:F116"/>
    <mergeCell ref="D65:F65"/>
    <mergeCell ref="D66:F66"/>
    <mergeCell ref="D67:F67"/>
    <mergeCell ref="D68:F68"/>
    <mergeCell ref="D69:F69"/>
    <mergeCell ref="D107:F107"/>
    <mergeCell ref="D108:F108"/>
    <mergeCell ref="D103:F103"/>
    <mergeCell ref="D104:F104"/>
    <mergeCell ref="D105:F105"/>
    <mergeCell ref="D106:F106"/>
    <mergeCell ref="D74:F74"/>
    <mergeCell ref="D75:F75"/>
    <mergeCell ref="D76:F76"/>
    <mergeCell ref="D77:F77"/>
    <mergeCell ref="D78:F78"/>
    <mergeCell ref="D79:F79"/>
    <mergeCell ref="D102:F102"/>
    <mergeCell ref="D91:F91"/>
    <mergeCell ref="C70:C80"/>
    <mergeCell ref="D70:F70"/>
    <mergeCell ref="D71:F71"/>
    <mergeCell ref="D72:F72"/>
    <mergeCell ref="D73:F73"/>
    <mergeCell ref="C43:C69"/>
    <mergeCell ref="D80:F80"/>
    <mergeCell ref="D59:F59"/>
    <mergeCell ref="D60:F60"/>
    <mergeCell ref="D61:F61"/>
    <mergeCell ref="D62:F62"/>
    <mergeCell ref="D63:F63"/>
    <mergeCell ref="D64:F64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26:F26"/>
    <mergeCell ref="C27:F27"/>
    <mergeCell ref="C28:F28"/>
    <mergeCell ref="C29:C42"/>
    <mergeCell ref="D29:F32"/>
    <mergeCell ref="D33:F33"/>
    <mergeCell ref="D34:F34"/>
    <mergeCell ref="D35:F35"/>
    <mergeCell ref="D36:F36"/>
    <mergeCell ref="D37:E37"/>
    <mergeCell ref="C5:G5"/>
    <mergeCell ref="C6:G9"/>
    <mergeCell ref="C10:G13"/>
    <mergeCell ref="C14:F17"/>
    <mergeCell ref="C18:F21"/>
    <mergeCell ref="C22:F2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33">
    <cfRule type="cellIs" dxfId="490" priority="1" stopIfTrue="1" operator="greaterThan">
      <formula>"～"</formula>
    </cfRule>
  </conditionalFormatting>
  <conditionalFormatting sqref="J33">
    <cfRule type="cellIs" dxfId="489" priority="2" stopIfTrue="1" operator="greaterThan">
      <formula>"～"</formula>
    </cfRule>
  </conditionalFormatting>
  <conditionalFormatting sqref="K33">
    <cfRule type="cellIs" dxfId="488" priority="3" stopIfTrue="1" operator="greaterThan">
      <formula>"～"</formula>
    </cfRule>
  </conditionalFormatting>
  <conditionalFormatting sqref="L33">
    <cfRule type="cellIs" dxfId="487" priority="4" stopIfTrue="1" operator="greaterThan">
      <formula>"～"</formula>
    </cfRule>
  </conditionalFormatting>
  <conditionalFormatting sqref="M33">
    <cfRule type="cellIs" dxfId="486" priority="5" stopIfTrue="1" operator="greaterThan">
      <formula>"～"</formula>
    </cfRule>
  </conditionalFormatting>
  <conditionalFormatting sqref="N33">
    <cfRule type="cellIs" dxfId="485" priority="6" stopIfTrue="1" operator="greaterThan">
      <formula>"～"</formula>
    </cfRule>
  </conditionalFormatting>
  <conditionalFormatting sqref="O33">
    <cfRule type="cellIs" dxfId="484" priority="7" stopIfTrue="1" operator="greaterThan">
      <formula>"～"</formula>
    </cfRule>
  </conditionalFormatting>
  <conditionalFormatting sqref="P33">
    <cfRule type="cellIs" dxfId="483" priority="8" stopIfTrue="1" operator="greaterThan">
      <formula>"～"</formula>
    </cfRule>
  </conditionalFormatting>
  <conditionalFormatting sqref="Q33">
    <cfRule type="cellIs" dxfId="482" priority="9" stopIfTrue="1" operator="greaterThan">
      <formula>"～"</formula>
    </cfRule>
  </conditionalFormatting>
  <conditionalFormatting sqref="R33">
    <cfRule type="cellIs" dxfId="481" priority="10" stopIfTrue="1" operator="greaterThan">
      <formula>"～"</formula>
    </cfRule>
  </conditionalFormatting>
  <conditionalFormatting sqref="S33">
    <cfRule type="cellIs" dxfId="480" priority="11" stopIfTrue="1" operator="greaterThan">
      <formula>"～"</formula>
    </cfRule>
  </conditionalFormatting>
  <conditionalFormatting sqref="T33">
    <cfRule type="cellIs" dxfId="479" priority="12" stopIfTrue="1" operator="greaterThan">
      <formula>"～"</formula>
    </cfRule>
  </conditionalFormatting>
  <conditionalFormatting sqref="I34">
    <cfRule type="cellIs" dxfId="478" priority="13" stopIfTrue="1" operator="greaterThan">
      <formula>"～"</formula>
    </cfRule>
  </conditionalFormatting>
  <conditionalFormatting sqref="J34">
    <cfRule type="cellIs" dxfId="477" priority="14" stopIfTrue="1" operator="greaterThan">
      <formula>"～"</formula>
    </cfRule>
  </conditionalFormatting>
  <conditionalFormatting sqref="K34">
    <cfRule type="cellIs" dxfId="476" priority="15" stopIfTrue="1" operator="greaterThan">
      <formula>"～"</formula>
    </cfRule>
  </conditionalFormatting>
  <conditionalFormatting sqref="L34">
    <cfRule type="cellIs" dxfId="475" priority="16" stopIfTrue="1" operator="greaterThan">
      <formula>"～"</formula>
    </cfRule>
  </conditionalFormatting>
  <conditionalFormatting sqref="M34">
    <cfRule type="cellIs" dxfId="474" priority="17" stopIfTrue="1" operator="greaterThan">
      <formula>"～"</formula>
    </cfRule>
  </conditionalFormatting>
  <conditionalFormatting sqref="N34">
    <cfRule type="cellIs" dxfId="473" priority="18" stopIfTrue="1" operator="greaterThan">
      <formula>"～"</formula>
    </cfRule>
  </conditionalFormatting>
  <conditionalFormatting sqref="O34">
    <cfRule type="cellIs" dxfId="472" priority="19" stopIfTrue="1" operator="greaterThan">
      <formula>"～"</formula>
    </cfRule>
  </conditionalFormatting>
  <conditionalFormatting sqref="P34">
    <cfRule type="cellIs" dxfId="471" priority="20" stopIfTrue="1" operator="greaterThan">
      <formula>"～"</formula>
    </cfRule>
  </conditionalFormatting>
  <conditionalFormatting sqref="Q34">
    <cfRule type="cellIs" dxfId="470" priority="21" stopIfTrue="1" operator="greaterThan">
      <formula>"～"</formula>
    </cfRule>
  </conditionalFormatting>
  <conditionalFormatting sqref="R34">
    <cfRule type="cellIs" dxfId="469" priority="22" stopIfTrue="1" operator="greaterThan">
      <formula>"～"</formula>
    </cfRule>
  </conditionalFormatting>
  <conditionalFormatting sqref="S34">
    <cfRule type="cellIs" dxfId="468" priority="23" stopIfTrue="1" operator="greaterThan">
      <formula>"～"</formula>
    </cfRule>
  </conditionalFormatting>
  <conditionalFormatting sqref="T34">
    <cfRule type="cellIs" dxfId="467" priority="24" stopIfTrue="1" operator="greaterThan">
      <formula>"～"</formula>
    </cfRule>
  </conditionalFormatting>
  <conditionalFormatting sqref="I35">
    <cfRule type="cellIs" dxfId="466" priority="25" stopIfTrue="1" operator="greaterThan">
      <formula>"～"</formula>
    </cfRule>
  </conditionalFormatting>
  <conditionalFormatting sqref="J35">
    <cfRule type="cellIs" dxfId="465" priority="26" stopIfTrue="1" operator="greaterThan">
      <formula>"～"</formula>
    </cfRule>
  </conditionalFormatting>
  <conditionalFormatting sqref="K35">
    <cfRule type="cellIs" dxfId="464" priority="27" stopIfTrue="1" operator="greaterThan">
      <formula>"～"</formula>
    </cfRule>
  </conditionalFormatting>
  <conditionalFormatting sqref="L35">
    <cfRule type="cellIs" dxfId="463" priority="28" stopIfTrue="1" operator="greaterThan">
      <formula>"～"</formula>
    </cfRule>
  </conditionalFormatting>
  <conditionalFormatting sqref="M35">
    <cfRule type="cellIs" dxfId="462" priority="29" stopIfTrue="1" operator="greaterThan">
      <formula>"～"</formula>
    </cfRule>
  </conditionalFormatting>
  <conditionalFormatting sqref="N35">
    <cfRule type="cellIs" dxfId="461" priority="30" stopIfTrue="1" operator="greaterThan">
      <formula>"～"</formula>
    </cfRule>
  </conditionalFormatting>
  <conditionalFormatting sqref="O35">
    <cfRule type="cellIs" dxfId="460" priority="31" stopIfTrue="1" operator="greaterThan">
      <formula>"～"</formula>
    </cfRule>
  </conditionalFormatting>
  <conditionalFormatting sqref="P35">
    <cfRule type="cellIs" dxfId="459" priority="32" stopIfTrue="1" operator="greaterThan">
      <formula>"～"</formula>
    </cfRule>
  </conditionalFormatting>
  <conditionalFormatting sqref="Q35">
    <cfRule type="cellIs" dxfId="458" priority="33" stopIfTrue="1" operator="greaterThan">
      <formula>"～"</formula>
    </cfRule>
  </conditionalFormatting>
  <conditionalFormatting sqref="R35">
    <cfRule type="cellIs" dxfId="457" priority="34" stopIfTrue="1" operator="greaterThan">
      <formula>"～"</formula>
    </cfRule>
  </conditionalFormatting>
  <conditionalFormatting sqref="S35">
    <cfRule type="cellIs" dxfId="456" priority="35" stopIfTrue="1" operator="greaterThan">
      <formula>"～"</formula>
    </cfRule>
  </conditionalFormatting>
  <conditionalFormatting sqref="T35">
    <cfRule type="cellIs" dxfId="455" priority="36" stopIfTrue="1" operator="greaterThan">
      <formula>"～"</formula>
    </cfRule>
  </conditionalFormatting>
  <conditionalFormatting sqref="I36">
    <cfRule type="cellIs" dxfId="454" priority="37" stopIfTrue="1" operator="greaterThan">
      <formula>"～"</formula>
    </cfRule>
  </conditionalFormatting>
  <conditionalFormatting sqref="J36">
    <cfRule type="cellIs" dxfId="453" priority="38" stopIfTrue="1" operator="greaterThan">
      <formula>"～"</formula>
    </cfRule>
  </conditionalFormatting>
  <conditionalFormatting sqref="K36">
    <cfRule type="cellIs" dxfId="452" priority="39" stopIfTrue="1" operator="greaterThan">
      <formula>"～"</formula>
    </cfRule>
  </conditionalFormatting>
  <conditionalFormatting sqref="L36">
    <cfRule type="cellIs" dxfId="451" priority="40" stopIfTrue="1" operator="greaterThan">
      <formula>"～"</formula>
    </cfRule>
  </conditionalFormatting>
  <conditionalFormatting sqref="M36">
    <cfRule type="cellIs" dxfId="450" priority="41" stopIfTrue="1" operator="greaterThan">
      <formula>"～"</formula>
    </cfRule>
  </conditionalFormatting>
  <conditionalFormatting sqref="N36">
    <cfRule type="cellIs" dxfId="449" priority="42" stopIfTrue="1" operator="greaterThan">
      <formula>"～"</formula>
    </cfRule>
  </conditionalFormatting>
  <conditionalFormatting sqref="O36">
    <cfRule type="cellIs" dxfId="448" priority="43" stopIfTrue="1" operator="greaterThan">
      <formula>"～"</formula>
    </cfRule>
  </conditionalFormatting>
  <conditionalFormatting sqref="P36">
    <cfRule type="cellIs" dxfId="447" priority="44" stopIfTrue="1" operator="greaterThan">
      <formula>"～"</formula>
    </cfRule>
  </conditionalFormatting>
  <conditionalFormatting sqref="Q36">
    <cfRule type="cellIs" dxfId="446" priority="45" stopIfTrue="1" operator="greaterThan">
      <formula>"～"</formula>
    </cfRule>
  </conditionalFormatting>
  <conditionalFormatting sqref="R36">
    <cfRule type="cellIs" dxfId="445" priority="46" stopIfTrue="1" operator="greaterThan">
      <formula>"～"</formula>
    </cfRule>
  </conditionalFormatting>
  <conditionalFormatting sqref="S36">
    <cfRule type="cellIs" dxfId="444" priority="47" stopIfTrue="1" operator="greaterThan">
      <formula>"～"</formula>
    </cfRule>
  </conditionalFormatting>
  <conditionalFormatting sqref="T36">
    <cfRule type="cellIs" dxfId="443" priority="48" stopIfTrue="1" operator="greaterThan">
      <formula>"～"</formula>
    </cfRule>
  </conditionalFormatting>
  <conditionalFormatting sqref="I37">
    <cfRule type="cellIs" dxfId="442" priority="49" stopIfTrue="1" operator="greaterThan">
      <formula>"～"</formula>
    </cfRule>
  </conditionalFormatting>
  <conditionalFormatting sqref="J37">
    <cfRule type="cellIs" dxfId="441" priority="50" stopIfTrue="1" operator="greaterThan">
      <formula>"～"</formula>
    </cfRule>
  </conditionalFormatting>
  <conditionalFormatting sqref="K37">
    <cfRule type="cellIs" dxfId="440" priority="51" stopIfTrue="1" operator="greaterThan">
      <formula>"～"</formula>
    </cfRule>
  </conditionalFormatting>
  <conditionalFormatting sqref="L37">
    <cfRule type="cellIs" dxfId="439" priority="52" stopIfTrue="1" operator="greaterThan">
      <formula>"～"</formula>
    </cfRule>
  </conditionalFormatting>
  <conditionalFormatting sqref="M37">
    <cfRule type="cellIs" dxfId="438" priority="53" stopIfTrue="1" operator="greaterThan">
      <formula>"～"</formula>
    </cfRule>
  </conditionalFormatting>
  <conditionalFormatting sqref="N37">
    <cfRule type="cellIs" dxfId="437" priority="54" stopIfTrue="1" operator="greaterThan">
      <formula>"～"</formula>
    </cfRule>
  </conditionalFormatting>
  <conditionalFormatting sqref="O37">
    <cfRule type="cellIs" dxfId="436" priority="55" stopIfTrue="1" operator="greaterThan">
      <formula>"～"</formula>
    </cfRule>
  </conditionalFormatting>
  <conditionalFormatting sqref="P37">
    <cfRule type="cellIs" dxfId="435" priority="56" stopIfTrue="1" operator="greaterThan">
      <formula>"～"</formula>
    </cfRule>
  </conditionalFormatting>
  <conditionalFormatting sqref="Q37">
    <cfRule type="cellIs" dxfId="434" priority="57" stopIfTrue="1" operator="greaterThan">
      <formula>"～"</formula>
    </cfRule>
  </conditionalFormatting>
  <conditionalFormatting sqref="R37">
    <cfRule type="cellIs" dxfId="433" priority="58" stopIfTrue="1" operator="greaterThan">
      <formula>"～"</formula>
    </cfRule>
  </conditionalFormatting>
  <conditionalFormatting sqref="S37">
    <cfRule type="cellIs" dxfId="432" priority="59" stopIfTrue="1" operator="greaterThan">
      <formula>"～"</formula>
    </cfRule>
  </conditionalFormatting>
  <conditionalFormatting sqref="T37">
    <cfRule type="cellIs" dxfId="431" priority="60" stopIfTrue="1" operator="greaterThan">
      <formula>"～"</formula>
    </cfRule>
  </conditionalFormatting>
  <conditionalFormatting sqref="J38">
    <cfRule type="cellIs" dxfId="430" priority="61" stopIfTrue="1" operator="greaterThan">
      <formula>"～"</formula>
    </cfRule>
  </conditionalFormatting>
  <conditionalFormatting sqref="M38">
    <cfRule type="cellIs" dxfId="429" priority="62" stopIfTrue="1" operator="greaterThan">
      <formula>"～"</formula>
    </cfRule>
  </conditionalFormatting>
  <conditionalFormatting sqref="P38">
    <cfRule type="cellIs" dxfId="428" priority="63" stopIfTrue="1" operator="greaterThan">
      <formula>"～"</formula>
    </cfRule>
  </conditionalFormatting>
  <conditionalFormatting sqref="S38">
    <cfRule type="cellIs" dxfId="427" priority="64" stopIfTrue="1" operator="greaterThan">
      <formula>"～"</formula>
    </cfRule>
  </conditionalFormatting>
  <conditionalFormatting sqref="J39">
    <cfRule type="cellIs" dxfId="426" priority="65" stopIfTrue="1" operator="greaterThan">
      <formula>"～"</formula>
    </cfRule>
  </conditionalFormatting>
  <conditionalFormatting sqref="M39">
    <cfRule type="cellIs" dxfId="425" priority="66" stopIfTrue="1" operator="greaterThan">
      <formula>"～"</formula>
    </cfRule>
  </conditionalFormatting>
  <conditionalFormatting sqref="P39">
    <cfRule type="cellIs" dxfId="424" priority="67" stopIfTrue="1" operator="greaterThan">
      <formula>"～"</formula>
    </cfRule>
  </conditionalFormatting>
  <conditionalFormatting sqref="S39">
    <cfRule type="cellIs" dxfId="423" priority="68" stopIfTrue="1" operator="greaterThan">
      <formula>"～"</formula>
    </cfRule>
  </conditionalFormatting>
  <conditionalFormatting sqref="J40">
    <cfRule type="cellIs" dxfId="422" priority="69" stopIfTrue="1" operator="greaterThan">
      <formula>"～"</formula>
    </cfRule>
  </conditionalFormatting>
  <conditionalFormatting sqref="M40">
    <cfRule type="cellIs" dxfId="421" priority="70" stopIfTrue="1" operator="greaterThan">
      <formula>"～"</formula>
    </cfRule>
  </conditionalFormatting>
  <conditionalFormatting sqref="P40">
    <cfRule type="cellIs" dxfId="420" priority="71" stopIfTrue="1" operator="greaterThan">
      <formula>"～"</formula>
    </cfRule>
  </conditionalFormatting>
  <conditionalFormatting sqref="S40">
    <cfRule type="cellIs" dxfId="419" priority="72" stopIfTrue="1" operator="greaterThan">
      <formula>"～"</formula>
    </cfRule>
  </conditionalFormatting>
  <conditionalFormatting sqref="M41">
    <cfRule type="cellIs" dxfId="418" priority="73" stopIfTrue="1" operator="greaterThan">
      <formula>"～"</formula>
    </cfRule>
  </conditionalFormatting>
  <conditionalFormatting sqref="S41">
    <cfRule type="cellIs" dxfId="417" priority="74" stopIfTrue="1" operator="greaterThan">
      <formula>"～"</formula>
    </cfRule>
  </conditionalFormatting>
  <conditionalFormatting sqref="M42">
    <cfRule type="cellIs" dxfId="416" priority="75" stopIfTrue="1" operator="greaterThan">
      <formula>"～"</formula>
    </cfRule>
  </conditionalFormatting>
  <conditionalFormatting sqref="S42">
    <cfRule type="cellIs" dxfId="415" priority="76" stopIfTrue="1" operator="greaterThan">
      <formula>"～"</formula>
    </cfRule>
  </conditionalFormatting>
  <conditionalFormatting sqref="M43">
    <cfRule type="cellIs" dxfId="414" priority="77" stopIfTrue="1" operator="greaterThan">
      <formula>"～"</formula>
    </cfRule>
  </conditionalFormatting>
  <conditionalFormatting sqref="S43">
    <cfRule type="cellIs" dxfId="413" priority="78" stopIfTrue="1" operator="greaterThan">
      <formula>"～"</formula>
    </cfRule>
  </conditionalFormatting>
  <conditionalFormatting sqref="M44">
    <cfRule type="cellIs" dxfId="412" priority="79" stopIfTrue="1" operator="greaterThan">
      <formula>"～"</formula>
    </cfRule>
  </conditionalFormatting>
  <conditionalFormatting sqref="S44">
    <cfRule type="cellIs" dxfId="411" priority="80" stopIfTrue="1" operator="greaterThan">
      <formula>"～"</formula>
    </cfRule>
  </conditionalFormatting>
  <conditionalFormatting sqref="M45">
    <cfRule type="cellIs" dxfId="410" priority="81" stopIfTrue="1" operator="greaterThan">
      <formula>"～"</formula>
    </cfRule>
  </conditionalFormatting>
  <conditionalFormatting sqref="S45">
    <cfRule type="cellIs" dxfId="409" priority="82" stopIfTrue="1" operator="greaterThan">
      <formula>"～"</formula>
    </cfRule>
  </conditionalFormatting>
  <conditionalFormatting sqref="M46">
    <cfRule type="cellIs" dxfId="408" priority="83" stopIfTrue="1" operator="greaterThan">
      <formula>"～"</formula>
    </cfRule>
  </conditionalFormatting>
  <conditionalFormatting sqref="S46">
    <cfRule type="cellIs" dxfId="407" priority="84" stopIfTrue="1" operator="greaterThan">
      <formula>"～"</formula>
    </cfRule>
  </conditionalFormatting>
  <conditionalFormatting sqref="M47">
    <cfRule type="cellIs" dxfId="406" priority="85" stopIfTrue="1" operator="greaterThan">
      <formula>"～"</formula>
    </cfRule>
  </conditionalFormatting>
  <conditionalFormatting sqref="S47">
    <cfRule type="cellIs" dxfId="405" priority="86" stopIfTrue="1" operator="greaterThan">
      <formula>"～"</formula>
    </cfRule>
  </conditionalFormatting>
  <conditionalFormatting sqref="M48">
    <cfRule type="cellIs" dxfId="404" priority="87" stopIfTrue="1" operator="greaterThan">
      <formula>"～"</formula>
    </cfRule>
  </conditionalFormatting>
  <conditionalFormatting sqref="S48">
    <cfRule type="cellIs" dxfId="403" priority="88" stopIfTrue="1" operator="greaterThan">
      <formula>"～"</formula>
    </cfRule>
  </conditionalFormatting>
  <conditionalFormatting sqref="M50">
    <cfRule type="cellIs" dxfId="402" priority="89" stopIfTrue="1" operator="greaterThan">
      <formula>"-"</formula>
    </cfRule>
  </conditionalFormatting>
  <conditionalFormatting sqref="M51">
    <cfRule type="cellIs" dxfId="401" priority="90" stopIfTrue="1" operator="greaterThan">
      <formula>"～"</formula>
    </cfRule>
  </conditionalFormatting>
  <conditionalFormatting sqref="S51">
    <cfRule type="cellIs" dxfId="400" priority="91" stopIfTrue="1" operator="greaterThan">
      <formula>"～"</formula>
    </cfRule>
  </conditionalFormatting>
  <conditionalFormatting sqref="M52">
    <cfRule type="cellIs" dxfId="399" priority="92" stopIfTrue="1" operator="greaterThan">
      <formula>"～"</formula>
    </cfRule>
  </conditionalFormatting>
  <conditionalFormatting sqref="S52">
    <cfRule type="cellIs" dxfId="398" priority="93" stopIfTrue="1" operator="greaterThan">
      <formula>"～"</formula>
    </cfRule>
  </conditionalFormatting>
  <conditionalFormatting sqref="M53">
    <cfRule type="cellIs" dxfId="397" priority="94" stopIfTrue="1" operator="greaterThan">
      <formula>"～"</formula>
    </cfRule>
  </conditionalFormatting>
  <conditionalFormatting sqref="S53">
    <cfRule type="cellIs" dxfId="396" priority="95" stopIfTrue="1" operator="greaterThan">
      <formula>"～"</formula>
    </cfRule>
  </conditionalFormatting>
  <conditionalFormatting sqref="M54">
    <cfRule type="cellIs" dxfId="395" priority="96" stopIfTrue="1" operator="greaterThan">
      <formula>"～"</formula>
    </cfRule>
  </conditionalFormatting>
  <conditionalFormatting sqref="S54">
    <cfRule type="cellIs" dxfId="394" priority="97" stopIfTrue="1" operator="greaterThan">
      <formula>"～"</formula>
    </cfRule>
  </conditionalFormatting>
  <conditionalFormatting sqref="M55">
    <cfRule type="cellIs" dxfId="393" priority="98" stopIfTrue="1" operator="greaterThan">
      <formula>"～"</formula>
    </cfRule>
  </conditionalFormatting>
  <conditionalFormatting sqref="S55">
    <cfRule type="cellIs" dxfId="392" priority="99" stopIfTrue="1" operator="greaterThan">
      <formula>"～"</formula>
    </cfRule>
  </conditionalFormatting>
  <conditionalFormatting sqref="M56">
    <cfRule type="cellIs" dxfId="391" priority="100" stopIfTrue="1" operator="greaterThan">
      <formula>"～"</formula>
    </cfRule>
  </conditionalFormatting>
  <conditionalFormatting sqref="S56">
    <cfRule type="cellIs" dxfId="390" priority="101" stopIfTrue="1" operator="greaterThan">
      <formula>"～"</formula>
    </cfRule>
  </conditionalFormatting>
  <conditionalFormatting sqref="M57">
    <cfRule type="cellIs" dxfId="389" priority="102" stopIfTrue="1" operator="greaterThan">
      <formula>"～"</formula>
    </cfRule>
  </conditionalFormatting>
  <conditionalFormatting sqref="S57">
    <cfRule type="cellIs" dxfId="388" priority="103" stopIfTrue="1" operator="greaterThan">
      <formula>"～"</formula>
    </cfRule>
  </conditionalFormatting>
  <conditionalFormatting sqref="M58">
    <cfRule type="cellIs" dxfId="387" priority="104" stopIfTrue="1" operator="greaterThan">
      <formula>"～"</formula>
    </cfRule>
  </conditionalFormatting>
  <conditionalFormatting sqref="S58">
    <cfRule type="cellIs" dxfId="386" priority="105" stopIfTrue="1" operator="greaterThan">
      <formula>"～"</formula>
    </cfRule>
  </conditionalFormatting>
  <conditionalFormatting sqref="M59">
    <cfRule type="cellIs" dxfId="385" priority="106" stopIfTrue="1" operator="greaterThan">
      <formula>"～"</formula>
    </cfRule>
  </conditionalFormatting>
  <conditionalFormatting sqref="S59">
    <cfRule type="cellIs" dxfId="384" priority="107" stopIfTrue="1" operator="greaterThan">
      <formula>"～"</formula>
    </cfRule>
  </conditionalFormatting>
  <conditionalFormatting sqref="M60">
    <cfRule type="cellIs" dxfId="383" priority="108" stopIfTrue="1" operator="greaterThan">
      <formula>"～"</formula>
    </cfRule>
  </conditionalFormatting>
  <conditionalFormatting sqref="S60">
    <cfRule type="cellIs" dxfId="382" priority="109" stopIfTrue="1" operator="greaterThan">
      <formula>"～"</formula>
    </cfRule>
  </conditionalFormatting>
  <conditionalFormatting sqref="M61">
    <cfRule type="cellIs" dxfId="381" priority="110" stopIfTrue="1" operator="greaterThan">
      <formula>"～"</formula>
    </cfRule>
  </conditionalFormatting>
  <conditionalFormatting sqref="S61">
    <cfRule type="cellIs" dxfId="380" priority="111" stopIfTrue="1" operator="greaterThan">
      <formula>"～"</formula>
    </cfRule>
  </conditionalFormatting>
  <conditionalFormatting sqref="M62">
    <cfRule type="cellIs" dxfId="379" priority="112" stopIfTrue="1" operator="greaterThan">
      <formula>"～"</formula>
    </cfRule>
  </conditionalFormatting>
  <conditionalFormatting sqref="S62">
    <cfRule type="cellIs" dxfId="378" priority="113" stopIfTrue="1" operator="greaterThan">
      <formula>"～"</formula>
    </cfRule>
  </conditionalFormatting>
  <conditionalFormatting sqref="M63">
    <cfRule type="cellIs" dxfId="377" priority="114" stopIfTrue="1" operator="greaterThan">
      <formula>"～"</formula>
    </cfRule>
  </conditionalFormatting>
  <conditionalFormatting sqref="S63">
    <cfRule type="cellIs" dxfId="376" priority="115" stopIfTrue="1" operator="greaterThan">
      <formula>"～"</formula>
    </cfRule>
  </conditionalFormatting>
  <conditionalFormatting sqref="M64">
    <cfRule type="cellIs" dxfId="375" priority="116" stopIfTrue="1" operator="greaterThan">
      <formula>"～"</formula>
    </cfRule>
  </conditionalFormatting>
  <conditionalFormatting sqref="S64">
    <cfRule type="cellIs" dxfId="374" priority="117" stopIfTrue="1" operator="greaterThan">
      <formula>"～"</formula>
    </cfRule>
  </conditionalFormatting>
  <conditionalFormatting sqref="M65">
    <cfRule type="cellIs" dxfId="373" priority="118" stopIfTrue="1" operator="greaterThan">
      <formula>"～"</formula>
    </cfRule>
  </conditionalFormatting>
  <conditionalFormatting sqref="S65">
    <cfRule type="cellIs" dxfId="372" priority="119" stopIfTrue="1" operator="greaterThan">
      <formula>"～"</formula>
    </cfRule>
  </conditionalFormatting>
  <conditionalFormatting sqref="M66">
    <cfRule type="cellIs" dxfId="371" priority="120" stopIfTrue="1" operator="greaterThan">
      <formula>"～"</formula>
    </cfRule>
  </conditionalFormatting>
  <conditionalFormatting sqref="S66">
    <cfRule type="cellIs" dxfId="370" priority="121" stopIfTrue="1" operator="greaterThan">
      <formula>"～"</formula>
    </cfRule>
  </conditionalFormatting>
  <conditionalFormatting sqref="M67">
    <cfRule type="cellIs" dxfId="369" priority="122" stopIfTrue="1" operator="greaterThan">
      <formula>"～"</formula>
    </cfRule>
  </conditionalFormatting>
  <conditionalFormatting sqref="S67">
    <cfRule type="cellIs" dxfId="368" priority="123" stopIfTrue="1" operator="greaterThan">
      <formula>"～"</formula>
    </cfRule>
  </conditionalFormatting>
  <conditionalFormatting sqref="M68">
    <cfRule type="cellIs" dxfId="367" priority="124" stopIfTrue="1" operator="greaterThan">
      <formula>"～"</formula>
    </cfRule>
  </conditionalFormatting>
  <conditionalFormatting sqref="S68">
    <cfRule type="cellIs" dxfId="366" priority="125" stopIfTrue="1" operator="greaterThan">
      <formula>"～"</formula>
    </cfRule>
  </conditionalFormatting>
  <conditionalFormatting sqref="M69">
    <cfRule type="cellIs" dxfId="365" priority="126" stopIfTrue="1" operator="greaterThan">
      <formula>"～"</formula>
    </cfRule>
  </conditionalFormatting>
  <conditionalFormatting sqref="S69">
    <cfRule type="cellIs" dxfId="364" priority="127" stopIfTrue="1" operator="greaterThan">
      <formula>"～"</formula>
    </cfRule>
  </conditionalFormatting>
  <conditionalFormatting sqref="M70">
    <cfRule type="cellIs" dxfId="363" priority="128" stopIfTrue="1" operator="greaterThan">
      <formula>"-"</formula>
    </cfRule>
  </conditionalFormatting>
  <conditionalFormatting sqref="M71">
    <cfRule type="cellIs" dxfId="362" priority="129" stopIfTrue="1" operator="greaterThan">
      <formula>"-"</formula>
    </cfRule>
  </conditionalFormatting>
  <conditionalFormatting sqref="M72">
    <cfRule type="cellIs" dxfId="361" priority="130" stopIfTrue="1" operator="greaterThan">
      <formula>"-"</formula>
    </cfRule>
  </conditionalFormatting>
  <conditionalFormatting sqref="M73">
    <cfRule type="cellIs" dxfId="360" priority="131" stopIfTrue="1" operator="greaterThan">
      <formula>"-"</formula>
    </cfRule>
  </conditionalFormatting>
  <conditionalFormatting sqref="M74">
    <cfRule type="cellIs" dxfId="359" priority="132" stopIfTrue="1" operator="greaterThan">
      <formula>"-"</formula>
    </cfRule>
  </conditionalFormatting>
  <conditionalFormatting sqref="M75">
    <cfRule type="cellIs" dxfId="358" priority="133" stopIfTrue="1" operator="greaterThan">
      <formula>"-"</formula>
    </cfRule>
  </conditionalFormatting>
  <conditionalFormatting sqref="M76">
    <cfRule type="cellIs" dxfId="357" priority="134" stopIfTrue="1" operator="greaterThan">
      <formula>"-"</formula>
    </cfRule>
  </conditionalFormatting>
  <conditionalFormatting sqref="M77">
    <cfRule type="cellIs" dxfId="356" priority="135" stopIfTrue="1" operator="greaterThan">
      <formula>"-"</formula>
    </cfRule>
  </conditionalFormatting>
  <conditionalFormatting sqref="M78">
    <cfRule type="cellIs" dxfId="355" priority="136" stopIfTrue="1" operator="greaterThan">
      <formula>"～"</formula>
    </cfRule>
  </conditionalFormatting>
  <conditionalFormatting sqref="S78">
    <cfRule type="cellIs" dxfId="354" priority="137" stopIfTrue="1" operator="greaterThan">
      <formula>"～"</formula>
    </cfRule>
  </conditionalFormatting>
  <conditionalFormatting sqref="M79">
    <cfRule type="cellIs" dxfId="353" priority="138" stopIfTrue="1" operator="greaterThan">
      <formula>"～"</formula>
    </cfRule>
  </conditionalFormatting>
  <conditionalFormatting sqref="S79">
    <cfRule type="cellIs" dxfId="352" priority="139" stopIfTrue="1" operator="greaterThan">
      <formula>"～"</formula>
    </cfRule>
  </conditionalFormatting>
  <conditionalFormatting sqref="M80">
    <cfRule type="cellIs" dxfId="351" priority="140" stopIfTrue="1" operator="greaterThan">
      <formula>"-"</formula>
    </cfRule>
  </conditionalFormatting>
  <conditionalFormatting sqref="M86">
    <cfRule type="cellIs" dxfId="350" priority="141" stopIfTrue="1" operator="greaterThan">
      <formula>"-"</formula>
    </cfRule>
  </conditionalFormatting>
  <conditionalFormatting sqref="M87">
    <cfRule type="cellIs" dxfId="349" priority="142" stopIfTrue="1" operator="greaterThan">
      <formula>"-"</formula>
    </cfRule>
  </conditionalFormatting>
  <conditionalFormatting sqref="M88">
    <cfRule type="cellIs" dxfId="348" priority="143" stopIfTrue="1" operator="greaterThan">
      <formula>"-"</formula>
    </cfRule>
  </conditionalFormatting>
  <conditionalFormatting sqref="M89">
    <cfRule type="cellIs" dxfId="347" priority="144" stopIfTrue="1" operator="greaterThan">
      <formula>"-"</formula>
    </cfRule>
  </conditionalFormatting>
  <conditionalFormatting sqref="M90">
    <cfRule type="cellIs" dxfId="346" priority="145" stopIfTrue="1" operator="greaterThan">
      <formula>"-"</formula>
    </cfRule>
  </conditionalFormatting>
  <conditionalFormatting sqref="M91">
    <cfRule type="cellIs" dxfId="345" priority="146" stopIfTrue="1" operator="greaterThan">
      <formula>"-"</formula>
    </cfRule>
  </conditionalFormatting>
  <conditionalFormatting sqref="M92">
    <cfRule type="cellIs" dxfId="344" priority="147" stopIfTrue="1" operator="greaterThan">
      <formula>"-"</formula>
    </cfRule>
  </conditionalFormatting>
  <conditionalFormatting sqref="M93">
    <cfRule type="cellIs" dxfId="343" priority="148" stopIfTrue="1" operator="greaterThan">
      <formula>"-"</formula>
    </cfRule>
  </conditionalFormatting>
  <conditionalFormatting sqref="M94">
    <cfRule type="cellIs" dxfId="342" priority="149" stopIfTrue="1" operator="greaterThan">
      <formula>"-"</formula>
    </cfRule>
  </conditionalFormatting>
  <conditionalFormatting sqref="M95">
    <cfRule type="cellIs" dxfId="341" priority="150" stopIfTrue="1" operator="greaterThan">
      <formula>"-"</formula>
    </cfRule>
  </conditionalFormatting>
  <conditionalFormatting sqref="M96">
    <cfRule type="cellIs" dxfId="340" priority="151" stopIfTrue="1" operator="greaterThan">
      <formula>"-"</formula>
    </cfRule>
  </conditionalFormatting>
  <conditionalFormatting sqref="M97">
    <cfRule type="cellIs" dxfId="339" priority="152" stopIfTrue="1" operator="greaterThan">
      <formula>"-"</formula>
    </cfRule>
  </conditionalFormatting>
  <conditionalFormatting sqref="M98">
    <cfRule type="cellIs" dxfId="338" priority="153" stopIfTrue="1" operator="greaterThan">
      <formula>"-"</formula>
    </cfRule>
  </conditionalFormatting>
  <conditionalFormatting sqref="M99">
    <cfRule type="cellIs" dxfId="337" priority="154" stopIfTrue="1" operator="greaterThan">
      <formula>"-"</formula>
    </cfRule>
  </conditionalFormatting>
  <conditionalFormatting sqref="M100">
    <cfRule type="cellIs" dxfId="336" priority="155" stopIfTrue="1" operator="greaterThan">
      <formula>"-"</formula>
    </cfRule>
  </conditionalFormatting>
  <conditionalFormatting sqref="M101">
    <cfRule type="cellIs" dxfId="335" priority="156" stopIfTrue="1" operator="greaterThan">
      <formula>"-"</formula>
    </cfRule>
  </conditionalFormatting>
  <conditionalFormatting sqref="M102">
    <cfRule type="cellIs" dxfId="334" priority="157" stopIfTrue="1" operator="greaterThan">
      <formula>"-"</formula>
    </cfRule>
  </conditionalFormatting>
  <conditionalFormatting sqref="M103">
    <cfRule type="cellIs" dxfId="333" priority="158" stopIfTrue="1" operator="greaterThan">
      <formula>"-"</formula>
    </cfRule>
  </conditionalFormatting>
  <conditionalFormatting sqref="M104">
    <cfRule type="cellIs" dxfId="332" priority="159" stopIfTrue="1" operator="greaterThan">
      <formula>"-"</formula>
    </cfRule>
  </conditionalFormatting>
  <conditionalFormatting sqref="M105">
    <cfRule type="cellIs" dxfId="331" priority="160" stopIfTrue="1" operator="greaterThan">
      <formula>"-"</formula>
    </cfRule>
  </conditionalFormatting>
  <conditionalFormatting sqref="M106">
    <cfRule type="cellIs" dxfId="330" priority="161" stopIfTrue="1" operator="greaterThan">
      <formula>"-"</formula>
    </cfRule>
  </conditionalFormatting>
  <conditionalFormatting sqref="M107">
    <cfRule type="cellIs" dxfId="329" priority="162" stopIfTrue="1" operator="greaterThan">
      <formula>"-"</formula>
    </cfRule>
  </conditionalFormatting>
  <conditionalFormatting sqref="M108">
    <cfRule type="cellIs" dxfId="328" priority="163" stopIfTrue="1" operator="greaterThan">
      <formula>"-"</formula>
    </cfRule>
  </conditionalFormatting>
  <conditionalFormatting sqref="M109">
    <cfRule type="cellIs" dxfId="327" priority="164" stopIfTrue="1" operator="greaterThan">
      <formula>"-"</formula>
    </cfRule>
  </conditionalFormatting>
  <conditionalFormatting sqref="M110">
    <cfRule type="cellIs" dxfId="326" priority="165" stopIfTrue="1" operator="greaterThan">
      <formula>"-"</formula>
    </cfRule>
  </conditionalFormatting>
  <conditionalFormatting sqref="M111">
    <cfRule type="cellIs" dxfId="325" priority="166" stopIfTrue="1" operator="greaterThan">
      <formula>"-"</formula>
    </cfRule>
  </conditionalFormatting>
  <conditionalFormatting sqref="M112">
    <cfRule type="cellIs" dxfId="324" priority="167" stopIfTrue="1" operator="greaterThan">
      <formula>"-"</formula>
    </cfRule>
  </conditionalFormatting>
  <conditionalFormatting sqref="M113">
    <cfRule type="cellIs" dxfId="323" priority="168" stopIfTrue="1" operator="greaterThan">
      <formula>"-"</formula>
    </cfRule>
  </conditionalFormatting>
  <conditionalFormatting sqref="M114">
    <cfRule type="cellIs" dxfId="322" priority="169" stopIfTrue="1" operator="greaterThan">
      <formula>"-"</formula>
    </cfRule>
  </conditionalFormatting>
  <conditionalFormatting sqref="M115">
    <cfRule type="cellIs" dxfId="321" priority="170" stopIfTrue="1" operator="greaterThan">
      <formula>"-"</formula>
    </cfRule>
  </conditionalFormatting>
  <conditionalFormatting sqref="M116">
    <cfRule type="cellIs" dxfId="320" priority="171" stopIfTrue="1" operator="greaterThan">
      <formula>"-"</formula>
    </cfRule>
  </conditionalFormatting>
  <conditionalFormatting sqref="M117">
    <cfRule type="cellIs" dxfId="319" priority="172" stopIfTrue="1" operator="greaterThan">
      <formula>"-"</formula>
    </cfRule>
  </conditionalFormatting>
  <conditionalFormatting sqref="M118">
    <cfRule type="cellIs" dxfId="318" priority="173" stopIfTrue="1" operator="greaterThan">
      <formula>"-"</formula>
    </cfRule>
  </conditionalFormatting>
  <conditionalFormatting sqref="M119">
    <cfRule type="cellIs" dxfId="317" priority="174" stopIfTrue="1" operator="greaterThan">
      <formula>"-"</formula>
    </cfRule>
  </conditionalFormatting>
  <conditionalFormatting sqref="M120">
    <cfRule type="cellIs" dxfId="316" priority="175" stopIfTrue="1" operator="greaterThan">
      <formula>"-"</formula>
    </cfRule>
  </conditionalFormatting>
  <conditionalFormatting sqref="M121">
    <cfRule type="cellIs" dxfId="315" priority="176" stopIfTrue="1" operator="greaterThan">
      <formula>"-"</formula>
    </cfRule>
  </conditionalFormatting>
  <conditionalFormatting sqref="I126">
    <cfRule type="cellIs" dxfId="314" priority="177" stopIfTrue="1" operator="greaterThan"/>
  </conditionalFormatting>
  <conditionalFormatting sqref="J126">
    <cfRule type="cellIs" dxfId="313" priority="178" stopIfTrue="1" operator="greaterThan"/>
  </conditionalFormatting>
  <conditionalFormatting sqref="K126">
    <cfRule type="cellIs" dxfId="312" priority="179" stopIfTrue="1" operator="greaterThan"/>
  </conditionalFormatting>
  <conditionalFormatting sqref="L126">
    <cfRule type="cellIs" dxfId="311" priority="180" stopIfTrue="1" operator="greaterThan"/>
  </conditionalFormatting>
  <conditionalFormatting sqref="M126">
    <cfRule type="cellIs" dxfId="310" priority="181" stopIfTrue="1" operator="greaterThan"/>
  </conditionalFormatting>
  <conditionalFormatting sqref="N126">
    <cfRule type="cellIs" dxfId="309" priority="182" stopIfTrue="1" operator="greaterThan"/>
  </conditionalFormatting>
  <conditionalFormatting sqref="O126">
    <cfRule type="cellIs" dxfId="308" priority="183" stopIfTrue="1" operator="greaterThan"/>
  </conditionalFormatting>
  <conditionalFormatting sqref="P126">
    <cfRule type="cellIs" dxfId="307" priority="184" stopIfTrue="1" operator="greaterThan"/>
  </conditionalFormatting>
  <conditionalFormatting sqref="Q126">
    <cfRule type="cellIs" dxfId="306" priority="185" stopIfTrue="1" operator="greaterThan"/>
  </conditionalFormatting>
  <conditionalFormatting sqref="R126">
    <cfRule type="cellIs" dxfId="305" priority="186" stopIfTrue="1" operator="greaterThan"/>
  </conditionalFormatting>
  <conditionalFormatting sqref="S126">
    <cfRule type="cellIs" dxfId="304" priority="187" stopIfTrue="1" operator="greaterThan"/>
  </conditionalFormatting>
  <conditionalFormatting sqref="T126">
    <cfRule type="cellIs" dxfId="303" priority="188" stopIfTrue="1" operator="greaterThan"/>
  </conditionalFormatting>
  <conditionalFormatting sqref="I127">
    <cfRule type="cellIs" dxfId="302" priority="189" stopIfTrue="1" operator="greaterThan">
      <formula>"～"</formula>
    </cfRule>
  </conditionalFormatting>
  <conditionalFormatting sqref="J127">
    <cfRule type="cellIs" dxfId="301" priority="190" stopIfTrue="1" operator="greaterThan">
      <formula>"～"</formula>
    </cfRule>
  </conditionalFormatting>
  <conditionalFormatting sqref="K127">
    <cfRule type="cellIs" dxfId="300" priority="191" stopIfTrue="1" operator="greaterThan">
      <formula>"～"</formula>
    </cfRule>
  </conditionalFormatting>
  <conditionalFormatting sqref="L127">
    <cfRule type="cellIs" dxfId="299" priority="192" stopIfTrue="1" operator="greaterThan">
      <formula>"～"</formula>
    </cfRule>
  </conditionalFormatting>
  <conditionalFormatting sqref="M127">
    <cfRule type="cellIs" dxfId="298" priority="193" stopIfTrue="1" operator="greaterThan">
      <formula>"～"</formula>
    </cfRule>
  </conditionalFormatting>
  <conditionalFormatting sqref="N127">
    <cfRule type="cellIs" dxfId="297" priority="194" stopIfTrue="1" operator="greaterThan">
      <formula>"～"</formula>
    </cfRule>
  </conditionalFormatting>
  <conditionalFormatting sqref="O127">
    <cfRule type="cellIs" dxfId="296" priority="195" stopIfTrue="1" operator="greaterThan">
      <formula>"～"</formula>
    </cfRule>
  </conditionalFormatting>
  <conditionalFormatting sqref="P127">
    <cfRule type="cellIs" dxfId="295" priority="196" stopIfTrue="1" operator="greaterThan">
      <formula>"～"</formula>
    </cfRule>
  </conditionalFormatting>
  <conditionalFormatting sqref="Q127">
    <cfRule type="cellIs" dxfId="294" priority="197" stopIfTrue="1" operator="greaterThan">
      <formula>"～"</formula>
    </cfRule>
  </conditionalFormatting>
  <conditionalFormatting sqref="R127">
    <cfRule type="cellIs" dxfId="293" priority="198" stopIfTrue="1" operator="greaterThan">
      <formula>"～"</formula>
    </cfRule>
  </conditionalFormatting>
  <conditionalFormatting sqref="S127">
    <cfRule type="cellIs" dxfId="292" priority="199" stopIfTrue="1" operator="greaterThan">
      <formula>"～"</formula>
    </cfRule>
  </conditionalFormatting>
  <conditionalFormatting sqref="T127">
    <cfRule type="cellIs" dxfId="291" priority="200" stopIfTrue="1" operator="greaterThan">
      <formula>"～"</formula>
    </cfRule>
  </conditionalFormatting>
  <pageMargins left="0.59055118110236227" right="0.59055118110236227" top="0.59055118110236227" bottom="0.59055118110236227" header="0.27559055118110237" footer="0.51181102362204722"/>
  <headerFooter alignWithMargins="0"/>
  <ignoredErrors>
    <ignoredError sqref="C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130"/>
  <sheetViews>
    <sheetView showGridLines="0" topLeftCell="C1" zoomScaleNormal="100" workbookViewId="0">
      <pane xSplit="5" ySplit="5" topLeftCell="H6" activePane="bottomRight" state="frozen"/>
      <selection activeCell="I25" sqref="I25"/>
      <selection pane="topRight" activeCell="I25" sqref="I25"/>
      <selection pane="bottomLeft" activeCell="I25" sqref="I25"/>
      <selection pane="bottomRight" activeCell="C1" sqref="C1"/>
    </sheetView>
  </sheetViews>
  <sheetFormatPr defaultColWidth="9" defaultRowHeight="9.5" x14ac:dyDescent="0.2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632812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6328125" style="2" customWidth="1"/>
    <col min="25" max="25" width="2.1796875" style="2" customWidth="1"/>
    <col min="26" max="27" width="7.6328125" style="2" customWidth="1"/>
    <col min="28" max="16384" width="9" style="1"/>
  </cols>
  <sheetData>
    <row r="1" spans="1:27" ht="14.25" customHeight="1" x14ac:dyDescent="0.2">
      <c r="D1" s="3" t="s">
        <v>138</v>
      </c>
    </row>
    <row r="2" spans="1:27" ht="16.5" customHeight="1" x14ac:dyDescent="0.2">
      <c r="A2" s="2"/>
      <c r="C2" s="317" t="s">
        <v>0</v>
      </c>
      <c r="D2" s="317"/>
      <c r="E2" s="317" t="s">
        <v>1</v>
      </c>
      <c r="F2" s="317"/>
      <c r="G2" s="318" t="s">
        <v>2</v>
      </c>
      <c r="H2" s="319"/>
      <c r="I2" s="319"/>
      <c r="J2" s="319"/>
      <c r="K2" s="320" t="s">
        <v>3</v>
      </c>
      <c r="L2" s="321"/>
      <c r="M2" s="321"/>
      <c r="N2" s="322"/>
      <c r="O2" s="320" t="s">
        <v>4</v>
      </c>
      <c r="P2" s="322"/>
      <c r="Q2" s="323" t="s">
        <v>5</v>
      </c>
      <c r="R2" s="303"/>
      <c r="S2" s="302" t="s">
        <v>6</v>
      </c>
      <c r="T2" s="303"/>
      <c r="U2" s="303"/>
      <c r="V2" s="303"/>
      <c r="W2" s="303"/>
      <c r="X2" s="303"/>
      <c r="Y2" s="303"/>
      <c r="Z2" s="304" t="s">
        <v>7</v>
      </c>
      <c r="AA2" s="305"/>
    </row>
    <row r="3" spans="1:27" ht="23.25" customHeight="1" x14ac:dyDescent="0.2">
      <c r="C3" s="308" t="s">
        <v>128</v>
      </c>
      <c r="D3" s="308"/>
      <c r="E3" s="309">
        <v>30201</v>
      </c>
      <c r="F3" s="309"/>
      <c r="G3" s="339" t="s">
        <v>129</v>
      </c>
      <c r="H3" s="340"/>
      <c r="I3" s="340"/>
      <c r="J3" s="340"/>
      <c r="K3" s="313" t="s">
        <v>130</v>
      </c>
      <c r="L3" s="314"/>
      <c r="M3" s="314"/>
      <c r="N3" s="315"/>
      <c r="O3" s="313" t="s">
        <v>126</v>
      </c>
      <c r="P3" s="315"/>
      <c r="Q3" s="313" t="s">
        <v>127</v>
      </c>
      <c r="R3" s="315"/>
      <c r="S3" s="316" t="s">
        <v>12</v>
      </c>
      <c r="T3" s="309"/>
      <c r="U3" s="309"/>
      <c r="V3" s="309"/>
      <c r="W3" s="309"/>
      <c r="X3" s="309"/>
      <c r="Y3" s="309"/>
      <c r="Z3" s="306"/>
      <c r="AA3" s="307"/>
    </row>
    <row r="4" spans="1:27" ht="2.25" customHeight="1" x14ac:dyDescent="0.2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4.25" customHeight="1" x14ac:dyDescent="0.2">
      <c r="C5" s="290" t="s">
        <v>13</v>
      </c>
      <c r="D5" s="291"/>
      <c r="E5" s="291"/>
      <c r="F5" s="291"/>
      <c r="G5" s="292"/>
      <c r="H5" s="5" t="s">
        <v>161</v>
      </c>
      <c r="I5" s="5">
        <v>45399</v>
      </c>
      <c r="J5" s="5">
        <v>45433</v>
      </c>
      <c r="K5" s="5">
        <v>45447</v>
      </c>
      <c r="L5" s="5">
        <v>45482</v>
      </c>
      <c r="M5" s="5">
        <v>45511</v>
      </c>
      <c r="N5" s="5">
        <v>45539</v>
      </c>
      <c r="O5" s="5">
        <v>45567</v>
      </c>
      <c r="P5" s="5">
        <v>45602</v>
      </c>
      <c r="Q5" s="5">
        <v>45629</v>
      </c>
      <c r="R5" s="5">
        <v>45665</v>
      </c>
      <c r="S5" s="5">
        <v>45692</v>
      </c>
      <c r="T5" s="5">
        <v>45727</v>
      </c>
      <c r="U5" s="6" t="s">
        <v>148</v>
      </c>
      <c r="V5" s="7" t="s">
        <v>149</v>
      </c>
      <c r="W5" s="7" t="s">
        <v>150</v>
      </c>
      <c r="X5" s="8" t="s">
        <v>151</v>
      </c>
      <c r="Y5" s="9" t="s">
        <v>152</v>
      </c>
      <c r="Z5" s="10" t="s">
        <v>153</v>
      </c>
      <c r="AA5" s="10" t="s">
        <v>154</v>
      </c>
    </row>
    <row r="6" spans="1:27" ht="14.25" customHeight="1" x14ac:dyDescent="0.2">
      <c r="C6" s="293" t="s">
        <v>14</v>
      </c>
      <c r="D6" s="294"/>
      <c r="E6" s="294"/>
      <c r="F6" s="294"/>
      <c r="G6" s="295"/>
      <c r="H6" s="11"/>
      <c r="I6" s="11">
        <v>0.44097222222222221</v>
      </c>
      <c r="J6" s="11">
        <v>0.40625</v>
      </c>
      <c r="K6" s="11">
        <v>0.42708333333333331</v>
      </c>
      <c r="L6" s="11">
        <v>0.44791666666666669</v>
      </c>
      <c r="M6" s="11">
        <v>0.375</v>
      </c>
      <c r="N6" s="11">
        <v>0.40277777777777779</v>
      </c>
      <c r="O6" s="11">
        <v>0.39930555555555558</v>
      </c>
      <c r="P6" s="11">
        <v>0.375</v>
      </c>
      <c r="Q6" s="11">
        <v>0.39930555555555558</v>
      </c>
      <c r="R6" s="11">
        <v>0.41875000000000001</v>
      </c>
      <c r="S6" s="11">
        <v>0.40972222222222221</v>
      </c>
      <c r="T6" s="11">
        <v>0.41666666666666669</v>
      </c>
      <c r="U6" s="12"/>
      <c r="V6" s="13" t="s">
        <v>136</v>
      </c>
      <c r="W6" s="14"/>
      <c r="X6" s="15"/>
      <c r="Y6" s="16" t="s">
        <v>136</v>
      </c>
      <c r="Z6" s="17"/>
      <c r="AA6" s="18" t="s">
        <v>136</v>
      </c>
    </row>
    <row r="7" spans="1:27" ht="12" x14ac:dyDescent="0.2">
      <c r="C7" s="296"/>
      <c r="D7" s="297"/>
      <c r="E7" s="297"/>
      <c r="F7" s="297"/>
      <c r="G7" s="298"/>
      <c r="H7" s="19"/>
      <c r="I7" s="19">
        <v>0.69097222222222221</v>
      </c>
      <c r="J7" s="19">
        <v>0.65625</v>
      </c>
      <c r="K7" s="19">
        <v>0.67708333333333337</v>
      </c>
      <c r="L7" s="19">
        <v>0.69791666666666663</v>
      </c>
      <c r="M7" s="19">
        <v>0.62847222222222221</v>
      </c>
      <c r="N7" s="19">
        <v>0.65277777777777779</v>
      </c>
      <c r="O7" s="19">
        <v>0.65277777777777779</v>
      </c>
      <c r="P7" s="19">
        <v>0.63194444444444442</v>
      </c>
      <c r="Q7" s="19">
        <v>0.65069444444444446</v>
      </c>
      <c r="R7" s="19">
        <v>0.66874999999999996</v>
      </c>
      <c r="S7" s="19">
        <v>0.66666666666666663</v>
      </c>
      <c r="T7" s="19">
        <v>0.66666666666666663</v>
      </c>
      <c r="U7" s="12"/>
      <c r="V7" s="13" t="s">
        <v>136</v>
      </c>
      <c r="W7" s="14"/>
      <c r="X7" s="15"/>
      <c r="Y7" s="16" t="s">
        <v>136</v>
      </c>
      <c r="Z7" s="17"/>
      <c r="AA7" s="18" t="s">
        <v>136</v>
      </c>
    </row>
    <row r="8" spans="1:27" ht="12" x14ac:dyDescent="0.2">
      <c r="C8" s="296"/>
      <c r="D8" s="297"/>
      <c r="E8" s="297"/>
      <c r="F8" s="297"/>
      <c r="G8" s="298"/>
      <c r="H8" s="19"/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136</v>
      </c>
      <c r="O8" s="19" t="s">
        <v>137</v>
      </c>
      <c r="P8" s="19" t="s">
        <v>206</v>
      </c>
      <c r="Q8" s="19" t="s">
        <v>137</v>
      </c>
      <c r="R8" s="19" t="s">
        <v>137</v>
      </c>
      <c r="S8" s="19" t="s">
        <v>136</v>
      </c>
      <c r="T8" s="19" t="s">
        <v>136</v>
      </c>
      <c r="U8" s="12"/>
      <c r="V8" s="13" t="s">
        <v>136</v>
      </c>
      <c r="W8" s="14"/>
      <c r="X8" s="15"/>
      <c r="Y8" s="16" t="s">
        <v>136</v>
      </c>
      <c r="Z8" s="17"/>
      <c r="AA8" s="18" t="s">
        <v>136</v>
      </c>
    </row>
    <row r="9" spans="1:27" ht="12" x14ac:dyDescent="0.2">
      <c r="C9" s="299"/>
      <c r="D9" s="300"/>
      <c r="E9" s="300"/>
      <c r="F9" s="300"/>
      <c r="G9" s="301"/>
      <c r="H9" s="20"/>
      <c r="I9" s="19" t="s">
        <v>136</v>
      </c>
      <c r="J9" s="20" t="s">
        <v>136</v>
      </c>
      <c r="K9" s="20" t="s">
        <v>136</v>
      </c>
      <c r="L9" s="20" t="s">
        <v>136</v>
      </c>
      <c r="M9" s="20" t="s">
        <v>136</v>
      </c>
      <c r="N9" s="20" t="s">
        <v>136</v>
      </c>
      <c r="O9" s="19" t="s">
        <v>137</v>
      </c>
      <c r="P9" s="20" t="s">
        <v>206</v>
      </c>
      <c r="Q9" s="20" t="s">
        <v>137</v>
      </c>
      <c r="R9" s="20" t="s">
        <v>137</v>
      </c>
      <c r="S9" s="19" t="s">
        <v>136</v>
      </c>
      <c r="T9" s="19" t="s">
        <v>136</v>
      </c>
      <c r="U9" s="21"/>
      <c r="V9" s="22" t="s">
        <v>136</v>
      </c>
      <c r="W9" s="23"/>
      <c r="X9" s="24"/>
      <c r="Y9" s="25" t="s">
        <v>136</v>
      </c>
      <c r="Z9" s="26"/>
      <c r="AA9" s="27" t="s">
        <v>136</v>
      </c>
    </row>
    <row r="10" spans="1:27" ht="13.5" customHeight="1" x14ac:dyDescent="0.2">
      <c r="C10" s="293" t="s">
        <v>15</v>
      </c>
      <c r="D10" s="294"/>
      <c r="E10" s="294"/>
      <c r="F10" s="294"/>
      <c r="G10" s="295"/>
      <c r="H10" s="28"/>
      <c r="I10" s="28" t="s">
        <v>140</v>
      </c>
      <c r="J10" s="28" t="s">
        <v>140</v>
      </c>
      <c r="K10" s="28" t="s">
        <v>199</v>
      </c>
      <c r="L10" s="28" t="s">
        <v>147</v>
      </c>
      <c r="M10" s="28" t="s">
        <v>140</v>
      </c>
      <c r="N10" s="28" t="s">
        <v>140</v>
      </c>
      <c r="O10" s="28" t="s">
        <v>198</v>
      </c>
      <c r="P10" s="28" t="s">
        <v>140</v>
      </c>
      <c r="Q10" s="28" t="s">
        <v>198</v>
      </c>
      <c r="R10" s="28" t="s">
        <v>198</v>
      </c>
      <c r="S10" s="29" t="s">
        <v>140</v>
      </c>
      <c r="T10" s="28" t="s">
        <v>207</v>
      </c>
      <c r="U10" s="30"/>
      <c r="V10" s="31" t="s">
        <v>136</v>
      </c>
      <c r="W10" s="32"/>
      <c r="X10" s="33"/>
      <c r="Y10" s="34" t="s">
        <v>136</v>
      </c>
      <c r="Z10" s="29"/>
      <c r="AA10" s="28" t="s">
        <v>136</v>
      </c>
    </row>
    <row r="11" spans="1:27" ht="12" x14ac:dyDescent="0.2">
      <c r="C11" s="296"/>
      <c r="D11" s="297"/>
      <c r="E11" s="297"/>
      <c r="F11" s="297"/>
      <c r="G11" s="298"/>
      <c r="H11" s="18"/>
      <c r="I11" s="18" t="s">
        <v>147</v>
      </c>
      <c r="J11" s="18" t="s">
        <v>140</v>
      </c>
      <c r="K11" s="18" t="s">
        <v>198</v>
      </c>
      <c r="L11" s="18" t="s">
        <v>147</v>
      </c>
      <c r="M11" s="18" t="s">
        <v>140</v>
      </c>
      <c r="N11" s="18" t="s">
        <v>140</v>
      </c>
      <c r="O11" s="18" t="s">
        <v>198</v>
      </c>
      <c r="P11" s="18" t="s">
        <v>147</v>
      </c>
      <c r="Q11" s="18" t="s">
        <v>198</v>
      </c>
      <c r="R11" s="18" t="s">
        <v>198</v>
      </c>
      <c r="S11" s="18" t="s">
        <v>140</v>
      </c>
      <c r="T11" s="18" t="s">
        <v>147</v>
      </c>
      <c r="U11" s="12"/>
      <c r="V11" s="13" t="s">
        <v>136</v>
      </c>
      <c r="W11" s="14"/>
      <c r="X11" s="15"/>
      <c r="Y11" s="16" t="s">
        <v>136</v>
      </c>
      <c r="Z11" s="17"/>
      <c r="AA11" s="18" t="s">
        <v>136</v>
      </c>
    </row>
    <row r="12" spans="1:27" ht="12" x14ac:dyDescent="0.2">
      <c r="C12" s="296"/>
      <c r="D12" s="297"/>
      <c r="E12" s="297"/>
      <c r="F12" s="297"/>
      <c r="G12" s="298"/>
      <c r="H12" s="18"/>
      <c r="I12" s="18" t="s">
        <v>136</v>
      </c>
      <c r="J12" s="18" t="s">
        <v>136</v>
      </c>
      <c r="K12" s="18" t="s">
        <v>136</v>
      </c>
      <c r="L12" s="18" t="s">
        <v>136</v>
      </c>
      <c r="M12" s="18" t="s">
        <v>136</v>
      </c>
      <c r="N12" s="18" t="s">
        <v>136</v>
      </c>
      <c r="O12" s="18" t="s">
        <v>137</v>
      </c>
      <c r="P12" s="18" t="s">
        <v>136</v>
      </c>
      <c r="Q12" s="18" t="s">
        <v>137</v>
      </c>
      <c r="R12" s="18" t="s">
        <v>137</v>
      </c>
      <c r="S12" s="18" t="s">
        <v>136</v>
      </c>
      <c r="T12" s="18" t="s">
        <v>137</v>
      </c>
      <c r="U12" s="12"/>
      <c r="V12" s="13" t="s">
        <v>136</v>
      </c>
      <c r="W12" s="14"/>
      <c r="X12" s="15"/>
      <c r="Y12" s="16" t="s">
        <v>136</v>
      </c>
      <c r="Z12" s="17"/>
      <c r="AA12" s="18" t="s">
        <v>136</v>
      </c>
    </row>
    <row r="13" spans="1:27" ht="12" x14ac:dyDescent="0.2">
      <c r="C13" s="299"/>
      <c r="D13" s="300"/>
      <c r="E13" s="300"/>
      <c r="F13" s="300"/>
      <c r="G13" s="301"/>
      <c r="H13" s="18"/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137</v>
      </c>
      <c r="P13" s="18" t="s">
        <v>136</v>
      </c>
      <c r="Q13" s="18" t="s">
        <v>137</v>
      </c>
      <c r="R13" s="18" t="s">
        <v>137</v>
      </c>
      <c r="S13" s="18" t="s">
        <v>136</v>
      </c>
      <c r="T13" s="18" t="s">
        <v>137</v>
      </c>
      <c r="U13" s="21"/>
      <c r="V13" s="22" t="s">
        <v>136</v>
      </c>
      <c r="W13" s="23"/>
      <c r="X13" s="24"/>
      <c r="Y13" s="25" t="s">
        <v>136</v>
      </c>
      <c r="Z13" s="26"/>
      <c r="AA13" s="27" t="s">
        <v>136</v>
      </c>
    </row>
    <row r="14" spans="1:27" ht="13.5" customHeight="1" x14ac:dyDescent="0.2">
      <c r="C14" s="293" t="s">
        <v>16</v>
      </c>
      <c r="D14" s="294"/>
      <c r="E14" s="294"/>
      <c r="F14" s="294"/>
      <c r="G14" s="35"/>
      <c r="H14" s="36"/>
      <c r="I14" s="36">
        <v>23.7</v>
      </c>
      <c r="J14" s="36">
        <v>26.2</v>
      </c>
      <c r="K14" s="36">
        <v>24.7</v>
      </c>
      <c r="L14" s="36">
        <v>34.799999999999997</v>
      </c>
      <c r="M14" s="36">
        <v>32.9</v>
      </c>
      <c r="N14" s="36">
        <v>29</v>
      </c>
      <c r="O14" s="36">
        <v>25</v>
      </c>
      <c r="P14" s="36">
        <v>17.2</v>
      </c>
      <c r="Q14" s="36">
        <v>10.5</v>
      </c>
      <c r="R14" s="36">
        <v>6</v>
      </c>
      <c r="S14" s="36">
        <v>2.9</v>
      </c>
      <c r="T14" s="36">
        <v>11.4</v>
      </c>
      <c r="U14" s="37"/>
      <c r="V14" s="38" t="s">
        <v>136</v>
      </c>
      <c r="W14" s="39"/>
      <c r="X14" s="40"/>
      <c r="Y14" s="41" t="s">
        <v>136</v>
      </c>
      <c r="Z14" s="42"/>
      <c r="AA14" s="43" t="s">
        <v>136</v>
      </c>
    </row>
    <row r="15" spans="1:27" ht="12" x14ac:dyDescent="0.2">
      <c r="C15" s="296"/>
      <c r="D15" s="297"/>
      <c r="E15" s="297"/>
      <c r="F15" s="297"/>
      <c r="G15" s="44" t="s">
        <v>17</v>
      </c>
      <c r="H15" s="45"/>
      <c r="I15" s="45">
        <v>27.4</v>
      </c>
      <c r="J15" s="45">
        <v>23</v>
      </c>
      <c r="K15" s="45">
        <v>23.5</v>
      </c>
      <c r="L15" s="45">
        <v>32.299999999999997</v>
      </c>
      <c r="M15" s="45">
        <v>36.200000000000003</v>
      </c>
      <c r="N15" s="45">
        <v>33</v>
      </c>
      <c r="O15" s="45">
        <v>30</v>
      </c>
      <c r="P15" s="45">
        <v>16.5</v>
      </c>
      <c r="Q15" s="45">
        <v>19</v>
      </c>
      <c r="R15" s="45">
        <v>8.8000000000000007</v>
      </c>
      <c r="S15" s="45">
        <v>4.0999999999999996</v>
      </c>
      <c r="T15" s="45">
        <v>10.4</v>
      </c>
      <c r="U15" s="46" t="s">
        <v>136</v>
      </c>
      <c r="V15" s="47" t="s">
        <v>149</v>
      </c>
      <c r="W15" s="48">
        <f>COUNT(I14:T15)</f>
        <v>24</v>
      </c>
      <c r="X15" s="49">
        <f>MIN(I14:T15)</f>
        <v>2.9</v>
      </c>
      <c r="Y15" s="50" t="s">
        <v>152</v>
      </c>
      <c r="Z15" s="51">
        <f>MAX(I14:T15)</f>
        <v>36.200000000000003</v>
      </c>
      <c r="AA15" s="52">
        <f>AVERAGE(I14:T15)</f>
        <v>21.1875</v>
      </c>
    </row>
    <row r="16" spans="1:27" ht="12" x14ac:dyDescent="0.2">
      <c r="C16" s="296"/>
      <c r="D16" s="297"/>
      <c r="E16" s="297"/>
      <c r="F16" s="297"/>
      <c r="G16" s="44"/>
      <c r="H16" s="45"/>
      <c r="I16" s="45" t="s">
        <v>136</v>
      </c>
      <c r="J16" s="45" t="s">
        <v>137</v>
      </c>
      <c r="K16" s="45" t="s">
        <v>136</v>
      </c>
      <c r="L16" s="45" t="s">
        <v>136</v>
      </c>
      <c r="M16" s="45" t="s">
        <v>136</v>
      </c>
      <c r="N16" s="45" t="s">
        <v>136</v>
      </c>
      <c r="O16" s="45" t="s">
        <v>136</v>
      </c>
      <c r="P16" s="45" t="s">
        <v>206</v>
      </c>
      <c r="Q16" s="45" t="s">
        <v>137</v>
      </c>
      <c r="R16" s="45" t="s">
        <v>137</v>
      </c>
      <c r="S16" s="45" t="s">
        <v>136</v>
      </c>
      <c r="T16" s="45" t="s">
        <v>136</v>
      </c>
      <c r="U16" s="46"/>
      <c r="V16" s="47" t="s">
        <v>136</v>
      </c>
      <c r="W16" s="48"/>
      <c r="X16" s="49"/>
      <c r="Y16" s="50" t="s">
        <v>136</v>
      </c>
      <c r="Z16" s="51"/>
      <c r="AA16" s="52" t="s">
        <v>136</v>
      </c>
    </row>
    <row r="17" spans="3:27" ht="12" x14ac:dyDescent="0.2">
      <c r="C17" s="299"/>
      <c r="D17" s="300"/>
      <c r="E17" s="300"/>
      <c r="F17" s="300"/>
      <c r="G17" s="53"/>
      <c r="H17" s="45"/>
      <c r="I17" s="45" t="s">
        <v>136</v>
      </c>
      <c r="J17" s="45" t="s">
        <v>136</v>
      </c>
      <c r="K17" s="45" t="s">
        <v>136</v>
      </c>
      <c r="L17" s="45" t="s">
        <v>136</v>
      </c>
      <c r="M17" s="45" t="s">
        <v>136</v>
      </c>
      <c r="N17" s="45" t="s">
        <v>136</v>
      </c>
      <c r="O17" s="45" t="s">
        <v>136</v>
      </c>
      <c r="P17" s="45" t="s">
        <v>206</v>
      </c>
      <c r="Q17" s="45" t="s">
        <v>137</v>
      </c>
      <c r="R17" s="45" t="s">
        <v>137</v>
      </c>
      <c r="S17" s="45" t="s">
        <v>136</v>
      </c>
      <c r="T17" s="45" t="s">
        <v>136</v>
      </c>
      <c r="U17" s="54"/>
      <c r="V17" s="55" t="s">
        <v>136</v>
      </c>
      <c r="W17" s="56"/>
      <c r="X17" s="57"/>
      <c r="Y17" s="58" t="s">
        <v>136</v>
      </c>
      <c r="Z17" s="59"/>
      <c r="AA17" s="60" t="s">
        <v>136</v>
      </c>
    </row>
    <row r="18" spans="3:27" ht="13.5" customHeight="1" x14ac:dyDescent="0.2">
      <c r="C18" s="293" t="s">
        <v>18</v>
      </c>
      <c r="D18" s="294"/>
      <c r="E18" s="294"/>
      <c r="F18" s="294"/>
      <c r="G18" s="35"/>
      <c r="H18" s="36"/>
      <c r="I18" s="36">
        <v>19.8</v>
      </c>
      <c r="J18" s="36">
        <v>20.5</v>
      </c>
      <c r="K18" s="36">
        <v>21.2</v>
      </c>
      <c r="L18" s="36">
        <v>29.3</v>
      </c>
      <c r="M18" s="36">
        <v>28</v>
      </c>
      <c r="N18" s="36">
        <v>28.8</v>
      </c>
      <c r="O18" s="36">
        <v>25.8</v>
      </c>
      <c r="P18" s="36">
        <v>17</v>
      </c>
      <c r="Q18" s="36">
        <v>20.2</v>
      </c>
      <c r="R18" s="36">
        <v>5.2</v>
      </c>
      <c r="S18" s="36">
        <v>5.3</v>
      </c>
      <c r="T18" s="36">
        <v>9.9</v>
      </c>
      <c r="U18" s="37"/>
      <c r="V18" s="38" t="s">
        <v>136</v>
      </c>
      <c r="W18" s="39"/>
      <c r="X18" s="40"/>
      <c r="Y18" s="41"/>
      <c r="Z18" s="42"/>
      <c r="AA18" s="43"/>
    </row>
    <row r="19" spans="3:27" ht="12" x14ac:dyDescent="0.2">
      <c r="C19" s="296"/>
      <c r="D19" s="297"/>
      <c r="E19" s="297"/>
      <c r="F19" s="297"/>
      <c r="G19" s="44" t="s">
        <v>17</v>
      </c>
      <c r="H19" s="45"/>
      <c r="I19" s="45">
        <v>21.8</v>
      </c>
      <c r="J19" s="45">
        <v>22.5</v>
      </c>
      <c r="K19" s="45">
        <v>23</v>
      </c>
      <c r="L19" s="45">
        <v>28.7</v>
      </c>
      <c r="M19" s="45">
        <v>31.8</v>
      </c>
      <c r="N19" s="45">
        <v>32</v>
      </c>
      <c r="O19" s="45">
        <v>28.2</v>
      </c>
      <c r="P19" s="45">
        <v>17.5</v>
      </c>
      <c r="Q19" s="45">
        <v>17.2</v>
      </c>
      <c r="R19" s="45">
        <v>7.3</v>
      </c>
      <c r="S19" s="45">
        <v>8.8000000000000007</v>
      </c>
      <c r="T19" s="45">
        <v>11</v>
      </c>
      <c r="U19" s="46" t="s">
        <v>136</v>
      </c>
      <c r="V19" s="47" t="s">
        <v>149</v>
      </c>
      <c r="W19" s="48">
        <f>COUNT(I18:T19)</f>
        <v>24</v>
      </c>
      <c r="X19" s="49">
        <f>MIN(I18:T19)</f>
        <v>5.2</v>
      </c>
      <c r="Y19" s="50" t="s">
        <v>152</v>
      </c>
      <c r="Z19" s="51">
        <f>MAX(I18:T19)</f>
        <v>32</v>
      </c>
      <c r="AA19" s="52">
        <f>AVERAGE(I18:T19)</f>
        <v>20.033333333333335</v>
      </c>
    </row>
    <row r="20" spans="3:27" ht="12" x14ac:dyDescent="0.2">
      <c r="C20" s="296"/>
      <c r="D20" s="297"/>
      <c r="E20" s="297"/>
      <c r="F20" s="297"/>
      <c r="G20" s="44"/>
      <c r="H20" s="45"/>
      <c r="I20" s="45" t="s">
        <v>136</v>
      </c>
      <c r="J20" s="45" t="s">
        <v>136</v>
      </c>
      <c r="K20" s="45" t="s">
        <v>136</v>
      </c>
      <c r="L20" s="45" t="s">
        <v>136</v>
      </c>
      <c r="M20" s="45" t="s">
        <v>136</v>
      </c>
      <c r="N20" s="45" t="s">
        <v>136</v>
      </c>
      <c r="O20" s="45" t="s">
        <v>136</v>
      </c>
      <c r="P20" s="45" t="s">
        <v>206</v>
      </c>
      <c r="Q20" s="45" t="s">
        <v>137</v>
      </c>
      <c r="R20" s="45" t="s">
        <v>137</v>
      </c>
      <c r="S20" s="45" t="s">
        <v>137</v>
      </c>
      <c r="T20" s="45" t="s">
        <v>137</v>
      </c>
      <c r="U20" s="46"/>
      <c r="V20" s="47" t="s">
        <v>136</v>
      </c>
      <c r="W20" s="48"/>
      <c r="X20" s="49"/>
      <c r="Y20" s="50" t="s">
        <v>136</v>
      </c>
      <c r="Z20" s="51"/>
      <c r="AA20" s="52" t="s">
        <v>136</v>
      </c>
    </row>
    <row r="21" spans="3:27" ht="12" x14ac:dyDescent="0.2">
      <c r="C21" s="299"/>
      <c r="D21" s="300"/>
      <c r="E21" s="300"/>
      <c r="F21" s="300"/>
      <c r="G21" s="53"/>
      <c r="H21" s="45"/>
      <c r="I21" s="45" t="s">
        <v>136</v>
      </c>
      <c r="J21" s="45" t="s">
        <v>136</v>
      </c>
      <c r="K21" s="45" t="s">
        <v>136</v>
      </c>
      <c r="L21" s="45" t="s">
        <v>136</v>
      </c>
      <c r="M21" s="45" t="s">
        <v>136</v>
      </c>
      <c r="N21" s="45" t="s">
        <v>136</v>
      </c>
      <c r="O21" s="45" t="s">
        <v>136</v>
      </c>
      <c r="P21" s="45" t="s">
        <v>206</v>
      </c>
      <c r="Q21" s="45" t="s">
        <v>137</v>
      </c>
      <c r="R21" s="45" t="s">
        <v>137</v>
      </c>
      <c r="S21" s="45" t="s">
        <v>136</v>
      </c>
      <c r="T21" s="45" t="s">
        <v>136</v>
      </c>
      <c r="U21" s="54"/>
      <c r="V21" s="55" t="s">
        <v>136</v>
      </c>
      <c r="W21" s="56"/>
      <c r="X21" s="57"/>
      <c r="Y21" s="58" t="s">
        <v>136</v>
      </c>
      <c r="Z21" s="59"/>
      <c r="AA21" s="60" t="s">
        <v>136</v>
      </c>
    </row>
    <row r="22" spans="3:27" ht="13.5" customHeight="1" x14ac:dyDescent="0.2">
      <c r="C22" s="293" t="s">
        <v>19</v>
      </c>
      <c r="D22" s="294"/>
      <c r="E22" s="294"/>
      <c r="F22" s="294"/>
      <c r="G22" s="35"/>
      <c r="H22" s="61"/>
      <c r="I22" s="62" t="s">
        <v>136</v>
      </c>
      <c r="J22" s="62">
        <v>0.218</v>
      </c>
      <c r="K22" s="62" t="s">
        <v>136</v>
      </c>
      <c r="L22" s="62">
        <v>0.33900000000000002</v>
      </c>
      <c r="M22" s="62">
        <v>0.56399999999999995</v>
      </c>
      <c r="N22" s="62" t="s">
        <v>137</v>
      </c>
      <c r="O22" s="62" t="s">
        <v>136</v>
      </c>
      <c r="P22" s="62">
        <v>0.42899999999999999</v>
      </c>
      <c r="Q22" s="62" t="s">
        <v>136</v>
      </c>
      <c r="R22" s="61">
        <v>8.3599999999999994E-2</v>
      </c>
      <c r="S22" s="61">
        <v>7.3099999999999998E-2</v>
      </c>
      <c r="T22" s="62" t="s">
        <v>136</v>
      </c>
      <c r="U22" s="30"/>
      <c r="V22" s="31" t="s">
        <v>136</v>
      </c>
      <c r="W22" s="32"/>
      <c r="X22" s="33"/>
      <c r="Y22" s="34"/>
      <c r="Z22" s="29"/>
      <c r="AA22" s="28"/>
    </row>
    <row r="23" spans="3:27" ht="12" x14ac:dyDescent="0.2">
      <c r="C23" s="296"/>
      <c r="D23" s="297"/>
      <c r="E23" s="297"/>
      <c r="F23" s="297"/>
      <c r="G23" s="44" t="s">
        <v>20</v>
      </c>
      <c r="H23" s="63"/>
      <c r="I23" s="64" t="s">
        <v>136</v>
      </c>
      <c r="J23" s="64">
        <v>0.184</v>
      </c>
      <c r="K23" s="64" t="s">
        <v>136</v>
      </c>
      <c r="L23" s="64">
        <v>0.30099999999999999</v>
      </c>
      <c r="M23" s="64">
        <v>0.36199999999999999</v>
      </c>
      <c r="N23" s="64" t="s">
        <v>137</v>
      </c>
      <c r="O23" s="64" t="s">
        <v>136</v>
      </c>
      <c r="P23" s="64">
        <v>0.39900000000000002</v>
      </c>
      <c r="Q23" s="64" t="s">
        <v>136</v>
      </c>
      <c r="R23" s="63">
        <v>8.7099999999999997E-2</v>
      </c>
      <c r="S23" s="63">
        <v>6.0199999999999997E-2</v>
      </c>
      <c r="T23" s="64" t="s">
        <v>136</v>
      </c>
      <c r="U23" s="12" t="s">
        <v>136</v>
      </c>
      <c r="V23" s="13" t="s">
        <v>149</v>
      </c>
      <c r="W23" s="14">
        <f>COUNT(I22:T23)</f>
        <v>12</v>
      </c>
      <c r="X23" s="65">
        <f>MIN(I22:T23)</f>
        <v>6.0199999999999997E-2</v>
      </c>
      <c r="Y23" s="50" t="s">
        <v>152</v>
      </c>
      <c r="Z23" s="66">
        <f>MAX(I22:T23)</f>
        <v>0.56399999999999995</v>
      </c>
      <c r="AA23" s="67">
        <f>AVERAGE(I22:T23)</f>
        <v>0.25833333333333336</v>
      </c>
    </row>
    <row r="24" spans="3:27" ht="12" x14ac:dyDescent="0.2">
      <c r="C24" s="296"/>
      <c r="D24" s="297"/>
      <c r="E24" s="297"/>
      <c r="F24" s="297"/>
      <c r="G24" s="44"/>
      <c r="H24" s="64"/>
      <c r="I24" s="64" t="s">
        <v>136</v>
      </c>
      <c r="J24" s="64" t="s">
        <v>136</v>
      </c>
      <c r="K24" s="64" t="s">
        <v>136</v>
      </c>
      <c r="L24" s="64" t="s">
        <v>136</v>
      </c>
      <c r="M24" s="64" t="s">
        <v>136</v>
      </c>
      <c r="N24" s="64" t="s">
        <v>137</v>
      </c>
      <c r="O24" s="64" t="s">
        <v>136</v>
      </c>
      <c r="P24" s="64" t="s">
        <v>206</v>
      </c>
      <c r="Q24" s="64" t="s">
        <v>136</v>
      </c>
      <c r="R24" s="64" t="s">
        <v>136</v>
      </c>
      <c r="S24" s="63" t="s">
        <v>136</v>
      </c>
      <c r="T24" s="64" t="s">
        <v>136</v>
      </c>
      <c r="U24" s="12"/>
      <c r="V24" s="13" t="s">
        <v>136</v>
      </c>
      <c r="W24" s="14"/>
      <c r="X24" s="15"/>
      <c r="Y24" s="16" t="s">
        <v>137</v>
      </c>
      <c r="Z24" s="17"/>
      <c r="AA24" s="18" t="s">
        <v>137</v>
      </c>
    </row>
    <row r="25" spans="3:27" ht="12" x14ac:dyDescent="0.2">
      <c r="C25" s="299"/>
      <c r="D25" s="300"/>
      <c r="E25" s="300"/>
      <c r="F25" s="300"/>
      <c r="G25" s="53"/>
      <c r="H25" s="64"/>
      <c r="I25" s="64" t="s">
        <v>136</v>
      </c>
      <c r="J25" s="64" t="s">
        <v>136</v>
      </c>
      <c r="K25" s="64" t="s">
        <v>136</v>
      </c>
      <c r="L25" s="64" t="s">
        <v>136</v>
      </c>
      <c r="M25" s="64" t="s">
        <v>136</v>
      </c>
      <c r="N25" s="64" t="s">
        <v>136</v>
      </c>
      <c r="O25" s="64" t="s">
        <v>136</v>
      </c>
      <c r="P25" s="64" t="s">
        <v>206</v>
      </c>
      <c r="Q25" s="64" t="s">
        <v>136</v>
      </c>
      <c r="R25" s="64" t="s">
        <v>136</v>
      </c>
      <c r="S25" s="64" t="s">
        <v>136</v>
      </c>
      <c r="T25" s="64" t="s">
        <v>136</v>
      </c>
      <c r="U25" s="21"/>
      <c r="V25" s="22" t="s">
        <v>136</v>
      </c>
      <c r="W25" s="23"/>
      <c r="X25" s="24"/>
      <c r="Y25" s="25" t="s">
        <v>137</v>
      </c>
      <c r="Z25" s="26"/>
      <c r="AA25" s="27" t="s">
        <v>137</v>
      </c>
    </row>
    <row r="26" spans="3:27" ht="13.5" customHeight="1" x14ac:dyDescent="0.2">
      <c r="C26" s="293" t="s">
        <v>21</v>
      </c>
      <c r="D26" s="294"/>
      <c r="E26" s="294"/>
      <c r="F26" s="294"/>
      <c r="G26" s="44" t="s">
        <v>22</v>
      </c>
      <c r="H26" s="68"/>
      <c r="I26" s="68">
        <v>30</v>
      </c>
      <c r="J26" s="68">
        <v>30</v>
      </c>
      <c r="K26" s="68">
        <v>30</v>
      </c>
      <c r="L26" s="68">
        <v>30</v>
      </c>
      <c r="M26" s="264">
        <v>15</v>
      </c>
      <c r="N26" s="68">
        <v>30</v>
      </c>
      <c r="O26" s="68">
        <v>30</v>
      </c>
      <c r="P26" s="68">
        <v>30</v>
      </c>
      <c r="Q26" s="68">
        <v>30</v>
      </c>
      <c r="R26" s="68">
        <v>30</v>
      </c>
      <c r="S26" s="68">
        <v>30</v>
      </c>
      <c r="T26" s="264">
        <v>26</v>
      </c>
      <c r="U26" s="30"/>
      <c r="V26" s="31" t="s">
        <v>136</v>
      </c>
      <c r="W26" s="14"/>
      <c r="X26" s="46"/>
      <c r="Y26" s="16" t="s">
        <v>136</v>
      </c>
      <c r="Z26" s="69"/>
      <c r="AA26" s="68" t="s">
        <v>136</v>
      </c>
    </row>
    <row r="27" spans="3:27" ht="13.5" customHeight="1" x14ac:dyDescent="0.2">
      <c r="C27" s="296" t="s">
        <v>23</v>
      </c>
      <c r="D27" s="297"/>
      <c r="E27" s="297"/>
      <c r="F27" s="297"/>
      <c r="G27" s="44"/>
      <c r="H27" s="18"/>
      <c r="I27" s="18" t="s">
        <v>144</v>
      </c>
      <c r="J27" s="18" t="s">
        <v>144</v>
      </c>
      <c r="K27" s="18" t="s">
        <v>144</v>
      </c>
      <c r="L27" s="18" t="s">
        <v>144</v>
      </c>
      <c r="M27" s="70" t="s">
        <v>144</v>
      </c>
      <c r="N27" s="70" t="s">
        <v>144</v>
      </c>
      <c r="O27" s="18" t="s">
        <v>144</v>
      </c>
      <c r="P27" s="18" t="s">
        <v>144</v>
      </c>
      <c r="Q27" s="18" t="s">
        <v>144</v>
      </c>
      <c r="R27" s="18" t="s">
        <v>144</v>
      </c>
      <c r="S27" s="18" t="s">
        <v>144</v>
      </c>
      <c r="T27" s="18" t="s">
        <v>144</v>
      </c>
      <c r="U27" s="12"/>
      <c r="V27" s="13" t="s">
        <v>136</v>
      </c>
      <c r="W27" s="14"/>
      <c r="X27" s="15"/>
      <c r="Y27" s="16" t="s">
        <v>136</v>
      </c>
      <c r="Z27" s="17"/>
      <c r="AA27" s="18" t="s">
        <v>136</v>
      </c>
    </row>
    <row r="28" spans="3:27" ht="13.5" customHeight="1" x14ac:dyDescent="0.2">
      <c r="C28" s="299" t="s">
        <v>24</v>
      </c>
      <c r="D28" s="300"/>
      <c r="E28" s="300"/>
      <c r="F28" s="300"/>
      <c r="G28" s="53"/>
      <c r="H28" s="71"/>
      <c r="I28" s="71" t="s">
        <v>141</v>
      </c>
      <c r="J28" s="71" t="s">
        <v>141</v>
      </c>
      <c r="K28" s="71" t="s">
        <v>141</v>
      </c>
      <c r="L28" s="71" t="s">
        <v>141</v>
      </c>
      <c r="M28" s="71" t="s">
        <v>141</v>
      </c>
      <c r="N28" s="71" t="s">
        <v>141</v>
      </c>
      <c r="O28" s="71" t="s">
        <v>141</v>
      </c>
      <c r="P28" s="71" t="s">
        <v>141</v>
      </c>
      <c r="Q28" s="71" t="s">
        <v>141</v>
      </c>
      <c r="R28" s="71" t="s">
        <v>141</v>
      </c>
      <c r="S28" s="71" t="s">
        <v>141</v>
      </c>
      <c r="T28" s="71" t="s">
        <v>209</v>
      </c>
      <c r="U28" s="21"/>
      <c r="V28" s="22" t="s">
        <v>136</v>
      </c>
      <c r="W28" s="23"/>
      <c r="X28" s="24"/>
      <c r="Y28" s="25" t="s">
        <v>136</v>
      </c>
      <c r="Z28" s="26"/>
      <c r="AA28" s="27" t="s">
        <v>136</v>
      </c>
    </row>
    <row r="29" spans="3:27" ht="12" customHeight="1" x14ac:dyDescent="0.2">
      <c r="C29" s="324" t="s">
        <v>25</v>
      </c>
      <c r="D29" s="293" t="s">
        <v>26</v>
      </c>
      <c r="E29" s="294"/>
      <c r="F29" s="294"/>
      <c r="G29" s="35"/>
      <c r="H29" s="36" t="s">
        <v>162</v>
      </c>
      <c r="I29" s="36">
        <v>8.3000000000000007</v>
      </c>
      <c r="J29" s="36">
        <v>9</v>
      </c>
      <c r="K29" s="36">
        <v>8.1</v>
      </c>
      <c r="L29" s="36">
        <v>9.4</v>
      </c>
      <c r="M29" s="36">
        <v>7.8</v>
      </c>
      <c r="N29" s="36">
        <v>9.3000000000000007</v>
      </c>
      <c r="O29" s="36">
        <v>9.6</v>
      </c>
      <c r="P29" s="36">
        <v>8.1</v>
      </c>
      <c r="Q29" s="72">
        <v>8.6999999999999993</v>
      </c>
      <c r="R29" s="72">
        <v>8.4</v>
      </c>
      <c r="S29" s="36">
        <v>7.4</v>
      </c>
      <c r="T29" s="36">
        <v>7.5</v>
      </c>
      <c r="U29" s="30"/>
      <c r="V29" s="31"/>
      <c r="W29" s="32"/>
      <c r="X29" s="40"/>
      <c r="Y29" s="41" t="s">
        <v>136</v>
      </c>
      <c r="Z29" s="42"/>
      <c r="AA29" s="43" t="s">
        <v>136</v>
      </c>
    </row>
    <row r="30" spans="3:27" ht="12" x14ac:dyDescent="0.2">
      <c r="C30" s="325"/>
      <c r="D30" s="296"/>
      <c r="E30" s="297"/>
      <c r="F30" s="297"/>
      <c r="G30" s="44" t="s">
        <v>27</v>
      </c>
      <c r="H30" s="45" t="s">
        <v>163</v>
      </c>
      <c r="I30" s="45">
        <v>8.9</v>
      </c>
      <c r="J30" s="45">
        <v>9.6</v>
      </c>
      <c r="K30" s="45">
        <v>8.3000000000000007</v>
      </c>
      <c r="L30" s="45">
        <v>9.4</v>
      </c>
      <c r="M30" s="45">
        <v>7.9</v>
      </c>
      <c r="N30" s="45">
        <v>9.8000000000000007</v>
      </c>
      <c r="O30" s="45">
        <v>9.1</v>
      </c>
      <c r="P30" s="45">
        <v>8.1999999999999993</v>
      </c>
      <c r="Q30" s="73">
        <v>9.5</v>
      </c>
      <c r="R30" s="73">
        <v>8.9</v>
      </c>
      <c r="S30" s="45">
        <v>7.6</v>
      </c>
      <c r="T30" s="45">
        <v>7.7</v>
      </c>
      <c r="U30" s="12">
        <f>COUNTIF(I29:T30,"&gt;8.5")</f>
        <v>12</v>
      </c>
      <c r="V30" s="13" t="s">
        <v>149</v>
      </c>
      <c r="W30" s="14">
        <f>COUNT(I29:T30)</f>
        <v>24</v>
      </c>
      <c r="X30" s="49">
        <f>MIN(I29:T30)</f>
        <v>7.4</v>
      </c>
      <c r="Y30" s="50" t="s">
        <v>152</v>
      </c>
      <c r="Z30" s="51">
        <f>MAX(I29:T30)</f>
        <v>9.8000000000000007</v>
      </c>
      <c r="AA30" s="52">
        <f>AVERAGE(I29:T30)</f>
        <v>8.6041666666666661</v>
      </c>
    </row>
    <row r="31" spans="3:27" ht="12" x14ac:dyDescent="0.2">
      <c r="C31" s="325"/>
      <c r="D31" s="296"/>
      <c r="E31" s="297"/>
      <c r="F31" s="297"/>
      <c r="G31" s="44"/>
      <c r="H31" s="45" t="s">
        <v>136</v>
      </c>
      <c r="I31" s="45" t="s">
        <v>136</v>
      </c>
      <c r="J31" s="45" t="s">
        <v>136</v>
      </c>
      <c r="K31" s="45" t="s">
        <v>136</v>
      </c>
      <c r="L31" s="45" t="s">
        <v>136</v>
      </c>
      <c r="M31" s="45" t="s">
        <v>136</v>
      </c>
      <c r="N31" s="45" t="s">
        <v>136</v>
      </c>
      <c r="O31" s="45" t="s">
        <v>136</v>
      </c>
      <c r="P31" s="45" t="s">
        <v>206</v>
      </c>
      <c r="Q31" s="45" t="s">
        <v>137</v>
      </c>
      <c r="R31" s="45" t="s">
        <v>137</v>
      </c>
      <c r="S31" s="45" t="s">
        <v>136</v>
      </c>
      <c r="T31" s="45" t="s">
        <v>136</v>
      </c>
      <c r="U31" s="12"/>
      <c r="V31" s="13"/>
      <c r="W31" s="14"/>
      <c r="X31" s="49"/>
      <c r="Y31" s="50" t="s">
        <v>136</v>
      </c>
      <c r="Z31" s="51"/>
      <c r="AA31" s="52" t="s">
        <v>136</v>
      </c>
    </row>
    <row r="32" spans="3:27" ht="12" x14ac:dyDescent="0.2">
      <c r="C32" s="325"/>
      <c r="D32" s="327"/>
      <c r="E32" s="328"/>
      <c r="F32" s="328"/>
      <c r="G32" s="75"/>
      <c r="H32" s="76" t="s">
        <v>136</v>
      </c>
      <c r="I32" s="76" t="s">
        <v>136</v>
      </c>
      <c r="J32" s="76" t="s">
        <v>136</v>
      </c>
      <c r="K32" s="76" t="s">
        <v>136</v>
      </c>
      <c r="L32" s="76" t="s">
        <v>136</v>
      </c>
      <c r="M32" s="76" t="s">
        <v>136</v>
      </c>
      <c r="N32" s="76" t="s">
        <v>136</v>
      </c>
      <c r="O32" s="76" t="s">
        <v>136</v>
      </c>
      <c r="P32" s="272" t="s">
        <v>206</v>
      </c>
      <c r="Q32" s="272" t="s">
        <v>137</v>
      </c>
      <c r="R32" s="272" t="s">
        <v>137</v>
      </c>
      <c r="S32" s="76" t="s">
        <v>136</v>
      </c>
      <c r="T32" s="76" t="s">
        <v>136</v>
      </c>
      <c r="U32" s="77"/>
      <c r="V32" s="78"/>
      <c r="W32" s="14"/>
      <c r="X32" s="79"/>
      <c r="Y32" s="80" t="s">
        <v>136</v>
      </c>
      <c r="Z32" s="81"/>
      <c r="AA32" s="82" t="s">
        <v>136</v>
      </c>
    </row>
    <row r="33" spans="3:27" ht="12" x14ac:dyDescent="0.2">
      <c r="C33" s="325"/>
      <c r="D33" s="296" t="s">
        <v>28</v>
      </c>
      <c r="E33" s="297"/>
      <c r="F33" s="297"/>
      <c r="G33" s="44" t="s">
        <v>29</v>
      </c>
      <c r="H33" s="83" t="s">
        <v>164</v>
      </c>
      <c r="I33" s="45">
        <v>9.3000000000000007</v>
      </c>
      <c r="J33" s="83">
        <v>10</v>
      </c>
      <c r="K33" s="45">
        <v>9.6</v>
      </c>
      <c r="L33" s="83">
        <v>10</v>
      </c>
      <c r="M33" s="45">
        <v>8.4</v>
      </c>
      <c r="N33" s="83">
        <v>10</v>
      </c>
      <c r="O33" s="83">
        <v>12</v>
      </c>
      <c r="P33" s="45">
        <v>9.8000000000000007</v>
      </c>
      <c r="Q33" s="83">
        <v>12</v>
      </c>
      <c r="R33" s="83">
        <v>12</v>
      </c>
      <c r="S33" s="83">
        <v>13</v>
      </c>
      <c r="T33" s="83">
        <v>12</v>
      </c>
      <c r="U33" s="84">
        <f>COUNTIF(I33:T33,"&lt;7.5")</f>
        <v>0</v>
      </c>
      <c r="V33" s="85" t="s">
        <v>149</v>
      </c>
      <c r="W33" s="86">
        <f t="shared" ref="W33:W42" si="0">COUNT(I33:T33)</f>
        <v>12</v>
      </c>
      <c r="X33" s="49">
        <f t="shared" ref="X33:X42" si="1">MIN(I33:T33)</f>
        <v>8.4</v>
      </c>
      <c r="Y33" s="50" t="s">
        <v>152</v>
      </c>
      <c r="Z33" s="48">
        <f t="shared" ref="Z33:Z42" si="2">MAX(I33:T33)</f>
        <v>13</v>
      </c>
      <c r="AA33" s="87">
        <f t="shared" ref="AA33:AA42" si="3">AVERAGE(I33:T33)</f>
        <v>10.674999999999999</v>
      </c>
    </row>
    <row r="34" spans="3:27" ht="12" x14ac:dyDescent="0.2">
      <c r="C34" s="325"/>
      <c r="D34" s="296" t="s">
        <v>30</v>
      </c>
      <c r="E34" s="297"/>
      <c r="F34" s="297"/>
      <c r="G34" s="44" t="s">
        <v>29</v>
      </c>
      <c r="H34" s="88" t="s">
        <v>165</v>
      </c>
      <c r="I34" s="45">
        <v>1</v>
      </c>
      <c r="J34" s="45">
        <v>1</v>
      </c>
      <c r="K34" s="88">
        <v>0.5</v>
      </c>
      <c r="L34" s="45">
        <v>1.2</v>
      </c>
      <c r="M34" s="45">
        <v>0.9</v>
      </c>
      <c r="N34" s="45">
        <v>0.6</v>
      </c>
      <c r="O34" s="52">
        <v>0.7</v>
      </c>
      <c r="P34" s="45">
        <v>0.5</v>
      </c>
      <c r="Q34" s="45">
        <v>0.5</v>
      </c>
      <c r="R34" s="45">
        <v>0.5</v>
      </c>
      <c r="S34" s="45">
        <v>0.7</v>
      </c>
      <c r="T34" s="45">
        <v>1.6</v>
      </c>
      <c r="U34" s="12">
        <f>COUNTIF(I34:T34,"&gt;2")</f>
        <v>0</v>
      </c>
      <c r="V34" s="13" t="s">
        <v>149</v>
      </c>
      <c r="W34" s="14">
        <f t="shared" si="0"/>
        <v>12</v>
      </c>
      <c r="X34" s="49">
        <f t="shared" si="1"/>
        <v>0.5</v>
      </c>
      <c r="Y34" s="50" t="s">
        <v>152</v>
      </c>
      <c r="Z34" s="51">
        <f t="shared" si="2"/>
        <v>1.6</v>
      </c>
      <c r="AA34" s="52">
        <f t="shared" si="3"/>
        <v>0.80833333333333324</v>
      </c>
    </row>
    <row r="35" spans="3:27" ht="12" x14ac:dyDescent="0.2">
      <c r="C35" s="325"/>
      <c r="D35" s="296" t="s">
        <v>31</v>
      </c>
      <c r="E35" s="297"/>
      <c r="F35" s="297"/>
      <c r="G35" s="44" t="s">
        <v>29</v>
      </c>
      <c r="H35" s="45" t="s">
        <v>137</v>
      </c>
      <c r="I35" s="45">
        <v>3</v>
      </c>
      <c r="J35" s="45">
        <v>2.6</v>
      </c>
      <c r="K35" s="45">
        <v>2.2999999999999998</v>
      </c>
      <c r="L35" s="45">
        <v>2.9</v>
      </c>
      <c r="M35" s="45">
        <v>3.6</v>
      </c>
      <c r="N35" s="45">
        <v>2.5</v>
      </c>
      <c r="O35" s="45">
        <v>2</v>
      </c>
      <c r="P35" s="45">
        <v>1.9</v>
      </c>
      <c r="Q35" s="45">
        <v>2</v>
      </c>
      <c r="R35" s="45">
        <v>2.5</v>
      </c>
      <c r="S35" s="45">
        <v>3.3</v>
      </c>
      <c r="T35" s="45">
        <v>2.5</v>
      </c>
      <c r="U35" s="12" t="s">
        <v>136</v>
      </c>
      <c r="V35" s="13" t="s">
        <v>149</v>
      </c>
      <c r="W35" s="14">
        <f t="shared" si="0"/>
        <v>12</v>
      </c>
      <c r="X35" s="49">
        <f t="shared" si="1"/>
        <v>1.9</v>
      </c>
      <c r="Y35" s="50" t="s">
        <v>152</v>
      </c>
      <c r="Z35" s="51">
        <f t="shared" si="2"/>
        <v>3.6</v>
      </c>
      <c r="AA35" s="52">
        <f t="shared" si="3"/>
        <v>2.5916666666666663</v>
      </c>
    </row>
    <row r="36" spans="3:27" ht="12" x14ac:dyDescent="0.2">
      <c r="C36" s="325"/>
      <c r="D36" s="327" t="s">
        <v>32</v>
      </c>
      <c r="E36" s="328"/>
      <c r="F36" s="328"/>
      <c r="G36" s="75" t="s">
        <v>29</v>
      </c>
      <c r="H36" s="91" t="s">
        <v>166</v>
      </c>
      <c r="I36" s="91">
        <v>4</v>
      </c>
      <c r="J36" s="93">
        <v>1</v>
      </c>
      <c r="K36" s="91">
        <v>1</v>
      </c>
      <c r="L36" s="91">
        <v>2</v>
      </c>
      <c r="M36" s="91">
        <v>19</v>
      </c>
      <c r="N36" s="91">
        <v>2</v>
      </c>
      <c r="O36" s="94">
        <v>2</v>
      </c>
      <c r="P36" s="91">
        <v>4</v>
      </c>
      <c r="Q36" s="93">
        <v>1</v>
      </c>
      <c r="R36" s="175">
        <v>3</v>
      </c>
      <c r="S36" s="94">
        <v>2</v>
      </c>
      <c r="T36" s="91">
        <v>28</v>
      </c>
      <c r="U36" s="77">
        <f>COUNTIF(I36:T36,"&gt;25")</f>
        <v>1</v>
      </c>
      <c r="V36" s="78" t="s">
        <v>149</v>
      </c>
      <c r="W36" s="95">
        <f t="shared" si="0"/>
        <v>12</v>
      </c>
      <c r="X36" s="280">
        <f t="shared" si="1"/>
        <v>1</v>
      </c>
      <c r="Y36" s="97" t="s">
        <v>152</v>
      </c>
      <c r="Z36" s="98">
        <f t="shared" si="2"/>
        <v>28</v>
      </c>
      <c r="AA36" s="94">
        <f t="shared" si="3"/>
        <v>5.75</v>
      </c>
    </row>
    <row r="37" spans="3:27" ht="12.65" customHeight="1" x14ac:dyDescent="0.2">
      <c r="C37" s="325"/>
      <c r="D37" s="296" t="s">
        <v>145</v>
      </c>
      <c r="E37" s="297"/>
      <c r="F37" s="99"/>
      <c r="G37" s="100" t="s">
        <v>146</v>
      </c>
      <c r="H37" s="83" t="s">
        <v>167</v>
      </c>
      <c r="I37" s="83">
        <v>100</v>
      </c>
      <c r="J37" s="83">
        <v>6</v>
      </c>
      <c r="K37" s="83">
        <v>30</v>
      </c>
      <c r="L37" s="83">
        <v>7</v>
      </c>
      <c r="M37" s="87">
        <v>490</v>
      </c>
      <c r="N37" s="92">
        <v>1</v>
      </c>
      <c r="O37" s="83">
        <v>82</v>
      </c>
      <c r="P37" s="83">
        <v>210</v>
      </c>
      <c r="Q37" s="83">
        <v>15</v>
      </c>
      <c r="R37" s="83">
        <v>36</v>
      </c>
      <c r="S37" s="83">
        <v>2</v>
      </c>
      <c r="T37" s="83">
        <v>250</v>
      </c>
      <c r="U37" s="46">
        <f>COUNTIF(I37:T37,"&gt;300")</f>
        <v>1</v>
      </c>
      <c r="V37" s="47" t="s">
        <v>149</v>
      </c>
      <c r="W37" s="48">
        <f t="shared" si="0"/>
        <v>12</v>
      </c>
      <c r="X37" s="279">
        <f t="shared" si="1"/>
        <v>1</v>
      </c>
      <c r="Y37" s="102" t="s">
        <v>152</v>
      </c>
      <c r="Z37" s="14">
        <f t="shared" si="2"/>
        <v>490</v>
      </c>
      <c r="AA37" s="83">
        <f t="shared" si="3"/>
        <v>102.41666666666667</v>
      </c>
    </row>
    <row r="38" spans="3:27" ht="12" customHeight="1" x14ac:dyDescent="0.2">
      <c r="C38" s="325"/>
      <c r="D38" s="296" t="s">
        <v>33</v>
      </c>
      <c r="E38" s="297"/>
      <c r="F38" s="297"/>
      <c r="G38" s="44" t="s">
        <v>29</v>
      </c>
      <c r="H38" s="103" t="s">
        <v>136</v>
      </c>
      <c r="I38" s="103" t="s">
        <v>136</v>
      </c>
      <c r="J38" s="104">
        <v>0.33</v>
      </c>
      <c r="K38" s="103" t="s">
        <v>136</v>
      </c>
      <c r="L38" s="103" t="s">
        <v>136</v>
      </c>
      <c r="M38" s="52">
        <v>1.2</v>
      </c>
      <c r="N38" s="103" t="s">
        <v>136</v>
      </c>
      <c r="O38" s="103" t="s">
        <v>136</v>
      </c>
      <c r="P38" s="259">
        <v>1</v>
      </c>
      <c r="Q38" s="103" t="s">
        <v>136</v>
      </c>
      <c r="R38" s="103" t="s">
        <v>136</v>
      </c>
      <c r="S38" s="103">
        <v>0.47</v>
      </c>
      <c r="T38" s="103" t="s">
        <v>136</v>
      </c>
      <c r="U38" s="46" t="s">
        <v>136</v>
      </c>
      <c r="V38" s="47" t="s">
        <v>149</v>
      </c>
      <c r="W38" s="48">
        <f t="shared" si="0"/>
        <v>4</v>
      </c>
      <c r="X38" s="105">
        <f t="shared" si="1"/>
        <v>0.33</v>
      </c>
      <c r="Y38" s="102" t="s">
        <v>152</v>
      </c>
      <c r="Z38" s="106">
        <f t="shared" si="2"/>
        <v>1.2</v>
      </c>
      <c r="AA38" s="104">
        <f t="shared" si="3"/>
        <v>0.75</v>
      </c>
    </row>
    <row r="39" spans="3:27" ht="12" customHeight="1" x14ac:dyDescent="0.2">
      <c r="C39" s="325"/>
      <c r="D39" s="296" t="s">
        <v>34</v>
      </c>
      <c r="E39" s="297"/>
      <c r="F39" s="297"/>
      <c r="G39" s="44" t="s">
        <v>29</v>
      </c>
      <c r="H39" s="107" t="s">
        <v>136</v>
      </c>
      <c r="I39" s="107" t="s">
        <v>136</v>
      </c>
      <c r="J39" s="64">
        <v>2.5999999999999999E-2</v>
      </c>
      <c r="K39" s="107" t="s">
        <v>136</v>
      </c>
      <c r="L39" s="107" t="s">
        <v>136</v>
      </c>
      <c r="M39" s="90">
        <v>0.11</v>
      </c>
      <c r="N39" s="107" t="s">
        <v>136</v>
      </c>
      <c r="O39" s="107" t="s">
        <v>136</v>
      </c>
      <c r="P39" s="67">
        <v>4.7E-2</v>
      </c>
      <c r="Q39" s="107" t="s">
        <v>136</v>
      </c>
      <c r="R39" s="107" t="s">
        <v>136</v>
      </c>
      <c r="S39" s="107">
        <v>1.4E-2</v>
      </c>
      <c r="T39" s="107" t="s">
        <v>136</v>
      </c>
      <c r="U39" s="46" t="s">
        <v>136</v>
      </c>
      <c r="V39" s="47" t="s">
        <v>149</v>
      </c>
      <c r="W39" s="48">
        <f t="shared" si="0"/>
        <v>4</v>
      </c>
      <c r="X39" s="108">
        <f t="shared" si="1"/>
        <v>1.4E-2</v>
      </c>
      <c r="Y39" s="102" t="s">
        <v>152</v>
      </c>
      <c r="Z39" s="218">
        <f t="shared" si="2"/>
        <v>0.11</v>
      </c>
      <c r="AA39" s="64">
        <f t="shared" si="3"/>
        <v>4.9250000000000002E-2</v>
      </c>
    </row>
    <row r="40" spans="3:27" ht="12" customHeight="1" x14ac:dyDescent="0.2">
      <c r="C40" s="325"/>
      <c r="D40" s="296" t="s">
        <v>35</v>
      </c>
      <c r="E40" s="297"/>
      <c r="F40" s="297"/>
      <c r="G40" s="44" t="s">
        <v>36</v>
      </c>
      <c r="H40" s="70" t="s">
        <v>169</v>
      </c>
      <c r="I40" s="70" t="s">
        <v>136</v>
      </c>
      <c r="J40" s="64">
        <v>3.0000000000000001E-3</v>
      </c>
      <c r="K40" s="70" t="s">
        <v>136</v>
      </c>
      <c r="L40" s="70" t="s">
        <v>136</v>
      </c>
      <c r="M40" s="67">
        <v>3.0000000000000001E-3</v>
      </c>
      <c r="N40" s="70" t="s">
        <v>136</v>
      </c>
      <c r="O40" s="87" t="s">
        <v>136</v>
      </c>
      <c r="P40" s="67">
        <v>2E-3</v>
      </c>
      <c r="Q40" s="87" t="s">
        <v>136</v>
      </c>
      <c r="R40" s="87" t="s">
        <v>136</v>
      </c>
      <c r="S40" s="67">
        <v>1E-3</v>
      </c>
      <c r="T40" s="87" t="s">
        <v>136</v>
      </c>
      <c r="U40" s="46">
        <f>COUNTIF(I40:T40,"&gt;0.03")</f>
        <v>0</v>
      </c>
      <c r="V40" s="47" t="s">
        <v>149</v>
      </c>
      <c r="W40" s="48">
        <f t="shared" si="0"/>
        <v>4</v>
      </c>
      <c r="X40" s="108">
        <f t="shared" si="1"/>
        <v>1E-3</v>
      </c>
      <c r="Y40" s="102" t="s">
        <v>152</v>
      </c>
      <c r="Z40" s="109">
        <f t="shared" si="2"/>
        <v>3.0000000000000001E-3</v>
      </c>
      <c r="AA40" s="64">
        <f t="shared" si="3"/>
        <v>2.2500000000000003E-3</v>
      </c>
    </row>
    <row r="41" spans="3:27" ht="12" customHeight="1" x14ac:dyDescent="0.2">
      <c r="C41" s="325"/>
      <c r="D41" s="296" t="s">
        <v>37</v>
      </c>
      <c r="E41" s="297"/>
      <c r="F41" s="297"/>
      <c r="G41" s="44" t="s">
        <v>29</v>
      </c>
      <c r="H41" s="70" t="s">
        <v>170</v>
      </c>
      <c r="I41" s="70" t="s">
        <v>136</v>
      </c>
      <c r="J41" s="70" t="s">
        <v>136</v>
      </c>
      <c r="K41" s="70" t="s">
        <v>136</v>
      </c>
      <c r="L41" s="70" t="s">
        <v>136</v>
      </c>
      <c r="M41" s="111">
        <v>6.0000000000000002E-5</v>
      </c>
      <c r="N41" s="70" t="s">
        <v>136</v>
      </c>
      <c r="O41" s="87" t="s">
        <v>136</v>
      </c>
      <c r="P41" s="70" t="s">
        <v>206</v>
      </c>
      <c r="Q41" s="87" t="s">
        <v>136</v>
      </c>
      <c r="R41" s="87" t="s">
        <v>136</v>
      </c>
      <c r="S41" s="111">
        <v>6.0000000000000002E-5</v>
      </c>
      <c r="T41" s="87" t="s">
        <v>136</v>
      </c>
      <c r="U41" s="12">
        <f>COUNTIF(I41:T41,"&gt;0.001")</f>
        <v>0</v>
      </c>
      <c r="V41" s="13" t="s">
        <v>149</v>
      </c>
      <c r="W41" s="14">
        <f t="shared" si="0"/>
        <v>2</v>
      </c>
      <c r="X41" s="112">
        <f t="shared" si="1"/>
        <v>6.0000000000000002E-5</v>
      </c>
      <c r="Y41" s="16" t="s">
        <v>152</v>
      </c>
      <c r="Z41" s="113">
        <f t="shared" si="2"/>
        <v>6.0000000000000002E-5</v>
      </c>
      <c r="AA41" s="111">
        <f t="shared" si="3"/>
        <v>6.0000000000000002E-5</v>
      </c>
    </row>
    <row r="42" spans="3:27" ht="12" x14ac:dyDescent="0.2">
      <c r="C42" s="326"/>
      <c r="D42" s="299" t="s">
        <v>38</v>
      </c>
      <c r="E42" s="300"/>
      <c r="F42" s="300"/>
      <c r="G42" s="53" t="s">
        <v>36</v>
      </c>
      <c r="H42" s="71" t="s">
        <v>169</v>
      </c>
      <c r="I42" s="71" t="s">
        <v>136</v>
      </c>
      <c r="J42" s="71" t="s">
        <v>136</v>
      </c>
      <c r="K42" s="71" t="s">
        <v>136</v>
      </c>
      <c r="L42" s="71" t="s">
        <v>136</v>
      </c>
      <c r="M42" s="114">
        <v>5.9999999999999995E-4</v>
      </c>
      <c r="N42" s="71" t="s">
        <v>136</v>
      </c>
      <c r="O42" s="115" t="s">
        <v>136</v>
      </c>
      <c r="P42" s="71" t="s">
        <v>206</v>
      </c>
      <c r="Q42" s="115" t="s">
        <v>136</v>
      </c>
      <c r="R42" s="115" t="s">
        <v>136</v>
      </c>
      <c r="S42" s="114">
        <v>5.9999999999999995E-4</v>
      </c>
      <c r="T42" s="115" t="s">
        <v>136</v>
      </c>
      <c r="U42" s="21">
        <f>COUNTIF(I42:T42,"&gt;0.003")</f>
        <v>0</v>
      </c>
      <c r="V42" s="22" t="s">
        <v>149</v>
      </c>
      <c r="W42" s="23">
        <f t="shared" si="0"/>
        <v>2</v>
      </c>
      <c r="X42" s="117">
        <f t="shared" si="1"/>
        <v>5.9999999999999995E-4</v>
      </c>
      <c r="Y42" s="25" t="s">
        <v>152</v>
      </c>
      <c r="Z42" s="266">
        <f t="shared" si="2"/>
        <v>5.9999999999999995E-4</v>
      </c>
      <c r="AA42" s="114">
        <f t="shared" si="3"/>
        <v>5.9999999999999995E-4</v>
      </c>
    </row>
    <row r="43" spans="3:27" ht="12" customHeight="1" x14ac:dyDescent="0.2">
      <c r="C43" s="324" t="s">
        <v>39</v>
      </c>
      <c r="D43" s="293" t="s">
        <v>40</v>
      </c>
      <c r="E43" s="294"/>
      <c r="F43" s="294"/>
      <c r="G43" s="119" t="s">
        <v>29</v>
      </c>
      <c r="H43" s="28" t="s">
        <v>171</v>
      </c>
      <c r="I43" s="28" t="s">
        <v>136</v>
      </c>
      <c r="J43" s="28" t="s">
        <v>136</v>
      </c>
      <c r="K43" s="28" t="s">
        <v>136</v>
      </c>
      <c r="L43" s="28" t="s">
        <v>136</v>
      </c>
      <c r="M43" s="120" t="s">
        <v>136</v>
      </c>
      <c r="N43" s="28" t="s">
        <v>136</v>
      </c>
      <c r="O43" s="28" t="s">
        <v>136</v>
      </c>
      <c r="P43" s="28" t="s">
        <v>136</v>
      </c>
      <c r="Q43" s="28" t="s">
        <v>136</v>
      </c>
      <c r="R43" s="28" t="s">
        <v>136</v>
      </c>
      <c r="S43" s="120" t="s">
        <v>136</v>
      </c>
      <c r="T43" s="28" t="s">
        <v>136</v>
      </c>
      <c r="U43" s="30"/>
      <c r="V43" s="31" t="s">
        <v>136</v>
      </c>
      <c r="W43" s="32"/>
      <c r="X43" s="123"/>
      <c r="Y43" s="41" t="s">
        <v>136</v>
      </c>
      <c r="Z43" s="124"/>
      <c r="AA43" s="120"/>
    </row>
    <row r="44" spans="3:27" ht="12" x14ac:dyDescent="0.2">
      <c r="C44" s="325"/>
      <c r="D44" s="296" t="s">
        <v>41</v>
      </c>
      <c r="E44" s="297"/>
      <c r="F44" s="297"/>
      <c r="G44" s="44" t="s">
        <v>29</v>
      </c>
      <c r="H44" s="18" t="s">
        <v>172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88" t="s">
        <v>136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88" t="s">
        <v>136</v>
      </c>
      <c r="T44" s="18" t="s">
        <v>136</v>
      </c>
      <c r="U44" s="12"/>
      <c r="V44" s="13" t="s">
        <v>136</v>
      </c>
      <c r="W44" s="14"/>
      <c r="X44" s="125"/>
      <c r="Y44" s="50" t="s">
        <v>136</v>
      </c>
      <c r="Z44" s="126"/>
      <c r="AA44" s="88"/>
    </row>
    <row r="45" spans="3:27" ht="12" x14ac:dyDescent="0.2">
      <c r="C45" s="325"/>
      <c r="D45" s="296" t="s">
        <v>42</v>
      </c>
      <c r="E45" s="297"/>
      <c r="F45" s="297"/>
      <c r="G45" s="44" t="s">
        <v>29</v>
      </c>
      <c r="H45" s="18" t="s">
        <v>173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27" t="s">
        <v>136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27" t="s">
        <v>136</v>
      </c>
      <c r="T45" s="18" t="s">
        <v>136</v>
      </c>
      <c r="U45" s="12"/>
      <c r="V45" s="13" t="s">
        <v>136</v>
      </c>
      <c r="W45" s="14"/>
      <c r="X45" s="128"/>
      <c r="Y45" s="50" t="s">
        <v>136</v>
      </c>
      <c r="Z45" s="129"/>
      <c r="AA45" s="127"/>
    </row>
    <row r="46" spans="3:27" ht="12" x14ac:dyDescent="0.2">
      <c r="C46" s="325"/>
      <c r="D46" s="327" t="s">
        <v>43</v>
      </c>
      <c r="E46" s="328"/>
      <c r="F46" s="328"/>
      <c r="G46" s="75" t="s">
        <v>29</v>
      </c>
      <c r="H46" s="130" t="s">
        <v>174</v>
      </c>
      <c r="I46" s="130" t="s">
        <v>136</v>
      </c>
      <c r="J46" s="130" t="s">
        <v>136</v>
      </c>
      <c r="K46" s="130" t="s">
        <v>136</v>
      </c>
      <c r="L46" s="130" t="s">
        <v>136</v>
      </c>
      <c r="M46" s="131" t="s">
        <v>136</v>
      </c>
      <c r="N46" s="130" t="s">
        <v>136</v>
      </c>
      <c r="O46" s="130" t="s">
        <v>136</v>
      </c>
      <c r="P46" s="130" t="s">
        <v>136</v>
      </c>
      <c r="Q46" s="130" t="s">
        <v>136</v>
      </c>
      <c r="R46" s="130" t="s">
        <v>136</v>
      </c>
      <c r="S46" s="131" t="s">
        <v>136</v>
      </c>
      <c r="T46" s="130" t="s">
        <v>136</v>
      </c>
      <c r="U46" s="77"/>
      <c r="V46" s="78" t="s">
        <v>136</v>
      </c>
      <c r="W46" s="95"/>
      <c r="X46" s="134"/>
      <c r="Y46" s="80" t="s">
        <v>136</v>
      </c>
      <c r="Z46" s="135"/>
      <c r="AA46" s="131"/>
    </row>
    <row r="47" spans="3:27" ht="12" x14ac:dyDescent="0.2">
      <c r="C47" s="325"/>
      <c r="D47" s="296" t="s">
        <v>44</v>
      </c>
      <c r="E47" s="297"/>
      <c r="F47" s="297"/>
      <c r="G47" s="44" t="s">
        <v>29</v>
      </c>
      <c r="H47" s="136" t="s">
        <v>173</v>
      </c>
      <c r="I47" s="18" t="s">
        <v>136</v>
      </c>
      <c r="J47" s="18" t="s">
        <v>136</v>
      </c>
      <c r="K47" s="18" t="s">
        <v>136</v>
      </c>
      <c r="L47" s="18" t="s">
        <v>136</v>
      </c>
      <c r="M47" s="127" t="s">
        <v>136</v>
      </c>
      <c r="N47" s="136" t="s">
        <v>136</v>
      </c>
      <c r="O47" s="136" t="s">
        <v>136</v>
      </c>
      <c r="P47" s="136" t="s">
        <v>136</v>
      </c>
      <c r="Q47" s="136" t="s">
        <v>136</v>
      </c>
      <c r="R47" s="136" t="s">
        <v>136</v>
      </c>
      <c r="S47" s="127" t="s">
        <v>136</v>
      </c>
      <c r="T47" s="136" t="s">
        <v>136</v>
      </c>
      <c r="U47" s="84"/>
      <c r="V47" s="85" t="s">
        <v>136</v>
      </c>
      <c r="W47" s="86"/>
      <c r="X47" s="128"/>
      <c r="Y47" s="50" t="s">
        <v>136</v>
      </c>
      <c r="Z47" s="129"/>
      <c r="AA47" s="127"/>
    </row>
    <row r="48" spans="3:27" ht="12" x14ac:dyDescent="0.2">
      <c r="C48" s="325"/>
      <c r="D48" s="296" t="s">
        <v>45</v>
      </c>
      <c r="E48" s="297"/>
      <c r="F48" s="297"/>
      <c r="G48" s="44" t="s">
        <v>29</v>
      </c>
      <c r="H48" s="18" t="s">
        <v>175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38" t="s">
        <v>136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38" t="s">
        <v>136</v>
      </c>
      <c r="T48" s="18" t="s">
        <v>136</v>
      </c>
      <c r="U48" s="12"/>
      <c r="V48" s="13" t="s">
        <v>136</v>
      </c>
      <c r="W48" s="14"/>
      <c r="X48" s="139"/>
      <c r="Y48" s="50" t="s">
        <v>136</v>
      </c>
      <c r="Z48" s="140"/>
      <c r="AA48" s="138"/>
    </row>
    <row r="49" spans="3:27" ht="12" x14ac:dyDescent="0.2">
      <c r="C49" s="325"/>
      <c r="D49" s="296" t="s">
        <v>46</v>
      </c>
      <c r="E49" s="297"/>
      <c r="F49" s="297"/>
      <c r="G49" s="44" t="s">
        <v>29</v>
      </c>
      <c r="H49" s="18" t="s">
        <v>172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87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83" t="s">
        <v>136</v>
      </c>
      <c r="T49" s="18" t="s">
        <v>136</v>
      </c>
      <c r="U49" s="12"/>
      <c r="V49" s="13" t="s">
        <v>136</v>
      </c>
      <c r="W49" s="14"/>
      <c r="X49" s="128"/>
      <c r="Y49" s="50" t="s">
        <v>136</v>
      </c>
      <c r="Z49" s="129"/>
      <c r="AA49" s="127"/>
    </row>
    <row r="50" spans="3:27" ht="12" x14ac:dyDescent="0.2">
      <c r="C50" s="325"/>
      <c r="D50" s="327" t="s">
        <v>47</v>
      </c>
      <c r="E50" s="328"/>
      <c r="F50" s="328"/>
      <c r="G50" s="75" t="s">
        <v>29</v>
      </c>
      <c r="H50" s="130" t="s">
        <v>172</v>
      </c>
      <c r="I50" s="130" t="s">
        <v>136</v>
      </c>
      <c r="J50" s="130" t="s">
        <v>136</v>
      </c>
      <c r="K50" s="130" t="s">
        <v>136</v>
      </c>
      <c r="L50" s="130" t="s">
        <v>136</v>
      </c>
      <c r="M50" s="141" t="s">
        <v>136</v>
      </c>
      <c r="N50" s="130" t="s">
        <v>136</v>
      </c>
      <c r="O50" s="130" t="s">
        <v>136</v>
      </c>
      <c r="P50" s="130" t="s">
        <v>136</v>
      </c>
      <c r="Q50" s="130" t="s">
        <v>136</v>
      </c>
      <c r="R50" s="130" t="s">
        <v>136</v>
      </c>
      <c r="S50" s="141" t="s">
        <v>136</v>
      </c>
      <c r="T50" s="130" t="s">
        <v>136</v>
      </c>
      <c r="U50" s="77"/>
      <c r="V50" s="78" t="s">
        <v>136</v>
      </c>
      <c r="W50" s="95"/>
      <c r="X50" s="142"/>
      <c r="Y50" s="80" t="s">
        <v>136</v>
      </c>
      <c r="Z50" s="143"/>
      <c r="AA50" s="141"/>
    </row>
    <row r="51" spans="3:27" ht="12" x14ac:dyDescent="0.2">
      <c r="C51" s="325"/>
      <c r="D51" s="296" t="s">
        <v>48</v>
      </c>
      <c r="E51" s="297"/>
      <c r="F51" s="297"/>
      <c r="G51" s="44" t="s">
        <v>29</v>
      </c>
      <c r="H51" s="136" t="s">
        <v>174</v>
      </c>
      <c r="I51" s="18" t="s">
        <v>136</v>
      </c>
      <c r="J51" s="18" t="s">
        <v>136</v>
      </c>
      <c r="K51" s="18" t="s">
        <v>136</v>
      </c>
      <c r="L51" s="18" t="s">
        <v>136</v>
      </c>
      <c r="M51" s="127" t="s">
        <v>136</v>
      </c>
      <c r="N51" s="136" t="s">
        <v>136</v>
      </c>
      <c r="O51" s="136" t="s">
        <v>136</v>
      </c>
      <c r="P51" s="136" t="s">
        <v>136</v>
      </c>
      <c r="Q51" s="136" t="s">
        <v>136</v>
      </c>
      <c r="R51" s="136" t="s">
        <v>136</v>
      </c>
      <c r="S51" s="127" t="s">
        <v>136</v>
      </c>
      <c r="T51" s="136" t="s">
        <v>136</v>
      </c>
      <c r="U51" s="84"/>
      <c r="V51" s="85" t="s">
        <v>136</v>
      </c>
      <c r="W51" s="86"/>
      <c r="X51" s="128"/>
      <c r="Y51" s="50" t="s">
        <v>136</v>
      </c>
      <c r="Z51" s="129"/>
      <c r="AA51" s="127"/>
    </row>
    <row r="52" spans="3:27" ht="12" x14ac:dyDescent="0.2">
      <c r="C52" s="325"/>
      <c r="D52" s="296" t="s">
        <v>49</v>
      </c>
      <c r="E52" s="297"/>
      <c r="F52" s="297"/>
      <c r="G52" s="44" t="s">
        <v>29</v>
      </c>
      <c r="H52" s="18" t="s">
        <v>176</v>
      </c>
      <c r="I52" s="18" t="s">
        <v>136</v>
      </c>
      <c r="J52" s="18" t="s">
        <v>136</v>
      </c>
      <c r="K52" s="18" t="s">
        <v>136</v>
      </c>
      <c r="L52" s="18" t="s">
        <v>136</v>
      </c>
      <c r="M52" s="138" t="s">
        <v>136</v>
      </c>
      <c r="N52" s="18" t="s">
        <v>136</v>
      </c>
      <c r="O52" s="18" t="s">
        <v>136</v>
      </c>
      <c r="P52" s="18" t="s">
        <v>136</v>
      </c>
      <c r="Q52" s="18" t="s">
        <v>136</v>
      </c>
      <c r="R52" s="18" t="s">
        <v>136</v>
      </c>
      <c r="S52" s="138" t="s">
        <v>136</v>
      </c>
      <c r="T52" s="18" t="s">
        <v>136</v>
      </c>
      <c r="U52" s="12"/>
      <c r="V52" s="13" t="s">
        <v>136</v>
      </c>
      <c r="W52" s="14"/>
      <c r="X52" s="139"/>
      <c r="Y52" s="50" t="s">
        <v>136</v>
      </c>
      <c r="Z52" s="140"/>
      <c r="AA52" s="138"/>
    </row>
    <row r="53" spans="3:27" ht="12" x14ac:dyDescent="0.2">
      <c r="C53" s="325"/>
      <c r="D53" s="296" t="s">
        <v>50</v>
      </c>
      <c r="E53" s="297"/>
      <c r="F53" s="297"/>
      <c r="G53" s="44" t="s">
        <v>29</v>
      </c>
      <c r="H53" s="18" t="s">
        <v>177</v>
      </c>
      <c r="I53" s="18" t="s">
        <v>136</v>
      </c>
      <c r="J53" s="18" t="s">
        <v>136</v>
      </c>
      <c r="K53" s="18" t="s">
        <v>136</v>
      </c>
      <c r="L53" s="18" t="s">
        <v>136</v>
      </c>
      <c r="M53" s="138" t="s">
        <v>136</v>
      </c>
      <c r="N53" s="18" t="s">
        <v>136</v>
      </c>
      <c r="O53" s="18" t="s">
        <v>136</v>
      </c>
      <c r="P53" s="18" t="s">
        <v>136</v>
      </c>
      <c r="Q53" s="18" t="s">
        <v>136</v>
      </c>
      <c r="R53" s="18" t="s">
        <v>136</v>
      </c>
      <c r="S53" s="138" t="s">
        <v>136</v>
      </c>
      <c r="T53" s="18" t="s">
        <v>136</v>
      </c>
      <c r="U53" s="12"/>
      <c r="V53" s="13" t="s">
        <v>136</v>
      </c>
      <c r="W53" s="14"/>
      <c r="X53" s="139"/>
      <c r="Y53" s="50" t="s">
        <v>136</v>
      </c>
      <c r="Z53" s="140"/>
      <c r="AA53" s="138"/>
    </row>
    <row r="54" spans="3:27" ht="12" x14ac:dyDescent="0.2">
      <c r="C54" s="325"/>
      <c r="D54" s="327" t="s">
        <v>51</v>
      </c>
      <c r="E54" s="328"/>
      <c r="F54" s="328"/>
      <c r="G54" s="75" t="s">
        <v>29</v>
      </c>
      <c r="H54" s="130" t="s">
        <v>178</v>
      </c>
      <c r="I54" s="130" t="s">
        <v>136</v>
      </c>
      <c r="J54" s="130" t="s">
        <v>136</v>
      </c>
      <c r="K54" s="130" t="s">
        <v>136</v>
      </c>
      <c r="L54" s="130" t="s">
        <v>136</v>
      </c>
      <c r="M54" s="144" t="s">
        <v>136</v>
      </c>
      <c r="N54" s="130" t="s">
        <v>136</v>
      </c>
      <c r="O54" s="130" t="s">
        <v>136</v>
      </c>
      <c r="P54" s="130" t="s">
        <v>136</v>
      </c>
      <c r="Q54" s="130" t="s">
        <v>136</v>
      </c>
      <c r="R54" s="130" t="s">
        <v>136</v>
      </c>
      <c r="S54" s="144" t="s">
        <v>136</v>
      </c>
      <c r="T54" s="130" t="s">
        <v>136</v>
      </c>
      <c r="U54" s="77"/>
      <c r="V54" s="78" t="s">
        <v>136</v>
      </c>
      <c r="W54" s="95"/>
      <c r="X54" s="145"/>
      <c r="Y54" s="80" t="s">
        <v>136</v>
      </c>
      <c r="Z54" s="146"/>
      <c r="AA54" s="144"/>
    </row>
    <row r="55" spans="3:27" ht="12" x14ac:dyDescent="0.2">
      <c r="C55" s="325"/>
      <c r="D55" s="296" t="s">
        <v>52</v>
      </c>
      <c r="E55" s="297"/>
      <c r="F55" s="297"/>
      <c r="G55" s="44" t="s">
        <v>29</v>
      </c>
      <c r="H55" s="136" t="s">
        <v>179</v>
      </c>
      <c r="I55" s="18" t="s">
        <v>136</v>
      </c>
      <c r="J55" s="18" t="s">
        <v>136</v>
      </c>
      <c r="K55" s="18" t="s">
        <v>136</v>
      </c>
      <c r="L55" s="18" t="s">
        <v>136</v>
      </c>
      <c r="M55" s="127" t="s">
        <v>136</v>
      </c>
      <c r="N55" s="136" t="s">
        <v>136</v>
      </c>
      <c r="O55" s="136" t="s">
        <v>136</v>
      </c>
      <c r="P55" s="136" t="s">
        <v>136</v>
      </c>
      <c r="Q55" s="136" t="s">
        <v>136</v>
      </c>
      <c r="R55" s="136" t="s">
        <v>136</v>
      </c>
      <c r="S55" s="127" t="s">
        <v>136</v>
      </c>
      <c r="T55" s="136" t="s">
        <v>136</v>
      </c>
      <c r="U55" s="84"/>
      <c r="V55" s="85" t="s">
        <v>136</v>
      </c>
      <c r="W55" s="86"/>
      <c r="X55" s="128"/>
      <c r="Y55" s="50" t="s">
        <v>136</v>
      </c>
      <c r="Z55" s="129"/>
      <c r="AA55" s="127"/>
    </row>
    <row r="56" spans="3:27" ht="12" x14ac:dyDescent="0.2">
      <c r="C56" s="325"/>
      <c r="D56" s="296" t="s">
        <v>53</v>
      </c>
      <c r="E56" s="297"/>
      <c r="F56" s="297"/>
      <c r="G56" s="44" t="s">
        <v>29</v>
      </c>
      <c r="H56" s="18" t="s">
        <v>180</v>
      </c>
      <c r="I56" s="18" t="s">
        <v>136</v>
      </c>
      <c r="J56" s="18" t="s">
        <v>136</v>
      </c>
      <c r="K56" s="18" t="s">
        <v>136</v>
      </c>
      <c r="L56" s="18" t="s">
        <v>136</v>
      </c>
      <c r="M56" s="138" t="s">
        <v>136</v>
      </c>
      <c r="N56" s="18" t="s">
        <v>136</v>
      </c>
      <c r="O56" s="18" t="s">
        <v>136</v>
      </c>
      <c r="P56" s="18" t="s">
        <v>136</v>
      </c>
      <c r="Q56" s="18" t="s">
        <v>136</v>
      </c>
      <c r="R56" s="18" t="s">
        <v>136</v>
      </c>
      <c r="S56" s="138" t="s">
        <v>136</v>
      </c>
      <c r="T56" s="18" t="s">
        <v>136</v>
      </c>
      <c r="U56" s="12"/>
      <c r="V56" s="13" t="s">
        <v>136</v>
      </c>
      <c r="W56" s="14"/>
      <c r="X56" s="139"/>
      <c r="Y56" s="50" t="s">
        <v>136</v>
      </c>
      <c r="Z56" s="140"/>
      <c r="AA56" s="138"/>
    </row>
    <row r="57" spans="3:27" ht="12" x14ac:dyDescent="0.2">
      <c r="C57" s="325"/>
      <c r="D57" s="296" t="s">
        <v>54</v>
      </c>
      <c r="E57" s="297"/>
      <c r="F57" s="297"/>
      <c r="G57" s="44" t="s">
        <v>29</v>
      </c>
      <c r="H57" s="18" t="s">
        <v>181</v>
      </c>
      <c r="I57" s="18" t="s">
        <v>136</v>
      </c>
      <c r="J57" s="18" t="s">
        <v>136</v>
      </c>
      <c r="K57" s="18" t="s">
        <v>136</v>
      </c>
      <c r="L57" s="18" t="s">
        <v>136</v>
      </c>
      <c r="M57" s="138" t="s">
        <v>136</v>
      </c>
      <c r="N57" s="18" t="s">
        <v>136</v>
      </c>
      <c r="O57" s="18" t="s">
        <v>136</v>
      </c>
      <c r="P57" s="18" t="s">
        <v>136</v>
      </c>
      <c r="Q57" s="18" t="s">
        <v>136</v>
      </c>
      <c r="R57" s="18" t="s">
        <v>136</v>
      </c>
      <c r="S57" s="138" t="s">
        <v>136</v>
      </c>
      <c r="T57" s="18" t="s">
        <v>136</v>
      </c>
      <c r="U57" s="12"/>
      <c r="V57" s="13" t="s">
        <v>136</v>
      </c>
      <c r="W57" s="14"/>
      <c r="X57" s="139"/>
      <c r="Y57" s="50" t="s">
        <v>136</v>
      </c>
      <c r="Z57" s="140"/>
      <c r="AA57" s="138"/>
    </row>
    <row r="58" spans="3:27" ht="12" x14ac:dyDescent="0.2">
      <c r="C58" s="325"/>
      <c r="D58" s="327" t="s">
        <v>55</v>
      </c>
      <c r="E58" s="328"/>
      <c r="F58" s="328"/>
      <c r="G58" s="75" t="s">
        <v>29</v>
      </c>
      <c r="H58" s="130" t="s">
        <v>168</v>
      </c>
      <c r="I58" s="130" t="s">
        <v>136</v>
      </c>
      <c r="J58" s="130" t="s">
        <v>136</v>
      </c>
      <c r="K58" s="130" t="s">
        <v>136</v>
      </c>
      <c r="L58" s="130" t="s">
        <v>136</v>
      </c>
      <c r="M58" s="144" t="s">
        <v>136</v>
      </c>
      <c r="N58" s="130" t="s">
        <v>136</v>
      </c>
      <c r="O58" s="130" t="s">
        <v>136</v>
      </c>
      <c r="P58" s="130" t="s">
        <v>136</v>
      </c>
      <c r="Q58" s="130" t="s">
        <v>136</v>
      </c>
      <c r="R58" s="130" t="s">
        <v>136</v>
      </c>
      <c r="S58" s="144" t="s">
        <v>136</v>
      </c>
      <c r="T58" s="130" t="s">
        <v>136</v>
      </c>
      <c r="U58" s="77"/>
      <c r="V58" s="78" t="s">
        <v>136</v>
      </c>
      <c r="W58" s="95"/>
      <c r="X58" s="145"/>
      <c r="Y58" s="80" t="s">
        <v>136</v>
      </c>
      <c r="Z58" s="146"/>
      <c r="AA58" s="144"/>
    </row>
    <row r="59" spans="3:27" ht="12" x14ac:dyDescent="0.2">
      <c r="C59" s="325"/>
      <c r="D59" s="296" t="s">
        <v>56</v>
      </c>
      <c r="E59" s="297"/>
      <c r="F59" s="297"/>
      <c r="G59" s="44" t="s">
        <v>29</v>
      </c>
      <c r="H59" s="136" t="s">
        <v>173</v>
      </c>
      <c r="I59" s="18" t="s">
        <v>136</v>
      </c>
      <c r="J59" s="18" t="s">
        <v>136</v>
      </c>
      <c r="K59" s="18" t="s">
        <v>136</v>
      </c>
      <c r="L59" s="18" t="s">
        <v>136</v>
      </c>
      <c r="M59" s="138" t="s">
        <v>136</v>
      </c>
      <c r="N59" s="136" t="s">
        <v>136</v>
      </c>
      <c r="O59" s="136" t="s">
        <v>136</v>
      </c>
      <c r="P59" s="136" t="s">
        <v>136</v>
      </c>
      <c r="Q59" s="136" t="s">
        <v>136</v>
      </c>
      <c r="R59" s="136" t="s">
        <v>136</v>
      </c>
      <c r="S59" s="138" t="s">
        <v>136</v>
      </c>
      <c r="T59" s="136" t="s">
        <v>136</v>
      </c>
      <c r="U59" s="84"/>
      <c r="V59" s="85" t="s">
        <v>136</v>
      </c>
      <c r="W59" s="86"/>
      <c r="X59" s="139"/>
      <c r="Y59" s="50" t="s">
        <v>136</v>
      </c>
      <c r="Z59" s="140"/>
      <c r="AA59" s="138"/>
    </row>
    <row r="60" spans="3:27" ht="12" x14ac:dyDescent="0.2">
      <c r="C60" s="325"/>
      <c r="D60" s="296" t="s">
        <v>57</v>
      </c>
      <c r="E60" s="297"/>
      <c r="F60" s="297"/>
      <c r="G60" s="44" t="s">
        <v>29</v>
      </c>
      <c r="H60" s="18" t="s">
        <v>176</v>
      </c>
      <c r="I60" s="18" t="s">
        <v>136</v>
      </c>
      <c r="J60" s="18" t="s">
        <v>136</v>
      </c>
      <c r="K60" s="18" t="s">
        <v>136</v>
      </c>
      <c r="L60" s="18" t="s">
        <v>136</v>
      </c>
      <c r="M60" s="138" t="s">
        <v>136</v>
      </c>
      <c r="N60" s="18" t="s">
        <v>136</v>
      </c>
      <c r="O60" s="18" t="s">
        <v>136</v>
      </c>
      <c r="P60" s="18" t="s">
        <v>136</v>
      </c>
      <c r="Q60" s="18" t="s">
        <v>136</v>
      </c>
      <c r="R60" s="18" t="s">
        <v>136</v>
      </c>
      <c r="S60" s="138" t="s">
        <v>136</v>
      </c>
      <c r="T60" s="18" t="s">
        <v>136</v>
      </c>
      <c r="U60" s="12"/>
      <c r="V60" s="13" t="s">
        <v>136</v>
      </c>
      <c r="W60" s="14"/>
      <c r="X60" s="139"/>
      <c r="Y60" s="50" t="s">
        <v>136</v>
      </c>
      <c r="Z60" s="140"/>
      <c r="AA60" s="138"/>
    </row>
    <row r="61" spans="3:27" ht="12" x14ac:dyDescent="0.2">
      <c r="C61" s="325"/>
      <c r="D61" s="296" t="s">
        <v>58</v>
      </c>
      <c r="E61" s="297"/>
      <c r="F61" s="297"/>
      <c r="G61" s="44" t="s">
        <v>29</v>
      </c>
      <c r="H61" s="18" t="s">
        <v>181</v>
      </c>
      <c r="I61" s="18" t="s">
        <v>136</v>
      </c>
      <c r="J61" s="18" t="s">
        <v>136</v>
      </c>
      <c r="K61" s="18" t="s">
        <v>136</v>
      </c>
      <c r="L61" s="18" t="s">
        <v>136</v>
      </c>
      <c r="M61" s="138" t="s">
        <v>136</v>
      </c>
      <c r="N61" s="18" t="s">
        <v>136</v>
      </c>
      <c r="O61" s="18" t="s">
        <v>136</v>
      </c>
      <c r="P61" s="18" t="s">
        <v>136</v>
      </c>
      <c r="Q61" s="18" t="s">
        <v>136</v>
      </c>
      <c r="R61" s="18" t="s">
        <v>136</v>
      </c>
      <c r="S61" s="138" t="s">
        <v>136</v>
      </c>
      <c r="T61" s="18" t="s">
        <v>136</v>
      </c>
      <c r="U61" s="12"/>
      <c r="V61" s="13" t="s">
        <v>136</v>
      </c>
      <c r="W61" s="14"/>
      <c r="X61" s="139"/>
      <c r="Y61" s="50" t="s">
        <v>136</v>
      </c>
      <c r="Z61" s="140"/>
      <c r="AA61" s="138"/>
    </row>
    <row r="62" spans="3:27" ht="12" x14ac:dyDescent="0.2">
      <c r="C62" s="325"/>
      <c r="D62" s="327" t="s">
        <v>59</v>
      </c>
      <c r="E62" s="328"/>
      <c r="F62" s="328"/>
      <c r="G62" s="75" t="s">
        <v>29</v>
      </c>
      <c r="H62" s="130" t="s">
        <v>171</v>
      </c>
      <c r="I62" s="130" t="s">
        <v>136</v>
      </c>
      <c r="J62" s="130" t="s">
        <v>136</v>
      </c>
      <c r="K62" s="130" t="s">
        <v>136</v>
      </c>
      <c r="L62" s="130" t="s">
        <v>136</v>
      </c>
      <c r="M62" s="141" t="s">
        <v>136</v>
      </c>
      <c r="N62" s="130" t="s">
        <v>136</v>
      </c>
      <c r="O62" s="130" t="s">
        <v>136</v>
      </c>
      <c r="P62" s="130" t="s">
        <v>136</v>
      </c>
      <c r="Q62" s="130" t="s">
        <v>136</v>
      </c>
      <c r="R62" s="130" t="s">
        <v>136</v>
      </c>
      <c r="S62" s="141" t="s">
        <v>136</v>
      </c>
      <c r="T62" s="130" t="s">
        <v>136</v>
      </c>
      <c r="U62" s="77"/>
      <c r="V62" s="78" t="s">
        <v>136</v>
      </c>
      <c r="W62" s="95"/>
      <c r="X62" s="142"/>
      <c r="Y62" s="80" t="s">
        <v>136</v>
      </c>
      <c r="Z62" s="143"/>
      <c r="AA62" s="141"/>
    </row>
    <row r="63" spans="3:27" ht="12" x14ac:dyDescent="0.2">
      <c r="C63" s="325"/>
      <c r="D63" s="296" t="s">
        <v>60</v>
      </c>
      <c r="E63" s="297"/>
      <c r="F63" s="297"/>
      <c r="G63" s="44" t="s">
        <v>29</v>
      </c>
      <c r="H63" s="136" t="s">
        <v>174</v>
      </c>
      <c r="I63" s="18" t="s">
        <v>136</v>
      </c>
      <c r="J63" s="18" t="s">
        <v>136</v>
      </c>
      <c r="K63" s="18" t="s">
        <v>136</v>
      </c>
      <c r="L63" s="18" t="s">
        <v>136</v>
      </c>
      <c r="M63" s="127" t="s">
        <v>136</v>
      </c>
      <c r="N63" s="136" t="s">
        <v>136</v>
      </c>
      <c r="O63" s="136" t="s">
        <v>136</v>
      </c>
      <c r="P63" s="136" t="s">
        <v>136</v>
      </c>
      <c r="Q63" s="136" t="s">
        <v>136</v>
      </c>
      <c r="R63" s="136" t="s">
        <v>136</v>
      </c>
      <c r="S63" s="127" t="s">
        <v>136</v>
      </c>
      <c r="T63" s="136" t="s">
        <v>136</v>
      </c>
      <c r="U63" s="84"/>
      <c r="V63" s="85" t="s">
        <v>136</v>
      </c>
      <c r="W63" s="86"/>
      <c r="X63" s="128"/>
      <c r="Y63" s="50" t="s">
        <v>136</v>
      </c>
      <c r="Z63" s="129"/>
      <c r="AA63" s="127"/>
    </row>
    <row r="64" spans="3:27" ht="12" x14ac:dyDescent="0.2">
      <c r="C64" s="325"/>
      <c r="D64" s="296" t="s">
        <v>61</v>
      </c>
      <c r="E64" s="297"/>
      <c r="F64" s="297"/>
      <c r="G64" s="44" t="s">
        <v>29</v>
      </c>
      <c r="H64" s="18" t="s">
        <v>173</v>
      </c>
      <c r="I64" s="18" t="s">
        <v>136</v>
      </c>
      <c r="J64" s="18" t="s">
        <v>136</v>
      </c>
      <c r="K64" s="18" t="s">
        <v>136</v>
      </c>
      <c r="L64" s="18" t="s">
        <v>136</v>
      </c>
      <c r="M64" s="127" t="s">
        <v>136</v>
      </c>
      <c r="N64" s="18" t="s">
        <v>136</v>
      </c>
      <c r="O64" s="18" t="s">
        <v>136</v>
      </c>
      <c r="P64" s="18" t="s">
        <v>136</v>
      </c>
      <c r="Q64" s="18" t="s">
        <v>136</v>
      </c>
      <c r="R64" s="18" t="s">
        <v>136</v>
      </c>
      <c r="S64" s="127" t="s">
        <v>136</v>
      </c>
      <c r="T64" s="18" t="s">
        <v>136</v>
      </c>
      <c r="U64" s="12"/>
      <c r="V64" s="13" t="s">
        <v>136</v>
      </c>
      <c r="W64" s="14"/>
      <c r="X64" s="128"/>
      <c r="Y64" s="50" t="s">
        <v>136</v>
      </c>
      <c r="Z64" s="129"/>
      <c r="AA64" s="127"/>
    </row>
    <row r="65" spans="3:27" ht="12" x14ac:dyDescent="0.2">
      <c r="C65" s="325"/>
      <c r="D65" s="296" t="s">
        <v>62</v>
      </c>
      <c r="E65" s="297"/>
      <c r="F65" s="297"/>
      <c r="G65" s="44" t="s">
        <v>29</v>
      </c>
      <c r="H65" s="18" t="s">
        <v>173</v>
      </c>
      <c r="I65" s="18" t="s">
        <v>136</v>
      </c>
      <c r="J65" s="18" t="s">
        <v>136</v>
      </c>
      <c r="K65" s="18" t="s">
        <v>136</v>
      </c>
      <c r="L65" s="18" t="s">
        <v>136</v>
      </c>
      <c r="M65" s="127" t="s">
        <v>136</v>
      </c>
      <c r="N65" s="18" t="s">
        <v>136</v>
      </c>
      <c r="O65" s="18" t="s">
        <v>136</v>
      </c>
      <c r="P65" s="18" t="s">
        <v>136</v>
      </c>
      <c r="Q65" s="18" t="s">
        <v>136</v>
      </c>
      <c r="R65" s="18" t="s">
        <v>136</v>
      </c>
      <c r="S65" s="127" t="s">
        <v>136</v>
      </c>
      <c r="T65" s="18" t="s">
        <v>136</v>
      </c>
      <c r="U65" s="12"/>
      <c r="V65" s="13" t="s">
        <v>136</v>
      </c>
      <c r="W65" s="14"/>
      <c r="X65" s="128"/>
      <c r="Y65" s="50" t="s">
        <v>136</v>
      </c>
      <c r="Z65" s="129"/>
      <c r="AA65" s="127"/>
    </row>
    <row r="66" spans="3:27" ht="12" x14ac:dyDescent="0.2">
      <c r="C66" s="325"/>
      <c r="D66" s="327" t="s">
        <v>63</v>
      </c>
      <c r="E66" s="328"/>
      <c r="F66" s="328"/>
      <c r="G66" s="75" t="s">
        <v>29</v>
      </c>
      <c r="H66" s="130" t="s">
        <v>182</v>
      </c>
      <c r="I66" s="130" t="s">
        <v>136</v>
      </c>
      <c r="J66" s="130" t="s">
        <v>136</v>
      </c>
      <c r="K66" s="130" t="s">
        <v>136</v>
      </c>
      <c r="L66" s="130" t="s">
        <v>136</v>
      </c>
      <c r="M66" s="149">
        <v>0.49</v>
      </c>
      <c r="N66" s="130" t="s">
        <v>136</v>
      </c>
      <c r="O66" s="130" t="s">
        <v>136</v>
      </c>
      <c r="P66" s="130" t="s">
        <v>136</v>
      </c>
      <c r="Q66" s="130" t="s">
        <v>136</v>
      </c>
      <c r="R66" s="130" t="s">
        <v>136</v>
      </c>
      <c r="S66" s="149">
        <v>0.31</v>
      </c>
      <c r="T66" s="130" t="s">
        <v>136</v>
      </c>
      <c r="U66" s="77">
        <f>COUNTIF(I66:T66,"&gt;10")</f>
        <v>0</v>
      </c>
      <c r="V66" s="78" t="s">
        <v>149</v>
      </c>
      <c r="W66" s="95">
        <f>COUNT(I66:T66)</f>
        <v>2</v>
      </c>
      <c r="X66" s="150">
        <f>MIN(I66:T66)</f>
        <v>0.31</v>
      </c>
      <c r="Y66" s="151" t="s">
        <v>152</v>
      </c>
      <c r="Z66" s="152">
        <f>MAX(I66:T66)</f>
        <v>0.49</v>
      </c>
      <c r="AA66" s="149">
        <f>AVERAGE(I66:T66)</f>
        <v>0.4</v>
      </c>
    </row>
    <row r="67" spans="3:27" ht="12" x14ac:dyDescent="0.2">
      <c r="C67" s="325"/>
      <c r="D67" s="296" t="s">
        <v>64</v>
      </c>
      <c r="E67" s="297"/>
      <c r="F67" s="297"/>
      <c r="G67" s="137" t="s">
        <v>29</v>
      </c>
      <c r="H67" s="136" t="s">
        <v>183</v>
      </c>
      <c r="I67" s="136" t="s">
        <v>136</v>
      </c>
      <c r="J67" s="136" t="s">
        <v>136</v>
      </c>
      <c r="K67" s="136" t="s">
        <v>136</v>
      </c>
      <c r="L67" s="136" t="s">
        <v>136</v>
      </c>
      <c r="M67" s="153">
        <v>0.15</v>
      </c>
      <c r="N67" s="136" t="s">
        <v>136</v>
      </c>
      <c r="O67" s="136" t="s">
        <v>136</v>
      </c>
      <c r="P67" s="136" t="s">
        <v>136</v>
      </c>
      <c r="Q67" s="136" t="s">
        <v>136</v>
      </c>
      <c r="R67" s="136" t="s">
        <v>136</v>
      </c>
      <c r="S67" s="154">
        <v>0.31</v>
      </c>
      <c r="T67" s="136" t="s">
        <v>136</v>
      </c>
      <c r="U67" s="84">
        <f>COUNTIF(I67:T67,"&gt;0.8")</f>
        <v>0</v>
      </c>
      <c r="V67" s="85" t="s">
        <v>149</v>
      </c>
      <c r="W67" s="86">
        <f>COUNT(I67:T67)</f>
        <v>2</v>
      </c>
      <c r="X67" s="155">
        <f>MIN(I67:T67)</f>
        <v>0.15</v>
      </c>
      <c r="Y67" s="156" t="s">
        <v>152</v>
      </c>
      <c r="Z67" s="157">
        <f>MAX(I67:T67)</f>
        <v>0.31</v>
      </c>
      <c r="AA67" s="154">
        <f>AVERAGE(I67:T67)</f>
        <v>0.22999999999999998</v>
      </c>
    </row>
    <row r="68" spans="3:27" ht="12" customHeight="1" x14ac:dyDescent="0.2">
      <c r="C68" s="325"/>
      <c r="D68" s="296" t="s">
        <v>65</v>
      </c>
      <c r="E68" s="297"/>
      <c r="F68" s="297"/>
      <c r="G68" s="44" t="s">
        <v>29</v>
      </c>
      <c r="H68" s="18" t="s">
        <v>180</v>
      </c>
      <c r="I68" s="18" t="s">
        <v>136</v>
      </c>
      <c r="J68" s="18" t="s">
        <v>136</v>
      </c>
      <c r="K68" s="18" t="s">
        <v>136</v>
      </c>
      <c r="L68" s="18" t="s">
        <v>136</v>
      </c>
      <c r="M68" s="158">
        <v>0.02</v>
      </c>
      <c r="N68" s="18" t="s">
        <v>136</v>
      </c>
      <c r="O68" s="18" t="s">
        <v>136</v>
      </c>
      <c r="P68" s="18" t="s">
        <v>136</v>
      </c>
      <c r="Q68" s="18" t="s">
        <v>136</v>
      </c>
      <c r="R68" s="18" t="s">
        <v>136</v>
      </c>
      <c r="S68" s="90">
        <v>0.03</v>
      </c>
      <c r="T68" s="18" t="s">
        <v>136</v>
      </c>
      <c r="U68" s="12">
        <f>COUNTIF(I68:T68,"&gt;1")</f>
        <v>0</v>
      </c>
      <c r="V68" s="13" t="s">
        <v>149</v>
      </c>
      <c r="W68" s="14">
        <f>COUNT(I68:T68)</f>
        <v>2</v>
      </c>
      <c r="X68" s="105">
        <f>MIN(I68:T68)</f>
        <v>0.02</v>
      </c>
      <c r="Y68" s="267" t="s">
        <v>152</v>
      </c>
      <c r="Z68" s="218">
        <f>MAX(I68:T68)</f>
        <v>0.03</v>
      </c>
      <c r="AA68" s="104">
        <f>AVERAGE(I68:T68)</f>
        <v>2.5000000000000001E-2</v>
      </c>
    </row>
    <row r="69" spans="3:27" ht="12" x14ac:dyDescent="0.2">
      <c r="C69" s="326"/>
      <c r="D69" s="299" t="s">
        <v>66</v>
      </c>
      <c r="E69" s="300"/>
      <c r="F69" s="300"/>
      <c r="G69" s="53" t="s">
        <v>29</v>
      </c>
      <c r="H69" s="27" t="s">
        <v>184</v>
      </c>
      <c r="I69" s="27" t="s">
        <v>136</v>
      </c>
      <c r="J69" s="27" t="s">
        <v>136</v>
      </c>
      <c r="K69" s="27" t="s">
        <v>136</v>
      </c>
      <c r="L69" s="27" t="s">
        <v>136</v>
      </c>
      <c r="M69" s="162" t="s">
        <v>136</v>
      </c>
      <c r="N69" s="27" t="s">
        <v>136</v>
      </c>
      <c r="O69" s="27" t="s">
        <v>136</v>
      </c>
      <c r="P69" s="27" t="s">
        <v>136</v>
      </c>
      <c r="Q69" s="27" t="s">
        <v>136</v>
      </c>
      <c r="R69" s="27" t="s">
        <v>136</v>
      </c>
      <c r="S69" s="162" t="s">
        <v>136</v>
      </c>
      <c r="T69" s="27" t="s">
        <v>136</v>
      </c>
      <c r="U69" s="21"/>
      <c r="V69" s="22" t="s">
        <v>136</v>
      </c>
      <c r="W69" s="23"/>
      <c r="X69" s="165"/>
      <c r="Y69" s="58" t="s">
        <v>136</v>
      </c>
      <c r="Z69" s="166"/>
      <c r="AA69" s="162"/>
    </row>
    <row r="70" spans="3:27" ht="12" customHeight="1" x14ac:dyDescent="0.2">
      <c r="C70" s="324" t="s">
        <v>67</v>
      </c>
      <c r="D70" s="293" t="s">
        <v>68</v>
      </c>
      <c r="E70" s="294"/>
      <c r="F70" s="294"/>
      <c r="G70" s="119" t="s">
        <v>29</v>
      </c>
      <c r="H70" s="28" t="s">
        <v>136</v>
      </c>
      <c r="I70" s="28" t="s">
        <v>136</v>
      </c>
      <c r="J70" s="28" t="s">
        <v>136</v>
      </c>
      <c r="K70" s="28" t="s">
        <v>136</v>
      </c>
      <c r="L70" s="28" t="s">
        <v>136</v>
      </c>
      <c r="M70" s="167" t="s">
        <v>136</v>
      </c>
      <c r="N70" s="28" t="s">
        <v>136</v>
      </c>
      <c r="O70" s="28" t="s">
        <v>136</v>
      </c>
      <c r="P70" s="28" t="s">
        <v>136</v>
      </c>
      <c r="Q70" s="28" t="s">
        <v>136</v>
      </c>
      <c r="R70" s="28" t="s">
        <v>136</v>
      </c>
      <c r="S70" s="167" t="s">
        <v>136</v>
      </c>
      <c r="T70" s="28" t="s">
        <v>136</v>
      </c>
      <c r="U70" s="30"/>
      <c r="V70" s="31" t="s">
        <v>136</v>
      </c>
      <c r="W70" s="32"/>
      <c r="X70" s="125"/>
      <c r="Y70" s="168" t="s">
        <v>136</v>
      </c>
      <c r="Z70" s="126"/>
      <c r="AA70" s="88"/>
    </row>
    <row r="71" spans="3:27" ht="12" x14ac:dyDescent="0.2">
      <c r="C71" s="325"/>
      <c r="D71" s="296" t="s">
        <v>69</v>
      </c>
      <c r="E71" s="297"/>
      <c r="F71" s="297"/>
      <c r="G71" s="44" t="s">
        <v>29</v>
      </c>
      <c r="H71" s="18" t="s">
        <v>136</v>
      </c>
      <c r="I71" s="18" t="s">
        <v>136</v>
      </c>
      <c r="J71" s="18" t="s">
        <v>136</v>
      </c>
      <c r="K71" s="18" t="s">
        <v>136</v>
      </c>
      <c r="L71" s="18" t="s">
        <v>136</v>
      </c>
      <c r="M71" s="127" t="s">
        <v>136</v>
      </c>
      <c r="N71" s="18" t="s">
        <v>136</v>
      </c>
      <c r="O71" s="18" t="s">
        <v>136</v>
      </c>
      <c r="P71" s="18" t="s">
        <v>136</v>
      </c>
      <c r="Q71" s="18" t="s">
        <v>136</v>
      </c>
      <c r="R71" s="18" t="s">
        <v>136</v>
      </c>
      <c r="S71" s="127" t="s">
        <v>136</v>
      </c>
      <c r="T71" s="18" t="s">
        <v>136</v>
      </c>
      <c r="U71" s="12"/>
      <c r="V71" s="13" t="s">
        <v>136</v>
      </c>
      <c r="W71" s="14"/>
      <c r="X71" s="128"/>
      <c r="Y71" s="50" t="s">
        <v>136</v>
      </c>
      <c r="Z71" s="129"/>
      <c r="AA71" s="127"/>
    </row>
    <row r="72" spans="3:27" ht="12" x14ac:dyDescent="0.2">
      <c r="C72" s="325"/>
      <c r="D72" s="327" t="s">
        <v>70</v>
      </c>
      <c r="E72" s="328"/>
      <c r="F72" s="328"/>
      <c r="G72" s="75" t="s">
        <v>29</v>
      </c>
      <c r="H72" s="130" t="s">
        <v>136</v>
      </c>
      <c r="I72" s="130" t="s">
        <v>136</v>
      </c>
      <c r="J72" s="130" t="s">
        <v>136</v>
      </c>
      <c r="K72" s="130" t="s">
        <v>136</v>
      </c>
      <c r="L72" s="130" t="s">
        <v>136</v>
      </c>
      <c r="M72" s="169">
        <v>6.0000000000000001E-3</v>
      </c>
      <c r="N72" s="130" t="s">
        <v>136</v>
      </c>
      <c r="O72" s="130" t="s">
        <v>136</v>
      </c>
      <c r="P72" s="130" t="s">
        <v>136</v>
      </c>
      <c r="Q72" s="130" t="s">
        <v>136</v>
      </c>
      <c r="R72" s="130" t="s">
        <v>136</v>
      </c>
      <c r="S72" s="169" t="s">
        <v>136</v>
      </c>
      <c r="T72" s="130" t="s">
        <v>136</v>
      </c>
      <c r="U72" s="77" t="s">
        <v>136</v>
      </c>
      <c r="V72" s="78" t="s">
        <v>149</v>
      </c>
      <c r="W72" s="95">
        <f>COUNT(I72:T72)</f>
        <v>1</v>
      </c>
      <c r="X72" s="108">
        <f t="shared" ref="X72:X77" si="4">MIN(I72:T72)</f>
        <v>6.0000000000000001E-3</v>
      </c>
      <c r="Y72" s="102" t="s">
        <v>152</v>
      </c>
      <c r="Z72" s="109">
        <f t="shared" ref="Z72:Z77" si="5">MAX(I72:T72)</f>
        <v>6.0000000000000001E-3</v>
      </c>
      <c r="AA72" s="64">
        <f t="shared" ref="AA72:AA77" si="6">AVERAGE(I72:T72)</f>
        <v>6.0000000000000001E-3</v>
      </c>
    </row>
    <row r="73" spans="3:27" ht="12" x14ac:dyDescent="0.2">
      <c r="C73" s="325"/>
      <c r="D73" s="296" t="s">
        <v>71</v>
      </c>
      <c r="E73" s="297"/>
      <c r="F73" s="297"/>
      <c r="G73" s="44" t="s">
        <v>29</v>
      </c>
      <c r="H73" s="18" t="s">
        <v>136</v>
      </c>
      <c r="I73" s="18" t="s">
        <v>136</v>
      </c>
      <c r="J73" s="18" t="s">
        <v>136</v>
      </c>
      <c r="K73" s="18" t="s">
        <v>136</v>
      </c>
      <c r="L73" s="18" t="s">
        <v>136</v>
      </c>
      <c r="M73" s="90">
        <v>0.09</v>
      </c>
      <c r="N73" s="18" t="s">
        <v>136</v>
      </c>
      <c r="O73" s="18" t="s">
        <v>136</v>
      </c>
      <c r="P73" s="18" t="s">
        <v>136</v>
      </c>
      <c r="Q73" s="18" t="s">
        <v>136</v>
      </c>
      <c r="R73" s="18" t="s">
        <v>136</v>
      </c>
      <c r="S73" s="161" t="s">
        <v>136</v>
      </c>
      <c r="T73" s="18" t="s">
        <v>136</v>
      </c>
      <c r="U73" s="84" t="s">
        <v>136</v>
      </c>
      <c r="V73" s="85" t="s">
        <v>149</v>
      </c>
      <c r="W73" s="86">
        <f>COUNT(I73:T73)</f>
        <v>1</v>
      </c>
      <c r="X73" s="170">
        <f t="shared" si="4"/>
        <v>0.09</v>
      </c>
      <c r="Y73" s="223" t="s">
        <v>152</v>
      </c>
      <c r="Z73" s="172">
        <f t="shared" si="5"/>
        <v>0.09</v>
      </c>
      <c r="AA73" s="173">
        <f t="shared" si="6"/>
        <v>0.09</v>
      </c>
    </row>
    <row r="74" spans="3:27" ht="12" x14ac:dyDescent="0.2">
      <c r="C74" s="325"/>
      <c r="D74" s="296" t="s">
        <v>72</v>
      </c>
      <c r="E74" s="297"/>
      <c r="F74" s="297"/>
      <c r="G74" s="44" t="s">
        <v>29</v>
      </c>
      <c r="H74" s="18" t="s">
        <v>136</v>
      </c>
      <c r="I74" s="18" t="s">
        <v>136</v>
      </c>
      <c r="J74" s="18" t="s">
        <v>136</v>
      </c>
      <c r="K74" s="18" t="s">
        <v>136</v>
      </c>
      <c r="L74" s="18" t="s">
        <v>136</v>
      </c>
      <c r="M74" s="161">
        <v>0.01</v>
      </c>
      <c r="N74" s="18" t="s">
        <v>136</v>
      </c>
      <c r="O74" s="18" t="s">
        <v>136</v>
      </c>
      <c r="P74" s="18" t="s">
        <v>136</v>
      </c>
      <c r="Q74" s="18" t="s">
        <v>136</v>
      </c>
      <c r="R74" s="18" t="s">
        <v>136</v>
      </c>
      <c r="S74" s="161" t="s">
        <v>136</v>
      </c>
      <c r="T74" s="18" t="s">
        <v>136</v>
      </c>
      <c r="U74" s="12" t="s">
        <v>136</v>
      </c>
      <c r="V74" s="13" t="s">
        <v>136</v>
      </c>
      <c r="W74" s="14">
        <f>COUNT(I74:T74)</f>
        <v>1</v>
      </c>
      <c r="X74" s="159">
        <f t="shared" si="4"/>
        <v>0.01</v>
      </c>
      <c r="Y74" s="174" t="s">
        <v>152</v>
      </c>
      <c r="Z74" s="160">
        <f t="shared" si="5"/>
        <v>0.01</v>
      </c>
      <c r="AA74" s="161">
        <f t="shared" si="6"/>
        <v>0.01</v>
      </c>
    </row>
    <row r="75" spans="3:27" ht="12" x14ac:dyDescent="0.2">
      <c r="C75" s="325"/>
      <c r="D75" s="296" t="s">
        <v>73</v>
      </c>
      <c r="E75" s="297"/>
      <c r="F75" s="297"/>
      <c r="G75" s="44" t="s">
        <v>29</v>
      </c>
      <c r="H75" s="18" t="s">
        <v>136</v>
      </c>
      <c r="I75" s="18" t="s">
        <v>136</v>
      </c>
      <c r="J75" s="18" t="s">
        <v>136</v>
      </c>
      <c r="K75" s="18" t="s">
        <v>136</v>
      </c>
      <c r="L75" s="18" t="s">
        <v>136</v>
      </c>
      <c r="M75" s="161" t="s">
        <v>136</v>
      </c>
      <c r="N75" s="18" t="s">
        <v>136</v>
      </c>
      <c r="O75" s="18" t="s">
        <v>136</v>
      </c>
      <c r="P75" s="18" t="s">
        <v>136</v>
      </c>
      <c r="Q75" s="18" t="s">
        <v>136</v>
      </c>
      <c r="R75" s="18" t="s">
        <v>136</v>
      </c>
      <c r="S75" s="161" t="s">
        <v>136</v>
      </c>
      <c r="T75" s="18" t="s">
        <v>136</v>
      </c>
      <c r="U75" s="12"/>
      <c r="V75" s="13" t="s">
        <v>136</v>
      </c>
      <c r="W75" s="14"/>
      <c r="X75" s="159"/>
      <c r="Y75" s="174" t="s">
        <v>136</v>
      </c>
      <c r="Z75" s="160"/>
      <c r="AA75" s="161"/>
    </row>
    <row r="76" spans="3:27" ht="12" x14ac:dyDescent="0.2">
      <c r="C76" s="325"/>
      <c r="D76" s="296" t="s">
        <v>74</v>
      </c>
      <c r="E76" s="297"/>
      <c r="F76" s="297"/>
      <c r="G76" s="44" t="s">
        <v>29</v>
      </c>
      <c r="H76" s="130" t="s">
        <v>136</v>
      </c>
      <c r="I76" s="130" t="s">
        <v>136</v>
      </c>
      <c r="J76" s="130" t="s">
        <v>136</v>
      </c>
      <c r="K76" s="130" t="s">
        <v>136</v>
      </c>
      <c r="L76" s="130" t="s">
        <v>136</v>
      </c>
      <c r="M76" s="175">
        <v>0.05</v>
      </c>
      <c r="N76" s="130" t="s">
        <v>136</v>
      </c>
      <c r="O76" s="130" t="s">
        <v>136</v>
      </c>
      <c r="P76" s="130" t="s">
        <v>136</v>
      </c>
      <c r="Q76" s="130" t="s">
        <v>136</v>
      </c>
      <c r="R76" s="130" t="s">
        <v>136</v>
      </c>
      <c r="S76" s="149" t="s">
        <v>136</v>
      </c>
      <c r="T76" s="130" t="s">
        <v>136</v>
      </c>
      <c r="U76" s="77" t="s">
        <v>136</v>
      </c>
      <c r="V76" s="78" t="s">
        <v>136</v>
      </c>
      <c r="W76" s="95">
        <f>COUNT(I76:T76)</f>
        <v>1</v>
      </c>
      <c r="X76" s="150">
        <f t="shared" si="4"/>
        <v>0.05</v>
      </c>
      <c r="Y76" s="176" t="s">
        <v>152</v>
      </c>
      <c r="Z76" s="152">
        <f t="shared" si="5"/>
        <v>0.05</v>
      </c>
      <c r="AA76" s="149">
        <f t="shared" si="6"/>
        <v>0.05</v>
      </c>
    </row>
    <row r="77" spans="3:27" ht="12" x14ac:dyDescent="0.2">
      <c r="C77" s="325"/>
      <c r="D77" s="329" t="s">
        <v>75</v>
      </c>
      <c r="E77" s="330"/>
      <c r="F77" s="330"/>
      <c r="G77" s="137" t="s">
        <v>29</v>
      </c>
      <c r="H77" s="18" t="s">
        <v>136</v>
      </c>
      <c r="I77" s="18" t="s">
        <v>136</v>
      </c>
      <c r="J77" s="18" t="s">
        <v>136</v>
      </c>
      <c r="K77" s="18" t="s">
        <v>136</v>
      </c>
      <c r="L77" s="18" t="s">
        <v>136</v>
      </c>
      <c r="M77" s="161">
        <v>0.04</v>
      </c>
      <c r="N77" s="18" t="s">
        <v>136</v>
      </c>
      <c r="O77" s="18" t="s">
        <v>136</v>
      </c>
      <c r="P77" s="18" t="s">
        <v>136</v>
      </c>
      <c r="Q77" s="18" t="s">
        <v>136</v>
      </c>
      <c r="R77" s="18" t="s">
        <v>136</v>
      </c>
      <c r="S77" s="90" t="s">
        <v>136</v>
      </c>
      <c r="T77" s="18" t="s">
        <v>136</v>
      </c>
      <c r="U77" s="84" t="s">
        <v>136</v>
      </c>
      <c r="V77" s="85" t="s">
        <v>149</v>
      </c>
      <c r="W77" s="86">
        <f>COUNT(I77:T77)</f>
        <v>1</v>
      </c>
      <c r="X77" s="279">
        <f t="shared" si="4"/>
        <v>0.04</v>
      </c>
      <c r="Y77" s="151" t="s">
        <v>152</v>
      </c>
      <c r="Z77" s="282">
        <f t="shared" si="5"/>
        <v>0.04</v>
      </c>
      <c r="AA77" s="285">
        <f t="shared" si="6"/>
        <v>0.04</v>
      </c>
    </row>
    <row r="78" spans="3:27" ht="12" x14ac:dyDescent="0.2">
      <c r="C78" s="325"/>
      <c r="D78" s="296" t="s">
        <v>76</v>
      </c>
      <c r="E78" s="297"/>
      <c r="F78" s="297"/>
      <c r="G78" s="44" t="s">
        <v>29</v>
      </c>
      <c r="H78" s="18" t="s">
        <v>136</v>
      </c>
      <c r="I78" s="18" t="s">
        <v>136</v>
      </c>
      <c r="J78" s="18" t="s">
        <v>136</v>
      </c>
      <c r="K78" s="18" t="s">
        <v>136</v>
      </c>
      <c r="L78" s="18" t="s">
        <v>136</v>
      </c>
      <c r="M78" s="90">
        <v>0.45</v>
      </c>
      <c r="N78" s="18" t="s">
        <v>136</v>
      </c>
      <c r="O78" s="18" t="s">
        <v>136</v>
      </c>
      <c r="P78" s="18" t="s">
        <v>136</v>
      </c>
      <c r="Q78" s="18" t="s">
        <v>136</v>
      </c>
      <c r="R78" s="18" t="s">
        <v>136</v>
      </c>
      <c r="S78" s="90">
        <v>0.27</v>
      </c>
      <c r="T78" s="18" t="s">
        <v>136</v>
      </c>
      <c r="U78" s="12" t="s">
        <v>136</v>
      </c>
      <c r="V78" s="13" t="s">
        <v>149</v>
      </c>
      <c r="W78" s="14">
        <f>COUNT(I78:T78)</f>
        <v>2</v>
      </c>
      <c r="X78" s="177">
        <f>MIN(I78:T78)</f>
        <v>0.27</v>
      </c>
      <c r="Y78" s="151" t="s">
        <v>152</v>
      </c>
      <c r="Z78" s="178">
        <f>MAX(I78:T78)</f>
        <v>0.45</v>
      </c>
      <c r="AA78" s="90">
        <f>AVERAGE(I78:T78)</f>
        <v>0.36</v>
      </c>
    </row>
    <row r="79" spans="3:27" ht="12" x14ac:dyDescent="0.2">
      <c r="C79" s="325"/>
      <c r="D79" s="296" t="s">
        <v>77</v>
      </c>
      <c r="E79" s="297"/>
      <c r="F79" s="297"/>
      <c r="G79" s="44" t="s">
        <v>29</v>
      </c>
      <c r="H79" s="18" t="s">
        <v>136</v>
      </c>
      <c r="I79" s="18" t="s">
        <v>136</v>
      </c>
      <c r="J79" s="18" t="s">
        <v>136</v>
      </c>
      <c r="K79" s="18" t="s">
        <v>136</v>
      </c>
      <c r="L79" s="18" t="s">
        <v>136</v>
      </c>
      <c r="M79" s="161">
        <v>0.04</v>
      </c>
      <c r="N79" s="18" t="s">
        <v>136</v>
      </c>
      <c r="O79" s="18" t="s">
        <v>136</v>
      </c>
      <c r="P79" s="18" t="s">
        <v>136</v>
      </c>
      <c r="Q79" s="18" t="s">
        <v>136</v>
      </c>
      <c r="R79" s="18" t="s">
        <v>136</v>
      </c>
      <c r="S79" s="161">
        <v>0.04</v>
      </c>
      <c r="T79" s="18" t="s">
        <v>136</v>
      </c>
      <c r="U79" s="12" t="s">
        <v>136</v>
      </c>
      <c r="V79" s="13" t="s">
        <v>149</v>
      </c>
      <c r="W79" s="14">
        <f>COUNT(I79:T79)</f>
        <v>2</v>
      </c>
      <c r="X79" s="159">
        <f>MIN(I79:T79)</f>
        <v>0.04</v>
      </c>
      <c r="Y79" s="50" t="s">
        <v>152</v>
      </c>
      <c r="Z79" s="160">
        <f>MAX(I79:T79)</f>
        <v>0.04</v>
      </c>
      <c r="AA79" s="161">
        <f>AVERAGE(I79:T79)</f>
        <v>0.04</v>
      </c>
    </row>
    <row r="80" spans="3:27" ht="12" customHeight="1" x14ac:dyDescent="0.2">
      <c r="C80" s="325"/>
      <c r="D80" s="296" t="s">
        <v>78</v>
      </c>
      <c r="E80" s="297"/>
      <c r="F80" s="297"/>
      <c r="G80" s="44" t="s">
        <v>29</v>
      </c>
      <c r="H80" s="18" t="s">
        <v>136</v>
      </c>
      <c r="I80" s="18" t="s">
        <v>136</v>
      </c>
      <c r="J80" s="18" t="s">
        <v>136</v>
      </c>
      <c r="K80" s="18" t="s">
        <v>136</v>
      </c>
      <c r="L80" s="18" t="s">
        <v>136</v>
      </c>
      <c r="M80" s="158">
        <v>0.1</v>
      </c>
      <c r="N80" s="18" t="s">
        <v>136</v>
      </c>
      <c r="O80" s="18" t="s">
        <v>136</v>
      </c>
      <c r="P80" s="18" t="s">
        <v>136</v>
      </c>
      <c r="Q80" s="18" t="s">
        <v>136</v>
      </c>
      <c r="R80" s="18" t="s">
        <v>136</v>
      </c>
      <c r="S80" s="67" t="s">
        <v>136</v>
      </c>
      <c r="T80" s="18" t="s">
        <v>136</v>
      </c>
      <c r="U80" s="21" t="s">
        <v>136</v>
      </c>
      <c r="V80" s="22" t="s">
        <v>149</v>
      </c>
      <c r="W80" s="23">
        <f>COUNT(I80:T80)</f>
        <v>1</v>
      </c>
      <c r="X80" s="105">
        <f t="shared" ref="X80" si="7">MIN(I80:T80)</f>
        <v>0.1</v>
      </c>
      <c r="Y80" s="267" t="s">
        <v>152</v>
      </c>
      <c r="Z80" s="218">
        <f t="shared" ref="Z80" si="8">MAX(I80:T80)</f>
        <v>0.1</v>
      </c>
      <c r="AA80" s="104">
        <f t="shared" ref="AA80" si="9">AVERAGE(I80:T80)</f>
        <v>0.1</v>
      </c>
    </row>
    <row r="81" spans="3:27" ht="12" customHeight="1" x14ac:dyDescent="0.2">
      <c r="C81" s="324" t="s">
        <v>79</v>
      </c>
      <c r="D81" s="293" t="s">
        <v>80</v>
      </c>
      <c r="E81" s="294"/>
      <c r="F81" s="294"/>
      <c r="G81" s="119" t="s">
        <v>29</v>
      </c>
      <c r="H81" s="180" t="s">
        <v>136</v>
      </c>
      <c r="I81" s="28" t="s">
        <v>136</v>
      </c>
      <c r="J81" s="28" t="s">
        <v>136</v>
      </c>
      <c r="K81" s="28" t="s">
        <v>136</v>
      </c>
      <c r="L81" s="28" t="s">
        <v>136</v>
      </c>
      <c r="M81" s="28" t="s">
        <v>136</v>
      </c>
      <c r="N81" s="28" t="s">
        <v>136</v>
      </c>
      <c r="O81" s="28" t="s">
        <v>136</v>
      </c>
      <c r="P81" s="28" t="s">
        <v>136</v>
      </c>
      <c r="Q81" s="28" t="s">
        <v>136</v>
      </c>
      <c r="R81" s="28" t="s">
        <v>136</v>
      </c>
      <c r="S81" s="181" t="s">
        <v>136</v>
      </c>
      <c r="T81" s="28" t="s">
        <v>136</v>
      </c>
      <c r="U81" s="182"/>
      <c r="V81" s="122" t="s">
        <v>210</v>
      </c>
      <c r="W81" s="44"/>
      <c r="X81" s="182"/>
      <c r="Y81" s="183" t="s">
        <v>136</v>
      </c>
      <c r="Z81" s="119"/>
      <c r="AA81" s="180" t="s">
        <v>136</v>
      </c>
    </row>
    <row r="82" spans="3:27" ht="12" x14ac:dyDescent="0.2">
      <c r="C82" s="325"/>
      <c r="D82" s="296" t="s">
        <v>81</v>
      </c>
      <c r="E82" s="297"/>
      <c r="F82" s="297"/>
      <c r="G82" s="44" t="s">
        <v>29</v>
      </c>
      <c r="H82" s="70" t="s">
        <v>136</v>
      </c>
      <c r="I82" s="18" t="s">
        <v>136</v>
      </c>
      <c r="J82" s="18" t="s">
        <v>136</v>
      </c>
      <c r="K82" s="18" t="s">
        <v>136</v>
      </c>
      <c r="L82" s="18" t="s">
        <v>136</v>
      </c>
      <c r="M82" s="18" t="s">
        <v>136</v>
      </c>
      <c r="N82" s="18" t="s">
        <v>136</v>
      </c>
      <c r="O82" s="18" t="s">
        <v>136</v>
      </c>
      <c r="P82" s="18" t="s">
        <v>136</v>
      </c>
      <c r="Q82" s="18" t="s">
        <v>136</v>
      </c>
      <c r="R82" s="18" t="s">
        <v>136</v>
      </c>
      <c r="S82" s="184" t="s">
        <v>136</v>
      </c>
      <c r="T82" s="18" t="s">
        <v>136</v>
      </c>
      <c r="U82" s="121"/>
      <c r="V82" s="122" t="s">
        <v>136</v>
      </c>
      <c r="W82" s="44"/>
      <c r="X82" s="121"/>
      <c r="Y82" s="185" t="s">
        <v>136</v>
      </c>
      <c r="Z82" s="44"/>
      <c r="AA82" s="70" t="s">
        <v>136</v>
      </c>
    </row>
    <row r="83" spans="3:27" ht="12" x14ac:dyDescent="0.2">
      <c r="C83" s="325"/>
      <c r="D83" s="296" t="s">
        <v>82</v>
      </c>
      <c r="E83" s="297"/>
      <c r="F83" s="297"/>
      <c r="G83" s="44" t="s">
        <v>29</v>
      </c>
      <c r="H83" s="70" t="s">
        <v>136</v>
      </c>
      <c r="I83" s="18" t="s">
        <v>136</v>
      </c>
      <c r="J83" s="18" t="s">
        <v>136</v>
      </c>
      <c r="K83" s="18" t="s">
        <v>136</v>
      </c>
      <c r="L83" s="18" t="s">
        <v>136</v>
      </c>
      <c r="M83" s="18" t="s">
        <v>136</v>
      </c>
      <c r="N83" s="18" t="s">
        <v>136</v>
      </c>
      <c r="O83" s="18" t="s">
        <v>136</v>
      </c>
      <c r="P83" s="18" t="s">
        <v>136</v>
      </c>
      <c r="Q83" s="18" t="s">
        <v>136</v>
      </c>
      <c r="R83" s="18" t="s">
        <v>136</v>
      </c>
      <c r="S83" s="184" t="s">
        <v>136</v>
      </c>
      <c r="T83" s="18" t="s">
        <v>136</v>
      </c>
      <c r="U83" s="121"/>
      <c r="V83" s="122" t="s">
        <v>136</v>
      </c>
      <c r="W83" s="44"/>
      <c r="X83" s="121"/>
      <c r="Y83" s="185" t="s">
        <v>136</v>
      </c>
      <c r="Z83" s="44"/>
      <c r="AA83" s="70" t="s">
        <v>136</v>
      </c>
    </row>
    <row r="84" spans="3:27" ht="10.5" customHeight="1" x14ac:dyDescent="0.2">
      <c r="C84" s="325"/>
      <c r="D84" s="296" t="s">
        <v>83</v>
      </c>
      <c r="E84" s="297"/>
      <c r="F84" s="297"/>
      <c r="G84" s="44" t="s">
        <v>29</v>
      </c>
      <c r="H84" s="70" t="s">
        <v>186</v>
      </c>
      <c r="I84" s="18" t="s">
        <v>136</v>
      </c>
      <c r="J84" s="18" t="s">
        <v>136</v>
      </c>
      <c r="K84" s="18" t="s">
        <v>136</v>
      </c>
      <c r="L84" s="18" t="s">
        <v>136</v>
      </c>
      <c r="M84" s="18" t="s">
        <v>136</v>
      </c>
      <c r="N84" s="18" t="s">
        <v>136</v>
      </c>
      <c r="O84" s="18" t="s">
        <v>136</v>
      </c>
      <c r="P84" s="18" t="s">
        <v>136</v>
      </c>
      <c r="Q84" s="18" t="s">
        <v>136</v>
      </c>
      <c r="R84" s="18" t="s">
        <v>136</v>
      </c>
      <c r="S84" s="184" t="s">
        <v>136</v>
      </c>
      <c r="T84" s="18" t="s">
        <v>136</v>
      </c>
      <c r="U84" s="121"/>
      <c r="V84" s="122" t="s">
        <v>136</v>
      </c>
      <c r="W84" s="44"/>
      <c r="X84" s="121"/>
      <c r="Y84" s="185" t="s">
        <v>136</v>
      </c>
      <c r="Z84" s="44"/>
      <c r="AA84" s="70" t="s">
        <v>136</v>
      </c>
    </row>
    <row r="85" spans="3:27" ht="10.5" customHeight="1" x14ac:dyDescent="0.2">
      <c r="C85" s="326"/>
      <c r="D85" s="299" t="s">
        <v>84</v>
      </c>
      <c r="E85" s="300"/>
      <c r="F85" s="300"/>
      <c r="G85" s="53" t="s">
        <v>29</v>
      </c>
      <c r="H85" s="71" t="s">
        <v>186</v>
      </c>
      <c r="I85" s="27" t="s">
        <v>136</v>
      </c>
      <c r="J85" s="27" t="s">
        <v>136</v>
      </c>
      <c r="K85" s="27" t="s">
        <v>136</v>
      </c>
      <c r="L85" s="27" t="s">
        <v>136</v>
      </c>
      <c r="M85" s="27" t="s">
        <v>136</v>
      </c>
      <c r="N85" s="27" t="s">
        <v>136</v>
      </c>
      <c r="O85" s="27" t="s">
        <v>136</v>
      </c>
      <c r="P85" s="27" t="s">
        <v>136</v>
      </c>
      <c r="Q85" s="27" t="s">
        <v>136</v>
      </c>
      <c r="R85" s="27" t="s">
        <v>136</v>
      </c>
      <c r="S85" s="186" t="s">
        <v>136</v>
      </c>
      <c r="T85" s="27" t="s">
        <v>136</v>
      </c>
      <c r="U85" s="163"/>
      <c r="V85" s="164" t="s">
        <v>136</v>
      </c>
      <c r="W85" s="53"/>
      <c r="X85" s="163"/>
      <c r="Y85" s="164" t="s">
        <v>136</v>
      </c>
      <c r="Z85" s="53"/>
      <c r="AA85" s="71" t="s">
        <v>136</v>
      </c>
    </row>
    <row r="86" spans="3:27" ht="12" customHeight="1" x14ac:dyDescent="0.2">
      <c r="C86" s="273" t="s">
        <v>85</v>
      </c>
      <c r="D86" s="293" t="s">
        <v>86</v>
      </c>
      <c r="E86" s="294"/>
      <c r="F86" s="294"/>
      <c r="G86" s="119" t="s">
        <v>29</v>
      </c>
      <c r="H86" s="28" t="s">
        <v>187</v>
      </c>
      <c r="I86" s="28" t="s">
        <v>136</v>
      </c>
      <c r="J86" s="28" t="s">
        <v>136</v>
      </c>
      <c r="K86" s="28" t="s">
        <v>136</v>
      </c>
      <c r="L86" s="28" t="s">
        <v>136</v>
      </c>
      <c r="M86" s="187" t="s">
        <v>136</v>
      </c>
      <c r="N86" s="28" t="s">
        <v>136</v>
      </c>
      <c r="O86" s="28" t="s">
        <v>136</v>
      </c>
      <c r="P86" s="28" t="s">
        <v>136</v>
      </c>
      <c r="Q86" s="28" t="s">
        <v>136</v>
      </c>
      <c r="R86" s="28" t="s">
        <v>136</v>
      </c>
      <c r="S86" s="28" t="s">
        <v>136</v>
      </c>
      <c r="T86" s="28" t="s">
        <v>136</v>
      </c>
      <c r="U86" s="30"/>
      <c r="V86" s="13" t="s">
        <v>136</v>
      </c>
      <c r="W86" s="32"/>
      <c r="X86" s="128"/>
      <c r="Y86" s="238" t="s">
        <v>136</v>
      </c>
      <c r="Z86" s="129"/>
      <c r="AA86" s="127"/>
    </row>
    <row r="87" spans="3:27" ht="12" x14ac:dyDescent="0.2">
      <c r="C87" s="274"/>
      <c r="D87" s="296" t="s">
        <v>87</v>
      </c>
      <c r="E87" s="297"/>
      <c r="F87" s="297"/>
      <c r="G87" s="44" t="s">
        <v>29</v>
      </c>
      <c r="H87" s="18" t="s">
        <v>179</v>
      </c>
      <c r="I87" s="18" t="s">
        <v>136</v>
      </c>
      <c r="J87" s="18" t="s">
        <v>136</v>
      </c>
      <c r="K87" s="18" t="s">
        <v>136</v>
      </c>
      <c r="L87" s="18" t="s">
        <v>136</v>
      </c>
      <c r="M87" s="18" t="s">
        <v>136</v>
      </c>
      <c r="N87" s="18" t="s">
        <v>136</v>
      </c>
      <c r="O87" s="18" t="s">
        <v>136</v>
      </c>
      <c r="P87" s="18" t="s">
        <v>136</v>
      </c>
      <c r="Q87" s="18" t="s">
        <v>136</v>
      </c>
      <c r="R87" s="18" t="s">
        <v>136</v>
      </c>
      <c r="S87" s="18" t="s">
        <v>136</v>
      </c>
      <c r="T87" s="18" t="s">
        <v>136</v>
      </c>
      <c r="U87" s="121"/>
      <c r="V87" s="122" t="s">
        <v>136</v>
      </c>
      <c r="W87" s="44"/>
      <c r="X87" s="121"/>
      <c r="Y87" s="185" t="s">
        <v>136</v>
      </c>
      <c r="Z87" s="44"/>
      <c r="AA87" s="70" t="s">
        <v>136</v>
      </c>
    </row>
    <row r="88" spans="3:27" ht="12" x14ac:dyDescent="0.2">
      <c r="C88" s="274"/>
      <c r="D88" s="296" t="s">
        <v>88</v>
      </c>
      <c r="E88" s="297"/>
      <c r="F88" s="297"/>
      <c r="G88" s="44" t="s">
        <v>29</v>
      </c>
      <c r="H88" s="18" t="s">
        <v>188</v>
      </c>
      <c r="I88" s="18" t="s">
        <v>136</v>
      </c>
      <c r="J88" s="18" t="s">
        <v>136</v>
      </c>
      <c r="K88" s="18" t="s">
        <v>136</v>
      </c>
      <c r="L88" s="18" t="s">
        <v>136</v>
      </c>
      <c r="M88" s="18" t="s">
        <v>136</v>
      </c>
      <c r="N88" s="18" t="s">
        <v>136</v>
      </c>
      <c r="O88" s="18" t="s">
        <v>136</v>
      </c>
      <c r="P88" s="18" t="s">
        <v>136</v>
      </c>
      <c r="Q88" s="18" t="s">
        <v>136</v>
      </c>
      <c r="R88" s="18" t="s">
        <v>136</v>
      </c>
      <c r="S88" s="18" t="s">
        <v>136</v>
      </c>
      <c r="T88" s="18" t="s">
        <v>136</v>
      </c>
      <c r="U88" s="121"/>
      <c r="V88" s="122" t="s">
        <v>136</v>
      </c>
      <c r="W88" s="44"/>
      <c r="X88" s="121"/>
      <c r="Y88" s="185" t="s">
        <v>136</v>
      </c>
      <c r="Z88" s="44"/>
      <c r="AA88" s="70" t="s">
        <v>136</v>
      </c>
    </row>
    <row r="89" spans="3:27" ht="12" x14ac:dyDescent="0.2">
      <c r="C89" s="274"/>
      <c r="D89" s="327" t="s">
        <v>89</v>
      </c>
      <c r="E89" s="328"/>
      <c r="F89" s="328"/>
      <c r="G89" s="75" t="s">
        <v>29</v>
      </c>
      <c r="H89" s="130" t="s">
        <v>189</v>
      </c>
      <c r="I89" s="130" t="s">
        <v>136</v>
      </c>
      <c r="J89" s="130" t="s">
        <v>136</v>
      </c>
      <c r="K89" s="130" t="s">
        <v>136</v>
      </c>
      <c r="L89" s="130" t="s">
        <v>136</v>
      </c>
      <c r="M89" s="130" t="s">
        <v>136</v>
      </c>
      <c r="N89" s="130" t="s">
        <v>136</v>
      </c>
      <c r="O89" s="130" t="s">
        <v>136</v>
      </c>
      <c r="P89" s="130" t="s">
        <v>136</v>
      </c>
      <c r="Q89" s="130" t="s">
        <v>136</v>
      </c>
      <c r="R89" s="130" t="s">
        <v>136</v>
      </c>
      <c r="S89" s="130" t="s">
        <v>136</v>
      </c>
      <c r="T89" s="130" t="s">
        <v>136</v>
      </c>
      <c r="U89" s="132"/>
      <c r="V89" s="133" t="s">
        <v>136</v>
      </c>
      <c r="W89" s="75"/>
      <c r="X89" s="132"/>
      <c r="Y89" s="133" t="s">
        <v>136</v>
      </c>
      <c r="Z89" s="75"/>
      <c r="AA89" s="175" t="s">
        <v>136</v>
      </c>
    </row>
    <row r="90" spans="3:27" ht="12" x14ac:dyDescent="0.2">
      <c r="C90" s="274"/>
      <c r="D90" s="296" t="s">
        <v>90</v>
      </c>
      <c r="E90" s="297"/>
      <c r="F90" s="297"/>
      <c r="G90" s="44" t="s">
        <v>29</v>
      </c>
      <c r="H90" s="18" t="s">
        <v>190</v>
      </c>
      <c r="I90" s="18" t="s">
        <v>136</v>
      </c>
      <c r="J90" s="18" t="s">
        <v>136</v>
      </c>
      <c r="K90" s="136" t="s">
        <v>136</v>
      </c>
      <c r="L90" s="136" t="s">
        <v>136</v>
      </c>
      <c r="M90" s="18" t="s">
        <v>136</v>
      </c>
      <c r="N90" s="18" t="s">
        <v>136</v>
      </c>
      <c r="O90" s="18" t="s">
        <v>136</v>
      </c>
      <c r="P90" s="18" t="s">
        <v>136</v>
      </c>
      <c r="Q90" s="18" t="s">
        <v>136</v>
      </c>
      <c r="R90" s="18" t="s">
        <v>136</v>
      </c>
      <c r="S90" s="18" t="s">
        <v>136</v>
      </c>
      <c r="T90" s="18" t="s">
        <v>136</v>
      </c>
      <c r="U90" s="121"/>
      <c r="V90" s="122" t="s">
        <v>136</v>
      </c>
      <c r="W90" s="44"/>
      <c r="X90" s="15"/>
      <c r="Y90" s="185" t="s">
        <v>136</v>
      </c>
      <c r="Z90" s="17"/>
      <c r="AA90" s="17" t="s">
        <v>136</v>
      </c>
    </row>
    <row r="91" spans="3:27" ht="12" x14ac:dyDescent="0.2">
      <c r="C91" s="274"/>
      <c r="D91" s="296" t="s">
        <v>91</v>
      </c>
      <c r="E91" s="297"/>
      <c r="F91" s="297"/>
      <c r="G91" s="44" t="s">
        <v>29</v>
      </c>
      <c r="H91" s="18" t="s">
        <v>191</v>
      </c>
      <c r="I91" s="18" t="s">
        <v>136</v>
      </c>
      <c r="J91" s="18" t="s">
        <v>136</v>
      </c>
      <c r="K91" s="18" t="s">
        <v>136</v>
      </c>
      <c r="L91" s="18" t="s">
        <v>136</v>
      </c>
      <c r="M91" s="18" t="s">
        <v>136</v>
      </c>
      <c r="N91" s="18" t="s">
        <v>136</v>
      </c>
      <c r="O91" s="18" t="s">
        <v>136</v>
      </c>
      <c r="P91" s="18" t="s">
        <v>136</v>
      </c>
      <c r="Q91" s="18" t="s">
        <v>136</v>
      </c>
      <c r="R91" s="18" t="s">
        <v>136</v>
      </c>
      <c r="S91" s="18" t="s">
        <v>136</v>
      </c>
      <c r="T91" s="18" t="s">
        <v>136</v>
      </c>
      <c r="U91" s="121"/>
      <c r="V91" s="122" t="s">
        <v>136</v>
      </c>
      <c r="W91" s="44"/>
      <c r="X91" s="15"/>
      <c r="Y91" s="185" t="s">
        <v>136</v>
      </c>
      <c r="Z91" s="17"/>
      <c r="AA91" s="17" t="s">
        <v>136</v>
      </c>
    </row>
    <row r="92" spans="3:27" ht="12" x14ac:dyDescent="0.2">
      <c r="C92" s="274"/>
      <c r="D92" s="296" t="s">
        <v>92</v>
      </c>
      <c r="E92" s="297"/>
      <c r="F92" s="297"/>
      <c r="G92" s="44" t="s">
        <v>29</v>
      </c>
      <c r="H92" s="18" t="s">
        <v>171</v>
      </c>
      <c r="I92" s="18" t="s">
        <v>136</v>
      </c>
      <c r="J92" s="18" t="s">
        <v>136</v>
      </c>
      <c r="K92" s="18" t="s">
        <v>136</v>
      </c>
      <c r="L92" s="18" t="s">
        <v>136</v>
      </c>
      <c r="M92" s="18" t="s">
        <v>136</v>
      </c>
      <c r="N92" s="18" t="s">
        <v>136</v>
      </c>
      <c r="O92" s="18" t="s">
        <v>136</v>
      </c>
      <c r="P92" s="18" t="s">
        <v>136</v>
      </c>
      <c r="Q92" s="18" t="s">
        <v>136</v>
      </c>
      <c r="R92" s="18" t="s">
        <v>136</v>
      </c>
      <c r="S92" s="18" t="s">
        <v>136</v>
      </c>
      <c r="T92" s="18" t="s">
        <v>136</v>
      </c>
      <c r="U92" s="121"/>
      <c r="V92" s="122" t="s">
        <v>136</v>
      </c>
      <c r="W92" s="44"/>
      <c r="X92" s="15"/>
      <c r="Y92" s="185" t="s">
        <v>136</v>
      </c>
      <c r="Z92" s="17"/>
      <c r="AA92" s="17" t="s">
        <v>136</v>
      </c>
    </row>
    <row r="93" spans="3:27" ht="12" x14ac:dyDescent="0.2">
      <c r="C93" s="274"/>
      <c r="D93" s="327" t="s">
        <v>93</v>
      </c>
      <c r="E93" s="328"/>
      <c r="F93" s="328"/>
      <c r="G93" s="75" t="s">
        <v>29</v>
      </c>
      <c r="H93" s="130" t="s">
        <v>179</v>
      </c>
      <c r="I93" s="130" t="s">
        <v>136</v>
      </c>
      <c r="J93" s="130" t="s">
        <v>136</v>
      </c>
      <c r="K93" s="130" t="s">
        <v>136</v>
      </c>
      <c r="L93" s="130" t="s">
        <v>136</v>
      </c>
      <c r="M93" s="130" t="s">
        <v>136</v>
      </c>
      <c r="N93" s="130" t="s">
        <v>136</v>
      </c>
      <c r="O93" s="130" t="s">
        <v>136</v>
      </c>
      <c r="P93" s="130" t="s">
        <v>136</v>
      </c>
      <c r="Q93" s="130" t="s">
        <v>136</v>
      </c>
      <c r="R93" s="130" t="s">
        <v>136</v>
      </c>
      <c r="S93" s="130" t="s">
        <v>136</v>
      </c>
      <c r="T93" s="130" t="s">
        <v>136</v>
      </c>
      <c r="U93" s="132"/>
      <c r="V93" s="133" t="s">
        <v>136</v>
      </c>
      <c r="W93" s="75"/>
      <c r="X93" s="188"/>
      <c r="Y93" s="133" t="s">
        <v>136</v>
      </c>
      <c r="Z93" s="189"/>
      <c r="AA93" s="189" t="s">
        <v>136</v>
      </c>
    </row>
    <row r="94" spans="3:27" ht="12" x14ac:dyDescent="0.2">
      <c r="C94" s="274"/>
      <c r="D94" s="296" t="s">
        <v>94</v>
      </c>
      <c r="E94" s="297"/>
      <c r="F94" s="297"/>
      <c r="G94" s="44" t="s">
        <v>29</v>
      </c>
      <c r="H94" s="18" t="s">
        <v>179</v>
      </c>
      <c r="I94" s="18" t="s">
        <v>136</v>
      </c>
      <c r="J94" s="18" t="s">
        <v>136</v>
      </c>
      <c r="K94" s="136" t="s">
        <v>136</v>
      </c>
      <c r="L94" s="136" t="s">
        <v>136</v>
      </c>
      <c r="M94" s="18" t="s">
        <v>136</v>
      </c>
      <c r="N94" s="18" t="s">
        <v>136</v>
      </c>
      <c r="O94" s="18" t="s">
        <v>136</v>
      </c>
      <c r="P94" s="18" t="s">
        <v>136</v>
      </c>
      <c r="Q94" s="18" t="s">
        <v>136</v>
      </c>
      <c r="R94" s="18" t="s">
        <v>136</v>
      </c>
      <c r="S94" s="18" t="s">
        <v>136</v>
      </c>
      <c r="T94" s="18" t="s">
        <v>136</v>
      </c>
      <c r="U94" s="121"/>
      <c r="V94" s="122" t="s">
        <v>136</v>
      </c>
      <c r="W94" s="44"/>
      <c r="X94" s="15"/>
      <c r="Y94" s="185" t="s">
        <v>136</v>
      </c>
      <c r="Z94" s="17"/>
      <c r="AA94" s="17" t="s">
        <v>136</v>
      </c>
    </row>
    <row r="95" spans="3:27" ht="12" x14ac:dyDescent="0.2">
      <c r="C95" s="274"/>
      <c r="D95" s="296" t="s">
        <v>95</v>
      </c>
      <c r="E95" s="297"/>
      <c r="F95" s="297"/>
      <c r="G95" s="44" t="s">
        <v>29</v>
      </c>
      <c r="H95" s="18" t="s">
        <v>184</v>
      </c>
      <c r="I95" s="18" t="s">
        <v>136</v>
      </c>
      <c r="J95" s="18" t="s">
        <v>136</v>
      </c>
      <c r="K95" s="18" t="s">
        <v>136</v>
      </c>
      <c r="L95" s="18" t="s">
        <v>136</v>
      </c>
      <c r="M95" s="18" t="s">
        <v>136</v>
      </c>
      <c r="N95" s="18" t="s">
        <v>136</v>
      </c>
      <c r="O95" s="18" t="s">
        <v>136</v>
      </c>
      <c r="P95" s="18" t="s">
        <v>136</v>
      </c>
      <c r="Q95" s="18" t="s">
        <v>136</v>
      </c>
      <c r="R95" s="18" t="s">
        <v>136</v>
      </c>
      <c r="S95" s="18" t="s">
        <v>136</v>
      </c>
      <c r="T95" s="18" t="s">
        <v>136</v>
      </c>
      <c r="U95" s="121"/>
      <c r="V95" s="122" t="s">
        <v>136</v>
      </c>
      <c r="W95" s="44"/>
      <c r="X95" s="15"/>
      <c r="Y95" s="185" t="s">
        <v>136</v>
      </c>
      <c r="Z95" s="17"/>
      <c r="AA95" s="17" t="s">
        <v>136</v>
      </c>
    </row>
    <row r="96" spans="3:27" ht="12" x14ac:dyDescent="0.2">
      <c r="C96" s="274"/>
      <c r="D96" s="296" t="s">
        <v>96</v>
      </c>
      <c r="E96" s="297"/>
      <c r="F96" s="297"/>
      <c r="G96" s="44" t="s">
        <v>29</v>
      </c>
      <c r="H96" s="18" t="s">
        <v>190</v>
      </c>
      <c r="I96" s="18" t="s">
        <v>136</v>
      </c>
      <c r="J96" s="18" t="s">
        <v>136</v>
      </c>
      <c r="K96" s="18" t="s">
        <v>136</v>
      </c>
      <c r="L96" s="18" t="s">
        <v>136</v>
      </c>
      <c r="M96" s="18" t="s">
        <v>136</v>
      </c>
      <c r="N96" s="18" t="s">
        <v>136</v>
      </c>
      <c r="O96" s="18" t="s">
        <v>136</v>
      </c>
      <c r="P96" s="18" t="s">
        <v>136</v>
      </c>
      <c r="Q96" s="18" t="s">
        <v>136</v>
      </c>
      <c r="R96" s="18" t="s">
        <v>136</v>
      </c>
      <c r="S96" s="18" t="s">
        <v>136</v>
      </c>
      <c r="T96" s="18" t="s">
        <v>136</v>
      </c>
      <c r="U96" s="121"/>
      <c r="V96" s="122" t="s">
        <v>136</v>
      </c>
      <c r="W96" s="44"/>
      <c r="X96" s="15"/>
      <c r="Y96" s="185" t="s">
        <v>136</v>
      </c>
      <c r="Z96" s="17"/>
      <c r="AA96" s="17" t="s">
        <v>136</v>
      </c>
    </row>
    <row r="97" spans="3:27" ht="12" x14ac:dyDescent="0.2">
      <c r="C97" s="274"/>
      <c r="D97" s="296" t="s">
        <v>97</v>
      </c>
      <c r="E97" s="297"/>
      <c r="F97" s="297"/>
      <c r="G97" s="75" t="s">
        <v>29</v>
      </c>
      <c r="H97" s="130" t="s">
        <v>181</v>
      </c>
      <c r="I97" s="130" t="s">
        <v>136</v>
      </c>
      <c r="J97" s="130" t="s">
        <v>136</v>
      </c>
      <c r="K97" s="130" t="s">
        <v>136</v>
      </c>
      <c r="L97" s="130" t="s">
        <v>136</v>
      </c>
      <c r="M97" s="130" t="s">
        <v>136</v>
      </c>
      <c r="N97" s="130" t="s">
        <v>136</v>
      </c>
      <c r="O97" s="130" t="s">
        <v>136</v>
      </c>
      <c r="P97" s="130" t="s">
        <v>136</v>
      </c>
      <c r="Q97" s="130" t="s">
        <v>136</v>
      </c>
      <c r="R97" s="130" t="s">
        <v>136</v>
      </c>
      <c r="S97" s="130" t="s">
        <v>136</v>
      </c>
      <c r="T97" s="130" t="s">
        <v>136</v>
      </c>
      <c r="U97" s="132"/>
      <c r="V97" s="133" t="s">
        <v>136</v>
      </c>
      <c r="W97" s="75"/>
      <c r="X97" s="188"/>
      <c r="Y97" s="133" t="s">
        <v>136</v>
      </c>
      <c r="Z97" s="189"/>
      <c r="AA97" s="189" t="s">
        <v>136</v>
      </c>
    </row>
    <row r="98" spans="3:27" ht="12" x14ac:dyDescent="0.2">
      <c r="C98" s="274"/>
      <c r="D98" s="329" t="s">
        <v>98</v>
      </c>
      <c r="E98" s="330"/>
      <c r="F98" s="330"/>
      <c r="G98" s="44" t="s">
        <v>29</v>
      </c>
      <c r="H98" s="18" t="s">
        <v>190</v>
      </c>
      <c r="I98" s="18" t="s">
        <v>136</v>
      </c>
      <c r="J98" s="18" t="s">
        <v>136</v>
      </c>
      <c r="K98" s="136" t="s">
        <v>136</v>
      </c>
      <c r="L98" s="136" t="s">
        <v>136</v>
      </c>
      <c r="M98" s="18" t="s">
        <v>136</v>
      </c>
      <c r="N98" s="18" t="s">
        <v>136</v>
      </c>
      <c r="O98" s="18" t="s">
        <v>136</v>
      </c>
      <c r="P98" s="18" t="s">
        <v>136</v>
      </c>
      <c r="Q98" s="18" t="s">
        <v>136</v>
      </c>
      <c r="R98" s="18" t="s">
        <v>136</v>
      </c>
      <c r="S98" s="18" t="s">
        <v>136</v>
      </c>
      <c r="T98" s="18" t="s">
        <v>136</v>
      </c>
      <c r="U98" s="121"/>
      <c r="V98" s="122" t="s">
        <v>136</v>
      </c>
      <c r="W98" s="44"/>
      <c r="X98" s="15"/>
      <c r="Y98" s="185" t="s">
        <v>136</v>
      </c>
      <c r="Z98" s="17"/>
      <c r="AA98" s="17" t="s">
        <v>136</v>
      </c>
    </row>
    <row r="99" spans="3:27" ht="12" x14ac:dyDescent="0.2">
      <c r="C99" s="274"/>
      <c r="D99" s="296" t="s">
        <v>99</v>
      </c>
      <c r="E99" s="297"/>
      <c r="F99" s="297"/>
      <c r="G99" s="44" t="s">
        <v>29</v>
      </c>
      <c r="H99" s="18" t="s">
        <v>168</v>
      </c>
      <c r="I99" s="18" t="s">
        <v>136</v>
      </c>
      <c r="J99" s="18" t="s">
        <v>136</v>
      </c>
      <c r="K99" s="18" t="s">
        <v>136</v>
      </c>
      <c r="L99" s="18" t="s">
        <v>136</v>
      </c>
      <c r="M99" s="18" t="s">
        <v>136</v>
      </c>
      <c r="N99" s="18" t="s">
        <v>136</v>
      </c>
      <c r="O99" s="18" t="s">
        <v>136</v>
      </c>
      <c r="P99" s="18" t="s">
        <v>136</v>
      </c>
      <c r="Q99" s="18" t="s">
        <v>136</v>
      </c>
      <c r="R99" s="18" t="s">
        <v>136</v>
      </c>
      <c r="S99" s="18" t="s">
        <v>136</v>
      </c>
      <c r="T99" s="18" t="s">
        <v>136</v>
      </c>
      <c r="U99" s="121"/>
      <c r="V99" s="122" t="s">
        <v>136</v>
      </c>
      <c r="W99" s="44"/>
      <c r="X99" s="15"/>
      <c r="Y99" s="185" t="s">
        <v>136</v>
      </c>
      <c r="Z99" s="17"/>
      <c r="AA99" s="17" t="s">
        <v>136</v>
      </c>
    </row>
    <row r="100" spans="3:27" ht="12" x14ac:dyDescent="0.2">
      <c r="C100" s="274"/>
      <c r="D100" s="296" t="s">
        <v>100</v>
      </c>
      <c r="E100" s="297"/>
      <c r="F100" s="297"/>
      <c r="G100" s="44" t="s">
        <v>29</v>
      </c>
      <c r="H100" s="18" t="s">
        <v>190</v>
      </c>
      <c r="I100" s="18" t="s">
        <v>136</v>
      </c>
      <c r="J100" s="18" t="s">
        <v>136</v>
      </c>
      <c r="K100" s="18" t="s">
        <v>136</v>
      </c>
      <c r="L100" s="18" t="s">
        <v>136</v>
      </c>
      <c r="M100" s="18" t="s">
        <v>136</v>
      </c>
      <c r="N100" s="18" t="s">
        <v>136</v>
      </c>
      <c r="O100" s="18" t="s">
        <v>136</v>
      </c>
      <c r="P100" s="18" t="s">
        <v>136</v>
      </c>
      <c r="Q100" s="18" t="s">
        <v>136</v>
      </c>
      <c r="R100" s="18" t="s">
        <v>136</v>
      </c>
      <c r="S100" s="18" t="s">
        <v>136</v>
      </c>
      <c r="T100" s="18" t="s">
        <v>136</v>
      </c>
      <c r="U100" s="121"/>
      <c r="V100" s="122" t="s">
        <v>136</v>
      </c>
      <c r="W100" s="44"/>
      <c r="X100" s="15"/>
      <c r="Y100" s="185" t="s">
        <v>136</v>
      </c>
      <c r="Z100" s="17"/>
      <c r="AA100" s="17" t="s">
        <v>136</v>
      </c>
    </row>
    <row r="101" spans="3:27" ht="12" x14ac:dyDescent="0.2">
      <c r="C101" s="274"/>
      <c r="D101" s="296" t="s">
        <v>101</v>
      </c>
      <c r="E101" s="297"/>
      <c r="F101" s="297"/>
      <c r="G101" s="75" t="s">
        <v>29</v>
      </c>
      <c r="H101" s="130" t="s">
        <v>136</v>
      </c>
      <c r="I101" s="130" t="s">
        <v>136</v>
      </c>
      <c r="J101" s="130" t="s">
        <v>136</v>
      </c>
      <c r="K101" s="130" t="s">
        <v>136</v>
      </c>
      <c r="L101" s="130" t="s">
        <v>136</v>
      </c>
      <c r="M101" s="130" t="s">
        <v>136</v>
      </c>
      <c r="N101" s="130" t="s">
        <v>136</v>
      </c>
      <c r="O101" s="130" t="s">
        <v>136</v>
      </c>
      <c r="P101" s="130" t="s">
        <v>136</v>
      </c>
      <c r="Q101" s="130" t="s">
        <v>136</v>
      </c>
      <c r="R101" s="130" t="s">
        <v>136</v>
      </c>
      <c r="S101" s="130" t="s">
        <v>136</v>
      </c>
      <c r="T101" s="130" t="s">
        <v>136</v>
      </c>
      <c r="U101" s="132"/>
      <c r="V101" s="133" t="s">
        <v>136</v>
      </c>
      <c r="W101" s="75"/>
      <c r="X101" s="188"/>
      <c r="Y101" s="133" t="s">
        <v>136</v>
      </c>
      <c r="Z101" s="189"/>
      <c r="AA101" s="189" t="s">
        <v>136</v>
      </c>
    </row>
    <row r="102" spans="3:27" ht="12" x14ac:dyDescent="0.2">
      <c r="C102" s="274"/>
      <c r="D102" s="329" t="s">
        <v>102</v>
      </c>
      <c r="E102" s="330"/>
      <c r="F102" s="330"/>
      <c r="G102" s="44" t="s">
        <v>29</v>
      </c>
      <c r="H102" s="18" t="s">
        <v>192</v>
      </c>
      <c r="I102" s="18" t="s">
        <v>136</v>
      </c>
      <c r="J102" s="18" t="s">
        <v>136</v>
      </c>
      <c r="K102" s="136" t="s">
        <v>136</v>
      </c>
      <c r="L102" s="136" t="s">
        <v>136</v>
      </c>
      <c r="M102" s="18" t="s">
        <v>136</v>
      </c>
      <c r="N102" s="18" t="s">
        <v>136</v>
      </c>
      <c r="O102" s="18" t="s">
        <v>136</v>
      </c>
      <c r="P102" s="18" t="s">
        <v>136</v>
      </c>
      <c r="Q102" s="18" t="s">
        <v>136</v>
      </c>
      <c r="R102" s="18" t="s">
        <v>136</v>
      </c>
      <c r="S102" s="18" t="s">
        <v>136</v>
      </c>
      <c r="T102" s="18" t="s">
        <v>136</v>
      </c>
      <c r="U102" s="121"/>
      <c r="V102" s="122" t="s">
        <v>136</v>
      </c>
      <c r="W102" s="44"/>
      <c r="X102" s="121"/>
      <c r="Y102" s="185" t="s">
        <v>136</v>
      </c>
      <c r="Z102" s="44"/>
      <c r="AA102" s="70" t="s">
        <v>136</v>
      </c>
    </row>
    <row r="103" spans="3:27" ht="12" x14ac:dyDescent="0.2">
      <c r="C103" s="274"/>
      <c r="D103" s="296" t="s">
        <v>103</v>
      </c>
      <c r="E103" s="297"/>
      <c r="F103" s="297"/>
      <c r="G103" s="44" t="s">
        <v>29</v>
      </c>
      <c r="H103" s="18" t="s">
        <v>193</v>
      </c>
      <c r="I103" s="18" t="s">
        <v>136</v>
      </c>
      <c r="J103" s="18" t="s">
        <v>136</v>
      </c>
      <c r="K103" s="18" t="s">
        <v>136</v>
      </c>
      <c r="L103" s="18" t="s">
        <v>136</v>
      </c>
      <c r="M103" s="18" t="s">
        <v>136</v>
      </c>
      <c r="N103" s="18" t="s">
        <v>136</v>
      </c>
      <c r="O103" s="18" t="s">
        <v>136</v>
      </c>
      <c r="P103" s="18" t="s">
        <v>136</v>
      </c>
      <c r="Q103" s="18" t="s">
        <v>136</v>
      </c>
      <c r="R103" s="18" t="s">
        <v>136</v>
      </c>
      <c r="S103" s="18" t="s">
        <v>136</v>
      </c>
      <c r="T103" s="18" t="s">
        <v>136</v>
      </c>
      <c r="U103" s="121"/>
      <c r="V103" s="122" t="s">
        <v>136</v>
      </c>
      <c r="W103" s="44"/>
      <c r="X103" s="121"/>
      <c r="Y103" s="185" t="s">
        <v>136</v>
      </c>
      <c r="Z103" s="44"/>
      <c r="AA103" s="70" t="s">
        <v>136</v>
      </c>
    </row>
    <row r="104" spans="3:27" ht="12" x14ac:dyDescent="0.2">
      <c r="C104" s="274"/>
      <c r="D104" s="296" t="s">
        <v>104</v>
      </c>
      <c r="E104" s="297"/>
      <c r="F104" s="297"/>
      <c r="G104" s="44" t="s">
        <v>29</v>
      </c>
      <c r="H104" s="18" t="s">
        <v>188</v>
      </c>
      <c r="I104" s="18" t="s">
        <v>136</v>
      </c>
      <c r="J104" s="18" t="s">
        <v>136</v>
      </c>
      <c r="K104" s="18" t="s">
        <v>136</v>
      </c>
      <c r="L104" s="18" t="s">
        <v>136</v>
      </c>
      <c r="M104" s="18" t="s">
        <v>136</v>
      </c>
      <c r="N104" s="18" t="s">
        <v>136</v>
      </c>
      <c r="O104" s="18" t="s">
        <v>136</v>
      </c>
      <c r="P104" s="18" t="s">
        <v>136</v>
      </c>
      <c r="Q104" s="18" t="s">
        <v>136</v>
      </c>
      <c r="R104" s="18" t="s">
        <v>136</v>
      </c>
      <c r="S104" s="18" t="s">
        <v>136</v>
      </c>
      <c r="T104" s="18" t="s">
        <v>136</v>
      </c>
      <c r="U104" s="121"/>
      <c r="V104" s="122" t="s">
        <v>136</v>
      </c>
      <c r="W104" s="44"/>
      <c r="X104" s="15"/>
      <c r="Y104" s="185" t="s">
        <v>136</v>
      </c>
      <c r="Z104" s="17"/>
      <c r="AA104" s="18" t="s">
        <v>136</v>
      </c>
    </row>
    <row r="105" spans="3:27" ht="12" x14ac:dyDescent="0.2">
      <c r="C105" s="274"/>
      <c r="D105" s="327" t="s">
        <v>105</v>
      </c>
      <c r="E105" s="328"/>
      <c r="F105" s="328"/>
      <c r="G105" s="75" t="s">
        <v>29</v>
      </c>
      <c r="H105" s="130" t="s">
        <v>136</v>
      </c>
      <c r="I105" s="130" t="s">
        <v>136</v>
      </c>
      <c r="J105" s="130" t="s">
        <v>136</v>
      </c>
      <c r="K105" s="130" t="s">
        <v>136</v>
      </c>
      <c r="L105" s="130" t="s">
        <v>136</v>
      </c>
      <c r="M105" s="130" t="s">
        <v>136</v>
      </c>
      <c r="N105" s="130" t="s">
        <v>136</v>
      </c>
      <c r="O105" s="130" t="s">
        <v>136</v>
      </c>
      <c r="P105" s="130" t="s">
        <v>136</v>
      </c>
      <c r="Q105" s="130" t="s">
        <v>136</v>
      </c>
      <c r="R105" s="130" t="s">
        <v>136</v>
      </c>
      <c r="S105" s="130" t="s">
        <v>136</v>
      </c>
      <c r="T105" s="130" t="s">
        <v>136</v>
      </c>
      <c r="U105" s="132"/>
      <c r="V105" s="133" t="s">
        <v>136</v>
      </c>
      <c r="W105" s="75"/>
      <c r="X105" s="132"/>
      <c r="Y105" s="133" t="s">
        <v>136</v>
      </c>
      <c r="Z105" s="75"/>
      <c r="AA105" s="175" t="s">
        <v>136</v>
      </c>
    </row>
    <row r="106" spans="3:27" ht="12" x14ac:dyDescent="0.2">
      <c r="C106" s="274"/>
      <c r="D106" s="296" t="s">
        <v>106</v>
      </c>
      <c r="E106" s="297"/>
      <c r="F106" s="297"/>
      <c r="G106" s="44" t="s">
        <v>29</v>
      </c>
      <c r="H106" s="18" t="s">
        <v>194</v>
      </c>
      <c r="I106" s="18" t="s">
        <v>136</v>
      </c>
      <c r="J106" s="18" t="s">
        <v>136</v>
      </c>
      <c r="K106" s="136" t="s">
        <v>136</v>
      </c>
      <c r="L106" s="136" t="s">
        <v>136</v>
      </c>
      <c r="M106" s="18" t="s">
        <v>136</v>
      </c>
      <c r="N106" s="18" t="s">
        <v>136</v>
      </c>
      <c r="O106" s="18" t="s">
        <v>136</v>
      </c>
      <c r="P106" s="18" t="s">
        <v>136</v>
      </c>
      <c r="Q106" s="18" t="s">
        <v>136</v>
      </c>
      <c r="R106" s="18" t="s">
        <v>136</v>
      </c>
      <c r="S106" s="18" t="s">
        <v>136</v>
      </c>
      <c r="T106" s="18" t="s">
        <v>136</v>
      </c>
      <c r="U106" s="121"/>
      <c r="V106" s="122" t="s">
        <v>136</v>
      </c>
      <c r="W106" s="44"/>
      <c r="X106" s="121"/>
      <c r="Y106" s="185" t="s">
        <v>136</v>
      </c>
      <c r="Z106" s="44"/>
      <c r="AA106" s="70" t="s">
        <v>136</v>
      </c>
    </row>
    <row r="107" spans="3:27" ht="12" x14ac:dyDescent="0.2">
      <c r="C107" s="274"/>
      <c r="D107" s="296" t="s">
        <v>107</v>
      </c>
      <c r="E107" s="297"/>
      <c r="F107" s="297"/>
      <c r="G107" s="44" t="s">
        <v>29</v>
      </c>
      <c r="H107" s="18" t="s">
        <v>174</v>
      </c>
      <c r="I107" s="18" t="s">
        <v>136</v>
      </c>
      <c r="J107" s="18" t="s">
        <v>136</v>
      </c>
      <c r="K107" s="18" t="s">
        <v>136</v>
      </c>
      <c r="L107" s="18" t="s">
        <v>136</v>
      </c>
      <c r="M107" s="18" t="s">
        <v>136</v>
      </c>
      <c r="N107" s="18" t="s">
        <v>136</v>
      </c>
      <c r="O107" s="18" t="s">
        <v>136</v>
      </c>
      <c r="P107" s="18" t="s">
        <v>136</v>
      </c>
      <c r="Q107" s="18" t="s">
        <v>136</v>
      </c>
      <c r="R107" s="18" t="s">
        <v>136</v>
      </c>
      <c r="S107" s="18" t="s">
        <v>136</v>
      </c>
      <c r="T107" s="18" t="s">
        <v>136</v>
      </c>
      <c r="U107" s="121"/>
      <c r="V107" s="122" t="s">
        <v>136</v>
      </c>
      <c r="W107" s="44"/>
      <c r="X107" s="121"/>
      <c r="Y107" s="185" t="s">
        <v>136</v>
      </c>
      <c r="Z107" s="44"/>
      <c r="AA107" s="70" t="s">
        <v>136</v>
      </c>
    </row>
    <row r="108" spans="3:27" ht="12" x14ac:dyDescent="0.2">
      <c r="C108" s="274"/>
      <c r="D108" s="296" t="s">
        <v>203</v>
      </c>
      <c r="E108" s="297"/>
      <c r="F108" s="297"/>
      <c r="G108" s="44" t="s">
        <v>29</v>
      </c>
      <c r="H108" s="18" t="s">
        <v>176</v>
      </c>
      <c r="I108" s="18" t="s">
        <v>136</v>
      </c>
      <c r="J108" s="18" t="s">
        <v>136</v>
      </c>
      <c r="K108" s="18" t="s">
        <v>136</v>
      </c>
      <c r="L108" s="18" t="s">
        <v>136</v>
      </c>
      <c r="M108" s="18" t="s">
        <v>136</v>
      </c>
      <c r="N108" s="18" t="s">
        <v>136</v>
      </c>
      <c r="O108" s="18" t="s">
        <v>136</v>
      </c>
      <c r="P108" s="18" t="s">
        <v>136</v>
      </c>
      <c r="Q108" s="18" t="s">
        <v>136</v>
      </c>
      <c r="R108" s="18" t="s">
        <v>136</v>
      </c>
      <c r="S108" s="18" t="s">
        <v>136</v>
      </c>
      <c r="T108" s="18" t="s">
        <v>136</v>
      </c>
      <c r="U108" s="121"/>
      <c r="V108" s="122" t="s">
        <v>136</v>
      </c>
      <c r="W108" s="44"/>
      <c r="X108" s="121"/>
      <c r="Y108" s="185" t="s">
        <v>136</v>
      </c>
      <c r="Z108" s="44"/>
      <c r="AA108" s="70" t="s">
        <v>136</v>
      </c>
    </row>
    <row r="109" spans="3:27" ht="12" x14ac:dyDescent="0.2">
      <c r="C109" s="274"/>
      <c r="D109" s="331" t="s">
        <v>108</v>
      </c>
      <c r="E109" s="332"/>
      <c r="F109" s="332"/>
      <c r="G109" s="75" t="s">
        <v>29</v>
      </c>
      <c r="H109" s="130" t="s">
        <v>195</v>
      </c>
      <c r="I109" s="130" t="s">
        <v>136</v>
      </c>
      <c r="J109" s="130" t="s">
        <v>136</v>
      </c>
      <c r="K109" s="130" t="s">
        <v>136</v>
      </c>
      <c r="L109" s="130" t="s">
        <v>136</v>
      </c>
      <c r="M109" s="130" t="s">
        <v>136</v>
      </c>
      <c r="N109" s="130" t="s">
        <v>136</v>
      </c>
      <c r="O109" s="130" t="s">
        <v>136</v>
      </c>
      <c r="P109" s="130" t="s">
        <v>136</v>
      </c>
      <c r="Q109" s="130" t="s">
        <v>136</v>
      </c>
      <c r="R109" s="130" t="s">
        <v>136</v>
      </c>
      <c r="S109" s="130" t="s">
        <v>136</v>
      </c>
      <c r="T109" s="130" t="s">
        <v>136</v>
      </c>
      <c r="U109" s="132"/>
      <c r="V109" s="133" t="s">
        <v>136</v>
      </c>
      <c r="W109" s="75"/>
      <c r="X109" s="188"/>
      <c r="Y109" s="133" t="s">
        <v>136</v>
      </c>
      <c r="Z109" s="189"/>
      <c r="AA109" s="130" t="s">
        <v>136</v>
      </c>
    </row>
    <row r="110" spans="3:27" ht="12" x14ac:dyDescent="0.2">
      <c r="C110" s="274"/>
      <c r="D110" s="296" t="s">
        <v>109</v>
      </c>
      <c r="E110" s="297"/>
      <c r="F110" s="297"/>
      <c r="G110" s="44" t="s">
        <v>29</v>
      </c>
      <c r="H110" s="18" t="s">
        <v>189</v>
      </c>
      <c r="I110" s="18" t="s">
        <v>136</v>
      </c>
      <c r="J110" s="18" t="s">
        <v>136</v>
      </c>
      <c r="K110" s="18" t="s">
        <v>136</v>
      </c>
      <c r="L110" s="18" t="s">
        <v>136</v>
      </c>
      <c r="M110" s="18" t="s">
        <v>136</v>
      </c>
      <c r="N110" s="18" t="s">
        <v>136</v>
      </c>
      <c r="O110" s="18" t="s">
        <v>136</v>
      </c>
      <c r="P110" s="18" t="s">
        <v>136</v>
      </c>
      <c r="Q110" s="18" t="s">
        <v>136</v>
      </c>
      <c r="R110" s="18" t="s">
        <v>136</v>
      </c>
      <c r="S110" s="18" t="s">
        <v>136</v>
      </c>
      <c r="T110" s="18" t="s">
        <v>136</v>
      </c>
      <c r="U110" s="121"/>
      <c r="V110" s="122" t="s">
        <v>136</v>
      </c>
      <c r="W110" s="44"/>
      <c r="X110" s="121"/>
      <c r="Y110" s="185" t="s">
        <v>136</v>
      </c>
      <c r="Z110" s="44"/>
      <c r="AA110" s="70" t="s">
        <v>136</v>
      </c>
    </row>
    <row r="111" spans="3:27" ht="12" x14ac:dyDescent="0.2">
      <c r="C111" s="274"/>
      <c r="D111" s="296" t="s">
        <v>110</v>
      </c>
      <c r="E111" s="297"/>
      <c r="F111" s="297"/>
      <c r="G111" s="44" t="s">
        <v>29</v>
      </c>
      <c r="H111" s="18" t="s">
        <v>176</v>
      </c>
      <c r="I111" s="18" t="s">
        <v>136</v>
      </c>
      <c r="J111" s="18" t="s">
        <v>136</v>
      </c>
      <c r="K111" s="18" t="s">
        <v>136</v>
      </c>
      <c r="L111" s="18" t="s">
        <v>136</v>
      </c>
      <c r="M111" s="18" t="s">
        <v>136</v>
      </c>
      <c r="N111" s="18" t="s">
        <v>136</v>
      </c>
      <c r="O111" s="18" t="s">
        <v>136</v>
      </c>
      <c r="P111" s="18" t="s">
        <v>136</v>
      </c>
      <c r="Q111" s="18" t="s">
        <v>136</v>
      </c>
      <c r="R111" s="18" t="s">
        <v>136</v>
      </c>
      <c r="S111" s="18" t="s">
        <v>136</v>
      </c>
      <c r="T111" s="18" t="s">
        <v>136</v>
      </c>
      <c r="U111" s="121"/>
      <c r="V111" s="122" t="s">
        <v>136</v>
      </c>
      <c r="W111" s="44"/>
      <c r="X111" s="121"/>
      <c r="Y111" s="185" t="s">
        <v>136</v>
      </c>
      <c r="Z111" s="44"/>
      <c r="AA111" s="70" t="s">
        <v>136</v>
      </c>
    </row>
    <row r="112" spans="3:27" ht="12" x14ac:dyDescent="0.2">
      <c r="C112" s="274"/>
      <c r="D112" s="333" t="s">
        <v>158</v>
      </c>
      <c r="E112" s="334"/>
      <c r="F112" s="334"/>
      <c r="G112" s="137" t="s">
        <v>29</v>
      </c>
      <c r="H112" s="136" t="s">
        <v>196</v>
      </c>
      <c r="I112" s="136" t="s">
        <v>136</v>
      </c>
      <c r="J112" s="136" t="s">
        <v>136</v>
      </c>
      <c r="K112" s="136" t="s">
        <v>136</v>
      </c>
      <c r="L112" s="136" t="s">
        <v>136</v>
      </c>
      <c r="M112" s="136" t="s">
        <v>136</v>
      </c>
      <c r="N112" s="136" t="s">
        <v>136</v>
      </c>
      <c r="O112" s="136" t="s">
        <v>136</v>
      </c>
      <c r="P112" s="136" t="s">
        <v>136</v>
      </c>
      <c r="Q112" s="136" t="s">
        <v>136</v>
      </c>
      <c r="R112" s="136" t="s">
        <v>136</v>
      </c>
      <c r="S112" s="136" t="s">
        <v>136</v>
      </c>
      <c r="T112" s="136" t="s">
        <v>136</v>
      </c>
      <c r="U112" s="147"/>
      <c r="V112" s="148" t="s">
        <v>136</v>
      </c>
      <c r="W112" s="137"/>
      <c r="X112" s="191"/>
      <c r="Y112" s="192" t="s">
        <v>136</v>
      </c>
      <c r="Z112" s="193"/>
      <c r="AA112" s="194"/>
    </row>
    <row r="113" spans="3:27" ht="12" x14ac:dyDescent="0.2">
      <c r="C113" s="274"/>
      <c r="D113" s="335" t="s">
        <v>155</v>
      </c>
      <c r="E113" s="336"/>
      <c r="F113" s="336"/>
      <c r="G113" s="44" t="s">
        <v>29</v>
      </c>
      <c r="H113" s="18" t="s">
        <v>136</v>
      </c>
      <c r="I113" s="18" t="s">
        <v>136</v>
      </c>
      <c r="J113" s="18" t="s">
        <v>136</v>
      </c>
      <c r="K113" s="18" t="s">
        <v>136</v>
      </c>
      <c r="L113" s="18" t="s">
        <v>136</v>
      </c>
      <c r="M113" s="18" t="s">
        <v>136</v>
      </c>
      <c r="N113" s="18" t="s">
        <v>136</v>
      </c>
      <c r="O113" s="18" t="s">
        <v>136</v>
      </c>
      <c r="P113" s="18" t="s">
        <v>136</v>
      </c>
      <c r="Q113" s="18" t="s">
        <v>136</v>
      </c>
      <c r="R113" s="18" t="s">
        <v>136</v>
      </c>
      <c r="S113" s="18" t="s">
        <v>136</v>
      </c>
      <c r="T113" s="18" t="s">
        <v>136</v>
      </c>
      <c r="U113" s="121"/>
      <c r="V113" s="122" t="s">
        <v>136</v>
      </c>
      <c r="W113" s="44"/>
      <c r="X113" s="196"/>
      <c r="Y113" s="197" t="s">
        <v>136</v>
      </c>
      <c r="Z113" s="198"/>
      <c r="AA113" s="199"/>
    </row>
    <row r="114" spans="3:27" ht="12" x14ac:dyDescent="0.2">
      <c r="C114" s="274"/>
      <c r="D114" s="335" t="s">
        <v>156</v>
      </c>
      <c r="E114" s="336"/>
      <c r="F114" s="336"/>
      <c r="G114" s="44" t="s">
        <v>29</v>
      </c>
      <c r="H114" s="18" t="s">
        <v>136</v>
      </c>
      <c r="I114" s="18" t="s">
        <v>136</v>
      </c>
      <c r="J114" s="18" t="s">
        <v>136</v>
      </c>
      <c r="K114" s="18" t="s">
        <v>136</v>
      </c>
      <c r="L114" s="18" t="s">
        <v>136</v>
      </c>
      <c r="M114" s="18" t="s">
        <v>136</v>
      </c>
      <c r="N114" s="18" t="s">
        <v>136</v>
      </c>
      <c r="O114" s="18" t="s">
        <v>136</v>
      </c>
      <c r="P114" s="18" t="s">
        <v>136</v>
      </c>
      <c r="Q114" s="18" t="s">
        <v>136</v>
      </c>
      <c r="R114" s="18" t="s">
        <v>136</v>
      </c>
      <c r="S114" s="18" t="s">
        <v>136</v>
      </c>
      <c r="T114" s="18" t="s">
        <v>136</v>
      </c>
      <c r="U114" s="121"/>
      <c r="V114" s="122" t="s">
        <v>136</v>
      </c>
      <c r="W114" s="44"/>
      <c r="X114" s="196"/>
      <c r="Y114" s="197" t="s">
        <v>136</v>
      </c>
      <c r="Z114" s="198"/>
      <c r="AA114" s="199"/>
    </row>
    <row r="115" spans="3:27" ht="12" x14ac:dyDescent="0.2">
      <c r="C115" s="274"/>
      <c r="D115" s="335" t="s">
        <v>159</v>
      </c>
      <c r="E115" s="336"/>
      <c r="F115" s="336"/>
      <c r="G115" s="44" t="s">
        <v>29</v>
      </c>
      <c r="H115" s="18" t="s">
        <v>136</v>
      </c>
      <c r="I115" s="18" t="s">
        <v>136</v>
      </c>
      <c r="J115" s="18" t="s">
        <v>136</v>
      </c>
      <c r="K115" s="18" t="s">
        <v>136</v>
      </c>
      <c r="L115" s="18" t="s">
        <v>136</v>
      </c>
      <c r="M115" s="18" t="s">
        <v>136</v>
      </c>
      <c r="N115" s="18" t="s">
        <v>136</v>
      </c>
      <c r="O115" s="18" t="s">
        <v>136</v>
      </c>
      <c r="P115" s="18" t="s">
        <v>136</v>
      </c>
      <c r="Q115" s="18" t="s">
        <v>136</v>
      </c>
      <c r="R115" s="18" t="s">
        <v>136</v>
      </c>
      <c r="S115" s="18" t="s">
        <v>136</v>
      </c>
      <c r="T115" s="18" t="s">
        <v>136</v>
      </c>
      <c r="U115" s="121"/>
      <c r="V115" s="122" t="s">
        <v>136</v>
      </c>
      <c r="W115" s="44"/>
      <c r="X115" s="196"/>
      <c r="Y115" s="197" t="s">
        <v>136</v>
      </c>
      <c r="Z115" s="198"/>
      <c r="AA115" s="199"/>
    </row>
    <row r="116" spans="3:27" ht="12" x14ac:dyDescent="0.2">
      <c r="C116" s="274"/>
      <c r="D116" s="337" t="s">
        <v>160</v>
      </c>
      <c r="E116" s="338"/>
      <c r="F116" s="338"/>
      <c r="G116" s="75" t="s">
        <v>29</v>
      </c>
      <c r="H116" s="130" t="s">
        <v>136</v>
      </c>
      <c r="I116" s="130" t="s">
        <v>136</v>
      </c>
      <c r="J116" s="130" t="s">
        <v>136</v>
      </c>
      <c r="K116" s="130" t="s">
        <v>136</v>
      </c>
      <c r="L116" s="130" t="s">
        <v>136</v>
      </c>
      <c r="M116" s="130" t="s">
        <v>136</v>
      </c>
      <c r="N116" s="130" t="s">
        <v>136</v>
      </c>
      <c r="O116" s="130" t="s">
        <v>136</v>
      </c>
      <c r="P116" s="130" t="s">
        <v>136</v>
      </c>
      <c r="Q116" s="130" t="s">
        <v>136</v>
      </c>
      <c r="R116" s="130" t="s">
        <v>136</v>
      </c>
      <c r="S116" s="130" t="s">
        <v>136</v>
      </c>
      <c r="T116" s="130" t="s">
        <v>136</v>
      </c>
      <c r="U116" s="132"/>
      <c r="V116" s="133" t="s">
        <v>136</v>
      </c>
      <c r="W116" s="75"/>
      <c r="X116" s="201"/>
      <c r="Y116" s="202" t="s">
        <v>136</v>
      </c>
      <c r="Z116" s="203"/>
      <c r="AA116" s="204"/>
    </row>
    <row r="117" spans="3:27" ht="12" x14ac:dyDescent="0.2">
      <c r="C117" s="274"/>
      <c r="D117" s="296" t="s">
        <v>111</v>
      </c>
      <c r="E117" s="297"/>
      <c r="F117" s="297"/>
      <c r="G117" s="44" t="s">
        <v>29</v>
      </c>
      <c r="H117" s="18" t="s">
        <v>184</v>
      </c>
      <c r="I117" s="18" t="s">
        <v>136</v>
      </c>
      <c r="J117" s="18" t="s">
        <v>136</v>
      </c>
      <c r="K117" s="18" t="s">
        <v>136</v>
      </c>
      <c r="L117" s="18" t="s">
        <v>136</v>
      </c>
      <c r="M117" s="18" t="s">
        <v>136</v>
      </c>
      <c r="N117" s="18" t="s">
        <v>136</v>
      </c>
      <c r="O117" s="18" t="s">
        <v>136</v>
      </c>
      <c r="P117" s="18" t="s">
        <v>136</v>
      </c>
      <c r="Q117" s="18" t="s">
        <v>136</v>
      </c>
      <c r="R117" s="18" t="s">
        <v>136</v>
      </c>
      <c r="S117" s="18" t="s">
        <v>136</v>
      </c>
      <c r="T117" s="18" t="s">
        <v>136</v>
      </c>
      <c r="U117" s="147"/>
      <c r="V117" s="148" t="s">
        <v>136</v>
      </c>
      <c r="W117" s="137"/>
      <c r="X117" s="128"/>
      <c r="Y117" s="238" t="s">
        <v>136</v>
      </c>
      <c r="Z117" s="129"/>
      <c r="AA117" s="127"/>
    </row>
    <row r="118" spans="3:27" ht="12" x14ac:dyDescent="0.2">
      <c r="C118" s="274"/>
      <c r="D118" s="296" t="s">
        <v>112</v>
      </c>
      <c r="E118" s="297"/>
      <c r="F118" s="297"/>
      <c r="G118" s="44" t="s">
        <v>29</v>
      </c>
      <c r="H118" s="18" t="s">
        <v>180</v>
      </c>
      <c r="I118" s="70" t="s">
        <v>136</v>
      </c>
      <c r="J118" s="70" t="s">
        <v>136</v>
      </c>
      <c r="K118" s="70" t="s">
        <v>136</v>
      </c>
      <c r="L118" s="18" t="s">
        <v>136</v>
      </c>
      <c r="M118" s="18" t="s">
        <v>136</v>
      </c>
      <c r="N118" s="18" t="s">
        <v>136</v>
      </c>
      <c r="O118" s="18" t="s">
        <v>136</v>
      </c>
      <c r="P118" s="18" t="s">
        <v>136</v>
      </c>
      <c r="Q118" s="18" t="s">
        <v>136</v>
      </c>
      <c r="R118" s="18" t="s">
        <v>136</v>
      </c>
      <c r="S118" s="18" t="s">
        <v>136</v>
      </c>
      <c r="T118" s="18" t="s">
        <v>136</v>
      </c>
      <c r="U118" s="121"/>
      <c r="V118" s="122" t="s">
        <v>136</v>
      </c>
      <c r="W118" s="44"/>
      <c r="X118" s="128"/>
      <c r="Y118" s="238" t="s">
        <v>136</v>
      </c>
      <c r="Z118" s="129"/>
      <c r="AA118" s="127"/>
    </row>
    <row r="119" spans="3:27" ht="12" customHeight="1" x14ac:dyDescent="0.2">
      <c r="C119" s="275"/>
      <c r="D119" s="296" t="s">
        <v>113</v>
      </c>
      <c r="E119" s="297"/>
      <c r="F119" s="297"/>
      <c r="G119" s="44" t="s">
        <v>29</v>
      </c>
      <c r="H119" s="18" t="s">
        <v>197</v>
      </c>
      <c r="I119" s="18" t="s">
        <v>136</v>
      </c>
      <c r="J119" s="18" t="s">
        <v>136</v>
      </c>
      <c r="K119" s="18" t="s">
        <v>136</v>
      </c>
      <c r="L119" s="18" t="s">
        <v>136</v>
      </c>
      <c r="M119" s="18" t="s">
        <v>136</v>
      </c>
      <c r="N119" s="18" t="s">
        <v>136</v>
      </c>
      <c r="O119" s="18" t="s">
        <v>136</v>
      </c>
      <c r="P119" s="18" t="s">
        <v>136</v>
      </c>
      <c r="Q119" s="18" t="s">
        <v>136</v>
      </c>
      <c r="R119" s="18" t="s">
        <v>136</v>
      </c>
      <c r="S119" s="18" t="s">
        <v>136</v>
      </c>
      <c r="T119" s="18" t="s">
        <v>136</v>
      </c>
      <c r="U119" s="121"/>
      <c r="V119" s="122" t="s">
        <v>136</v>
      </c>
      <c r="W119" s="44"/>
      <c r="X119" s="112"/>
      <c r="Y119" s="276" t="s">
        <v>136</v>
      </c>
      <c r="Z119" s="113"/>
      <c r="AA119" s="111"/>
    </row>
    <row r="120" spans="3:27" ht="16.5" customHeight="1" x14ac:dyDescent="0.2">
      <c r="C120" s="275"/>
      <c r="D120" s="296" t="s">
        <v>114</v>
      </c>
      <c r="E120" s="297"/>
      <c r="F120" s="297"/>
      <c r="G120" s="44" t="s">
        <v>29</v>
      </c>
      <c r="H120" s="18" t="s">
        <v>174</v>
      </c>
      <c r="I120" s="18" t="s">
        <v>136</v>
      </c>
      <c r="J120" s="18" t="s">
        <v>136</v>
      </c>
      <c r="K120" s="18" t="s">
        <v>136</v>
      </c>
      <c r="L120" s="18" t="s">
        <v>136</v>
      </c>
      <c r="M120" s="18" t="s">
        <v>136</v>
      </c>
      <c r="N120" s="18" t="s">
        <v>136</v>
      </c>
      <c r="O120" s="18" t="s">
        <v>136</v>
      </c>
      <c r="P120" s="18" t="s">
        <v>136</v>
      </c>
      <c r="Q120" s="18" t="s">
        <v>136</v>
      </c>
      <c r="R120" s="18" t="s">
        <v>136</v>
      </c>
      <c r="S120" s="18" t="s">
        <v>136</v>
      </c>
      <c r="T120" s="18" t="s">
        <v>136</v>
      </c>
      <c r="U120" s="121"/>
      <c r="V120" s="122" t="s">
        <v>136</v>
      </c>
      <c r="W120" s="44"/>
      <c r="X120" s="128"/>
      <c r="Y120" s="238" t="s">
        <v>136</v>
      </c>
      <c r="Z120" s="129"/>
      <c r="AA120" s="127"/>
    </row>
    <row r="121" spans="3:27" ht="12" x14ac:dyDescent="0.2">
      <c r="C121" s="275"/>
      <c r="D121" s="299" t="s">
        <v>115</v>
      </c>
      <c r="E121" s="300"/>
      <c r="F121" s="300"/>
      <c r="G121" s="53" t="s">
        <v>29</v>
      </c>
      <c r="H121" s="27" t="s">
        <v>168</v>
      </c>
      <c r="I121" s="27" t="s">
        <v>136</v>
      </c>
      <c r="J121" s="27" t="s">
        <v>136</v>
      </c>
      <c r="K121" s="27" t="s">
        <v>136</v>
      </c>
      <c r="L121" s="27" t="s">
        <v>136</v>
      </c>
      <c r="M121" s="27" t="s">
        <v>136</v>
      </c>
      <c r="N121" s="27" t="s">
        <v>136</v>
      </c>
      <c r="O121" s="27" t="s">
        <v>136</v>
      </c>
      <c r="P121" s="27" t="s">
        <v>136</v>
      </c>
      <c r="Q121" s="27" t="s">
        <v>136</v>
      </c>
      <c r="R121" s="27" t="s">
        <v>136</v>
      </c>
      <c r="S121" s="27" t="s">
        <v>136</v>
      </c>
      <c r="T121" s="27" t="s">
        <v>136</v>
      </c>
      <c r="U121" s="163"/>
      <c r="V121" s="164" t="s">
        <v>136</v>
      </c>
      <c r="W121" s="53"/>
      <c r="X121" s="139"/>
      <c r="Y121" s="235" t="s">
        <v>136</v>
      </c>
      <c r="Z121" s="140"/>
      <c r="AA121" s="138"/>
    </row>
    <row r="122" spans="3:27" ht="12" customHeight="1" x14ac:dyDescent="0.2">
      <c r="C122" s="324" t="s">
        <v>116</v>
      </c>
      <c r="D122" s="293" t="s">
        <v>117</v>
      </c>
      <c r="E122" s="294"/>
      <c r="F122" s="294"/>
      <c r="G122" s="119" t="s">
        <v>29</v>
      </c>
      <c r="H122" s="180" t="s">
        <v>136</v>
      </c>
      <c r="I122" s="207"/>
      <c r="J122" s="207" t="s">
        <v>137</v>
      </c>
      <c r="K122" s="207" t="s">
        <v>136</v>
      </c>
      <c r="L122" s="180" t="s">
        <v>136</v>
      </c>
      <c r="M122" s="180" t="s">
        <v>136</v>
      </c>
      <c r="N122" s="180" t="s">
        <v>136</v>
      </c>
      <c r="O122" s="180" t="s">
        <v>136</v>
      </c>
      <c r="P122" s="180" t="s">
        <v>136</v>
      </c>
      <c r="Q122" s="180" t="s">
        <v>136</v>
      </c>
      <c r="R122" s="180" t="s">
        <v>136</v>
      </c>
      <c r="S122" s="180" t="s">
        <v>136</v>
      </c>
      <c r="T122" s="180" t="s">
        <v>136</v>
      </c>
      <c r="U122" s="182"/>
      <c r="V122" s="183" t="s">
        <v>136</v>
      </c>
      <c r="W122" s="119"/>
      <c r="X122" s="33"/>
      <c r="Y122" s="34" t="s">
        <v>136</v>
      </c>
      <c r="Z122" s="29"/>
      <c r="AA122" s="28" t="s">
        <v>136</v>
      </c>
    </row>
    <row r="123" spans="3:27" ht="12" x14ac:dyDescent="0.2">
      <c r="C123" s="325"/>
      <c r="D123" s="296" t="s">
        <v>118</v>
      </c>
      <c r="E123" s="297"/>
      <c r="F123" s="208"/>
      <c r="G123" s="209" t="s">
        <v>119</v>
      </c>
      <c r="H123" s="18" t="s">
        <v>136</v>
      </c>
      <c r="I123" s="18" t="s">
        <v>136</v>
      </c>
      <c r="J123" s="87" t="s">
        <v>137</v>
      </c>
      <c r="K123" s="87" t="s">
        <v>136</v>
      </c>
      <c r="L123" s="18" t="s">
        <v>136</v>
      </c>
      <c r="M123" s="18" t="s">
        <v>136</v>
      </c>
      <c r="N123" s="18" t="s">
        <v>136</v>
      </c>
      <c r="O123" s="18" t="s">
        <v>136</v>
      </c>
      <c r="P123" s="18" t="s">
        <v>136</v>
      </c>
      <c r="Q123" s="18" t="s">
        <v>136</v>
      </c>
      <c r="R123" s="18" t="s">
        <v>136</v>
      </c>
      <c r="S123" s="18" t="s">
        <v>136</v>
      </c>
      <c r="T123" s="18" t="s">
        <v>136</v>
      </c>
      <c r="U123" s="121"/>
      <c r="V123" s="122" t="s">
        <v>136</v>
      </c>
      <c r="W123" s="44"/>
      <c r="X123" s="15"/>
      <c r="Y123" s="277" t="s">
        <v>136</v>
      </c>
      <c r="Z123" s="17"/>
      <c r="AA123" s="18" t="s">
        <v>136</v>
      </c>
    </row>
    <row r="124" spans="3:27" ht="12" x14ac:dyDescent="0.2">
      <c r="C124" s="325"/>
      <c r="D124" s="296" t="s">
        <v>120</v>
      </c>
      <c r="E124" s="297"/>
      <c r="F124" s="297"/>
      <c r="G124" s="44" t="s">
        <v>29</v>
      </c>
      <c r="H124" s="18" t="s">
        <v>136</v>
      </c>
      <c r="I124" s="18" t="s">
        <v>136</v>
      </c>
      <c r="J124" s="87" t="s">
        <v>136</v>
      </c>
      <c r="K124" s="87" t="s">
        <v>136</v>
      </c>
      <c r="L124" s="18" t="s">
        <v>136</v>
      </c>
      <c r="M124" s="18" t="s">
        <v>136</v>
      </c>
      <c r="N124" s="18" t="s">
        <v>136</v>
      </c>
      <c r="O124" s="18" t="s">
        <v>136</v>
      </c>
      <c r="P124" s="18" t="s">
        <v>136</v>
      </c>
      <c r="Q124" s="18" t="s">
        <v>136</v>
      </c>
      <c r="R124" s="18" t="s">
        <v>136</v>
      </c>
      <c r="S124" s="18" t="s">
        <v>136</v>
      </c>
      <c r="T124" s="18" t="s">
        <v>136</v>
      </c>
      <c r="U124" s="121"/>
      <c r="V124" s="122" t="s">
        <v>136</v>
      </c>
      <c r="W124" s="44"/>
      <c r="X124" s="15"/>
      <c r="Y124" s="277" t="s">
        <v>136</v>
      </c>
      <c r="Z124" s="17"/>
      <c r="AA124" s="18" t="s">
        <v>136</v>
      </c>
    </row>
    <row r="125" spans="3:27" ht="12" x14ac:dyDescent="0.2">
      <c r="C125" s="325"/>
      <c r="D125" s="299" t="s">
        <v>121</v>
      </c>
      <c r="E125" s="300"/>
      <c r="F125" s="300"/>
      <c r="G125" s="53" t="s">
        <v>29</v>
      </c>
      <c r="H125" s="27" t="s">
        <v>136</v>
      </c>
      <c r="I125" s="27" t="s">
        <v>136</v>
      </c>
      <c r="J125" s="115" t="s">
        <v>136</v>
      </c>
      <c r="K125" s="115" t="s">
        <v>136</v>
      </c>
      <c r="L125" s="27" t="s">
        <v>136</v>
      </c>
      <c r="M125" s="27" t="s">
        <v>136</v>
      </c>
      <c r="N125" s="27" t="s">
        <v>136</v>
      </c>
      <c r="O125" s="27" t="s">
        <v>136</v>
      </c>
      <c r="P125" s="27" t="s">
        <v>136</v>
      </c>
      <c r="Q125" s="27" t="s">
        <v>136</v>
      </c>
      <c r="R125" s="27" t="s">
        <v>136</v>
      </c>
      <c r="S125" s="27" t="s">
        <v>136</v>
      </c>
      <c r="T125" s="27" t="s">
        <v>136</v>
      </c>
      <c r="U125" s="163"/>
      <c r="V125" s="164" t="s">
        <v>136</v>
      </c>
      <c r="W125" s="53"/>
      <c r="X125" s="24"/>
      <c r="Y125" s="25" t="s">
        <v>136</v>
      </c>
      <c r="Z125" s="26"/>
      <c r="AA125" s="27" t="s">
        <v>136</v>
      </c>
    </row>
    <row r="126" spans="3:27" ht="12" x14ac:dyDescent="0.2">
      <c r="C126" s="325"/>
      <c r="D126" s="296" t="s">
        <v>122</v>
      </c>
      <c r="E126" s="297"/>
      <c r="F126" s="297"/>
      <c r="G126" s="44"/>
      <c r="H126" s="87" t="s">
        <v>137</v>
      </c>
      <c r="I126" s="87">
        <v>17</v>
      </c>
      <c r="J126" s="87">
        <v>19</v>
      </c>
      <c r="K126" s="87">
        <v>20</v>
      </c>
      <c r="L126" s="87">
        <v>19</v>
      </c>
      <c r="M126" s="87">
        <v>18</v>
      </c>
      <c r="N126" s="87">
        <v>20</v>
      </c>
      <c r="O126" s="87">
        <v>18</v>
      </c>
      <c r="P126" s="87">
        <v>21</v>
      </c>
      <c r="Q126" s="87">
        <v>21</v>
      </c>
      <c r="R126" s="87">
        <v>23</v>
      </c>
      <c r="S126" s="87">
        <v>23</v>
      </c>
      <c r="T126" s="87">
        <v>22</v>
      </c>
      <c r="U126" s="121"/>
      <c r="V126" s="122"/>
      <c r="W126" s="44"/>
      <c r="X126" s="15"/>
      <c r="Y126" s="16"/>
      <c r="Z126" s="17"/>
      <c r="AA126" s="18"/>
    </row>
    <row r="127" spans="3:27" ht="14.25" customHeight="1" x14ac:dyDescent="0.2">
      <c r="C127" s="325"/>
      <c r="D127" s="296"/>
      <c r="E127" s="297"/>
      <c r="F127" s="297"/>
      <c r="G127" s="44" t="s">
        <v>123</v>
      </c>
      <c r="H127" s="87" t="s">
        <v>137</v>
      </c>
      <c r="I127" s="87">
        <v>18</v>
      </c>
      <c r="J127" s="87">
        <v>19</v>
      </c>
      <c r="K127" s="87">
        <v>19</v>
      </c>
      <c r="L127" s="87">
        <v>19</v>
      </c>
      <c r="M127" s="87">
        <v>18</v>
      </c>
      <c r="N127" s="87">
        <v>19</v>
      </c>
      <c r="O127" s="87">
        <v>19</v>
      </c>
      <c r="P127" s="87">
        <v>21</v>
      </c>
      <c r="Q127" s="87">
        <v>20</v>
      </c>
      <c r="R127" s="87">
        <v>23</v>
      </c>
      <c r="S127" s="87">
        <v>23</v>
      </c>
      <c r="T127" s="87">
        <v>22</v>
      </c>
      <c r="U127" s="12" t="s">
        <v>136</v>
      </c>
      <c r="V127" s="13" t="s">
        <v>149</v>
      </c>
      <c r="W127" s="14">
        <f>COUNT(I126:T127)</f>
        <v>24</v>
      </c>
      <c r="X127" s="12">
        <f>MIN(I126:T127)</f>
        <v>17</v>
      </c>
      <c r="Y127" s="13" t="s">
        <v>152</v>
      </c>
      <c r="Z127" s="14">
        <f>MAX(I126:T127)</f>
        <v>23</v>
      </c>
      <c r="AA127" s="83">
        <f>AVERAGE(I126:T127)</f>
        <v>20.041666666666668</v>
      </c>
    </row>
    <row r="128" spans="3:27" ht="12" x14ac:dyDescent="0.2">
      <c r="C128" s="325"/>
      <c r="D128" s="296"/>
      <c r="E128" s="297"/>
      <c r="F128" s="297"/>
      <c r="G128" s="44"/>
      <c r="H128" s="87" t="s">
        <v>136</v>
      </c>
      <c r="I128" s="87" t="s">
        <v>136</v>
      </c>
      <c r="J128" s="87" t="s">
        <v>136</v>
      </c>
      <c r="K128" s="87" t="s">
        <v>136</v>
      </c>
      <c r="L128" s="87" t="s">
        <v>136</v>
      </c>
      <c r="M128" s="87" t="s">
        <v>136</v>
      </c>
      <c r="N128" s="87" t="s">
        <v>137</v>
      </c>
      <c r="O128" s="87" t="s">
        <v>137</v>
      </c>
      <c r="P128" s="87"/>
      <c r="Q128" s="87" t="s">
        <v>137</v>
      </c>
      <c r="R128" s="87" t="s">
        <v>137</v>
      </c>
      <c r="S128" s="87" t="s">
        <v>136</v>
      </c>
      <c r="T128" s="87" t="s">
        <v>136</v>
      </c>
      <c r="U128" s="121"/>
      <c r="V128" s="122"/>
      <c r="W128" s="44"/>
      <c r="X128" s="15"/>
      <c r="Y128" s="16"/>
      <c r="Z128" s="17"/>
      <c r="AA128" s="18"/>
    </row>
    <row r="129" spans="3:27" ht="12" x14ac:dyDescent="0.2">
      <c r="C129" s="326"/>
      <c r="D129" s="299"/>
      <c r="E129" s="300"/>
      <c r="F129" s="300"/>
      <c r="G129" s="53"/>
      <c r="H129" s="115" t="s">
        <v>136</v>
      </c>
      <c r="I129" s="115" t="s">
        <v>136</v>
      </c>
      <c r="J129" s="115" t="s">
        <v>136</v>
      </c>
      <c r="K129" s="115" t="s">
        <v>136</v>
      </c>
      <c r="L129" s="115" t="s">
        <v>136</v>
      </c>
      <c r="M129" s="115" t="s">
        <v>136</v>
      </c>
      <c r="N129" s="115" t="s">
        <v>137</v>
      </c>
      <c r="O129" s="115" t="s">
        <v>137</v>
      </c>
      <c r="P129" s="115"/>
      <c r="Q129" s="115" t="s">
        <v>137</v>
      </c>
      <c r="R129" s="115" t="s">
        <v>137</v>
      </c>
      <c r="S129" s="115" t="s">
        <v>136</v>
      </c>
      <c r="T129" s="115" t="s">
        <v>136</v>
      </c>
      <c r="U129" s="163"/>
      <c r="V129" s="164"/>
      <c r="W129" s="53"/>
      <c r="X129" s="24"/>
      <c r="Y129" s="25"/>
      <c r="Z129" s="26"/>
      <c r="AA129" s="27"/>
    </row>
    <row r="130" spans="3:27" ht="12" x14ac:dyDescent="0.2">
      <c r="D130" s="210" t="s">
        <v>142</v>
      </c>
      <c r="E130" s="3" t="s">
        <v>143</v>
      </c>
      <c r="G130" s="258"/>
      <c r="H130" s="212" t="s">
        <v>29</v>
      </c>
      <c r="I130" s="212"/>
    </row>
  </sheetData>
  <dataConsolidate/>
  <mergeCells count="124">
    <mergeCell ref="D107:F107"/>
    <mergeCell ref="D108:F108"/>
    <mergeCell ref="D109:F109"/>
    <mergeCell ref="D110:F110"/>
    <mergeCell ref="D111:F111"/>
    <mergeCell ref="D117:F117"/>
    <mergeCell ref="D118:F118"/>
    <mergeCell ref="D119:F119"/>
    <mergeCell ref="D112:F112"/>
    <mergeCell ref="D113:F113"/>
    <mergeCell ref="D114:F114"/>
    <mergeCell ref="D115:F115"/>
    <mergeCell ref="D116:F116"/>
    <mergeCell ref="D120:F120"/>
    <mergeCell ref="D121:F121"/>
    <mergeCell ref="C122:C129"/>
    <mergeCell ref="D122:F122"/>
    <mergeCell ref="D123:E123"/>
    <mergeCell ref="D124:F124"/>
    <mergeCell ref="D125:F125"/>
    <mergeCell ref="D126:F129"/>
    <mergeCell ref="D90:F90"/>
    <mergeCell ref="D91:F91"/>
    <mergeCell ref="D92:F92"/>
    <mergeCell ref="D93:F93"/>
    <mergeCell ref="D94:F94"/>
    <mergeCell ref="D103:F103"/>
    <mergeCell ref="D104:F104"/>
    <mergeCell ref="D105:F105"/>
    <mergeCell ref="D106:F106"/>
    <mergeCell ref="D101:F101"/>
    <mergeCell ref="D102:F102"/>
    <mergeCell ref="D95:F95"/>
    <mergeCell ref="D96:F96"/>
    <mergeCell ref="D97:F97"/>
    <mergeCell ref="D98:F98"/>
    <mergeCell ref="D99:F99"/>
    <mergeCell ref="C81:C85"/>
    <mergeCell ref="D81:F81"/>
    <mergeCell ref="D82:F82"/>
    <mergeCell ref="D83:F83"/>
    <mergeCell ref="D84:F84"/>
    <mergeCell ref="D85:F85"/>
    <mergeCell ref="D74:F74"/>
    <mergeCell ref="D75:F75"/>
    <mergeCell ref="D76:F76"/>
    <mergeCell ref="D77:F77"/>
    <mergeCell ref="D78:F78"/>
    <mergeCell ref="D79:F79"/>
    <mergeCell ref="C70:C80"/>
    <mergeCell ref="D100:F100"/>
    <mergeCell ref="D86:F86"/>
    <mergeCell ref="D87:F87"/>
    <mergeCell ref="D88:F88"/>
    <mergeCell ref="D89:F89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43:F43"/>
    <mergeCell ref="D44:F44"/>
    <mergeCell ref="D45:F45"/>
    <mergeCell ref="D46:F46"/>
    <mergeCell ref="C43:C69"/>
    <mergeCell ref="D80:F80"/>
    <mergeCell ref="D59:F59"/>
    <mergeCell ref="D60:F60"/>
    <mergeCell ref="D61:F61"/>
    <mergeCell ref="D62:F62"/>
    <mergeCell ref="D63:F63"/>
    <mergeCell ref="D64:F64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C26:F26"/>
    <mergeCell ref="C27:F27"/>
    <mergeCell ref="C28:F28"/>
    <mergeCell ref="C29:C42"/>
    <mergeCell ref="D29:F32"/>
    <mergeCell ref="D33:F33"/>
    <mergeCell ref="D34:F34"/>
    <mergeCell ref="D35:F35"/>
    <mergeCell ref="D36:F36"/>
    <mergeCell ref="D37:E37"/>
    <mergeCell ref="D38:F38"/>
    <mergeCell ref="D39:F39"/>
    <mergeCell ref="D40:F40"/>
    <mergeCell ref="D41:F41"/>
    <mergeCell ref="D42:F42"/>
    <mergeCell ref="C5:G5"/>
    <mergeCell ref="C6:G9"/>
    <mergeCell ref="C10:G13"/>
    <mergeCell ref="C14:F17"/>
    <mergeCell ref="C18:F21"/>
    <mergeCell ref="C22:F2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33">
    <cfRule type="cellIs" dxfId="290" priority="1" stopIfTrue="1" operator="greaterThan">
      <formula>"～"</formula>
    </cfRule>
  </conditionalFormatting>
  <conditionalFormatting sqref="J33">
    <cfRule type="cellIs" dxfId="289" priority="2" stopIfTrue="1" operator="greaterThan">
      <formula>"～"</formula>
    </cfRule>
  </conditionalFormatting>
  <conditionalFormatting sqref="K33">
    <cfRule type="cellIs" dxfId="288" priority="3" stopIfTrue="1" operator="greaterThan">
      <formula>"～"</formula>
    </cfRule>
  </conditionalFormatting>
  <conditionalFormatting sqref="L33">
    <cfRule type="cellIs" dxfId="287" priority="4" stopIfTrue="1" operator="greaterThan">
      <formula>"～"</formula>
    </cfRule>
  </conditionalFormatting>
  <conditionalFormatting sqref="M33">
    <cfRule type="cellIs" dxfId="286" priority="5" stopIfTrue="1" operator="greaterThan">
      <formula>"～"</formula>
    </cfRule>
  </conditionalFormatting>
  <conditionalFormatting sqref="N33">
    <cfRule type="cellIs" dxfId="285" priority="6" stopIfTrue="1" operator="greaterThan">
      <formula>"～"</formula>
    </cfRule>
  </conditionalFormatting>
  <conditionalFormatting sqref="O33">
    <cfRule type="cellIs" dxfId="284" priority="7" stopIfTrue="1" operator="greaterThan">
      <formula>"～"</formula>
    </cfRule>
  </conditionalFormatting>
  <conditionalFormatting sqref="P33">
    <cfRule type="cellIs" dxfId="283" priority="8" stopIfTrue="1" operator="greaterThan">
      <formula>"～"</formula>
    </cfRule>
  </conditionalFormatting>
  <conditionalFormatting sqref="Q33">
    <cfRule type="cellIs" dxfId="282" priority="9" stopIfTrue="1" operator="greaterThan">
      <formula>"～"</formula>
    </cfRule>
  </conditionalFormatting>
  <conditionalFormatting sqref="R33">
    <cfRule type="cellIs" dxfId="281" priority="10" stopIfTrue="1" operator="greaterThan">
      <formula>"～"</formula>
    </cfRule>
  </conditionalFormatting>
  <conditionalFormatting sqref="S33">
    <cfRule type="cellIs" dxfId="280" priority="11" stopIfTrue="1" operator="greaterThan">
      <formula>"～"</formula>
    </cfRule>
  </conditionalFormatting>
  <conditionalFormatting sqref="T33">
    <cfRule type="cellIs" dxfId="279" priority="12" stopIfTrue="1" operator="greaterThan">
      <formula>"～"</formula>
    </cfRule>
  </conditionalFormatting>
  <conditionalFormatting sqref="I34">
    <cfRule type="cellIs" dxfId="278" priority="13" stopIfTrue="1" operator="greaterThan">
      <formula>"～"</formula>
    </cfRule>
  </conditionalFormatting>
  <conditionalFormatting sqref="J34">
    <cfRule type="cellIs" dxfId="277" priority="14" stopIfTrue="1" operator="greaterThan">
      <formula>"～"</formula>
    </cfRule>
  </conditionalFormatting>
  <conditionalFormatting sqref="K34">
    <cfRule type="cellIs" dxfId="276" priority="15" stopIfTrue="1" operator="greaterThan">
      <formula>"～"</formula>
    </cfRule>
  </conditionalFormatting>
  <conditionalFormatting sqref="L34">
    <cfRule type="cellIs" dxfId="275" priority="16" stopIfTrue="1" operator="greaterThan">
      <formula>"～"</formula>
    </cfRule>
  </conditionalFormatting>
  <conditionalFormatting sqref="M34">
    <cfRule type="cellIs" dxfId="274" priority="17" stopIfTrue="1" operator="greaterThan">
      <formula>"～"</formula>
    </cfRule>
  </conditionalFormatting>
  <conditionalFormatting sqref="N34">
    <cfRule type="cellIs" dxfId="273" priority="18" stopIfTrue="1" operator="greaterThan">
      <formula>"～"</formula>
    </cfRule>
  </conditionalFormatting>
  <conditionalFormatting sqref="O34">
    <cfRule type="cellIs" dxfId="272" priority="19" stopIfTrue="1" operator="greaterThan">
      <formula>"～"</formula>
    </cfRule>
  </conditionalFormatting>
  <conditionalFormatting sqref="P34">
    <cfRule type="cellIs" dxfId="271" priority="20" stopIfTrue="1" operator="greaterThan">
      <formula>"～"</formula>
    </cfRule>
  </conditionalFormatting>
  <conditionalFormatting sqref="Q34">
    <cfRule type="cellIs" dxfId="270" priority="21" stopIfTrue="1" operator="greaterThan">
      <formula>"～"</formula>
    </cfRule>
  </conditionalFormatting>
  <conditionalFormatting sqref="R34">
    <cfRule type="cellIs" dxfId="269" priority="22" stopIfTrue="1" operator="greaterThan">
      <formula>"～"</formula>
    </cfRule>
  </conditionalFormatting>
  <conditionalFormatting sqref="S34">
    <cfRule type="cellIs" dxfId="268" priority="23" stopIfTrue="1" operator="greaterThan">
      <formula>"～"</formula>
    </cfRule>
  </conditionalFormatting>
  <conditionalFormatting sqref="T34">
    <cfRule type="cellIs" dxfId="267" priority="24" stopIfTrue="1" operator="greaterThan">
      <formula>"～"</formula>
    </cfRule>
  </conditionalFormatting>
  <conditionalFormatting sqref="I35">
    <cfRule type="cellIs" dxfId="266" priority="25" stopIfTrue="1" operator="greaterThan">
      <formula>"～"</formula>
    </cfRule>
  </conditionalFormatting>
  <conditionalFormatting sqref="J35">
    <cfRule type="cellIs" dxfId="265" priority="26" stopIfTrue="1" operator="greaterThan">
      <formula>"～"</formula>
    </cfRule>
  </conditionalFormatting>
  <conditionalFormatting sqref="K35">
    <cfRule type="cellIs" dxfId="264" priority="27" stopIfTrue="1" operator="greaterThan">
      <formula>"～"</formula>
    </cfRule>
  </conditionalFormatting>
  <conditionalFormatting sqref="L35">
    <cfRule type="cellIs" dxfId="263" priority="28" stopIfTrue="1" operator="greaterThan">
      <formula>"～"</formula>
    </cfRule>
  </conditionalFormatting>
  <conditionalFormatting sqref="M35">
    <cfRule type="cellIs" dxfId="262" priority="29" stopIfTrue="1" operator="greaterThan">
      <formula>"～"</formula>
    </cfRule>
  </conditionalFormatting>
  <conditionalFormatting sqref="N35">
    <cfRule type="cellIs" dxfId="261" priority="30" stopIfTrue="1" operator="greaterThan">
      <formula>"～"</formula>
    </cfRule>
  </conditionalFormatting>
  <conditionalFormatting sqref="O35">
    <cfRule type="cellIs" dxfId="260" priority="31" stopIfTrue="1" operator="greaterThan">
      <formula>"～"</formula>
    </cfRule>
  </conditionalFormatting>
  <conditionalFormatting sqref="P35">
    <cfRule type="cellIs" dxfId="259" priority="32" stopIfTrue="1" operator="greaterThan">
      <formula>"～"</formula>
    </cfRule>
  </conditionalFormatting>
  <conditionalFormatting sqref="Q35">
    <cfRule type="cellIs" dxfId="258" priority="33" stopIfTrue="1" operator="greaterThan">
      <formula>"～"</formula>
    </cfRule>
  </conditionalFormatting>
  <conditionalFormatting sqref="R35">
    <cfRule type="cellIs" dxfId="257" priority="34" stopIfTrue="1" operator="greaterThan">
      <formula>"～"</formula>
    </cfRule>
  </conditionalFormatting>
  <conditionalFormatting sqref="S35">
    <cfRule type="cellIs" dxfId="256" priority="35" stopIfTrue="1" operator="greaterThan">
      <formula>"～"</formula>
    </cfRule>
  </conditionalFormatting>
  <conditionalFormatting sqref="T35">
    <cfRule type="cellIs" dxfId="255" priority="36" stopIfTrue="1" operator="greaterThan">
      <formula>"～"</formula>
    </cfRule>
  </conditionalFormatting>
  <conditionalFormatting sqref="I36">
    <cfRule type="cellIs" dxfId="254" priority="37" stopIfTrue="1" operator="greaterThan">
      <formula>"～"</formula>
    </cfRule>
  </conditionalFormatting>
  <conditionalFormatting sqref="J36">
    <cfRule type="cellIs" dxfId="253" priority="38" stopIfTrue="1" operator="greaterThan">
      <formula>"～"</formula>
    </cfRule>
  </conditionalFormatting>
  <conditionalFormatting sqref="K36">
    <cfRule type="cellIs" dxfId="252" priority="39" stopIfTrue="1" operator="greaterThan">
      <formula>"～"</formula>
    </cfRule>
  </conditionalFormatting>
  <conditionalFormatting sqref="L36">
    <cfRule type="cellIs" dxfId="251" priority="40" stopIfTrue="1" operator="greaterThan">
      <formula>"～"</formula>
    </cfRule>
  </conditionalFormatting>
  <conditionalFormatting sqref="M36">
    <cfRule type="cellIs" dxfId="250" priority="41" stopIfTrue="1" operator="greaterThan">
      <formula>"～"</formula>
    </cfRule>
  </conditionalFormatting>
  <conditionalFormatting sqref="N36">
    <cfRule type="cellIs" dxfId="249" priority="42" stopIfTrue="1" operator="greaterThan">
      <formula>"～"</formula>
    </cfRule>
  </conditionalFormatting>
  <conditionalFormatting sqref="O36">
    <cfRule type="cellIs" dxfId="248" priority="43" stopIfTrue="1" operator="greaterThan">
      <formula>"～"</formula>
    </cfRule>
  </conditionalFormatting>
  <conditionalFormatting sqref="P36">
    <cfRule type="cellIs" dxfId="247" priority="44" stopIfTrue="1" operator="greaterThan">
      <formula>"～"</formula>
    </cfRule>
  </conditionalFormatting>
  <conditionalFormatting sqref="Q36">
    <cfRule type="cellIs" dxfId="246" priority="45" stopIfTrue="1" operator="greaterThan">
      <formula>"～"</formula>
    </cfRule>
  </conditionalFormatting>
  <conditionalFormatting sqref="R36">
    <cfRule type="cellIs" dxfId="245" priority="46" stopIfTrue="1" operator="greaterThan">
      <formula>"～"</formula>
    </cfRule>
  </conditionalFormatting>
  <conditionalFormatting sqref="S36">
    <cfRule type="cellIs" dxfId="244" priority="47" stopIfTrue="1" operator="greaterThan">
      <formula>"～"</formula>
    </cfRule>
  </conditionalFormatting>
  <conditionalFormatting sqref="T36">
    <cfRule type="cellIs" dxfId="243" priority="48" stopIfTrue="1" operator="greaterThan">
      <formula>"～"</formula>
    </cfRule>
  </conditionalFormatting>
  <conditionalFormatting sqref="I37">
    <cfRule type="cellIs" dxfId="242" priority="49" stopIfTrue="1" operator="greaterThan">
      <formula>"～"</formula>
    </cfRule>
  </conditionalFormatting>
  <conditionalFormatting sqref="J37">
    <cfRule type="cellIs" dxfId="241" priority="50" stopIfTrue="1" operator="greaterThan">
      <formula>"～"</formula>
    </cfRule>
  </conditionalFormatting>
  <conditionalFormatting sqref="K37">
    <cfRule type="cellIs" dxfId="240" priority="51" stopIfTrue="1" operator="greaterThan">
      <formula>"～"</formula>
    </cfRule>
  </conditionalFormatting>
  <conditionalFormatting sqref="L37">
    <cfRule type="cellIs" dxfId="239" priority="52" stopIfTrue="1" operator="greaterThan">
      <formula>"～"</formula>
    </cfRule>
  </conditionalFormatting>
  <conditionalFormatting sqref="M37">
    <cfRule type="cellIs" dxfId="238" priority="53" stopIfTrue="1" operator="greaterThan">
      <formula>"～"</formula>
    </cfRule>
  </conditionalFormatting>
  <conditionalFormatting sqref="N37">
    <cfRule type="cellIs" dxfId="237" priority="54" stopIfTrue="1" operator="greaterThan">
      <formula>"～"</formula>
    </cfRule>
  </conditionalFormatting>
  <conditionalFormatting sqref="O37">
    <cfRule type="cellIs" dxfId="236" priority="55" stopIfTrue="1" operator="greaterThan">
      <formula>"～"</formula>
    </cfRule>
  </conditionalFormatting>
  <conditionalFormatting sqref="P37">
    <cfRule type="cellIs" dxfId="235" priority="56" stopIfTrue="1" operator="greaterThan">
      <formula>"～"</formula>
    </cfRule>
  </conditionalFormatting>
  <conditionalFormatting sqref="Q37">
    <cfRule type="cellIs" dxfId="234" priority="57" stopIfTrue="1" operator="greaterThan">
      <formula>"～"</formula>
    </cfRule>
  </conditionalFormatting>
  <conditionalFormatting sqref="R37">
    <cfRule type="cellIs" dxfId="233" priority="58" stopIfTrue="1" operator="greaterThan">
      <formula>"～"</formula>
    </cfRule>
  </conditionalFormatting>
  <conditionalFormatting sqref="S37">
    <cfRule type="cellIs" dxfId="232" priority="59" stopIfTrue="1" operator="greaterThan">
      <formula>"～"</formula>
    </cfRule>
  </conditionalFormatting>
  <conditionalFormatting sqref="T37">
    <cfRule type="cellIs" dxfId="231" priority="60" stopIfTrue="1" operator="greaterThan">
      <formula>"～"</formula>
    </cfRule>
  </conditionalFormatting>
  <conditionalFormatting sqref="J38">
    <cfRule type="cellIs" dxfId="230" priority="61" stopIfTrue="1" operator="greaterThan">
      <formula>"～"</formula>
    </cfRule>
  </conditionalFormatting>
  <conditionalFormatting sqref="M38">
    <cfRule type="cellIs" dxfId="229" priority="62" stopIfTrue="1" operator="greaterThan">
      <formula>"～"</formula>
    </cfRule>
  </conditionalFormatting>
  <conditionalFormatting sqref="P38">
    <cfRule type="cellIs" dxfId="228" priority="63" stopIfTrue="1" operator="greaterThan">
      <formula>"～"</formula>
    </cfRule>
  </conditionalFormatting>
  <conditionalFormatting sqref="S38">
    <cfRule type="cellIs" dxfId="227" priority="64" stopIfTrue="1" operator="greaterThan">
      <formula>"～"</formula>
    </cfRule>
  </conditionalFormatting>
  <conditionalFormatting sqref="J39">
    <cfRule type="cellIs" dxfId="226" priority="65" stopIfTrue="1" operator="greaterThan">
      <formula>"～"</formula>
    </cfRule>
  </conditionalFormatting>
  <conditionalFormatting sqref="M39">
    <cfRule type="cellIs" dxfId="225" priority="66" stopIfTrue="1" operator="greaterThan">
      <formula>"～"</formula>
    </cfRule>
  </conditionalFormatting>
  <conditionalFormatting sqref="P39">
    <cfRule type="cellIs" dxfId="224" priority="67" stopIfTrue="1" operator="greaterThan">
      <formula>"～"</formula>
    </cfRule>
  </conditionalFormatting>
  <conditionalFormatting sqref="S39">
    <cfRule type="cellIs" dxfId="223" priority="68" stopIfTrue="1" operator="greaterThan">
      <formula>"～"</formula>
    </cfRule>
  </conditionalFormatting>
  <conditionalFormatting sqref="J40">
    <cfRule type="cellIs" dxfId="222" priority="69" stopIfTrue="1" operator="greaterThan">
      <formula>"～"</formula>
    </cfRule>
  </conditionalFormatting>
  <conditionalFormatting sqref="M40">
    <cfRule type="cellIs" dxfId="221" priority="70" stopIfTrue="1" operator="greaterThan">
      <formula>"～"</formula>
    </cfRule>
  </conditionalFormatting>
  <conditionalFormatting sqref="P40">
    <cfRule type="cellIs" dxfId="220" priority="71" stopIfTrue="1" operator="greaterThan">
      <formula>"～"</formula>
    </cfRule>
  </conditionalFormatting>
  <conditionalFormatting sqref="S40">
    <cfRule type="cellIs" dxfId="219" priority="72" stopIfTrue="1" operator="greaterThan">
      <formula>"～"</formula>
    </cfRule>
  </conditionalFormatting>
  <conditionalFormatting sqref="M41">
    <cfRule type="cellIs" dxfId="218" priority="73" stopIfTrue="1" operator="greaterThan">
      <formula>"～"</formula>
    </cfRule>
  </conditionalFormatting>
  <conditionalFormatting sqref="S41">
    <cfRule type="cellIs" dxfId="217" priority="74" stopIfTrue="1" operator="greaterThan">
      <formula>"～"</formula>
    </cfRule>
  </conditionalFormatting>
  <conditionalFormatting sqref="M42">
    <cfRule type="cellIs" dxfId="216" priority="75" stopIfTrue="1" operator="greaterThan">
      <formula>"～"</formula>
    </cfRule>
  </conditionalFormatting>
  <conditionalFormatting sqref="S42">
    <cfRule type="cellIs" dxfId="215" priority="76" stopIfTrue="1" operator="greaterThan">
      <formula>"～"</formula>
    </cfRule>
  </conditionalFormatting>
  <conditionalFormatting sqref="M66">
    <cfRule type="cellIs" dxfId="214" priority="77" stopIfTrue="1" operator="greaterThan">
      <formula>"～"</formula>
    </cfRule>
  </conditionalFormatting>
  <conditionalFormatting sqref="S66">
    <cfRule type="cellIs" dxfId="213" priority="78" stopIfTrue="1" operator="greaterThan">
      <formula>"～"</formula>
    </cfRule>
  </conditionalFormatting>
  <conditionalFormatting sqref="M67">
    <cfRule type="cellIs" dxfId="212" priority="79" stopIfTrue="1" operator="greaterThan">
      <formula>"～"</formula>
    </cfRule>
  </conditionalFormatting>
  <conditionalFormatting sqref="S67">
    <cfRule type="cellIs" dxfId="211" priority="80" stopIfTrue="1" operator="greaterThan">
      <formula>"～"</formula>
    </cfRule>
  </conditionalFormatting>
  <conditionalFormatting sqref="M68">
    <cfRule type="cellIs" dxfId="210" priority="81" stopIfTrue="1" operator="greaterThan">
      <formula>"～"</formula>
    </cfRule>
  </conditionalFormatting>
  <conditionalFormatting sqref="S68">
    <cfRule type="cellIs" dxfId="209" priority="82" stopIfTrue="1" operator="greaterThan">
      <formula>"～"</formula>
    </cfRule>
  </conditionalFormatting>
  <conditionalFormatting sqref="M72">
    <cfRule type="cellIs" dxfId="208" priority="83" stopIfTrue="1" operator="greaterThan">
      <formula>"-"</formula>
    </cfRule>
  </conditionalFormatting>
  <conditionalFormatting sqref="M73">
    <cfRule type="cellIs" dxfId="207" priority="84" stopIfTrue="1" operator="greaterThan">
      <formula>"-"</formula>
    </cfRule>
  </conditionalFormatting>
  <conditionalFormatting sqref="M74">
    <cfRule type="cellIs" dxfId="206" priority="85" stopIfTrue="1" operator="greaterThan">
      <formula>"-"</formula>
    </cfRule>
  </conditionalFormatting>
  <conditionalFormatting sqref="M76">
    <cfRule type="cellIs" dxfId="205" priority="86" stopIfTrue="1" operator="greaterThan">
      <formula>"-"</formula>
    </cfRule>
  </conditionalFormatting>
  <conditionalFormatting sqref="M77">
    <cfRule type="cellIs" dxfId="204" priority="87" stopIfTrue="1" operator="greaterThan">
      <formula>"～"</formula>
    </cfRule>
  </conditionalFormatting>
  <conditionalFormatting sqref="M78">
    <cfRule type="cellIs" dxfId="203" priority="88" stopIfTrue="1" operator="greaterThan">
      <formula>"～"</formula>
    </cfRule>
  </conditionalFormatting>
  <conditionalFormatting sqref="S78">
    <cfRule type="cellIs" dxfId="202" priority="89" stopIfTrue="1" operator="greaterThan">
      <formula>"～"</formula>
    </cfRule>
  </conditionalFormatting>
  <conditionalFormatting sqref="M79">
    <cfRule type="cellIs" dxfId="201" priority="90" stopIfTrue="1" operator="greaterThan">
      <formula>"～"</formula>
    </cfRule>
  </conditionalFormatting>
  <conditionalFormatting sqref="S79">
    <cfRule type="cellIs" dxfId="200" priority="91" stopIfTrue="1" operator="greaterThan">
      <formula>"～"</formula>
    </cfRule>
  </conditionalFormatting>
  <conditionalFormatting sqref="M80">
    <cfRule type="cellIs" dxfId="199" priority="92" stopIfTrue="1" operator="greaterThan"/>
  </conditionalFormatting>
  <conditionalFormatting sqref="I126">
    <cfRule type="cellIs" dxfId="198" priority="93" stopIfTrue="1" operator="greaterThan"/>
  </conditionalFormatting>
  <conditionalFormatting sqref="J126">
    <cfRule type="cellIs" dxfId="197" priority="94" stopIfTrue="1" operator="greaterThan"/>
  </conditionalFormatting>
  <conditionalFormatting sqref="K126">
    <cfRule type="cellIs" dxfId="196" priority="95" stopIfTrue="1" operator="greaterThan"/>
  </conditionalFormatting>
  <conditionalFormatting sqref="L126">
    <cfRule type="cellIs" dxfId="195" priority="96" stopIfTrue="1" operator="greaterThan"/>
  </conditionalFormatting>
  <conditionalFormatting sqref="M126">
    <cfRule type="cellIs" dxfId="194" priority="97" stopIfTrue="1" operator="greaterThan"/>
  </conditionalFormatting>
  <conditionalFormatting sqref="N126">
    <cfRule type="cellIs" dxfId="193" priority="98" stopIfTrue="1" operator="greaterThan"/>
  </conditionalFormatting>
  <conditionalFormatting sqref="O126">
    <cfRule type="cellIs" dxfId="192" priority="99" stopIfTrue="1" operator="greaterThan"/>
  </conditionalFormatting>
  <conditionalFormatting sqref="P126">
    <cfRule type="cellIs" dxfId="191" priority="100" stopIfTrue="1" operator="greaterThan"/>
  </conditionalFormatting>
  <conditionalFormatting sqref="Q126">
    <cfRule type="cellIs" dxfId="190" priority="101" stopIfTrue="1" operator="greaterThan"/>
  </conditionalFormatting>
  <conditionalFormatting sqref="R126">
    <cfRule type="cellIs" dxfId="189" priority="102" stopIfTrue="1" operator="greaterThan"/>
  </conditionalFormatting>
  <conditionalFormatting sqref="S126">
    <cfRule type="cellIs" dxfId="188" priority="103" stopIfTrue="1" operator="greaterThan"/>
  </conditionalFormatting>
  <conditionalFormatting sqref="T126">
    <cfRule type="cellIs" dxfId="187" priority="104" stopIfTrue="1" operator="greaterThan"/>
  </conditionalFormatting>
  <conditionalFormatting sqref="I127">
    <cfRule type="cellIs" dxfId="186" priority="105" stopIfTrue="1" operator="greaterThan">
      <formula>"～"</formula>
    </cfRule>
  </conditionalFormatting>
  <conditionalFormatting sqref="J127">
    <cfRule type="cellIs" dxfId="185" priority="106" stopIfTrue="1" operator="greaterThan">
      <formula>"～"</formula>
    </cfRule>
  </conditionalFormatting>
  <conditionalFormatting sqref="K127">
    <cfRule type="cellIs" dxfId="184" priority="107" stopIfTrue="1" operator="greaterThan">
      <formula>"～"</formula>
    </cfRule>
  </conditionalFormatting>
  <conditionalFormatting sqref="L127">
    <cfRule type="cellIs" dxfId="183" priority="108" stopIfTrue="1" operator="greaterThan">
      <formula>"～"</formula>
    </cfRule>
  </conditionalFormatting>
  <conditionalFormatting sqref="M127">
    <cfRule type="cellIs" dxfId="182" priority="109" stopIfTrue="1" operator="greaterThan">
      <formula>"～"</formula>
    </cfRule>
  </conditionalFormatting>
  <conditionalFormatting sqref="N127">
    <cfRule type="cellIs" dxfId="181" priority="110" stopIfTrue="1" operator="greaterThan">
      <formula>"～"</formula>
    </cfRule>
  </conditionalFormatting>
  <conditionalFormatting sqref="O127">
    <cfRule type="cellIs" dxfId="180" priority="111" stopIfTrue="1" operator="greaterThan">
      <formula>"～"</formula>
    </cfRule>
  </conditionalFormatting>
  <conditionalFormatting sqref="P127">
    <cfRule type="cellIs" dxfId="179" priority="112" stopIfTrue="1" operator="greaterThan">
      <formula>"～"</formula>
    </cfRule>
  </conditionalFormatting>
  <conditionalFormatting sqref="Q127">
    <cfRule type="cellIs" dxfId="178" priority="113" stopIfTrue="1" operator="greaterThan">
      <formula>"～"</formula>
    </cfRule>
  </conditionalFormatting>
  <conditionalFormatting sqref="R127">
    <cfRule type="cellIs" dxfId="177" priority="114" stopIfTrue="1" operator="greaterThan">
      <formula>"～"</formula>
    </cfRule>
  </conditionalFormatting>
  <conditionalFormatting sqref="S127">
    <cfRule type="cellIs" dxfId="176" priority="115" stopIfTrue="1" operator="greaterThan">
      <formula>"～"</formula>
    </cfRule>
  </conditionalFormatting>
  <conditionalFormatting sqref="T127">
    <cfRule type="cellIs" dxfId="175" priority="116" stopIfTrue="1" operator="greaterThan">
      <formula>"～"</formula>
    </cfRule>
  </conditionalFormatting>
  <pageMargins left="0.59055118110236227" right="0.59055118110236227" top="0.59055118110236227" bottom="0.59055118110236227" header="0.27559055118110237" footer="0.51181102362204722"/>
  <pageSetup paperSize="9" orientation="portrait" r:id="rId1"/>
  <headerFooter alignWithMargins="0"/>
  <ignoredErrors>
    <ignoredError sqref="C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130"/>
  <sheetViews>
    <sheetView showGridLines="0" topLeftCell="C1" zoomScaleNormal="100" workbookViewId="0">
      <pane xSplit="5" ySplit="5" topLeftCell="H6" activePane="bottomRight" state="frozen"/>
      <selection activeCell="P34" sqref="P34"/>
      <selection pane="topRight" activeCell="P34" sqref="P34"/>
      <selection pane="bottomLeft" activeCell="P34" sqref="P34"/>
      <selection pane="bottomRight" activeCell="C1" sqref="C1"/>
    </sheetView>
  </sheetViews>
  <sheetFormatPr defaultColWidth="9" defaultRowHeight="9.5" x14ac:dyDescent="0.2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632812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6328125" style="2" customWidth="1"/>
    <col min="25" max="25" width="2.1796875" style="2" customWidth="1"/>
    <col min="26" max="27" width="7.6328125" style="2" customWidth="1"/>
    <col min="28" max="16384" width="9" style="1"/>
  </cols>
  <sheetData>
    <row r="1" spans="1:27" ht="14.25" customHeight="1" x14ac:dyDescent="0.2">
      <c r="D1" s="3" t="s">
        <v>138</v>
      </c>
    </row>
    <row r="2" spans="1:27" ht="16.5" customHeight="1" x14ac:dyDescent="0.2">
      <c r="A2" s="2"/>
      <c r="C2" s="317" t="s">
        <v>0</v>
      </c>
      <c r="D2" s="317"/>
      <c r="E2" s="317" t="s">
        <v>1</v>
      </c>
      <c r="F2" s="317"/>
      <c r="G2" s="318" t="s">
        <v>2</v>
      </c>
      <c r="H2" s="319"/>
      <c r="I2" s="319"/>
      <c r="J2" s="319"/>
      <c r="K2" s="320" t="s">
        <v>3</v>
      </c>
      <c r="L2" s="321"/>
      <c r="M2" s="321"/>
      <c r="N2" s="322"/>
      <c r="O2" s="320" t="s">
        <v>4</v>
      </c>
      <c r="P2" s="322"/>
      <c r="Q2" s="323" t="s">
        <v>5</v>
      </c>
      <c r="R2" s="303"/>
      <c r="S2" s="302" t="s">
        <v>6</v>
      </c>
      <c r="T2" s="303"/>
      <c r="U2" s="303"/>
      <c r="V2" s="303"/>
      <c r="W2" s="303"/>
      <c r="X2" s="303"/>
      <c r="Y2" s="303"/>
      <c r="Z2" s="304" t="s">
        <v>7</v>
      </c>
      <c r="AA2" s="305"/>
    </row>
    <row r="3" spans="1:27" ht="23.25" customHeight="1" x14ac:dyDescent="0.2">
      <c r="C3" s="308" t="s">
        <v>131</v>
      </c>
      <c r="D3" s="308"/>
      <c r="E3" s="309">
        <v>30601</v>
      </c>
      <c r="F3" s="309"/>
      <c r="G3" s="339" t="s">
        <v>132</v>
      </c>
      <c r="H3" s="340"/>
      <c r="I3" s="340"/>
      <c r="J3" s="340"/>
      <c r="K3" s="313" t="s">
        <v>133</v>
      </c>
      <c r="L3" s="314"/>
      <c r="M3" s="314"/>
      <c r="N3" s="315"/>
      <c r="O3" s="313" t="s">
        <v>126</v>
      </c>
      <c r="P3" s="315"/>
      <c r="Q3" s="313" t="s">
        <v>127</v>
      </c>
      <c r="R3" s="315"/>
      <c r="S3" s="316" t="s">
        <v>12</v>
      </c>
      <c r="T3" s="309"/>
      <c r="U3" s="309"/>
      <c r="V3" s="309"/>
      <c r="W3" s="309"/>
      <c r="X3" s="309"/>
      <c r="Y3" s="309"/>
      <c r="Z3" s="306"/>
      <c r="AA3" s="307"/>
    </row>
    <row r="4" spans="1:27" ht="2.25" customHeight="1" x14ac:dyDescent="0.2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4.25" customHeight="1" x14ac:dyDescent="0.2">
      <c r="C5" s="290" t="s">
        <v>13</v>
      </c>
      <c r="D5" s="291"/>
      <c r="E5" s="291"/>
      <c r="F5" s="291"/>
      <c r="G5" s="292"/>
      <c r="H5" s="5" t="s">
        <v>161</v>
      </c>
      <c r="I5" s="5">
        <v>45399</v>
      </c>
      <c r="J5" s="5">
        <v>45433</v>
      </c>
      <c r="K5" s="5">
        <v>45447</v>
      </c>
      <c r="L5" s="5">
        <v>45482</v>
      </c>
      <c r="M5" s="5">
        <v>45511</v>
      </c>
      <c r="N5" s="5">
        <v>45539</v>
      </c>
      <c r="O5" s="5">
        <v>45567</v>
      </c>
      <c r="P5" s="5">
        <v>45602</v>
      </c>
      <c r="Q5" s="5">
        <v>45629</v>
      </c>
      <c r="R5" s="5">
        <v>45665</v>
      </c>
      <c r="S5" s="5">
        <v>45692</v>
      </c>
      <c r="T5" s="5">
        <v>45727</v>
      </c>
      <c r="U5" s="6" t="s">
        <v>148</v>
      </c>
      <c r="V5" s="7" t="s">
        <v>149</v>
      </c>
      <c r="W5" s="7" t="s">
        <v>150</v>
      </c>
      <c r="X5" s="8" t="s">
        <v>151</v>
      </c>
      <c r="Y5" s="9" t="s">
        <v>152</v>
      </c>
      <c r="Z5" s="10" t="s">
        <v>153</v>
      </c>
      <c r="AA5" s="10" t="s">
        <v>154</v>
      </c>
    </row>
    <row r="6" spans="1:27" ht="14.25" customHeight="1" x14ac:dyDescent="0.2">
      <c r="C6" s="293" t="s">
        <v>14</v>
      </c>
      <c r="D6" s="294"/>
      <c r="E6" s="294"/>
      <c r="F6" s="294"/>
      <c r="G6" s="295"/>
      <c r="H6" s="11"/>
      <c r="I6" s="11">
        <v>0.41319444444444442</v>
      </c>
      <c r="J6" s="11">
        <v>0.375</v>
      </c>
      <c r="K6" s="11">
        <v>0.40625</v>
      </c>
      <c r="L6" s="11">
        <v>0.41666666666666669</v>
      </c>
      <c r="M6" s="11" t="s">
        <v>201</v>
      </c>
      <c r="N6" s="11">
        <v>0.41666666666666669</v>
      </c>
      <c r="O6" s="11">
        <v>0.40972222222222221</v>
      </c>
      <c r="P6" s="11">
        <v>0.375</v>
      </c>
      <c r="Q6" s="11">
        <v>0.40972222222222221</v>
      </c>
      <c r="R6" s="11">
        <v>0.44513888888888886</v>
      </c>
      <c r="S6" s="11">
        <v>0.375</v>
      </c>
      <c r="T6" s="11">
        <v>0.40277777777777779</v>
      </c>
      <c r="U6" s="12"/>
      <c r="V6" s="13" t="s">
        <v>136</v>
      </c>
      <c r="W6" s="14"/>
      <c r="X6" s="15"/>
      <c r="Y6" s="16" t="s">
        <v>136</v>
      </c>
      <c r="Z6" s="17"/>
      <c r="AA6" s="18" t="s">
        <v>136</v>
      </c>
    </row>
    <row r="7" spans="1:27" ht="12" x14ac:dyDescent="0.2">
      <c r="C7" s="296"/>
      <c r="D7" s="297"/>
      <c r="E7" s="297"/>
      <c r="F7" s="297"/>
      <c r="G7" s="298"/>
      <c r="H7" s="19"/>
      <c r="I7" s="19">
        <v>0.66319444444444442</v>
      </c>
      <c r="J7" s="19">
        <v>0.625</v>
      </c>
      <c r="K7" s="19">
        <v>0.65625</v>
      </c>
      <c r="L7" s="19">
        <v>0.66666666666666663</v>
      </c>
      <c r="M7" s="19" t="s">
        <v>202</v>
      </c>
      <c r="N7" s="19">
        <v>0.66666666666666663</v>
      </c>
      <c r="O7" s="19">
        <v>0.66319444444444442</v>
      </c>
      <c r="P7" s="19">
        <v>0.625</v>
      </c>
      <c r="Q7" s="19">
        <v>0.65972222222222221</v>
      </c>
      <c r="R7" s="19">
        <v>0.69513888888888886</v>
      </c>
      <c r="S7" s="19">
        <v>0.625</v>
      </c>
      <c r="T7" s="19">
        <v>0.65277777777777779</v>
      </c>
      <c r="U7" s="12"/>
      <c r="V7" s="13" t="s">
        <v>136</v>
      </c>
      <c r="W7" s="14"/>
      <c r="X7" s="15"/>
      <c r="Y7" s="16" t="s">
        <v>136</v>
      </c>
      <c r="Z7" s="17"/>
      <c r="AA7" s="18" t="s">
        <v>136</v>
      </c>
    </row>
    <row r="8" spans="1:27" ht="12" x14ac:dyDescent="0.2">
      <c r="C8" s="296"/>
      <c r="D8" s="297"/>
      <c r="E8" s="297"/>
      <c r="F8" s="297"/>
      <c r="G8" s="298"/>
      <c r="H8" s="19"/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136</v>
      </c>
      <c r="O8" s="19" t="s">
        <v>137</v>
      </c>
      <c r="P8" s="19" t="s">
        <v>206</v>
      </c>
      <c r="Q8" s="19" t="s">
        <v>137</v>
      </c>
      <c r="R8" s="19" t="s">
        <v>137</v>
      </c>
      <c r="S8" s="19" t="s">
        <v>136</v>
      </c>
      <c r="T8" s="19" t="s">
        <v>136</v>
      </c>
      <c r="U8" s="12"/>
      <c r="V8" s="13" t="s">
        <v>136</v>
      </c>
      <c r="W8" s="14"/>
      <c r="X8" s="15"/>
      <c r="Y8" s="16" t="s">
        <v>136</v>
      </c>
      <c r="Z8" s="17"/>
      <c r="AA8" s="18" t="s">
        <v>136</v>
      </c>
    </row>
    <row r="9" spans="1:27" ht="12" x14ac:dyDescent="0.2">
      <c r="C9" s="299"/>
      <c r="D9" s="300"/>
      <c r="E9" s="300"/>
      <c r="F9" s="300"/>
      <c r="G9" s="301"/>
      <c r="H9" s="20"/>
      <c r="I9" s="19" t="s">
        <v>136</v>
      </c>
      <c r="J9" s="20" t="s">
        <v>136</v>
      </c>
      <c r="K9" s="20" t="s">
        <v>136</v>
      </c>
      <c r="L9" s="20" t="s">
        <v>136</v>
      </c>
      <c r="M9" s="20" t="s">
        <v>136</v>
      </c>
      <c r="N9" s="20" t="s">
        <v>136</v>
      </c>
      <c r="O9" s="19" t="s">
        <v>137</v>
      </c>
      <c r="P9" s="20" t="s">
        <v>206</v>
      </c>
      <c r="Q9" s="20" t="s">
        <v>137</v>
      </c>
      <c r="R9" s="20" t="s">
        <v>137</v>
      </c>
      <c r="S9" s="19" t="s">
        <v>136</v>
      </c>
      <c r="T9" s="19" t="s">
        <v>136</v>
      </c>
      <c r="U9" s="21"/>
      <c r="V9" s="22" t="s">
        <v>136</v>
      </c>
      <c r="W9" s="23"/>
      <c r="X9" s="24"/>
      <c r="Y9" s="25" t="s">
        <v>136</v>
      </c>
      <c r="Z9" s="26"/>
      <c r="AA9" s="27" t="s">
        <v>136</v>
      </c>
    </row>
    <row r="10" spans="1:27" ht="13.5" customHeight="1" x14ac:dyDescent="0.2">
      <c r="C10" s="293" t="s">
        <v>15</v>
      </c>
      <c r="D10" s="294"/>
      <c r="E10" s="294"/>
      <c r="F10" s="294"/>
      <c r="G10" s="295"/>
      <c r="H10" s="28"/>
      <c r="I10" s="28" t="s">
        <v>140</v>
      </c>
      <c r="J10" s="28" t="s">
        <v>140</v>
      </c>
      <c r="K10" s="28" t="s">
        <v>198</v>
      </c>
      <c r="L10" s="28" t="s">
        <v>147</v>
      </c>
      <c r="M10" s="28" t="s">
        <v>140</v>
      </c>
      <c r="N10" s="28" t="s">
        <v>140</v>
      </c>
      <c r="O10" s="29" t="s">
        <v>198</v>
      </c>
      <c r="P10" s="29" t="s">
        <v>198</v>
      </c>
      <c r="Q10" s="29" t="s">
        <v>198</v>
      </c>
      <c r="R10" s="29" t="s">
        <v>198</v>
      </c>
      <c r="S10" s="29" t="s">
        <v>140</v>
      </c>
      <c r="T10" s="28" t="s">
        <v>207</v>
      </c>
      <c r="U10" s="30"/>
      <c r="V10" s="31" t="s">
        <v>136</v>
      </c>
      <c r="W10" s="32"/>
      <c r="X10" s="33"/>
      <c r="Y10" s="34" t="s">
        <v>136</v>
      </c>
      <c r="Z10" s="29"/>
      <c r="AA10" s="28" t="s">
        <v>136</v>
      </c>
    </row>
    <row r="11" spans="1:27" ht="12" x14ac:dyDescent="0.2">
      <c r="C11" s="296"/>
      <c r="D11" s="297"/>
      <c r="E11" s="297"/>
      <c r="F11" s="297"/>
      <c r="G11" s="298"/>
      <c r="H11" s="18"/>
      <c r="I11" s="18" t="s">
        <v>147</v>
      </c>
      <c r="J11" s="18" t="s">
        <v>140</v>
      </c>
      <c r="K11" s="18" t="s">
        <v>198</v>
      </c>
      <c r="L11" s="18" t="s">
        <v>147</v>
      </c>
      <c r="M11" s="18" t="s">
        <v>140</v>
      </c>
      <c r="N11" s="18" t="s">
        <v>140</v>
      </c>
      <c r="O11" s="18" t="s">
        <v>198</v>
      </c>
      <c r="P11" s="18" t="s">
        <v>198</v>
      </c>
      <c r="Q11" s="18" t="s">
        <v>198</v>
      </c>
      <c r="R11" s="18" t="s">
        <v>198</v>
      </c>
      <c r="S11" s="18" t="s">
        <v>140</v>
      </c>
      <c r="T11" s="18" t="s">
        <v>207</v>
      </c>
      <c r="U11" s="12"/>
      <c r="V11" s="13" t="s">
        <v>136</v>
      </c>
      <c r="W11" s="14"/>
      <c r="X11" s="15"/>
      <c r="Y11" s="16" t="s">
        <v>136</v>
      </c>
      <c r="Z11" s="17"/>
      <c r="AA11" s="18" t="s">
        <v>136</v>
      </c>
    </row>
    <row r="12" spans="1:27" ht="12" x14ac:dyDescent="0.2">
      <c r="C12" s="296"/>
      <c r="D12" s="297"/>
      <c r="E12" s="297"/>
      <c r="F12" s="297"/>
      <c r="G12" s="298"/>
      <c r="H12" s="18"/>
      <c r="I12" s="18" t="s">
        <v>136</v>
      </c>
      <c r="J12" s="18" t="s">
        <v>136</v>
      </c>
      <c r="K12" s="18" t="s">
        <v>136</v>
      </c>
      <c r="L12" s="18" t="s">
        <v>136</v>
      </c>
      <c r="M12" s="18" t="s">
        <v>136</v>
      </c>
      <c r="N12" s="18" t="s">
        <v>136</v>
      </c>
      <c r="O12" s="18" t="s">
        <v>137</v>
      </c>
      <c r="P12" s="18" t="s">
        <v>137</v>
      </c>
      <c r="Q12" s="18" t="s">
        <v>137</v>
      </c>
      <c r="R12" s="18" t="s">
        <v>137</v>
      </c>
      <c r="S12" s="18" t="s">
        <v>136</v>
      </c>
      <c r="T12" s="18" t="s">
        <v>136</v>
      </c>
      <c r="U12" s="12"/>
      <c r="V12" s="13" t="s">
        <v>136</v>
      </c>
      <c r="W12" s="14"/>
      <c r="X12" s="15"/>
      <c r="Y12" s="16" t="s">
        <v>136</v>
      </c>
      <c r="Z12" s="17"/>
      <c r="AA12" s="18" t="s">
        <v>136</v>
      </c>
    </row>
    <row r="13" spans="1:27" ht="12" x14ac:dyDescent="0.2">
      <c r="C13" s="299"/>
      <c r="D13" s="300"/>
      <c r="E13" s="300"/>
      <c r="F13" s="300"/>
      <c r="G13" s="301"/>
      <c r="H13" s="18"/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137</v>
      </c>
      <c r="P13" s="18" t="s">
        <v>137</v>
      </c>
      <c r="Q13" s="18" t="s">
        <v>137</v>
      </c>
      <c r="R13" s="18" t="s">
        <v>137</v>
      </c>
      <c r="S13" s="18" t="s">
        <v>136</v>
      </c>
      <c r="T13" s="18" t="s">
        <v>136</v>
      </c>
      <c r="U13" s="21"/>
      <c r="V13" s="22" t="s">
        <v>136</v>
      </c>
      <c r="W13" s="23"/>
      <c r="X13" s="24"/>
      <c r="Y13" s="25" t="s">
        <v>136</v>
      </c>
      <c r="Z13" s="26"/>
      <c r="AA13" s="27" t="s">
        <v>136</v>
      </c>
    </row>
    <row r="14" spans="1:27" ht="13.5" customHeight="1" x14ac:dyDescent="0.2">
      <c r="C14" s="293" t="s">
        <v>16</v>
      </c>
      <c r="D14" s="294"/>
      <c r="E14" s="294"/>
      <c r="F14" s="294"/>
      <c r="G14" s="35"/>
      <c r="H14" s="36"/>
      <c r="I14" s="36">
        <v>23.3</v>
      </c>
      <c r="J14" s="36">
        <v>23</v>
      </c>
      <c r="K14" s="36">
        <v>23.6</v>
      </c>
      <c r="L14" s="36">
        <v>35.5</v>
      </c>
      <c r="M14" s="36">
        <v>33.200000000000003</v>
      </c>
      <c r="N14" s="36">
        <v>29</v>
      </c>
      <c r="O14" s="36">
        <v>25.5</v>
      </c>
      <c r="P14" s="36">
        <v>22.3</v>
      </c>
      <c r="Q14" s="36">
        <v>11.3</v>
      </c>
      <c r="R14" s="36">
        <v>5.9</v>
      </c>
      <c r="S14" s="36">
        <v>3.2</v>
      </c>
      <c r="T14" s="36">
        <v>11.8</v>
      </c>
      <c r="U14" s="37"/>
      <c r="V14" s="38" t="s">
        <v>136</v>
      </c>
      <c r="W14" s="39"/>
      <c r="X14" s="40"/>
      <c r="Y14" s="41" t="s">
        <v>136</v>
      </c>
      <c r="Z14" s="42"/>
      <c r="AA14" s="43" t="s">
        <v>136</v>
      </c>
    </row>
    <row r="15" spans="1:27" ht="12" x14ac:dyDescent="0.2">
      <c r="C15" s="296"/>
      <c r="D15" s="297"/>
      <c r="E15" s="297"/>
      <c r="F15" s="297"/>
      <c r="G15" s="44" t="s">
        <v>17</v>
      </c>
      <c r="H15" s="45"/>
      <c r="I15" s="45">
        <v>26.6</v>
      </c>
      <c r="J15" s="45">
        <v>24.2</v>
      </c>
      <c r="K15" s="45">
        <v>25.8</v>
      </c>
      <c r="L15" s="45">
        <v>32.200000000000003</v>
      </c>
      <c r="M15" s="45">
        <v>33.200000000000003</v>
      </c>
      <c r="N15" s="45">
        <v>32.5</v>
      </c>
      <c r="O15" s="45">
        <v>30</v>
      </c>
      <c r="P15" s="45">
        <v>21.7</v>
      </c>
      <c r="Q15" s="45">
        <v>19</v>
      </c>
      <c r="R15" s="45">
        <v>6.7</v>
      </c>
      <c r="S15" s="45">
        <v>4.8</v>
      </c>
      <c r="T15" s="45">
        <v>10</v>
      </c>
      <c r="U15" s="46" t="s">
        <v>136</v>
      </c>
      <c r="V15" s="47" t="s">
        <v>149</v>
      </c>
      <c r="W15" s="48">
        <f>COUNT(I14:T15)</f>
        <v>24</v>
      </c>
      <c r="X15" s="49">
        <f>MIN(I14:T15)</f>
        <v>3.2</v>
      </c>
      <c r="Y15" s="50" t="s">
        <v>152</v>
      </c>
      <c r="Z15" s="51">
        <f>MAX(I14:T15)</f>
        <v>35.5</v>
      </c>
      <c r="AA15" s="52">
        <f>AVERAGE(I14:T15)</f>
        <v>21.429166666666664</v>
      </c>
    </row>
    <row r="16" spans="1:27" ht="12" x14ac:dyDescent="0.2">
      <c r="C16" s="296"/>
      <c r="D16" s="297"/>
      <c r="E16" s="297"/>
      <c r="F16" s="297"/>
      <c r="G16" s="44"/>
      <c r="H16" s="45"/>
      <c r="I16" s="45" t="s">
        <v>136</v>
      </c>
      <c r="J16" s="45" t="s">
        <v>136</v>
      </c>
      <c r="K16" s="45" t="s">
        <v>136</v>
      </c>
      <c r="L16" s="45" t="s">
        <v>136</v>
      </c>
      <c r="M16" s="45" t="s">
        <v>136</v>
      </c>
      <c r="N16" s="45" t="s">
        <v>136</v>
      </c>
      <c r="O16" s="45" t="s">
        <v>136</v>
      </c>
      <c r="P16" s="45" t="s">
        <v>206</v>
      </c>
      <c r="Q16" s="45" t="s">
        <v>137</v>
      </c>
      <c r="R16" s="45" t="s">
        <v>137</v>
      </c>
      <c r="S16" s="45" t="s">
        <v>136</v>
      </c>
      <c r="T16" s="45" t="s">
        <v>136</v>
      </c>
      <c r="U16" s="46"/>
      <c r="V16" s="47" t="s">
        <v>136</v>
      </c>
      <c r="W16" s="48"/>
      <c r="X16" s="49"/>
      <c r="Y16" s="50" t="s">
        <v>136</v>
      </c>
      <c r="Z16" s="51"/>
      <c r="AA16" s="52" t="s">
        <v>136</v>
      </c>
    </row>
    <row r="17" spans="3:27" ht="12" x14ac:dyDescent="0.2">
      <c r="C17" s="299"/>
      <c r="D17" s="300"/>
      <c r="E17" s="300"/>
      <c r="F17" s="300"/>
      <c r="G17" s="53"/>
      <c r="H17" s="45"/>
      <c r="I17" s="45" t="s">
        <v>136</v>
      </c>
      <c r="J17" s="45" t="s">
        <v>136</v>
      </c>
      <c r="K17" s="45" t="s">
        <v>136</v>
      </c>
      <c r="L17" s="45" t="s">
        <v>136</v>
      </c>
      <c r="M17" s="45" t="s">
        <v>136</v>
      </c>
      <c r="N17" s="45" t="s">
        <v>136</v>
      </c>
      <c r="O17" s="45" t="s">
        <v>136</v>
      </c>
      <c r="P17" s="45" t="s">
        <v>206</v>
      </c>
      <c r="Q17" s="45" t="s">
        <v>137</v>
      </c>
      <c r="R17" s="45" t="s">
        <v>137</v>
      </c>
      <c r="S17" s="45" t="s">
        <v>136</v>
      </c>
      <c r="T17" s="45" t="s">
        <v>136</v>
      </c>
      <c r="U17" s="54"/>
      <c r="V17" s="55" t="s">
        <v>136</v>
      </c>
      <c r="W17" s="56"/>
      <c r="X17" s="57"/>
      <c r="Y17" s="58" t="s">
        <v>136</v>
      </c>
      <c r="Z17" s="59"/>
      <c r="AA17" s="60" t="s">
        <v>136</v>
      </c>
    </row>
    <row r="18" spans="3:27" ht="13.5" customHeight="1" x14ac:dyDescent="0.2">
      <c r="C18" s="293" t="s">
        <v>18</v>
      </c>
      <c r="D18" s="294"/>
      <c r="E18" s="294"/>
      <c r="F18" s="294"/>
      <c r="G18" s="35"/>
      <c r="H18" s="36"/>
      <c r="I18" s="36">
        <v>18.899999999999999</v>
      </c>
      <c r="J18" s="36">
        <v>20.2</v>
      </c>
      <c r="K18" s="36">
        <v>20.9</v>
      </c>
      <c r="L18" s="36">
        <v>28.6</v>
      </c>
      <c r="M18" s="36">
        <v>29</v>
      </c>
      <c r="N18" s="36">
        <v>30</v>
      </c>
      <c r="O18" s="36">
        <v>26.8</v>
      </c>
      <c r="P18" s="36">
        <v>16.8</v>
      </c>
      <c r="Q18" s="36">
        <v>21.2</v>
      </c>
      <c r="R18" s="36">
        <v>6.2</v>
      </c>
      <c r="S18" s="36">
        <v>5.8</v>
      </c>
      <c r="T18" s="36">
        <v>9.4</v>
      </c>
      <c r="U18" s="37"/>
      <c r="V18" s="38" t="s">
        <v>136</v>
      </c>
      <c r="W18" s="39"/>
      <c r="X18" s="40"/>
      <c r="Y18" s="41"/>
      <c r="Z18" s="42"/>
      <c r="AA18" s="43"/>
    </row>
    <row r="19" spans="3:27" ht="12" x14ac:dyDescent="0.2">
      <c r="C19" s="296"/>
      <c r="D19" s="297"/>
      <c r="E19" s="297"/>
      <c r="F19" s="297"/>
      <c r="G19" s="44" t="s">
        <v>17</v>
      </c>
      <c r="H19" s="45"/>
      <c r="I19" s="45">
        <v>22.2</v>
      </c>
      <c r="J19" s="45">
        <v>24.5</v>
      </c>
      <c r="K19" s="45">
        <v>22.9</v>
      </c>
      <c r="L19" s="45">
        <v>29</v>
      </c>
      <c r="M19" s="45">
        <v>33</v>
      </c>
      <c r="N19" s="45">
        <v>32</v>
      </c>
      <c r="O19" s="45">
        <v>28</v>
      </c>
      <c r="P19" s="45">
        <v>18.100000000000001</v>
      </c>
      <c r="Q19" s="45">
        <v>18.100000000000001</v>
      </c>
      <c r="R19" s="45">
        <v>7.4</v>
      </c>
      <c r="S19" s="45">
        <v>9.1</v>
      </c>
      <c r="T19" s="45">
        <v>11</v>
      </c>
      <c r="U19" s="46" t="s">
        <v>136</v>
      </c>
      <c r="V19" s="47" t="s">
        <v>149</v>
      </c>
      <c r="W19" s="48">
        <f>COUNT(I18:T19)</f>
        <v>24</v>
      </c>
      <c r="X19" s="49">
        <f>MIN(I18:T19)</f>
        <v>5.8</v>
      </c>
      <c r="Y19" s="50" t="s">
        <v>152</v>
      </c>
      <c r="Z19" s="51">
        <f>MAX(I18:T19)</f>
        <v>33</v>
      </c>
      <c r="AA19" s="52">
        <f>AVERAGE(I18:T19)</f>
        <v>20.379166666666666</v>
      </c>
    </row>
    <row r="20" spans="3:27" ht="12" x14ac:dyDescent="0.2">
      <c r="C20" s="296"/>
      <c r="D20" s="297"/>
      <c r="E20" s="297"/>
      <c r="F20" s="297"/>
      <c r="G20" s="44"/>
      <c r="H20" s="45"/>
      <c r="I20" s="45" t="s">
        <v>136</v>
      </c>
      <c r="J20" s="45" t="s">
        <v>136</v>
      </c>
      <c r="K20" s="45" t="s">
        <v>136</v>
      </c>
      <c r="L20" s="45" t="s">
        <v>136</v>
      </c>
      <c r="M20" s="45" t="s">
        <v>136</v>
      </c>
      <c r="N20" s="45" t="s">
        <v>136</v>
      </c>
      <c r="O20" s="45" t="s">
        <v>136</v>
      </c>
      <c r="P20" s="45" t="s">
        <v>206</v>
      </c>
      <c r="Q20" s="45" t="s">
        <v>137</v>
      </c>
      <c r="R20" s="45" t="s">
        <v>137</v>
      </c>
      <c r="S20" s="45" t="s">
        <v>137</v>
      </c>
      <c r="T20" s="45" t="s">
        <v>137</v>
      </c>
      <c r="U20" s="46"/>
      <c r="V20" s="47" t="s">
        <v>136</v>
      </c>
      <c r="W20" s="48"/>
      <c r="X20" s="49"/>
      <c r="Y20" s="50" t="s">
        <v>136</v>
      </c>
      <c r="Z20" s="51"/>
      <c r="AA20" s="52" t="s">
        <v>136</v>
      </c>
    </row>
    <row r="21" spans="3:27" ht="12" x14ac:dyDescent="0.2">
      <c r="C21" s="299"/>
      <c r="D21" s="300"/>
      <c r="E21" s="300"/>
      <c r="F21" s="300"/>
      <c r="G21" s="53"/>
      <c r="H21" s="45"/>
      <c r="I21" s="45" t="s">
        <v>136</v>
      </c>
      <c r="J21" s="45" t="s">
        <v>136</v>
      </c>
      <c r="K21" s="45" t="s">
        <v>136</v>
      </c>
      <c r="L21" s="45" t="s">
        <v>136</v>
      </c>
      <c r="M21" s="45" t="s">
        <v>136</v>
      </c>
      <c r="N21" s="45" t="s">
        <v>136</v>
      </c>
      <c r="O21" s="45" t="s">
        <v>136</v>
      </c>
      <c r="P21" s="45" t="s">
        <v>206</v>
      </c>
      <c r="Q21" s="45" t="s">
        <v>137</v>
      </c>
      <c r="R21" s="45" t="s">
        <v>137</v>
      </c>
      <c r="S21" s="45" t="s">
        <v>136</v>
      </c>
      <c r="T21" s="45" t="s">
        <v>136</v>
      </c>
      <c r="U21" s="54"/>
      <c r="V21" s="55" t="s">
        <v>136</v>
      </c>
      <c r="W21" s="56"/>
      <c r="X21" s="57"/>
      <c r="Y21" s="58" t="s">
        <v>136</v>
      </c>
      <c r="Z21" s="59"/>
      <c r="AA21" s="60" t="s">
        <v>136</v>
      </c>
    </row>
    <row r="22" spans="3:27" ht="13.5" customHeight="1" x14ac:dyDescent="0.2">
      <c r="C22" s="293" t="s">
        <v>19</v>
      </c>
      <c r="D22" s="294"/>
      <c r="E22" s="294"/>
      <c r="F22" s="294"/>
      <c r="G22" s="35"/>
      <c r="H22" s="61"/>
      <c r="I22" s="61" t="s">
        <v>136</v>
      </c>
      <c r="J22" s="61">
        <v>8.7499999999999994E-2</v>
      </c>
      <c r="K22" s="62" t="s">
        <v>136</v>
      </c>
      <c r="L22" s="62">
        <v>0.24199999999999999</v>
      </c>
      <c r="M22" s="62">
        <v>0.14599999999999999</v>
      </c>
      <c r="N22" s="62" t="s">
        <v>137</v>
      </c>
      <c r="O22" s="62" t="s">
        <v>136</v>
      </c>
      <c r="P22" s="62">
        <v>0.23400000000000001</v>
      </c>
      <c r="Q22" s="62" t="s">
        <v>136</v>
      </c>
      <c r="R22" s="62">
        <v>0.16900000000000001</v>
      </c>
      <c r="S22" s="61">
        <v>3.5700000000000003E-2</v>
      </c>
      <c r="T22" s="62" t="s">
        <v>136</v>
      </c>
      <c r="U22" s="30"/>
      <c r="V22" s="31" t="s">
        <v>136</v>
      </c>
      <c r="W22" s="32"/>
      <c r="X22" s="33"/>
      <c r="Y22" s="34"/>
      <c r="Z22" s="29"/>
      <c r="AA22" s="28"/>
    </row>
    <row r="23" spans="3:27" ht="12" x14ac:dyDescent="0.2">
      <c r="C23" s="296"/>
      <c r="D23" s="297"/>
      <c r="E23" s="297"/>
      <c r="F23" s="297"/>
      <c r="G23" s="44" t="s">
        <v>20</v>
      </c>
      <c r="H23" s="63"/>
      <c r="I23" s="63" t="s">
        <v>136</v>
      </c>
      <c r="J23" s="63">
        <v>4.9500000000000002E-2</v>
      </c>
      <c r="K23" s="64" t="s">
        <v>136</v>
      </c>
      <c r="L23" s="64">
        <v>0.22900000000000001</v>
      </c>
      <c r="M23" s="64">
        <v>0.30099999999999999</v>
      </c>
      <c r="N23" s="64" t="s">
        <v>137</v>
      </c>
      <c r="O23" s="64" t="s">
        <v>136</v>
      </c>
      <c r="P23" s="64">
        <v>0.20899999999999999</v>
      </c>
      <c r="Q23" s="64" t="s">
        <v>136</v>
      </c>
      <c r="R23" s="63">
        <v>6.6600000000000006E-2</v>
      </c>
      <c r="S23" s="63">
        <v>0.05</v>
      </c>
      <c r="T23" s="64" t="s">
        <v>136</v>
      </c>
      <c r="U23" s="12" t="s">
        <v>136</v>
      </c>
      <c r="V23" s="13" t="s">
        <v>149</v>
      </c>
      <c r="W23" s="14">
        <f>COUNT(I22:T23)</f>
        <v>12</v>
      </c>
      <c r="X23" s="343">
        <f>MIN(I22:T23)</f>
        <v>3.5700000000000003E-2</v>
      </c>
      <c r="Y23" s="50" t="s">
        <v>152</v>
      </c>
      <c r="Z23" s="66">
        <f>MAX(I22:T23)</f>
        <v>0.30099999999999999</v>
      </c>
      <c r="AA23" s="67">
        <f>AVERAGE(I22:T23)</f>
        <v>0.15160833333333334</v>
      </c>
    </row>
    <row r="24" spans="3:27" ht="12" x14ac:dyDescent="0.2">
      <c r="C24" s="296"/>
      <c r="D24" s="297"/>
      <c r="E24" s="297"/>
      <c r="F24" s="297"/>
      <c r="G24" s="44"/>
      <c r="H24" s="64"/>
      <c r="I24" s="64" t="s">
        <v>136</v>
      </c>
      <c r="J24" s="64" t="s">
        <v>136</v>
      </c>
      <c r="K24" s="64" t="s">
        <v>136</v>
      </c>
      <c r="L24" s="64" t="s">
        <v>136</v>
      </c>
      <c r="M24" s="64" t="s">
        <v>136</v>
      </c>
      <c r="N24" s="64" t="s">
        <v>136</v>
      </c>
      <c r="O24" s="64" t="s">
        <v>136</v>
      </c>
      <c r="P24" s="64" t="s">
        <v>206</v>
      </c>
      <c r="Q24" s="64" t="s">
        <v>136</v>
      </c>
      <c r="R24" s="64" t="s">
        <v>137</v>
      </c>
      <c r="S24" s="63" t="s">
        <v>136</v>
      </c>
      <c r="T24" s="64" t="s">
        <v>136</v>
      </c>
      <c r="U24" s="12"/>
      <c r="V24" s="13" t="s">
        <v>136</v>
      </c>
      <c r="W24" s="14"/>
      <c r="X24" s="15"/>
      <c r="Y24" s="16" t="s">
        <v>137</v>
      </c>
      <c r="Z24" s="17"/>
      <c r="AA24" s="18" t="s">
        <v>137</v>
      </c>
    </row>
    <row r="25" spans="3:27" ht="12" x14ac:dyDescent="0.2">
      <c r="C25" s="299"/>
      <c r="D25" s="300"/>
      <c r="E25" s="300"/>
      <c r="F25" s="300"/>
      <c r="G25" s="53"/>
      <c r="H25" s="64"/>
      <c r="I25" s="64" t="s">
        <v>136</v>
      </c>
      <c r="J25" s="64" t="s">
        <v>136</v>
      </c>
      <c r="K25" s="64" t="s">
        <v>136</v>
      </c>
      <c r="L25" s="64" t="s">
        <v>136</v>
      </c>
      <c r="M25" s="64" t="s">
        <v>136</v>
      </c>
      <c r="N25" s="64" t="s">
        <v>136</v>
      </c>
      <c r="O25" s="64" t="s">
        <v>136</v>
      </c>
      <c r="P25" s="64" t="s">
        <v>206</v>
      </c>
      <c r="Q25" s="64" t="s">
        <v>136</v>
      </c>
      <c r="R25" s="64" t="s">
        <v>137</v>
      </c>
      <c r="S25" s="64" t="s">
        <v>136</v>
      </c>
      <c r="T25" s="64" t="s">
        <v>136</v>
      </c>
      <c r="U25" s="21"/>
      <c r="V25" s="22" t="s">
        <v>136</v>
      </c>
      <c r="W25" s="23"/>
      <c r="X25" s="24"/>
      <c r="Y25" s="25" t="s">
        <v>137</v>
      </c>
      <c r="Z25" s="26"/>
      <c r="AA25" s="27" t="s">
        <v>137</v>
      </c>
    </row>
    <row r="26" spans="3:27" ht="13.5" customHeight="1" x14ac:dyDescent="0.2">
      <c r="C26" s="293" t="s">
        <v>21</v>
      </c>
      <c r="D26" s="294"/>
      <c r="E26" s="294"/>
      <c r="F26" s="294"/>
      <c r="G26" s="44" t="s">
        <v>22</v>
      </c>
      <c r="H26" s="68"/>
      <c r="I26" s="68">
        <v>30</v>
      </c>
      <c r="J26" s="68">
        <v>30</v>
      </c>
      <c r="K26" s="68">
        <v>30</v>
      </c>
      <c r="L26" s="68">
        <v>30</v>
      </c>
      <c r="M26" s="68">
        <v>30</v>
      </c>
      <c r="N26" s="68">
        <v>30</v>
      </c>
      <c r="O26" s="68">
        <v>30</v>
      </c>
      <c r="P26" s="68">
        <v>30</v>
      </c>
      <c r="Q26" s="68">
        <v>30</v>
      </c>
      <c r="R26" s="68">
        <v>30</v>
      </c>
      <c r="S26" s="68">
        <v>30</v>
      </c>
      <c r="T26" s="68">
        <v>30</v>
      </c>
      <c r="U26" s="30"/>
      <c r="V26" s="31" t="s">
        <v>136</v>
      </c>
      <c r="W26" s="14"/>
      <c r="X26" s="46"/>
      <c r="Y26" s="16" t="s">
        <v>136</v>
      </c>
      <c r="Z26" s="69"/>
      <c r="AA26" s="68" t="s">
        <v>136</v>
      </c>
    </row>
    <row r="27" spans="3:27" ht="13.5" customHeight="1" x14ac:dyDescent="0.2">
      <c r="C27" s="296" t="s">
        <v>23</v>
      </c>
      <c r="D27" s="297"/>
      <c r="E27" s="297"/>
      <c r="F27" s="297"/>
      <c r="G27" s="44"/>
      <c r="H27" s="18"/>
      <c r="I27" s="18" t="s">
        <v>144</v>
      </c>
      <c r="J27" s="18" t="s">
        <v>144</v>
      </c>
      <c r="K27" s="18" t="s">
        <v>144</v>
      </c>
      <c r="L27" s="18" t="s">
        <v>144</v>
      </c>
      <c r="M27" s="70" t="s">
        <v>144</v>
      </c>
      <c r="N27" s="70" t="s">
        <v>144</v>
      </c>
      <c r="O27" s="18" t="s">
        <v>144</v>
      </c>
      <c r="P27" s="18" t="s">
        <v>144</v>
      </c>
      <c r="Q27" s="18" t="s">
        <v>144</v>
      </c>
      <c r="R27" s="18" t="s">
        <v>144</v>
      </c>
      <c r="S27" s="18" t="s">
        <v>144</v>
      </c>
      <c r="T27" s="18" t="s">
        <v>144</v>
      </c>
      <c r="U27" s="12"/>
      <c r="V27" s="13" t="s">
        <v>136</v>
      </c>
      <c r="W27" s="14"/>
      <c r="X27" s="15"/>
      <c r="Y27" s="16" t="s">
        <v>136</v>
      </c>
      <c r="Z27" s="17"/>
      <c r="AA27" s="18" t="s">
        <v>136</v>
      </c>
    </row>
    <row r="28" spans="3:27" ht="13.5" customHeight="1" x14ac:dyDescent="0.2">
      <c r="C28" s="299" t="s">
        <v>24</v>
      </c>
      <c r="D28" s="300"/>
      <c r="E28" s="300"/>
      <c r="F28" s="300"/>
      <c r="G28" s="53"/>
      <c r="H28" s="71"/>
      <c r="I28" s="71" t="s">
        <v>141</v>
      </c>
      <c r="J28" s="71" t="s">
        <v>141</v>
      </c>
      <c r="K28" s="71" t="s">
        <v>141</v>
      </c>
      <c r="L28" s="71" t="s">
        <v>141</v>
      </c>
      <c r="M28" s="71" t="s">
        <v>200</v>
      </c>
      <c r="N28" s="71" t="s">
        <v>204</v>
      </c>
      <c r="O28" s="71" t="s">
        <v>141</v>
      </c>
      <c r="P28" s="71" t="s">
        <v>141</v>
      </c>
      <c r="Q28" s="71" t="s">
        <v>141</v>
      </c>
      <c r="R28" s="71" t="s">
        <v>141</v>
      </c>
      <c r="S28" s="71" t="s">
        <v>141</v>
      </c>
      <c r="T28" s="71" t="s">
        <v>141</v>
      </c>
      <c r="U28" s="21"/>
      <c r="V28" s="22" t="s">
        <v>136</v>
      </c>
      <c r="W28" s="23"/>
      <c r="X28" s="24"/>
      <c r="Y28" s="25" t="s">
        <v>136</v>
      </c>
      <c r="Z28" s="26"/>
      <c r="AA28" s="27" t="s">
        <v>136</v>
      </c>
    </row>
    <row r="29" spans="3:27" ht="12" customHeight="1" x14ac:dyDescent="0.2">
      <c r="C29" s="324" t="s">
        <v>25</v>
      </c>
      <c r="D29" s="293" t="s">
        <v>26</v>
      </c>
      <c r="E29" s="294"/>
      <c r="F29" s="294"/>
      <c r="G29" s="35"/>
      <c r="H29" s="36" t="s">
        <v>162</v>
      </c>
      <c r="I29" s="36">
        <v>8.1999999999999993</v>
      </c>
      <c r="J29" s="36">
        <v>8.6</v>
      </c>
      <c r="K29" s="36">
        <v>8.1</v>
      </c>
      <c r="L29" s="36">
        <v>9.1999999999999993</v>
      </c>
      <c r="M29" s="36">
        <v>7.8</v>
      </c>
      <c r="N29" s="36">
        <v>8.9</v>
      </c>
      <c r="O29" s="36">
        <v>8.6999999999999993</v>
      </c>
      <c r="P29" s="36">
        <v>8</v>
      </c>
      <c r="Q29" s="72">
        <v>8</v>
      </c>
      <c r="R29" s="72">
        <v>8</v>
      </c>
      <c r="S29" s="36">
        <v>7.5</v>
      </c>
      <c r="T29" s="36">
        <v>7.2</v>
      </c>
      <c r="U29" s="30"/>
      <c r="V29" s="31"/>
      <c r="W29" s="32"/>
      <c r="X29" s="40"/>
      <c r="Y29" s="41" t="s">
        <v>136</v>
      </c>
      <c r="Z29" s="42"/>
      <c r="AA29" s="43" t="s">
        <v>136</v>
      </c>
    </row>
    <row r="30" spans="3:27" ht="12" x14ac:dyDescent="0.2">
      <c r="C30" s="325"/>
      <c r="D30" s="296"/>
      <c r="E30" s="297"/>
      <c r="F30" s="297"/>
      <c r="G30" s="44" t="s">
        <v>27</v>
      </c>
      <c r="H30" s="45" t="s">
        <v>163</v>
      </c>
      <c r="I30" s="45">
        <v>8.6999999999999993</v>
      </c>
      <c r="J30" s="45">
        <v>9.5</v>
      </c>
      <c r="K30" s="45">
        <v>8.4</v>
      </c>
      <c r="L30" s="45">
        <v>9.1</v>
      </c>
      <c r="M30" s="45">
        <v>8.4</v>
      </c>
      <c r="N30" s="45">
        <v>9.4</v>
      </c>
      <c r="O30" s="45">
        <v>8.1999999999999993</v>
      </c>
      <c r="P30" s="45">
        <v>8</v>
      </c>
      <c r="Q30" s="73">
        <v>8.1</v>
      </c>
      <c r="R30" s="73">
        <v>8</v>
      </c>
      <c r="S30" s="45">
        <v>7.1</v>
      </c>
      <c r="T30" s="45">
        <v>7.3</v>
      </c>
      <c r="U30" s="12">
        <f>COUNTIF(I29:T30,"&gt;8.5")</f>
        <v>8</v>
      </c>
      <c r="V30" s="13" t="s">
        <v>149</v>
      </c>
      <c r="W30" s="14">
        <f>COUNT(I29:T30)</f>
        <v>24</v>
      </c>
      <c r="X30" s="49">
        <f>MIN(I29:T30)</f>
        <v>7.1</v>
      </c>
      <c r="Y30" s="50" t="s">
        <v>152</v>
      </c>
      <c r="Z30" s="51">
        <f>MAX(I29:T30)</f>
        <v>9.5</v>
      </c>
      <c r="AA30" s="52">
        <f>AVERAGE(I29:T30)</f>
        <v>8.2666666666666675</v>
      </c>
    </row>
    <row r="31" spans="3:27" ht="12" x14ac:dyDescent="0.2">
      <c r="C31" s="325"/>
      <c r="D31" s="296"/>
      <c r="E31" s="297"/>
      <c r="F31" s="297"/>
      <c r="G31" s="44"/>
      <c r="H31" s="45" t="s">
        <v>136</v>
      </c>
      <c r="I31" s="45" t="s">
        <v>136</v>
      </c>
      <c r="J31" s="45" t="s">
        <v>136</v>
      </c>
      <c r="K31" s="45" t="s">
        <v>136</v>
      </c>
      <c r="L31" s="45" t="s">
        <v>136</v>
      </c>
      <c r="M31" s="45" t="s">
        <v>136</v>
      </c>
      <c r="N31" s="45" t="s">
        <v>136</v>
      </c>
      <c r="O31" s="45" t="s">
        <v>136</v>
      </c>
      <c r="P31" s="74" t="s">
        <v>206</v>
      </c>
      <c r="Q31" s="45" t="s">
        <v>136</v>
      </c>
      <c r="R31" s="45" t="s">
        <v>136</v>
      </c>
      <c r="S31" s="45" t="s">
        <v>136</v>
      </c>
      <c r="T31" s="45" t="s">
        <v>136</v>
      </c>
      <c r="U31" s="12"/>
      <c r="V31" s="13"/>
      <c r="W31" s="14"/>
      <c r="X31" s="49"/>
      <c r="Y31" s="50" t="s">
        <v>136</v>
      </c>
      <c r="Z31" s="51"/>
      <c r="AA31" s="52" t="s">
        <v>136</v>
      </c>
    </row>
    <row r="32" spans="3:27" ht="12" x14ac:dyDescent="0.2">
      <c r="C32" s="325"/>
      <c r="D32" s="327"/>
      <c r="E32" s="328"/>
      <c r="F32" s="328"/>
      <c r="G32" s="75"/>
      <c r="H32" s="76" t="s">
        <v>136</v>
      </c>
      <c r="I32" s="76" t="s">
        <v>136</v>
      </c>
      <c r="J32" s="76" t="s">
        <v>136</v>
      </c>
      <c r="K32" s="76" t="s">
        <v>136</v>
      </c>
      <c r="L32" s="76" t="s">
        <v>136</v>
      </c>
      <c r="M32" s="76" t="s">
        <v>136</v>
      </c>
      <c r="N32" s="76" t="s">
        <v>136</v>
      </c>
      <c r="O32" s="76" t="s">
        <v>136</v>
      </c>
      <c r="P32" s="76" t="s">
        <v>206</v>
      </c>
      <c r="Q32" s="76" t="s">
        <v>137</v>
      </c>
      <c r="R32" s="76" t="s">
        <v>137</v>
      </c>
      <c r="S32" s="76" t="s">
        <v>136</v>
      </c>
      <c r="T32" s="76" t="s">
        <v>136</v>
      </c>
      <c r="U32" s="77"/>
      <c r="V32" s="78"/>
      <c r="W32" s="14"/>
      <c r="X32" s="79"/>
      <c r="Y32" s="80" t="s">
        <v>136</v>
      </c>
      <c r="Z32" s="81"/>
      <c r="AA32" s="82" t="s">
        <v>136</v>
      </c>
    </row>
    <row r="33" spans="3:27" ht="12" x14ac:dyDescent="0.2">
      <c r="C33" s="325"/>
      <c r="D33" s="296" t="s">
        <v>28</v>
      </c>
      <c r="E33" s="297"/>
      <c r="F33" s="297"/>
      <c r="G33" s="44" t="s">
        <v>29</v>
      </c>
      <c r="H33" s="83" t="s">
        <v>164</v>
      </c>
      <c r="I33" s="45">
        <v>9.3000000000000007</v>
      </c>
      <c r="J33" s="83">
        <v>14</v>
      </c>
      <c r="K33" s="45">
        <v>9.6999999999999993</v>
      </c>
      <c r="L33" s="83">
        <v>10</v>
      </c>
      <c r="M33" s="45">
        <v>8.1999999999999993</v>
      </c>
      <c r="N33" s="83">
        <v>15</v>
      </c>
      <c r="O33" s="83">
        <v>11</v>
      </c>
      <c r="P33" s="45">
        <v>9.6</v>
      </c>
      <c r="Q33" s="12">
        <v>12</v>
      </c>
      <c r="R33" s="12">
        <v>13</v>
      </c>
      <c r="S33" s="83">
        <v>14</v>
      </c>
      <c r="T33" s="83">
        <v>11</v>
      </c>
      <c r="U33" s="84">
        <f>COUNTIF(I33:T33,"&lt;7.5")</f>
        <v>0</v>
      </c>
      <c r="V33" s="85" t="s">
        <v>149</v>
      </c>
      <c r="W33" s="86">
        <f t="shared" ref="W33:W42" si="0">COUNT(I33:T33)</f>
        <v>12</v>
      </c>
      <c r="X33" s="49">
        <f t="shared" ref="X33:X42" si="1">MIN(I33:T33)</f>
        <v>8.1999999999999993</v>
      </c>
      <c r="Y33" s="50" t="s">
        <v>152</v>
      </c>
      <c r="Z33" s="48">
        <f t="shared" ref="Z33:Z42" si="2">MAX(I33:T33)</f>
        <v>15</v>
      </c>
      <c r="AA33" s="87">
        <f t="shared" ref="AA33:AA42" si="3">AVERAGE(I33:T33)</f>
        <v>11.4</v>
      </c>
    </row>
    <row r="34" spans="3:27" ht="12" x14ac:dyDescent="0.2">
      <c r="C34" s="325"/>
      <c r="D34" s="296" t="s">
        <v>30</v>
      </c>
      <c r="E34" s="297"/>
      <c r="F34" s="297"/>
      <c r="G34" s="44" t="s">
        <v>29</v>
      </c>
      <c r="H34" s="88" t="s">
        <v>165</v>
      </c>
      <c r="I34" s="45">
        <v>1.1000000000000001</v>
      </c>
      <c r="J34" s="45">
        <v>1</v>
      </c>
      <c r="K34" s="88">
        <v>0.5</v>
      </c>
      <c r="L34" s="45">
        <v>0.9</v>
      </c>
      <c r="M34" s="45">
        <v>0.9</v>
      </c>
      <c r="N34" s="45">
        <v>1</v>
      </c>
      <c r="O34" s="52">
        <v>0.7</v>
      </c>
      <c r="P34" s="52">
        <v>0.7</v>
      </c>
      <c r="Q34" s="89">
        <v>0.5</v>
      </c>
      <c r="R34" s="45">
        <v>0.6</v>
      </c>
      <c r="S34" s="45">
        <v>1.1000000000000001</v>
      </c>
      <c r="T34" s="45">
        <v>1.5</v>
      </c>
      <c r="U34" s="12">
        <f>COUNTIF(I34:T34,"&gt;2")</f>
        <v>0</v>
      </c>
      <c r="V34" s="13" t="s">
        <v>149</v>
      </c>
      <c r="W34" s="14">
        <f t="shared" si="0"/>
        <v>12</v>
      </c>
      <c r="X34" s="49">
        <f t="shared" si="1"/>
        <v>0.5</v>
      </c>
      <c r="Y34" s="50" t="s">
        <v>152</v>
      </c>
      <c r="Z34" s="51">
        <f t="shared" si="2"/>
        <v>1.5</v>
      </c>
      <c r="AA34" s="52">
        <f t="shared" si="3"/>
        <v>0.875</v>
      </c>
    </row>
    <row r="35" spans="3:27" ht="12" x14ac:dyDescent="0.2">
      <c r="C35" s="325"/>
      <c r="D35" s="296" t="s">
        <v>31</v>
      </c>
      <c r="E35" s="297"/>
      <c r="F35" s="297"/>
      <c r="G35" s="44" t="s">
        <v>29</v>
      </c>
      <c r="H35" s="45" t="s">
        <v>137</v>
      </c>
      <c r="I35" s="45">
        <v>3.3</v>
      </c>
      <c r="J35" s="45">
        <v>3</v>
      </c>
      <c r="K35" s="45">
        <v>2.4</v>
      </c>
      <c r="L35" s="45">
        <v>2.5</v>
      </c>
      <c r="M35" s="45">
        <v>4.3</v>
      </c>
      <c r="N35" s="45">
        <v>3.2</v>
      </c>
      <c r="O35" s="45">
        <v>2.2999999999999998</v>
      </c>
      <c r="P35" s="45">
        <v>2.7</v>
      </c>
      <c r="Q35" s="89">
        <v>2</v>
      </c>
      <c r="R35" s="89">
        <v>3</v>
      </c>
      <c r="S35" s="45">
        <v>2.4</v>
      </c>
      <c r="T35" s="45">
        <v>3.7</v>
      </c>
      <c r="U35" s="12" t="s">
        <v>136</v>
      </c>
      <c r="V35" s="13" t="s">
        <v>149</v>
      </c>
      <c r="W35" s="14">
        <f t="shared" si="0"/>
        <v>12</v>
      </c>
      <c r="X35" s="49">
        <f t="shared" si="1"/>
        <v>2</v>
      </c>
      <c r="Y35" s="50" t="s">
        <v>152</v>
      </c>
      <c r="Z35" s="51">
        <f t="shared" si="2"/>
        <v>4.3</v>
      </c>
      <c r="AA35" s="52">
        <f t="shared" si="3"/>
        <v>2.9</v>
      </c>
    </row>
    <row r="36" spans="3:27" ht="12" x14ac:dyDescent="0.2">
      <c r="C36" s="325"/>
      <c r="D36" s="327" t="s">
        <v>32</v>
      </c>
      <c r="E36" s="328"/>
      <c r="F36" s="328"/>
      <c r="G36" s="75" t="s">
        <v>29</v>
      </c>
      <c r="H36" s="91" t="s">
        <v>166</v>
      </c>
      <c r="I36" s="91">
        <v>6</v>
      </c>
      <c r="J36" s="92">
        <v>1</v>
      </c>
      <c r="K36" s="91">
        <v>1</v>
      </c>
      <c r="L36" s="93">
        <v>1</v>
      </c>
      <c r="M36" s="91">
        <v>7</v>
      </c>
      <c r="N36" s="91">
        <v>10</v>
      </c>
      <c r="O36" s="94">
        <v>3</v>
      </c>
      <c r="P36" s="87">
        <v>3</v>
      </c>
      <c r="Q36" s="93">
        <v>1</v>
      </c>
      <c r="R36" s="12">
        <v>9</v>
      </c>
      <c r="S36" s="93">
        <v>1</v>
      </c>
      <c r="T36" s="91">
        <v>4</v>
      </c>
      <c r="U36" s="77">
        <f>COUNTIF(I36:T36,"&gt;25")</f>
        <v>0</v>
      </c>
      <c r="V36" s="78" t="s">
        <v>149</v>
      </c>
      <c r="W36" s="95">
        <f t="shared" si="0"/>
        <v>12</v>
      </c>
      <c r="X36" s="280">
        <f t="shared" si="1"/>
        <v>1</v>
      </c>
      <c r="Y36" s="97" t="s">
        <v>152</v>
      </c>
      <c r="Z36" s="98">
        <f t="shared" si="2"/>
        <v>10</v>
      </c>
      <c r="AA36" s="94">
        <f t="shared" si="3"/>
        <v>3.9166666666666665</v>
      </c>
    </row>
    <row r="37" spans="3:27" ht="12.65" customHeight="1" x14ac:dyDescent="0.2">
      <c r="C37" s="325"/>
      <c r="D37" s="296" t="s">
        <v>145</v>
      </c>
      <c r="E37" s="297"/>
      <c r="F37" s="99"/>
      <c r="G37" s="100" t="s">
        <v>146</v>
      </c>
      <c r="H37" s="83" t="s">
        <v>167</v>
      </c>
      <c r="I37" s="83">
        <v>130</v>
      </c>
      <c r="J37" s="101">
        <v>8</v>
      </c>
      <c r="K37" s="83">
        <v>50</v>
      </c>
      <c r="L37" s="83">
        <v>23</v>
      </c>
      <c r="M37" s="83">
        <v>700</v>
      </c>
      <c r="N37" s="83">
        <v>14</v>
      </c>
      <c r="O37" s="83">
        <v>52</v>
      </c>
      <c r="P37" s="101">
        <v>1200</v>
      </c>
      <c r="Q37" s="101">
        <v>53</v>
      </c>
      <c r="R37" s="101">
        <v>990</v>
      </c>
      <c r="S37" s="83">
        <v>180</v>
      </c>
      <c r="T37" s="83">
        <v>560</v>
      </c>
      <c r="U37" s="46">
        <f>COUNTIF(I37:T37,"&gt;300")</f>
        <v>4</v>
      </c>
      <c r="V37" s="47" t="s">
        <v>149</v>
      </c>
      <c r="W37" s="48">
        <f t="shared" si="0"/>
        <v>12</v>
      </c>
      <c r="X37" s="12">
        <f t="shared" si="1"/>
        <v>8</v>
      </c>
      <c r="Y37" s="102" t="s">
        <v>152</v>
      </c>
      <c r="Z37" s="14">
        <f t="shared" si="2"/>
        <v>1200</v>
      </c>
      <c r="AA37" s="83">
        <f t="shared" si="3"/>
        <v>330</v>
      </c>
    </row>
    <row r="38" spans="3:27" ht="12" customHeight="1" x14ac:dyDescent="0.2">
      <c r="C38" s="325"/>
      <c r="D38" s="296" t="s">
        <v>33</v>
      </c>
      <c r="E38" s="297"/>
      <c r="F38" s="297"/>
      <c r="G38" s="44" t="s">
        <v>29</v>
      </c>
      <c r="H38" s="103" t="s">
        <v>136</v>
      </c>
      <c r="I38" s="103" t="s">
        <v>136</v>
      </c>
      <c r="J38" s="104">
        <v>0.43</v>
      </c>
      <c r="K38" s="103" t="s">
        <v>136</v>
      </c>
      <c r="L38" s="103" t="s">
        <v>136</v>
      </c>
      <c r="M38" s="90">
        <v>0.94</v>
      </c>
      <c r="N38" s="90" t="s">
        <v>137</v>
      </c>
      <c r="O38" s="103" t="s">
        <v>136</v>
      </c>
      <c r="P38" s="52">
        <v>1.1000000000000001</v>
      </c>
      <c r="Q38" s="103" t="s">
        <v>136</v>
      </c>
      <c r="R38" s="103" t="s">
        <v>136</v>
      </c>
      <c r="S38" s="103">
        <v>0.35</v>
      </c>
      <c r="T38" s="103" t="s">
        <v>136</v>
      </c>
      <c r="U38" s="46" t="s">
        <v>136</v>
      </c>
      <c r="V38" s="47" t="s">
        <v>149</v>
      </c>
      <c r="W38" s="48">
        <f t="shared" si="0"/>
        <v>4</v>
      </c>
      <c r="X38" s="105">
        <f t="shared" si="1"/>
        <v>0.35</v>
      </c>
      <c r="Y38" s="102" t="s">
        <v>152</v>
      </c>
      <c r="Z38" s="106">
        <f t="shared" si="2"/>
        <v>1.1000000000000001</v>
      </c>
      <c r="AA38" s="104">
        <f t="shared" si="3"/>
        <v>0.70499999999999996</v>
      </c>
    </row>
    <row r="39" spans="3:27" ht="12" customHeight="1" x14ac:dyDescent="0.2">
      <c r="C39" s="325"/>
      <c r="D39" s="296" t="s">
        <v>34</v>
      </c>
      <c r="E39" s="297"/>
      <c r="F39" s="297"/>
      <c r="G39" s="44" t="s">
        <v>29</v>
      </c>
      <c r="H39" s="107" t="s">
        <v>136</v>
      </c>
      <c r="I39" s="107" t="s">
        <v>136</v>
      </c>
      <c r="J39" s="64">
        <v>3.5000000000000003E-2</v>
      </c>
      <c r="K39" s="107" t="s">
        <v>136</v>
      </c>
      <c r="L39" s="107" t="s">
        <v>136</v>
      </c>
      <c r="M39" s="67">
        <v>9.2999999999999999E-2</v>
      </c>
      <c r="N39" s="67" t="s">
        <v>137</v>
      </c>
      <c r="O39" s="107" t="s">
        <v>136</v>
      </c>
      <c r="P39" s="67">
        <v>4.9000000000000002E-2</v>
      </c>
      <c r="Q39" s="107" t="s">
        <v>136</v>
      </c>
      <c r="R39" s="107" t="s">
        <v>136</v>
      </c>
      <c r="S39" s="107">
        <v>1.9E-2</v>
      </c>
      <c r="T39" s="107" t="s">
        <v>136</v>
      </c>
      <c r="U39" s="46" t="s">
        <v>136</v>
      </c>
      <c r="V39" s="47" t="s">
        <v>149</v>
      </c>
      <c r="W39" s="48">
        <f t="shared" si="0"/>
        <v>4</v>
      </c>
      <c r="X39" s="108">
        <f t="shared" si="1"/>
        <v>1.9E-2</v>
      </c>
      <c r="Y39" s="102" t="s">
        <v>152</v>
      </c>
      <c r="Z39" s="109">
        <f t="shared" si="2"/>
        <v>9.2999999999999999E-2</v>
      </c>
      <c r="AA39" s="64">
        <f t="shared" si="3"/>
        <v>4.8999999999999995E-2</v>
      </c>
    </row>
    <row r="40" spans="3:27" ht="12" customHeight="1" x14ac:dyDescent="0.2">
      <c r="C40" s="325"/>
      <c r="D40" s="296" t="s">
        <v>35</v>
      </c>
      <c r="E40" s="297"/>
      <c r="F40" s="297"/>
      <c r="G40" s="44" t="s">
        <v>36</v>
      </c>
      <c r="H40" s="70" t="s">
        <v>169</v>
      </c>
      <c r="I40" s="70" t="s">
        <v>136</v>
      </c>
      <c r="J40" s="64">
        <v>6.0000000000000001E-3</v>
      </c>
      <c r="K40" s="70" t="s">
        <v>136</v>
      </c>
      <c r="L40" s="70" t="s">
        <v>136</v>
      </c>
      <c r="M40" s="67">
        <v>6.0000000000000001E-3</v>
      </c>
      <c r="N40" s="70" t="s">
        <v>137</v>
      </c>
      <c r="O40" s="87" t="s">
        <v>136</v>
      </c>
      <c r="P40" s="67">
        <v>2E-3</v>
      </c>
      <c r="Q40" s="87" t="s">
        <v>136</v>
      </c>
      <c r="R40" s="87" t="s">
        <v>136</v>
      </c>
      <c r="S40" s="67">
        <v>2E-3</v>
      </c>
      <c r="T40" s="87" t="s">
        <v>136</v>
      </c>
      <c r="U40" s="46">
        <f>COUNTIF(I40:T40,"&gt;0.03")</f>
        <v>0</v>
      </c>
      <c r="V40" s="47" t="s">
        <v>149</v>
      </c>
      <c r="W40" s="48">
        <f t="shared" si="0"/>
        <v>4</v>
      </c>
      <c r="X40" s="108">
        <f t="shared" si="1"/>
        <v>2E-3</v>
      </c>
      <c r="Y40" s="102" t="s">
        <v>152</v>
      </c>
      <c r="Z40" s="109">
        <f t="shared" si="2"/>
        <v>6.0000000000000001E-3</v>
      </c>
      <c r="AA40" s="64">
        <f t="shared" si="3"/>
        <v>4.0000000000000001E-3</v>
      </c>
    </row>
    <row r="41" spans="3:27" ht="12" customHeight="1" x14ac:dyDescent="0.2">
      <c r="C41" s="325"/>
      <c r="D41" s="296" t="s">
        <v>37</v>
      </c>
      <c r="E41" s="297"/>
      <c r="F41" s="297"/>
      <c r="G41" s="44" t="s">
        <v>29</v>
      </c>
      <c r="H41" s="70" t="s">
        <v>170</v>
      </c>
      <c r="I41" s="70" t="s">
        <v>136</v>
      </c>
      <c r="J41" s="70" t="s">
        <v>136</v>
      </c>
      <c r="K41" s="70" t="s">
        <v>136</v>
      </c>
      <c r="L41" s="70" t="s">
        <v>136</v>
      </c>
      <c r="M41" s="110">
        <v>6.0000000000000002E-5</v>
      </c>
      <c r="N41" s="70" t="s">
        <v>137</v>
      </c>
      <c r="O41" s="87" t="s">
        <v>136</v>
      </c>
      <c r="P41" s="87" t="s">
        <v>136</v>
      </c>
      <c r="Q41" s="87" t="s">
        <v>136</v>
      </c>
      <c r="R41" s="87" t="s">
        <v>136</v>
      </c>
      <c r="S41" s="111">
        <v>6.0000000000000002E-5</v>
      </c>
      <c r="T41" s="87" t="s">
        <v>136</v>
      </c>
      <c r="U41" s="12">
        <f>COUNTIF(I41:T41,"&gt;0.001")</f>
        <v>0</v>
      </c>
      <c r="V41" s="13" t="s">
        <v>149</v>
      </c>
      <c r="W41" s="14">
        <f t="shared" si="0"/>
        <v>2</v>
      </c>
      <c r="X41" s="112">
        <f t="shared" si="1"/>
        <v>6.0000000000000002E-5</v>
      </c>
      <c r="Y41" s="16" t="s">
        <v>152</v>
      </c>
      <c r="Z41" s="113">
        <f t="shared" si="2"/>
        <v>6.0000000000000002E-5</v>
      </c>
      <c r="AA41" s="111">
        <f t="shared" si="3"/>
        <v>6.0000000000000002E-5</v>
      </c>
    </row>
    <row r="42" spans="3:27" ht="12" x14ac:dyDescent="0.2">
      <c r="C42" s="326"/>
      <c r="D42" s="299" t="s">
        <v>38</v>
      </c>
      <c r="E42" s="300"/>
      <c r="F42" s="300"/>
      <c r="G42" s="53" t="s">
        <v>36</v>
      </c>
      <c r="H42" s="71" t="s">
        <v>169</v>
      </c>
      <c r="I42" s="71" t="s">
        <v>136</v>
      </c>
      <c r="J42" s="71" t="s">
        <v>136</v>
      </c>
      <c r="K42" s="71" t="s">
        <v>136</v>
      </c>
      <c r="L42" s="71" t="s">
        <v>136</v>
      </c>
      <c r="M42" s="114">
        <v>5.9999999999999995E-4</v>
      </c>
      <c r="N42" s="71" t="s">
        <v>137</v>
      </c>
      <c r="O42" s="115" t="s">
        <v>136</v>
      </c>
      <c r="P42" s="115" t="s">
        <v>136</v>
      </c>
      <c r="Q42" s="115" t="s">
        <v>136</v>
      </c>
      <c r="R42" s="115" t="s">
        <v>136</v>
      </c>
      <c r="S42" s="116">
        <v>8.9999999999999998E-4</v>
      </c>
      <c r="T42" s="115" t="s">
        <v>136</v>
      </c>
      <c r="U42" s="21">
        <f>COUNTIF(I42:T42,"&gt;0.003")</f>
        <v>0</v>
      </c>
      <c r="V42" s="22" t="s">
        <v>149</v>
      </c>
      <c r="W42" s="23">
        <f t="shared" si="0"/>
        <v>2</v>
      </c>
      <c r="X42" s="117">
        <f t="shared" si="1"/>
        <v>5.9999999999999995E-4</v>
      </c>
      <c r="Y42" s="25" t="s">
        <v>152</v>
      </c>
      <c r="Z42" s="118">
        <f t="shared" si="2"/>
        <v>8.9999999999999998E-4</v>
      </c>
      <c r="AA42" s="116">
        <f t="shared" si="3"/>
        <v>7.5000000000000002E-4</v>
      </c>
    </row>
    <row r="43" spans="3:27" ht="12" customHeight="1" x14ac:dyDescent="0.2">
      <c r="C43" s="324" t="s">
        <v>39</v>
      </c>
      <c r="D43" s="293" t="s">
        <v>40</v>
      </c>
      <c r="E43" s="294"/>
      <c r="F43" s="294"/>
      <c r="G43" s="119" t="s">
        <v>29</v>
      </c>
      <c r="H43" s="28" t="s">
        <v>171</v>
      </c>
      <c r="I43" s="28" t="s">
        <v>136</v>
      </c>
      <c r="J43" s="28" t="s">
        <v>136</v>
      </c>
      <c r="K43" s="28" t="s">
        <v>136</v>
      </c>
      <c r="L43" s="28" t="s">
        <v>136</v>
      </c>
      <c r="M43" s="120">
        <v>2.9999999999999997E-4</v>
      </c>
      <c r="N43" s="28" t="s">
        <v>136</v>
      </c>
      <c r="O43" s="28" t="s">
        <v>136</v>
      </c>
      <c r="P43" s="28" t="s">
        <v>136</v>
      </c>
      <c r="Q43" s="28" t="s">
        <v>136</v>
      </c>
      <c r="R43" s="28" t="s">
        <v>136</v>
      </c>
      <c r="S43" s="120">
        <v>2.9999999999999997E-4</v>
      </c>
      <c r="T43" s="28" t="s">
        <v>136</v>
      </c>
      <c r="U43" s="121">
        <f>COUNTIF(I43:T43,"&gt;0.003")</f>
        <v>0</v>
      </c>
      <c r="V43" s="122" t="s">
        <v>149</v>
      </c>
      <c r="W43" s="44">
        <f>COUNT(I43:T43)</f>
        <v>2</v>
      </c>
      <c r="X43" s="123">
        <f>MIN(I43:T43)</f>
        <v>2.9999999999999997E-4</v>
      </c>
      <c r="Y43" s="41" t="s">
        <v>152</v>
      </c>
      <c r="Z43" s="124">
        <f>MAX(I43:T43)</f>
        <v>2.9999999999999997E-4</v>
      </c>
      <c r="AA43" s="120">
        <f>AVERAGE(I43:T43)</f>
        <v>2.9999999999999997E-4</v>
      </c>
    </row>
    <row r="44" spans="3:27" ht="12" x14ac:dyDescent="0.2">
      <c r="C44" s="325"/>
      <c r="D44" s="296" t="s">
        <v>41</v>
      </c>
      <c r="E44" s="297"/>
      <c r="F44" s="297"/>
      <c r="G44" s="44" t="s">
        <v>29</v>
      </c>
      <c r="H44" s="18" t="s">
        <v>172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88">
        <v>0.1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88">
        <v>0.1</v>
      </c>
      <c r="T44" s="18" t="s">
        <v>136</v>
      </c>
      <c r="U44" s="121">
        <f>COUNTIF(I44:T44,"&gt;0.1")</f>
        <v>0</v>
      </c>
      <c r="V44" s="122" t="s">
        <v>149</v>
      </c>
      <c r="W44" s="44">
        <f>COUNT(I44:T44)</f>
        <v>2</v>
      </c>
      <c r="X44" s="125">
        <f>MIN(I44:T44)</f>
        <v>0.1</v>
      </c>
      <c r="Y44" s="50" t="s">
        <v>152</v>
      </c>
      <c r="Z44" s="126">
        <f>MAX(I44:T44)</f>
        <v>0.1</v>
      </c>
      <c r="AA44" s="88">
        <f>AVERAGE(I44:T44)</f>
        <v>0.1</v>
      </c>
    </row>
    <row r="45" spans="3:27" ht="12" x14ac:dyDescent="0.2">
      <c r="C45" s="325"/>
      <c r="D45" s="296" t="s">
        <v>42</v>
      </c>
      <c r="E45" s="297"/>
      <c r="F45" s="297"/>
      <c r="G45" s="44" t="s">
        <v>29</v>
      </c>
      <c r="H45" s="18" t="s">
        <v>173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27">
        <v>5.0000000000000001E-3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27">
        <v>5.0000000000000001E-3</v>
      </c>
      <c r="T45" s="18" t="s">
        <v>136</v>
      </c>
      <c r="U45" s="121">
        <f>COUNTIF(I45:T45,"&gt;0.01")</f>
        <v>0</v>
      </c>
      <c r="V45" s="122" t="s">
        <v>149</v>
      </c>
      <c r="W45" s="44">
        <f t="shared" ref="W45:W65" si="4">COUNT(I45:T45)</f>
        <v>2</v>
      </c>
      <c r="X45" s="128">
        <f t="shared" ref="X45:X65" si="5">MIN(I45:T45)</f>
        <v>5.0000000000000001E-3</v>
      </c>
      <c r="Y45" s="50" t="s">
        <v>152</v>
      </c>
      <c r="Z45" s="129">
        <f t="shared" ref="Z45:Z65" si="6">MAX(I45:T45)</f>
        <v>5.0000000000000001E-3</v>
      </c>
      <c r="AA45" s="127">
        <f t="shared" ref="AA45:AA65" si="7">AVERAGE(I45:T45)</f>
        <v>5.0000000000000001E-3</v>
      </c>
    </row>
    <row r="46" spans="3:27" ht="12" x14ac:dyDescent="0.2">
      <c r="C46" s="325"/>
      <c r="D46" s="327" t="s">
        <v>43</v>
      </c>
      <c r="E46" s="328"/>
      <c r="F46" s="328"/>
      <c r="G46" s="75" t="s">
        <v>29</v>
      </c>
      <c r="H46" s="130" t="s">
        <v>174</v>
      </c>
      <c r="I46" s="130" t="s">
        <v>136</v>
      </c>
      <c r="J46" s="130" t="s">
        <v>136</v>
      </c>
      <c r="K46" s="130" t="s">
        <v>136</v>
      </c>
      <c r="L46" s="130" t="s">
        <v>136</v>
      </c>
      <c r="M46" s="131">
        <v>0.01</v>
      </c>
      <c r="N46" s="130" t="s">
        <v>136</v>
      </c>
      <c r="O46" s="130" t="s">
        <v>136</v>
      </c>
      <c r="P46" s="130" t="s">
        <v>136</v>
      </c>
      <c r="Q46" s="130" t="s">
        <v>136</v>
      </c>
      <c r="R46" s="130" t="s">
        <v>136</v>
      </c>
      <c r="S46" s="131">
        <v>0.01</v>
      </c>
      <c r="T46" s="130" t="s">
        <v>136</v>
      </c>
      <c r="U46" s="132">
        <f>COUNTIF(I46:T46,"&gt;0.02")</f>
        <v>0</v>
      </c>
      <c r="V46" s="133" t="s">
        <v>149</v>
      </c>
      <c r="W46" s="44">
        <f t="shared" si="4"/>
        <v>2</v>
      </c>
      <c r="X46" s="134">
        <f t="shared" si="5"/>
        <v>0.01</v>
      </c>
      <c r="Y46" s="80" t="s">
        <v>152</v>
      </c>
      <c r="Z46" s="135">
        <f t="shared" si="6"/>
        <v>0.01</v>
      </c>
      <c r="AA46" s="131">
        <f t="shared" si="7"/>
        <v>0.01</v>
      </c>
    </row>
    <row r="47" spans="3:27" ht="12" x14ac:dyDescent="0.2">
      <c r="C47" s="325"/>
      <c r="D47" s="296" t="s">
        <v>44</v>
      </c>
      <c r="E47" s="297"/>
      <c r="F47" s="297"/>
      <c r="G47" s="44" t="s">
        <v>29</v>
      </c>
      <c r="H47" s="136" t="s">
        <v>173</v>
      </c>
      <c r="I47" s="18" t="s">
        <v>136</v>
      </c>
      <c r="J47" s="18" t="s">
        <v>136</v>
      </c>
      <c r="K47" s="18" t="s">
        <v>136</v>
      </c>
      <c r="L47" s="18" t="s">
        <v>136</v>
      </c>
      <c r="M47" s="127">
        <v>5.0000000000000001E-3</v>
      </c>
      <c r="N47" s="136" t="s">
        <v>136</v>
      </c>
      <c r="O47" s="136" t="s">
        <v>136</v>
      </c>
      <c r="P47" s="136" t="s">
        <v>136</v>
      </c>
      <c r="Q47" s="136" t="s">
        <v>136</v>
      </c>
      <c r="R47" s="136" t="s">
        <v>136</v>
      </c>
      <c r="S47" s="127">
        <v>5.0000000000000001E-3</v>
      </c>
      <c r="T47" s="136" t="s">
        <v>136</v>
      </c>
      <c r="U47" s="121">
        <f>COUNTIF(I47:T47,"&gt;0.01")</f>
        <v>0</v>
      </c>
      <c r="V47" s="122" t="s">
        <v>149</v>
      </c>
      <c r="W47" s="137">
        <f t="shared" si="4"/>
        <v>2</v>
      </c>
      <c r="X47" s="128">
        <f t="shared" si="5"/>
        <v>5.0000000000000001E-3</v>
      </c>
      <c r="Y47" s="50" t="s">
        <v>152</v>
      </c>
      <c r="Z47" s="129">
        <f t="shared" si="6"/>
        <v>5.0000000000000001E-3</v>
      </c>
      <c r="AA47" s="127">
        <f t="shared" si="7"/>
        <v>5.0000000000000001E-3</v>
      </c>
    </row>
    <row r="48" spans="3:27" ht="12" x14ac:dyDescent="0.2">
      <c r="C48" s="325"/>
      <c r="D48" s="296" t="s">
        <v>45</v>
      </c>
      <c r="E48" s="297"/>
      <c r="F48" s="297"/>
      <c r="G48" s="44" t="s">
        <v>29</v>
      </c>
      <c r="H48" s="18" t="s">
        <v>175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38">
        <v>5.0000000000000001E-4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38">
        <v>5.0000000000000001E-4</v>
      </c>
      <c r="T48" s="18" t="s">
        <v>136</v>
      </c>
      <c r="U48" s="121">
        <f>COUNTIF(I48:T48,"&gt;0.005")</f>
        <v>0</v>
      </c>
      <c r="V48" s="122" t="s">
        <v>149</v>
      </c>
      <c r="W48" s="44">
        <f t="shared" si="4"/>
        <v>2</v>
      </c>
      <c r="X48" s="139">
        <f t="shared" si="5"/>
        <v>5.0000000000000001E-4</v>
      </c>
      <c r="Y48" s="50" t="s">
        <v>152</v>
      </c>
      <c r="Z48" s="140">
        <f t="shared" si="6"/>
        <v>5.0000000000000001E-4</v>
      </c>
      <c r="AA48" s="138">
        <f t="shared" si="7"/>
        <v>5.0000000000000001E-4</v>
      </c>
    </row>
    <row r="49" spans="3:27" ht="12" x14ac:dyDescent="0.2">
      <c r="C49" s="325"/>
      <c r="D49" s="296" t="s">
        <v>46</v>
      </c>
      <c r="E49" s="297"/>
      <c r="F49" s="297"/>
      <c r="G49" s="44" t="s">
        <v>29</v>
      </c>
      <c r="H49" s="18" t="s">
        <v>172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87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83" t="s">
        <v>136</v>
      </c>
      <c r="T49" s="18" t="s">
        <v>136</v>
      </c>
      <c r="U49" s="121"/>
      <c r="V49" s="122" t="s">
        <v>136</v>
      </c>
      <c r="W49" s="44"/>
      <c r="X49" s="128"/>
      <c r="Y49" s="50" t="s">
        <v>136</v>
      </c>
      <c r="Z49" s="129"/>
      <c r="AA49" s="127" t="s">
        <v>136</v>
      </c>
    </row>
    <row r="50" spans="3:27" ht="12" x14ac:dyDescent="0.2">
      <c r="C50" s="325"/>
      <c r="D50" s="327" t="s">
        <v>47</v>
      </c>
      <c r="E50" s="328"/>
      <c r="F50" s="328"/>
      <c r="G50" s="75" t="s">
        <v>29</v>
      </c>
      <c r="H50" s="130" t="s">
        <v>172</v>
      </c>
      <c r="I50" s="130" t="s">
        <v>136</v>
      </c>
      <c r="J50" s="130" t="s">
        <v>136</v>
      </c>
      <c r="K50" s="130" t="s">
        <v>136</v>
      </c>
      <c r="L50" s="130" t="s">
        <v>136</v>
      </c>
      <c r="M50" s="141">
        <v>5.0000000000000001E-4</v>
      </c>
      <c r="N50" s="130" t="s">
        <v>136</v>
      </c>
      <c r="O50" s="130" t="s">
        <v>136</v>
      </c>
      <c r="P50" s="130" t="s">
        <v>136</v>
      </c>
      <c r="Q50" s="130" t="s">
        <v>136</v>
      </c>
      <c r="R50" s="130" t="s">
        <v>136</v>
      </c>
      <c r="S50" s="141" t="s">
        <v>137</v>
      </c>
      <c r="T50" s="130" t="s">
        <v>136</v>
      </c>
      <c r="U50" s="132">
        <f>COUNTIF(I50:T50,"&gt;0.005")</f>
        <v>0</v>
      </c>
      <c r="V50" s="133" t="s">
        <v>149</v>
      </c>
      <c r="W50" s="44">
        <f t="shared" si="4"/>
        <v>1</v>
      </c>
      <c r="X50" s="142">
        <f t="shared" ref="X50" si="8">MIN(I50:T50)</f>
        <v>5.0000000000000001E-4</v>
      </c>
      <c r="Y50" s="80" t="s">
        <v>152</v>
      </c>
      <c r="Z50" s="143">
        <f t="shared" ref="Z50" si="9">MAX(I50:T50)</f>
        <v>5.0000000000000001E-4</v>
      </c>
      <c r="AA50" s="141">
        <f t="shared" ref="AA50" si="10">AVERAGE(I50:T50)</f>
        <v>5.0000000000000001E-4</v>
      </c>
    </row>
    <row r="51" spans="3:27" ht="12" x14ac:dyDescent="0.2">
      <c r="C51" s="325"/>
      <c r="D51" s="296" t="s">
        <v>48</v>
      </c>
      <c r="E51" s="297"/>
      <c r="F51" s="297"/>
      <c r="G51" s="44" t="s">
        <v>29</v>
      </c>
      <c r="H51" s="136" t="s">
        <v>174</v>
      </c>
      <c r="I51" s="18" t="s">
        <v>136</v>
      </c>
      <c r="J51" s="18" t="s">
        <v>136</v>
      </c>
      <c r="K51" s="18" t="s">
        <v>136</v>
      </c>
      <c r="L51" s="18" t="s">
        <v>136</v>
      </c>
      <c r="M51" s="127">
        <v>2E-3</v>
      </c>
      <c r="N51" s="136" t="s">
        <v>136</v>
      </c>
      <c r="O51" s="136" t="s">
        <v>136</v>
      </c>
      <c r="P51" s="136" t="s">
        <v>136</v>
      </c>
      <c r="Q51" s="136" t="s">
        <v>136</v>
      </c>
      <c r="R51" s="136" t="s">
        <v>136</v>
      </c>
      <c r="S51" s="127">
        <v>2E-3</v>
      </c>
      <c r="T51" s="136" t="s">
        <v>136</v>
      </c>
      <c r="U51" s="121">
        <f>COUNTIF(I51:T51,"&gt;0.02")</f>
        <v>0</v>
      </c>
      <c r="V51" s="122" t="s">
        <v>149</v>
      </c>
      <c r="W51" s="137">
        <f t="shared" si="4"/>
        <v>2</v>
      </c>
      <c r="X51" s="128">
        <f t="shared" si="5"/>
        <v>2E-3</v>
      </c>
      <c r="Y51" s="50" t="s">
        <v>152</v>
      </c>
      <c r="Z51" s="129">
        <f t="shared" si="6"/>
        <v>2E-3</v>
      </c>
      <c r="AA51" s="127">
        <f t="shared" si="7"/>
        <v>2E-3</v>
      </c>
    </row>
    <row r="52" spans="3:27" ht="12" x14ac:dyDescent="0.2">
      <c r="C52" s="325"/>
      <c r="D52" s="296" t="s">
        <v>49</v>
      </c>
      <c r="E52" s="297"/>
      <c r="F52" s="297"/>
      <c r="G52" s="44" t="s">
        <v>29</v>
      </c>
      <c r="H52" s="18" t="s">
        <v>176</v>
      </c>
      <c r="I52" s="18" t="s">
        <v>136</v>
      </c>
      <c r="J52" s="18" t="s">
        <v>136</v>
      </c>
      <c r="K52" s="18" t="s">
        <v>136</v>
      </c>
      <c r="L52" s="18" t="s">
        <v>136</v>
      </c>
      <c r="M52" s="138">
        <v>2.0000000000000001E-4</v>
      </c>
      <c r="N52" s="18" t="s">
        <v>136</v>
      </c>
      <c r="O52" s="18" t="s">
        <v>136</v>
      </c>
      <c r="P52" s="18" t="s">
        <v>136</v>
      </c>
      <c r="Q52" s="18" t="s">
        <v>136</v>
      </c>
      <c r="R52" s="18" t="s">
        <v>136</v>
      </c>
      <c r="S52" s="138">
        <v>2.0000000000000001E-4</v>
      </c>
      <c r="T52" s="18" t="s">
        <v>136</v>
      </c>
      <c r="U52" s="121">
        <f t="shared" ref="U52:U63" si="11">COUNTIF(I52:T52,"&gt;0.003")</f>
        <v>0</v>
      </c>
      <c r="V52" s="122" t="s">
        <v>149</v>
      </c>
      <c r="W52" s="44">
        <f t="shared" si="4"/>
        <v>2</v>
      </c>
      <c r="X52" s="139">
        <f t="shared" si="5"/>
        <v>2.0000000000000001E-4</v>
      </c>
      <c r="Y52" s="50" t="s">
        <v>152</v>
      </c>
      <c r="Z52" s="140">
        <f t="shared" si="6"/>
        <v>2.0000000000000001E-4</v>
      </c>
      <c r="AA52" s="138">
        <f t="shared" si="7"/>
        <v>2.0000000000000001E-4</v>
      </c>
    </row>
    <row r="53" spans="3:27" ht="12" x14ac:dyDescent="0.2">
      <c r="C53" s="325"/>
      <c r="D53" s="296" t="s">
        <v>50</v>
      </c>
      <c r="E53" s="297"/>
      <c r="F53" s="297"/>
      <c r="G53" s="44" t="s">
        <v>29</v>
      </c>
      <c r="H53" s="18" t="s">
        <v>177</v>
      </c>
      <c r="I53" s="18" t="s">
        <v>136</v>
      </c>
      <c r="J53" s="18" t="s">
        <v>136</v>
      </c>
      <c r="K53" s="18" t="s">
        <v>136</v>
      </c>
      <c r="L53" s="18" t="s">
        <v>136</v>
      </c>
      <c r="M53" s="138">
        <v>4.0000000000000002E-4</v>
      </c>
      <c r="N53" s="18" t="s">
        <v>136</v>
      </c>
      <c r="O53" s="18" t="s">
        <v>136</v>
      </c>
      <c r="P53" s="18" t="s">
        <v>136</v>
      </c>
      <c r="Q53" s="18" t="s">
        <v>136</v>
      </c>
      <c r="R53" s="18" t="s">
        <v>136</v>
      </c>
      <c r="S53" s="138">
        <v>4.0000000000000002E-4</v>
      </c>
      <c r="T53" s="18" t="s">
        <v>136</v>
      </c>
      <c r="U53" s="121">
        <f>COUNTIF(I53:T53,"&gt;0.002")</f>
        <v>0</v>
      </c>
      <c r="V53" s="122" t="s">
        <v>149</v>
      </c>
      <c r="W53" s="44">
        <f t="shared" si="4"/>
        <v>2</v>
      </c>
      <c r="X53" s="139">
        <f t="shared" si="5"/>
        <v>4.0000000000000002E-4</v>
      </c>
      <c r="Y53" s="50" t="s">
        <v>152</v>
      </c>
      <c r="Z53" s="140">
        <f t="shared" si="6"/>
        <v>4.0000000000000002E-4</v>
      </c>
      <c r="AA53" s="138">
        <f t="shared" si="7"/>
        <v>4.0000000000000002E-4</v>
      </c>
    </row>
    <row r="54" spans="3:27" ht="12" x14ac:dyDescent="0.2">
      <c r="C54" s="325"/>
      <c r="D54" s="327" t="s">
        <v>51</v>
      </c>
      <c r="E54" s="328"/>
      <c r="F54" s="328"/>
      <c r="G54" s="75" t="s">
        <v>29</v>
      </c>
      <c r="H54" s="130" t="s">
        <v>178</v>
      </c>
      <c r="I54" s="130" t="s">
        <v>136</v>
      </c>
      <c r="J54" s="130" t="s">
        <v>136</v>
      </c>
      <c r="K54" s="130" t="s">
        <v>136</v>
      </c>
      <c r="L54" s="130" t="s">
        <v>136</v>
      </c>
      <c r="M54" s="144">
        <v>2E-3</v>
      </c>
      <c r="N54" s="130" t="s">
        <v>136</v>
      </c>
      <c r="O54" s="130" t="s">
        <v>136</v>
      </c>
      <c r="P54" s="130" t="s">
        <v>136</v>
      </c>
      <c r="Q54" s="130" t="s">
        <v>136</v>
      </c>
      <c r="R54" s="130" t="s">
        <v>136</v>
      </c>
      <c r="S54" s="144">
        <v>2E-3</v>
      </c>
      <c r="T54" s="130" t="s">
        <v>136</v>
      </c>
      <c r="U54" s="132">
        <f>COUNTIF(I54:T54,"&gt;0.1")</f>
        <v>0</v>
      </c>
      <c r="V54" s="133" t="s">
        <v>149</v>
      </c>
      <c r="W54" s="44">
        <f t="shared" si="4"/>
        <v>2</v>
      </c>
      <c r="X54" s="145">
        <f t="shared" si="5"/>
        <v>2E-3</v>
      </c>
      <c r="Y54" s="80" t="s">
        <v>152</v>
      </c>
      <c r="Z54" s="146">
        <f t="shared" si="6"/>
        <v>2E-3</v>
      </c>
      <c r="AA54" s="144">
        <f t="shared" si="7"/>
        <v>2E-3</v>
      </c>
    </row>
    <row r="55" spans="3:27" ht="12" x14ac:dyDescent="0.2">
      <c r="C55" s="325"/>
      <c r="D55" s="296" t="s">
        <v>52</v>
      </c>
      <c r="E55" s="297"/>
      <c r="F55" s="297"/>
      <c r="G55" s="44" t="s">
        <v>29</v>
      </c>
      <c r="H55" s="136" t="s">
        <v>179</v>
      </c>
      <c r="I55" s="18" t="s">
        <v>136</v>
      </c>
      <c r="J55" s="18" t="s">
        <v>136</v>
      </c>
      <c r="K55" s="18" t="s">
        <v>136</v>
      </c>
      <c r="L55" s="18" t="s">
        <v>136</v>
      </c>
      <c r="M55" s="127">
        <v>4.0000000000000001E-3</v>
      </c>
      <c r="N55" s="136" t="s">
        <v>136</v>
      </c>
      <c r="O55" s="136" t="s">
        <v>136</v>
      </c>
      <c r="P55" s="136" t="s">
        <v>136</v>
      </c>
      <c r="Q55" s="136" t="s">
        <v>136</v>
      </c>
      <c r="R55" s="136" t="s">
        <v>136</v>
      </c>
      <c r="S55" s="127">
        <v>4.0000000000000001E-3</v>
      </c>
      <c r="T55" s="136" t="s">
        <v>136</v>
      </c>
      <c r="U55" s="121">
        <f>COUNTIF(I55:T55,"&gt;0.04")</f>
        <v>0</v>
      </c>
      <c r="V55" s="122" t="s">
        <v>149</v>
      </c>
      <c r="W55" s="137">
        <f t="shared" si="4"/>
        <v>2</v>
      </c>
      <c r="X55" s="128">
        <f t="shared" si="5"/>
        <v>4.0000000000000001E-3</v>
      </c>
      <c r="Y55" s="50" t="s">
        <v>152</v>
      </c>
      <c r="Z55" s="129">
        <f t="shared" si="6"/>
        <v>4.0000000000000001E-3</v>
      </c>
      <c r="AA55" s="127">
        <f t="shared" si="7"/>
        <v>4.0000000000000001E-3</v>
      </c>
    </row>
    <row r="56" spans="3:27" ht="12" x14ac:dyDescent="0.2">
      <c r="C56" s="325"/>
      <c r="D56" s="296" t="s">
        <v>53</v>
      </c>
      <c r="E56" s="297"/>
      <c r="F56" s="297"/>
      <c r="G56" s="44" t="s">
        <v>29</v>
      </c>
      <c r="H56" s="18" t="s">
        <v>180</v>
      </c>
      <c r="I56" s="18" t="s">
        <v>136</v>
      </c>
      <c r="J56" s="18" t="s">
        <v>136</v>
      </c>
      <c r="K56" s="18" t="s">
        <v>136</v>
      </c>
      <c r="L56" s="18" t="s">
        <v>136</v>
      </c>
      <c r="M56" s="138">
        <v>5.0000000000000001E-4</v>
      </c>
      <c r="N56" s="18" t="s">
        <v>136</v>
      </c>
      <c r="O56" s="18" t="s">
        <v>136</v>
      </c>
      <c r="P56" s="18" t="s">
        <v>136</v>
      </c>
      <c r="Q56" s="18" t="s">
        <v>136</v>
      </c>
      <c r="R56" s="18" t="s">
        <v>136</v>
      </c>
      <c r="S56" s="138">
        <v>5.0000000000000001E-4</v>
      </c>
      <c r="T56" s="18" t="s">
        <v>136</v>
      </c>
      <c r="U56" s="121">
        <f>COUNTIF(I56:T56,"&gt;1")</f>
        <v>0</v>
      </c>
      <c r="V56" s="122" t="s">
        <v>149</v>
      </c>
      <c r="W56" s="44">
        <f t="shared" si="4"/>
        <v>2</v>
      </c>
      <c r="X56" s="139">
        <f t="shared" si="5"/>
        <v>5.0000000000000001E-4</v>
      </c>
      <c r="Y56" s="50" t="s">
        <v>152</v>
      </c>
      <c r="Z56" s="140">
        <f t="shared" si="6"/>
        <v>5.0000000000000001E-4</v>
      </c>
      <c r="AA56" s="138">
        <f t="shared" si="7"/>
        <v>5.0000000000000001E-4</v>
      </c>
    </row>
    <row r="57" spans="3:27" ht="12" x14ac:dyDescent="0.2">
      <c r="C57" s="325"/>
      <c r="D57" s="296" t="s">
        <v>54</v>
      </c>
      <c r="E57" s="297"/>
      <c r="F57" s="297"/>
      <c r="G57" s="44" t="s">
        <v>29</v>
      </c>
      <c r="H57" s="18" t="s">
        <v>181</v>
      </c>
      <c r="I57" s="18" t="s">
        <v>136</v>
      </c>
      <c r="J57" s="18" t="s">
        <v>136</v>
      </c>
      <c r="K57" s="18" t="s">
        <v>136</v>
      </c>
      <c r="L57" s="18" t="s">
        <v>136</v>
      </c>
      <c r="M57" s="138">
        <v>5.9999999999999995E-4</v>
      </c>
      <c r="N57" s="18" t="s">
        <v>136</v>
      </c>
      <c r="O57" s="18" t="s">
        <v>136</v>
      </c>
      <c r="P57" s="18" t="s">
        <v>136</v>
      </c>
      <c r="Q57" s="18" t="s">
        <v>136</v>
      </c>
      <c r="R57" s="18" t="s">
        <v>136</v>
      </c>
      <c r="S57" s="138">
        <v>5.9999999999999995E-4</v>
      </c>
      <c r="T57" s="18" t="s">
        <v>136</v>
      </c>
      <c r="U57" s="121">
        <f>COUNTIF(I57:T57,"&gt;0.1")</f>
        <v>0</v>
      </c>
      <c r="V57" s="122" t="s">
        <v>149</v>
      </c>
      <c r="W57" s="44">
        <f t="shared" si="4"/>
        <v>2</v>
      </c>
      <c r="X57" s="139">
        <f t="shared" si="5"/>
        <v>5.9999999999999995E-4</v>
      </c>
      <c r="Y57" s="50" t="s">
        <v>152</v>
      </c>
      <c r="Z57" s="140">
        <f t="shared" si="6"/>
        <v>5.9999999999999995E-4</v>
      </c>
      <c r="AA57" s="138">
        <f t="shared" si="7"/>
        <v>5.9999999999999995E-4</v>
      </c>
    </row>
    <row r="58" spans="3:27" ht="12" x14ac:dyDescent="0.2">
      <c r="C58" s="325"/>
      <c r="D58" s="327" t="s">
        <v>55</v>
      </c>
      <c r="E58" s="328"/>
      <c r="F58" s="328"/>
      <c r="G58" s="75" t="s">
        <v>29</v>
      </c>
      <c r="H58" s="130" t="s">
        <v>168</v>
      </c>
      <c r="I58" s="130" t="s">
        <v>136</v>
      </c>
      <c r="J58" s="130" t="s">
        <v>136</v>
      </c>
      <c r="K58" s="130" t="s">
        <v>136</v>
      </c>
      <c r="L58" s="130" t="s">
        <v>136</v>
      </c>
      <c r="M58" s="144">
        <v>1E-3</v>
      </c>
      <c r="N58" s="130" t="s">
        <v>136</v>
      </c>
      <c r="O58" s="130" t="s">
        <v>136</v>
      </c>
      <c r="P58" s="130" t="s">
        <v>136</v>
      </c>
      <c r="Q58" s="130" t="s">
        <v>136</v>
      </c>
      <c r="R58" s="130" t="s">
        <v>136</v>
      </c>
      <c r="S58" s="144">
        <v>1E-3</v>
      </c>
      <c r="T58" s="130" t="s">
        <v>136</v>
      </c>
      <c r="U58" s="132">
        <f>COUNTIF(I58:T58,"&gt;0.01")</f>
        <v>0</v>
      </c>
      <c r="V58" s="133" t="s">
        <v>149</v>
      </c>
      <c r="W58" s="44">
        <f t="shared" si="4"/>
        <v>2</v>
      </c>
      <c r="X58" s="145">
        <f t="shared" si="5"/>
        <v>1E-3</v>
      </c>
      <c r="Y58" s="80" t="s">
        <v>152</v>
      </c>
      <c r="Z58" s="146">
        <f t="shared" si="6"/>
        <v>1E-3</v>
      </c>
      <c r="AA58" s="144">
        <f t="shared" si="7"/>
        <v>1E-3</v>
      </c>
    </row>
    <row r="59" spans="3:27" ht="12" x14ac:dyDescent="0.2">
      <c r="C59" s="325"/>
      <c r="D59" s="296" t="s">
        <v>56</v>
      </c>
      <c r="E59" s="297"/>
      <c r="F59" s="297"/>
      <c r="G59" s="44" t="s">
        <v>29</v>
      </c>
      <c r="H59" s="136" t="s">
        <v>173</v>
      </c>
      <c r="I59" s="18" t="s">
        <v>136</v>
      </c>
      <c r="J59" s="18" t="s">
        <v>136</v>
      </c>
      <c r="K59" s="18" t="s">
        <v>136</v>
      </c>
      <c r="L59" s="18" t="s">
        <v>136</v>
      </c>
      <c r="M59" s="138">
        <v>5.0000000000000001E-4</v>
      </c>
      <c r="N59" s="136" t="s">
        <v>136</v>
      </c>
      <c r="O59" s="136" t="s">
        <v>136</v>
      </c>
      <c r="P59" s="136" t="s">
        <v>136</v>
      </c>
      <c r="Q59" s="136" t="s">
        <v>136</v>
      </c>
      <c r="R59" s="136" t="s">
        <v>136</v>
      </c>
      <c r="S59" s="138">
        <v>5.0000000000000001E-4</v>
      </c>
      <c r="T59" s="136" t="s">
        <v>136</v>
      </c>
      <c r="U59" s="121">
        <f>COUNTIF(I59:T59,"&gt;0.01")</f>
        <v>0</v>
      </c>
      <c r="V59" s="122" t="s">
        <v>149</v>
      </c>
      <c r="W59" s="137">
        <f t="shared" si="4"/>
        <v>2</v>
      </c>
      <c r="X59" s="139">
        <f t="shared" si="5"/>
        <v>5.0000000000000001E-4</v>
      </c>
      <c r="Y59" s="50" t="s">
        <v>152</v>
      </c>
      <c r="Z59" s="140">
        <f t="shared" si="6"/>
        <v>5.0000000000000001E-4</v>
      </c>
      <c r="AA59" s="138">
        <f t="shared" si="7"/>
        <v>5.0000000000000001E-4</v>
      </c>
    </row>
    <row r="60" spans="3:27" ht="12" x14ac:dyDescent="0.2">
      <c r="C60" s="325"/>
      <c r="D60" s="296" t="s">
        <v>57</v>
      </c>
      <c r="E60" s="297"/>
      <c r="F60" s="297"/>
      <c r="G60" s="44" t="s">
        <v>29</v>
      </c>
      <c r="H60" s="18" t="s">
        <v>176</v>
      </c>
      <c r="I60" s="18" t="s">
        <v>136</v>
      </c>
      <c r="J60" s="18" t="s">
        <v>136</v>
      </c>
      <c r="K60" s="18" t="s">
        <v>136</v>
      </c>
      <c r="L60" s="18" t="s">
        <v>136</v>
      </c>
      <c r="M60" s="138">
        <v>2.0000000000000001E-4</v>
      </c>
      <c r="N60" s="18" t="s">
        <v>136</v>
      </c>
      <c r="O60" s="18" t="s">
        <v>136</v>
      </c>
      <c r="P60" s="18" t="s">
        <v>136</v>
      </c>
      <c r="Q60" s="18" t="s">
        <v>136</v>
      </c>
      <c r="R60" s="18" t="s">
        <v>136</v>
      </c>
      <c r="S60" s="138">
        <v>2.0000000000000001E-4</v>
      </c>
      <c r="T60" s="18" t="s">
        <v>136</v>
      </c>
      <c r="U60" s="121">
        <f>COUNTIF(I60:T60,"&gt;0.01")</f>
        <v>0</v>
      </c>
      <c r="V60" s="122" t="s">
        <v>149</v>
      </c>
      <c r="W60" s="44">
        <f t="shared" si="4"/>
        <v>2</v>
      </c>
      <c r="X60" s="139">
        <f t="shared" si="5"/>
        <v>2.0000000000000001E-4</v>
      </c>
      <c r="Y60" s="50" t="s">
        <v>152</v>
      </c>
      <c r="Z60" s="140">
        <f t="shared" si="6"/>
        <v>2.0000000000000001E-4</v>
      </c>
      <c r="AA60" s="138">
        <f t="shared" si="7"/>
        <v>2.0000000000000001E-4</v>
      </c>
    </row>
    <row r="61" spans="3:27" ht="12" x14ac:dyDescent="0.2">
      <c r="C61" s="325"/>
      <c r="D61" s="296" t="s">
        <v>58</v>
      </c>
      <c r="E61" s="297"/>
      <c r="F61" s="297"/>
      <c r="G61" s="44" t="s">
        <v>29</v>
      </c>
      <c r="H61" s="18" t="s">
        <v>181</v>
      </c>
      <c r="I61" s="18" t="s">
        <v>136</v>
      </c>
      <c r="J61" s="18" t="s">
        <v>136</v>
      </c>
      <c r="K61" s="18" t="s">
        <v>136</v>
      </c>
      <c r="L61" s="18" t="s">
        <v>136</v>
      </c>
      <c r="M61" s="138">
        <v>5.9999999999999995E-4</v>
      </c>
      <c r="N61" s="18" t="s">
        <v>136</v>
      </c>
      <c r="O61" s="18" t="s">
        <v>136</v>
      </c>
      <c r="P61" s="18" t="s">
        <v>136</v>
      </c>
      <c r="Q61" s="18" t="s">
        <v>136</v>
      </c>
      <c r="R61" s="18" t="s">
        <v>136</v>
      </c>
      <c r="S61" s="138">
        <v>5.9999999999999995E-4</v>
      </c>
      <c r="T61" s="18" t="s">
        <v>136</v>
      </c>
      <c r="U61" s="121">
        <f>COUNTIF(I61:T61,"&gt;0.002")</f>
        <v>0</v>
      </c>
      <c r="V61" s="122" t="s">
        <v>149</v>
      </c>
      <c r="W61" s="44">
        <f t="shared" si="4"/>
        <v>2</v>
      </c>
      <c r="X61" s="139">
        <f t="shared" si="5"/>
        <v>5.9999999999999995E-4</v>
      </c>
      <c r="Y61" s="50" t="s">
        <v>152</v>
      </c>
      <c r="Z61" s="140">
        <f t="shared" si="6"/>
        <v>5.9999999999999995E-4</v>
      </c>
      <c r="AA61" s="138">
        <f t="shared" si="7"/>
        <v>5.9999999999999995E-4</v>
      </c>
    </row>
    <row r="62" spans="3:27" ht="12" x14ac:dyDescent="0.2">
      <c r="C62" s="325"/>
      <c r="D62" s="327" t="s">
        <v>59</v>
      </c>
      <c r="E62" s="328"/>
      <c r="F62" s="328"/>
      <c r="G62" s="75" t="s">
        <v>29</v>
      </c>
      <c r="H62" s="130" t="s">
        <v>171</v>
      </c>
      <c r="I62" s="130" t="s">
        <v>136</v>
      </c>
      <c r="J62" s="130" t="s">
        <v>136</v>
      </c>
      <c r="K62" s="130" t="s">
        <v>136</v>
      </c>
      <c r="L62" s="130" t="s">
        <v>136</v>
      </c>
      <c r="M62" s="141">
        <v>2.9999999999999997E-4</v>
      </c>
      <c r="N62" s="130" t="s">
        <v>136</v>
      </c>
      <c r="O62" s="130" t="s">
        <v>136</v>
      </c>
      <c r="P62" s="130" t="s">
        <v>136</v>
      </c>
      <c r="Q62" s="130" t="s">
        <v>136</v>
      </c>
      <c r="R62" s="130" t="s">
        <v>136</v>
      </c>
      <c r="S62" s="141">
        <v>2.9999999999999997E-4</v>
      </c>
      <c r="T62" s="130" t="s">
        <v>136</v>
      </c>
      <c r="U62" s="132">
        <f>COUNTIF(I62:T62,"&gt;0.006")</f>
        <v>0</v>
      </c>
      <c r="V62" s="133" t="s">
        <v>149</v>
      </c>
      <c r="W62" s="44">
        <f t="shared" si="4"/>
        <v>2</v>
      </c>
      <c r="X62" s="142">
        <f t="shared" si="5"/>
        <v>2.9999999999999997E-4</v>
      </c>
      <c r="Y62" s="80" t="s">
        <v>152</v>
      </c>
      <c r="Z62" s="143">
        <f t="shared" si="6"/>
        <v>2.9999999999999997E-4</v>
      </c>
      <c r="AA62" s="141">
        <f t="shared" si="7"/>
        <v>2.9999999999999997E-4</v>
      </c>
    </row>
    <row r="63" spans="3:27" ht="12" x14ac:dyDescent="0.2">
      <c r="C63" s="325"/>
      <c r="D63" s="296" t="s">
        <v>60</v>
      </c>
      <c r="E63" s="297"/>
      <c r="F63" s="297"/>
      <c r="G63" s="44" t="s">
        <v>29</v>
      </c>
      <c r="H63" s="136" t="s">
        <v>174</v>
      </c>
      <c r="I63" s="18" t="s">
        <v>136</v>
      </c>
      <c r="J63" s="18" t="s">
        <v>136</v>
      </c>
      <c r="K63" s="18" t="s">
        <v>136</v>
      </c>
      <c r="L63" s="18" t="s">
        <v>136</v>
      </c>
      <c r="M63" s="127">
        <v>2E-3</v>
      </c>
      <c r="N63" s="136" t="s">
        <v>136</v>
      </c>
      <c r="O63" s="136" t="s">
        <v>136</v>
      </c>
      <c r="P63" s="136" t="s">
        <v>136</v>
      </c>
      <c r="Q63" s="136" t="s">
        <v>136</v>
      </c>
      <c r="R63" s="136" t="s">
        <v>136</v>
      </c>
      <c r="S63" s="127">
        <v>2E-3</v>
      </c>
      <c r="T63" s="136" t="s">
        <v>136</v>
      </c>
      <c r="U63" s="147">
        <f t="shared" si="11"/>
        <v>0</v>
      </c>
      <c r="V63" s="148" t="s">
        <v>149</v>
      </c>
      <c r="W63" s="137">
        <f t="shared" si="4"/>
        <v>2</v>
      </c>
      <c r="X63" s="128">
        <f t="shared" si="5"/>
        <v>2E-3</v>
      </c>
      <c r="Y63" s="50" t="s">
        <v>152</v>
      </c>
      <c r="Z63" s="129">
        <f t="shared" si="6"/>
        <v>2E-3</v>
      </c>
      <c r="AA63" s="127">
        <f t="shared" si="7"/>
        <v>2E-3</v>
      </c>
    </row>
    <row r="64" spans="3:27" ht="12" x14ac:dyDescent="0.2">
      <c r="C64" s="325"/>
      <c r="D64" s="296" t="s">
        <v>61</v>
      </c>
      <c r="E64" s="297"/>
      <c r="F64" s="297"/>
      <c r="G64" s="44" t="s">
        <v>29</v>
      </c>
      <c r="H64" s="18" t="s">
        <v>173</v>
      </c>
      <c r="I64" s="18" t="s">
        <v>136</v>
      </c>
      <c r="J64" s="18" t="s">
        <v>136</v>
      </c>
      <c r="K64" s="18" t="s">
        <v>136</v>
      </c>
      <c r="L64" s="18" t="s">
        <v>136</v>
      </c>
      <c r="M64" s="127">
        <v>1E-3</v>
      </c>
      <c r="N64" s="18" t="s">
        <v>136</v>
      </c>
      <c r="O64" s="18" t="s">
        <v>136</v>
      </c>
      <c r="P64" s="18" t="s">
        <v>136</v>
      </c>
      <c r="Q64" s="18" t="s">
        <v>136</v>
      </c>
      <c r="R64" s="18" t="s">
        <v>136</v>
      </c>
      <c r="S64" s="127">
        <v>1E-3</v>
      </c>
      <c r="T64" s="18" t="s">
        <v>136</v>
      </c>
      <c r="U64" s="121">
        <f>COUNTIF(I64:T64,"&gt;0.02")</f>
        <v>0</v>
      </c>
      <c r="V64" s="122" t="s">
        <v>149</v>
      </c>
      <c r="W64" s="44">
        <f t="shared" si="4"/>
        <v>2</v>
      </c>
      <c r="X64" s="128">
        <f t="shared" si="5"/>
        <v>1E-3</v>
      </c>
      <c r="Y64" s="50" t="s">
        <v>152</v>
      </c>
      <c r="Z64" s="129">
        <f t="shared" si="6"/>
        <v>1E-3</v>
      </c>
      <c r="AA64" s="127">
        <f t="shared" si="7"/>
        <v>1E-3</v>
      </c>
    </row>
    <row r="65" spans="3:27" ht="12" x14ac:dyDescent="0.2">
      <c r="C65" s="325"/>
      <c r="D65" s="296" t="s">
        <v>62</v>
      </c>
      <c r="E65" s="297"/>
      <c r="F65" s="297"/>
      <c r="G65" s="44" t="s">
        <v>29</v>
      </c>
      <c r="H65" s="18" t="s">
        <v>173</v>
      </c>
      <c r="I65" s="18" t="s">
        <v>136</v>
      </c>
      <c r="J65" s="18" t="s">
        <v>136</v>
      </c>
      <c r="K65" s="18" t="s">
        <v>136</v>
      </c>
      <c r="L65" s="18" t="s">
        <v>136</v>
      </c>
      <c r="M65" s="127">
        <v>2E-3</v>
      </c>
      <c r="N65" s="18" t="s">
        <v>136</v>
      </c>
      <c r="O65" s="18" t="s">
        <v>136</v>
      </c>
      <c r="P65" s="18" t="s">
        <v>136</v>
      </c>
      <c r="Q65" s="18" t="s">
        <v>136</v>
      </c>
      <c r="R65" s="18" t="s">
        <v>136</v>
      </c>
      <c r="S65" s="127">
        <v>2E-3</v>
      </c>
      <c r="T65" s="18" t="s">
        <v>136</v>
      </c>
      <c r="U65" s="121">
        <f>COUNTIF(I65:T65,"&gt;0.01")</f>
        <v>0</v>
      </c>
      <c r="V65" s="122" t="s">
        <v>149</v>
      </c>
      <c r="W65" s="44">
        <f t="shared" si="4"/>
        <v>2</v>
      </c>
      <c r="X65" s="128">
        <f t="shared" si="5"/>
        <v>2E-3</v>
      </c>
      <c r="Y65" s="50" t="s">
        <v>152</v>
      </c>
      <c r="Z65" s="129">
        <f t="shared" si="6"/>
        <v>2E-3</v>
      </c>
      <c r="AA65" s="127">
        <f t="shared" si="7"/>
        <v>2E-3</v>
      </c>
    </row>
    <row r="66" spans="3:27" ht="12" x14ac:dyDescent="0.2">
      <c r="C66" s="325"/>
      <c r="D66" s="327" t="s">
        <v>63</v>
      </c>
      <c r="E66" s="328"/>
      <c r="F66" s="328"/>
      <c r="G66" s="75" t="s">
        <v>29</v>
      </c>
      <c r="H66" s="130" t="s">
        <v>182</v>
      </c>
      <c r="I66" s="130" t="s">
        <v>136</v>
      </c>
      <c r="J66" s="130" t="s">
        <v>136</v>
      </c>
      <c r="K66" s="130" t="s">
        <v>136</v>
      </c>
      <c r="L66" s="130" t="s">
        <v>136</v>
      </c>
      <c r="M66" s="149">
        <v>0.54</v>
      </c>
      <c r="N66" s="130" t="s">
        <v>136</v>
      </c>
      <c r="O66" s="130" t="s">
        <v>136</v>
      </c>
      <c r="P66" s="130" t="s">
        <v>136</v>
      </c>
      <c r="Q66" s="130" t="s">
        <v>136</v>
      </c>
      <c r="R66" s="130" t="s">
        <v>136</v>
      </c>
      <c r="S66" s="149">
        <v>0.19</v>
      </c>
      <c r="T66" s="130" t="s">
        <v>136</v>
      </c>
      <c r="U66" s="12">
        <f>COUNTIF(I66:T66,"&gt;10")</f>
        <v>0</v>
      </c>
      <c r="V66" s="13" t="s">
        <v>149</v>
      </c>
      <c r="W66" s="14">
        <f>COUNT(I66:T66)</f>
        <v>2</v>
      </c>
      <c r="X66" s="150">
        <f>MIN(I66:T66)</f>
        <v>0.19</v>
      </c>
      <c r="Y66" s="151" t="s">
        <v>152</v>
      </c>
      <c r="Z66" s="152">
        <f>MAX(I66:T66)</f>
        <v>0.54</v>
      </c>
      <c r="AA66" s="149">
        <f>AVERAGE(I66:T66)</f>
        <v>0.36499999999999999</v>
      </c>
    </row>
    <row r="67" spans="3:27" ht="12" x14ac:dyDescent="0.2">
      <c r="C67" s="325"/>
      <c r="D67" s="296" t="s">
        <v>64</v>
      </c>
      <c r="E67" s="297"/>
      <c r="F67" s="297"/>
      <c r="G67" s="137" t="s">
        <v>29</v>
      </c>
      <c r="H67" s="136" t="s">
        <v>183</v>
      </c>
      <c r="I67" s="136" t="s">
        <v>136</v>
      </c>
      <c r="J67" s="136" t="s">
        <v>136</v>
      </c>
      <c r="K67" s="136" t="s">
        <v>136</v>
      </c>
      <c r="L67" s="136" t="s">
        <v>136</v>
      </c>
      <c r="M67" s="153">
        <v>0.16</v>
      </c>
      <c r="N67" s="136" t="s">
        <v>136</v>
      </c>
      <c r="O67" s="136" t="s">
        <v>136</v>
      </c>
      <c r="P67" s="136" t="s">
        <v>136</v>
      </c>
      <c r="Q67" s="136" t="s">
        <v>136</v>
      </c>
      <c r="R67" s="136" t="s">
        <v>136</v>
      </c>
      <c r="S67" s="154">
        <v>0.17</v>
      </c>
      <c r="T67" s="136" t="s">
        <v>136</v>
      </c>
      <c r="U67" s="84">
        <f>COUNTIF(I67:T67,"&gt;0.8")</f>
        <v>0</v>
      </c>
      <c r="V67" s="85" t="s">
        <v>149</v>
      </c>
      <c r="W67" s="86">
        <f>COUNT(I67:T67)</f>
        <v>2</v>
      </c>
      <c r="X67" s="155">
        <f>MIN(I67:T67)</f>
        <v>0.16</v>
      </c>
      <c r="Y67" s="156" t="s">
        <v>152</v>
      </c>
      <c r="Z67" s="157">
        <f>MAX(I67:T67)</f>
        <v>0.17</v>
      </c>
      <c r="AA67" s="154">
        <f>AVERAGE(I67:T67)</f>
        <v>0.16500000000000001</v>
      </c>
    </row>
    <row r="68" spans="3:27" ht="12" customHeight="1" x14ac:dyDescent="0.2">
      <c r="C68" s="325"/>
      <c r="D68" s="296" t="s">
        <v>65</v>
      </c>
      <c r="E68" s="297"/>
      <c r="F68" s="297"/>
      <c r="G68" s="44" t="s">
        <v>29</v>
      </c>
      <c r="H68" s="18" t="s">
        <v>180</v>
      </c>
      <c r="I68" s="18" t="s">
        <v>136</v>
      </c>
      <c r="J68" s="18" t="s">
        <v>136</v>
      </c>
      <c r="K68" s="18" t="s">
        <v>136</v>
      </c>
      <c r="L68" s="18" t="s">
        <v>136</v>
      </c>
      <c r="M68" s="158">
        <v>0.03</v>
      </c>
      <c r="N68" s="18" t="s">
        <v>136</v>
      </c>
      <c r="O68" s="18" t="s">
        <v>136</v>
      </c>
      <c r="P68" s="18" t="s">
        <v>136</v>
      </c>
      <c r="Q68" s="18" t="s">
        <v>136</v>
      </c>
      <c r="R68" s="18" t="s">
        <v>136</v>
      </c>
      <c r="S68" s="90">
        <v>0.04</v>
      </c>
      <c r="T68" s="18" t="s">
        <v>136</v>
      </c>
      <c r="U68" s="12">
        <f>COUNTIF(I68:T68,"&gt;1")</f>
        <v>0</v>
      </c>
      <c r="V68" s="13" t="s">
        <v>149</v>
      </c>
      <c r="W68" s="14">
        <f>COUNT(I68:T68)</f>
        <v>2</v>
      </c>
      <c r="X68" s="159">
        <f>MIN(I68:T68)</f>
        <v>0.03</v>
      </c>
      <c r="Y68" s="50" t="s">
        <v>152</v>
      </c>
      <c r="Z68" s="160">
        <f>MAX(I68:T68)</f>
        <v>0.04</v>
      </c>
      <c r="AA68" s="161">
        <f>AVERAGE(I68:T68)</f>
        <v>3.5000000000000003E-2</v>
      </c>
    </row>
    <row r="69" spans="3:27" ht="12" x14ac:dyDescent="0.2">
      <c r="C69" s="326"/>
      <c r="D69" s="299" t="s">
        <v>66</v>
      </c>
      <c r="E69" s="300"/>
      <c r="F69" s="300"/>
      <c r="G69" s="53" t="s">
        <v>29</v>
      </c>
      <c r="H69" s="27" t="s">
        <v>184</v>
      </c>
      <c r="I69" s="27" t="s">
        <v>136</v>
      </c>
      <c r="J69" s="27" t="s">
        <v>136</v>
      </c>
      <c r="K69" s="27" t="s">
        <v>136</v>
      </c>
      <c r="L69" s="27" t="s">
        <v>136</v>
      </c>
      <c r="M69" s="162">
        <v>5.0000000000000001E-3</v>
      </c>
      <c r="N69" s="27" t="s">
        <v>136</v>
      </c>
      <c r="O69" s="27" t="s">
        <v>136</v>
      </c>
      <c r="P69" s="27" t="s">
        <v>136</v>
      </c>
      <c r="Q69" s="27" t="s">
        <v>136</v>
      </c>
      <c r="R69" s="27" t="s">
        <v>136</v>
      </c>
      <c r="S69" s="162">
        <v>5.0000000000000001E-3</v>
      </c>
      <c r="T69" s="27" t="s">
        <v>136</v>
      </c>
      <c r="U69" s="163">
        <f>COUNTIF(I69:T69,"&gt;0.05")</f>
        <v>0</v>
      </c>
      <c r="V69" s="164" t="s">
        <v>149</v>
      </c>
      <c r="W69" s="53">
        <f>COUNT(I69:T69)</f>
        <v>2</v>
      </c>
      <c r="X69" s="165">
        <f>MIN(I69:T69)</f>
        <v>5.0000000000000001E-3</v>
      </c>
      <c r="Y69" s="58" t="s">
        <v>152</v>
      </c>
      <c r="Z69" s="166">
        <f>MAX(I69:T69)</f>
        <v>5.0000000000000001E-3</v>
      </c>
      <c r="AA69" s="162">
        <f>AVERAGE(I69:T69)</f>
        <v>5.0000000000000001E-3</v>
      </c>
    </row>
    <row r="70" spans="3:27" ht="12" customHeight="1" x14ac:dyDescent="0.2">
      <c r="C70" s="324" t="s">
        <v>67</v>
      </c>
      <c r="D70" s="293" t="s">
        <v>68</v>
      </c>
      <c r="E70" s="294"/>
      <c r="F70" s="294"/>
      <c r="G70" s="119" t="s">
        <v>29</v>
      </c>
      <c r="H70" s="28" t="s">
        <v>136</v>
      </c>
      <c r="I70" s="28" t="s">
        <v>136</v>
      </c>
      <c r="J70" s="28" t="s">
        <v>136</v>
      </c>
      <c r="K70" s="28" t="s">
        <v>136</v>
      </c>
      <c r="L70" s="28" t="s">
        <v>136</v>
      </c>
      <c r="M70" s="167">
        <v>0.5</v>
      </c>
      <c r="N70" s="28" t="s">
        <v>136</v>
      </c>
      <c r="O70" s="28" t="s">
        <v>136</v>
      </c>
      <c r="P70" s="28" t="s">
        <v>136</v>
      </c>
      <c r="Q70" s="28" t="s">
        <v>136</v>
      </c>
      <c r="R70" s="28" t="s">
        <v>136</v>
      </c>
      <c r="S70" s="167" t="s">
        <v>136</v>
      </c>
      <c r="T70" s="28" t="s">
        <v>136</v>
      </c>
      <c r="U70" s="121" t="s">
        <v>136</v>
      </c>
      <c r="V70" s="122" t="s">
        <v>149</v>
      </c>
      <c r="W70" s="44">
        <f>COUNT(I70:T70)</f>
        <v>1</v>
      </c>
      <c r="X70" s="125">
        <f>MIN(I70:T70)</f>
        <v>0.5</v>
      </c>
      <c r="Y70" s="168" t="s">
        <v>152</v>
      </c>
      <c r="Z70" s="126">
        <f>MAX(I70:T70)</f>
        <v>0.5</v>
      </c>
      <c r="AA70" s="88">
        <f>AVERAGE(I70:T70)</f>
        <v>0.5</v>
      </c>
    </row>
    <row r="71" spans="3:27" ht="12" x14ac:dyDescent="0.2">
      <c r="C71" s="325"/>
      <c r="D71" s="296" t="s">
        <v>69</v>
      </c>
      <c r="E71" s="297"/>
      <c r="F71" s="297"/>
      <c r="G71" s="44" t="s">
        <v>29</v>
      </c>
      <c r="H71" s="18" t="s">
        <v>136</v>
      </c>
      <c r="I71" s="18" t="s">
        <v>136</v>
      </c>
      <c r="J71" s="18" t="s">
        <v>136</v>
      </c>
      <c r="K71" s="18" t="s">
        <v>136</v>
      </c>
      <c r="L71" s="18" t="s">
        <v>136</v>
      </c>
      <c r="M71" s="127">
        <v>5.0000000000000001E-3</v>
      </c>
      <c r="N71" s="18" t="s">
        <v>136</v>
      </c>
      <c r="O71" s="18" t="s">
        <v>136</v>
      </c>
      <c r="P71" s="18" t="s">
        <v>136</v>
      </c>
      <c r="Q71" s="18" t="s">
        <v>136</v>
      </c>
      <c r="R71" s="18" t="s">
        <v>136</v>
      </c>
      <c r="S71" s="127" t="s">
        <v>136</v>
      </c>
      <c r="T71" s="18" t="s">
        <v>136</v>
      </c>
      <c r="U71" s="121" t="s">
        <v>136</v>
      </c>
      <c r="V71" s="122" t="s">
        <v>149</v>
      </c>
      <c r="W71" s="44">
        <f t="shared" ref="W71:W77" si="12">COUNT(I71:T71)</f>
        <v>1</v>
      </c>
      <c r="X71" s="128">
        <f t="shared" ref="X71:X77" si="13">MIN(I71:T71)</f>
        <v>5.0000000000000001E-3</v>
      </c>
      <c r="Y71" s="50" t="s">
        <v>152</v>
      </c>
      <c r="Z71" s="129">
        <f t="shared" ref="Z71:Z77" si="14">MAX(I71:T71)</f>
        <v>5.0000000000000001E-3</v>
      </c>
      <c r="AA71" s="127">
        <f t="shared" ref="AA71:AA77" si="15">AVERAGE(I71:T71)</f>
        <v>5.0000000000000001E-3</v>
      </c>
    </row>
    <row r="72" spans="3:27" ht="12" x14ac:dyDescent="0.2">
      <c r="C72" s="325"/>
      <c r="D72" s="296" t="s">
        <v>70</v>
      </c>
      <c r="E72" s="297"/>
      <c r="F72" s="297"/>
      <c r="G72" s="75" t="s">
        <v>29</v>
      </c>
      <c r="H72" s="130" t="s">
        <v>136</v>
      </c>
      <c r="I72" s="130" t="s">
        <v>136</v>
      </c>
      <c r="J72" s="130" t="s">
        <v>136</v>
      </c>
      <c r="K72" s="130" t="s">
        <v>136</v>
      </c>
      <c r="L72" s="130" t="s">
        <v>136</v>
      </c>
      <c r="M72" s="169">
        <v>6.0000000000000001E-3</v>
      </c>
      <c r="N72" s="130" t="s">
        <v>136</v>
      </c>
      <c r="O72" s="130" t="s">
        <v>136</v>
      </c>
      <c r="P72" s="130" t="s">
        <v>136</v>
      </c>
      <c r="Q72" s="130" t="s">
        <v>136</v>
      </c>
      <c r="R72" s="130" t="s">
        <v>136</v>
      </c>
      <c r="S72" s="169" t="s">
        <v>136</v>
      </c>
      <c r="T72" s="130" t="s">
        <v>136</v>
      </c>
      <c r="U72" s="132" t="s">
        <v>136</v>
      </c>
      <c r="V72" s="133" t="s">
        <v>149</v>
      </c>
      <c r="W72" s="44">
        <f t="shared" si="12"/>
        <v>1</v>
      </c>
      <c r="X72" s="108">
        <f t="shared" si="13"/>
        <v>6.0000000000000001E-3</v>
      </c>
      <c r="Y72" s="102" t="s">
        <v>152</v>
      </c>
      <c r="Z72" s="109">
        <f t="shared" si="14"/>
        <v>6.0000000000000001E-3</v>
      </c>
      <c r="AA72" s="64">
        <f t="shared" si="15"/>
        <v>6.0000000000000001E-3</v>
      </c>
    </row>
    <row r="73" spans="3:27" ht="12" x14ac:dyDescent="0.2">
      <c r="C73" s="325"/>
      <c r="D73" s="329" t="s">
        <v>71</v>
      </c>
      <c r="E73" s="330"/>
      <c r="F73" s="330"/>
      <c r="G73" s="44" t="s">
        <v>29</v>
      </c>
      <c r="H73" s="18" t="s">
        <v>136</v>
      </c>
      <c r="I73" s="18" t="s">
        <v>136</v>
      </c>
      <c r="J73" s="18" t="s">
        <v>136</v>
      </c>
      <c r="K73" s="18" t="s">
        <v>136</v>
      </c>
      <c r="L73" s="18" t="s">
        <v>136</v>
      </c>
      <c r="M73" s="90">
        <v>0.09</v>
      </c>
      <c r="N73" s="18" t="s">
        <v>136</v>
      </c>
      <c r="O73" s="18" t="s">
        <v>136</v>
      </c>
      <c r="P73" s="18" t="s">
        <v>136</v>
      </c>
      <c r="Q73" s="18" t="s">
        <v>136</v>
      </c>
      <c r="R73" s="18" t="s">
        <v>136</v>
      </c>
      <c r="S73" s="161" t="s">
        <v>136</v>
      </c>
      <c r="T73" s="18" t="s">
        <v>136</v>
      </c>
      <c r="U73" s="121" t="s">
        <v>136</v>
      </c>
      <c r="V73" s="122" t="s">
        <v>149</v>
      </c>
      <c r="W73" s="137">
        <f t="shared" si="12"/>
        <v>1</v>
      </c>
      <c r="X73" s="170">
        <f t="shared" si="13"/>
        <v>0.09</v>
      </c>
      <c r="Y73" s="171" t="s">
        <v>152</v>
      </c>
      <c r="Z73" s="172">
        <f t="shared" si="14"/>
        <v>0.09</v>
      </c>
      <c r="AA73" s="173">
        <f t="shared" si="15"/>
        <v>0.09</v>
      </c>
    </row>
    <row r="74" spans="3:27" ht="12" x14ac:dyDescent="0.2">
      <c r="C74" s="325"/>
      <c r="D74" s="296" t="s">
        <v>72</v>
      </c>
      <c r="E74" s="297"/>
      <c r="F74" s="297"/>
      <c r="G74" s="44" t="s">
        <v>29</v>
      </c>
      <c r="H74" s="18" t="s">
        <v>136</v>
      </c>
      <c r="I74" s="18" t="s">
        <v>136</v>
      </c>
      <c r="J74" s="18" t="s">
        <v>136</v>
      </c>
      <c r="K74" s="18" t="s">
        <v>136</v>
      </c>
      <c r="L74" s="18" t="s">
        <v>136</v>
      </c>
      <c r="M74" s="161">
        <v>0.01</v>
      </c>
      <c r="N74" s="18" t="s">
        <v>136</v>
      </c>
      <c r="O74" s="18" t="s">
        <v>136</v>
      </c>
      <c r="P74" s="18" t="s">
        <v>136</v>
      </c>
      <c r="Q74" s="18" t="s">
        <v>136</v>
      </c>
      <c r="R74" s="18" t="s">
        <v>136</v>
      </c>
      <c r="S74" s="161" t="s">
        <v>136</v>
      </c>
      <c r="T74" s="18" t="s">
        <v>136</v>
      </c>
      <c r="U74" s="122" t="s">
        <v>136</v>
      </c>
      <c r="V74" s="122" t="s">
        <v>149</v>
      </c>
      <c r="W74" s="122">
        <f t="shared" si="12"/>
        <v>1</v>
      </c>
      <c r="X74" s="159">
        <f t="shared" si="13"/>
        <v>0.01</v>
      </c>
      <c r="Y74" s="174" t="s">
        <v>152</v>
      </c>
      <c r="Z74" s="160">
        <f t="shared" si="14"/>
        <v>0.01</v>
      </c>
      <c r="AA74" s="161">
        <f t="shared" si="15"/>
        <v>0.01</v>
      </c>
    </row>
    <row r="75" spans="3:27" ht="12" x14ac:dyDescent="0.2">
      <c r="C75" s="325"/>
      <c r="D75" s="296" t="s">
        <v>73</v>
      </c>
      <c r="E75" s="297"/>
      <c r="F75" s="297"/>
      <c r="G75" s="44" t="s">
        <v>29</v>
      </c>
      <c r="H75" s="18" t="s">
        <v>136</v>
      </c>
      <c r="I75" s="18" t="s">
        <v>136</v>
      </c>
      <c r="J75" s="18" t="s">
        <v>136</v>
      </c>
      <c r="K75" s="18" t="s">
        <v>136</v>
      </c>
      <c r="L75" s="18" t="s">
        <v>136</v>
      </c>
      <c r="M75" s="161">
        <v>0.03</v>
      </c>
      <c r="N75" s="18" t="s">
        <v>136</v>
      </c>
      <c r="O75" s="18" t="s">
        <v>136</v>
      </c>
      <c r="P75" s="18" t="s">
        <v>136</v>
      </c>
      <c r="Q75" s="18" t="s">
        <v>136</v>
      </c>
      <c r="R75" s="18" t="s">
        <v>136</v>
      </c>
      <c r="S75" s="161" t="s">
        <v>136</v>
      </c>
      <c r="T75" s="18" t="s">
        <v>136</v>
      </c>
      <c r="U75" s="121" t="s">
        <v>136</v>
      </c>
      <c r="V75" s="122" t="s">
        <v>149</v>
      </c>
      <c r="W75" s="44">
        <f t="shared" si="12"/>
        <v>1</v>
      </c>
      <c r="X75" s="159">
        <f t="shared" si="13"/>
        <v>0.03</v>
      </c>
      <c r="Y75" s="174" t="s">
        <v>152</v>
      </c>
      <c r="Z75" s="160">
        <f t="shared" si="14"/>
        <v>0.03</v>
      </c>
      <c r="AA75" s="161">
        <f t="shared" si="15"/>
        <v>0.03</v>
      </c>
    </row>
    <row r="76" spans="3:27" ht="12" x14ac:dyDescent="0.2">
      <c r="C76" s="325"/>
      <c r="D76" s="296" t="s">
        <v>74</v>
      </c>
      <c r="E76" s="297"/>
      <c r="F76" s="297"/>
      <c r="G76" s="44" t="s">
        <v>29</v>
      </c>
      <c r="H76" s="130" t="s">
        <v>136</v>
      </c>
      <c r="I76" s="130" t="s">
        <v>136</v>
      </c>
      <c r="J76" s="130" t="s">
        <v>136</v>
      </c>
      <c r="K76" s="130" t="s">
        <v>136</v>
      </c>
      <c r="L76" s="130" t="s">
        <v>136</v>
      </c>
      <c r="M76" s="175">
        <v>0.03</v>
      </c>
      <c r="N76" s="130" t="s">
        <v>136</v>
      </c>
      <c r="O76" s="130" t="s">
        <v>136</v>
      </c>
      <c r="P76" s="130" t="s">
        <v>136</v>
      </c>
      <c r="Q76" s="130" t="s">
        <v>136</v>
      </c>
      <c r="R76" s="130" t="s">
        <v>136</v>
      </c>
      <c r="S76" s="149" t="s">
        <v>136</v>
      </c>
      <c r="T76" s="130" t="s">
        <v>136</v>
      </c>
      <c r="U76" s="132" t="s">
        <v>136</v>
      </c>
      <c r="V76" s="133" t="s">
        <v>149</v>
      </c>
      <c r="W76" s="44">
        <f t="shared" si="12"/>
        <v>1</v>
      </c>
      <c r="X76" s="150">
        <f t="shared" si="13"/>
        <v>0.03</v>
      </c>
      <c r="Y76" s="176" t="s">
        <v>152</v>
      </c>
      <c r="Z76" s="152">
        <f t="shared" si="14"/>
        <v>0.03</v>
      </c>
      <c r="AA76" s="149">
        <f t="shared" si="15"/>
        <v>0.03</v>
      </c>
    </row>
    <row r="77" spans="3:27" ht="12" x14ac:dyDescent="0.2">
      <c r="C77" s="325"/>
      <c r="D77" s="329" t="s">
        <v>75</v>
      </c>
      <c r="E77" s="330"/>
      <c r="F77" s="330"/>
      <c r="G77" s="137" t="s">
        <v>29</v>
      </c>
      <c r="H77" s="18" t="s">
        <v>136</v>
      </c>
      <c r="I77" s="18" t="s">
        <v>136</v>
      </c>
      <c r="J77" s="18" t="s">
        <v>136</v>
      </c>
      <c r="K77" s="18" t="s">
        <v>136</v>
      </c>
      <c r="L77" s="18" t="s">
        <v>136</v>
      </c>
      <c r="M77" s="90">
        <v>0.04</v>
      </c>
      <c r="N77" s="18" t="s">
        <v>136</v>
      </c>
      <c r="O77" s="18" t="s">
        <v>136</v>
      </c>
      <c r="P77" s="18" t="s">
        <v>136</v>
      </c>
      <c r="Q77" s="18" t="s">
        <v>136</v>
      </c>
      <c r="R77" s="18" t="s">
        <v>136</v>
      </c>
      <c r="S77" s="90" t="s">
        <v>136</v>
      </c>
      <c r="T77" s="18" t="s">
        <v>136</v>
      </c>
      <c r="U77" s="121" t="s">
        <v>136</v>
      </c>
      <c r="V77" s="122" t="s">
        <v>149</v>
      </c>
      <c r="W77" s="137">
        <f t="shared" si="12"/>
        <v>1</v>
      </c>
      <c r="X77" s="177">
        <f t="shared" si="13"/>
        <v>0.04</v>
      </c>
      <c r="Y77" s="151" t="s">
        <v>152</v>
      </c>
      <c r="Z77" s="178">
        <f t="shared" si="14"/>
        <v>0.04</v>
      </c>
      <c r="AA77" s="90">
        <f t="shared" si="15"/>
        <v>0.04</v>
      </c>
    </row>
    <row r="78" spans="3:27" ht="12" x14ac:dyDescent="0.2">
      <c r="C78" s="325"/>
      <c r="D78" s="296" t="s">
        <v>76</v>
      </c>
      <c r="E78" s="297"/>
      <c r="F78" s="297"/>
      <c r="G78" s="44" t="s">
        <v>29</v>
      </c>
      <c r="H78" s="18" t="s">
        <v>136</v>
      </c>
      <c r="I78" s="18" t="s">
        <v>136</v>
      </c>
      <c r="J78" s="18" t="s">
        <v>136</v>
      </c>
      <c r="K78" s="18" t="s">
        <v>136</v>
      </c>
      <c r="L78" s="18" t="s">
        <v>136</v>
      </c>
      <c r="M78" s="90">
        <v>0.5</v>
      </c>
      <c r="N78" s="18" t="s">
        <v>136</v>
      </c>
      <c r="O78" s="18" t="s">
        <v>136</v>
      </c>
      <c r="P78" s="18" t="s">
        <v>136</v>
      </c>
      <c r="Q78" s="18" t="s">
        <v>136</v>
      </c>
      <c r="R78" s="18" t="s">
        <v>136</v>
      </c>
      <c r="S78" s="90">
        <v>0.15</v>
      </c>
      <c r="T78" s="18" t="s">
        <v>136</v>
      </c>
      <c r="U78" s="121" t="s">
        <v>136</v>
      </c>
      <c r="V78" s="122" t="s">
        <v>149</v>
      </c>
      <c r="W78" s="44">
        <f>COUNT(I78:T78)</f>
        <v>2</v>
      </c>
      <c r="X78" s="177">
        <f>MIN(I78:T78)</f>
        <v>0.15</v>
      </c>
      <c r="Y78" s="151" t="s">
        <v>152</v>
      </c>
      <c r="Z78" s="178">
        <f>MAX(I78:T78)</f>
        <v>0.5</v>
      </c>
      <c r="AA78" s="90">
        <f>AVERAGE(I78:T78)</f>
        <v>0.32500000000000001</v>
      </c>
    </row>
    <row r="79" spans="3:27" ht="12" x14ac:dyDescent="0.2">
      <c r="C79" s="325"/>
      <c r="D79" s="296" t="s">
        <v>77</v>
      </c>
      <c r="E79" s="297"/>
      <c r="F79" s="297"/>
      <c r="G79" s="44" t="s">
        <v>29</v>
      </c>
      <c r="H79" s="18" t="s">
        <v>136</v>
      </c>
      <c r="I79" s="18" t="s">
        <v>136</v>
      </c>
      <c r="J79" s="18" t="s">
        <v>136</v>
      </c>
      <c r="K79" s="18" t="s">
        <v>136</v>
      </c>
      <c r="L79" s="18" t="s">
        <v>136</v>
      </c>
      <c r="M79" s="161">
        <v>0.04</v>
      </c>
      <c r="N79" s="18" t="s">
        <v>136</v>
      </c>
      <c r="O79" s="18" t="s">
        <v>136</v>
      </c>
      <c r="P79" s="18" t="s">
        <v>136</v>
      </c>
      <c r="Q79" s="18" t="s">
        <v>136</v>
      </c>
      <c r="R79" s="18" t="s">
        <v>136</v>
      </c>
      <c r="S79" s="161">
        <v>0.04</v>
      </c>
      <c r="T79" s="18" t="s">
        <v>136</v>
      </c>
      <c r="U79" s="121" t="s">
        <v>136</v>
      </c>
      <c r="V79" s="122" t="s">
        <v>149</v>
      </c>
      <c r="W79" s="44">
        <f>COUNT(I79:T79)</f>
        <v>2</v>
      </c>
      <c r="X79" s="159">
        <f>MIN(I79:T79)</f>
        <v>0.04</v>
      </c>
      <c r="Y79" s="50" t="s">
        <v>152</v>
      </c>
      <c r="Z79" s="160">
        <f>MAX(I79:T79)</f>
        <v>0.04</v>
      </c>
      <c r="AA79" s="161">
        <f>AVERAGE(I79:T79)</f>
        <v>0.04</v>
      </c>
    </row>
    <row r="80" spans="3:27" ht="12" customHeight="1" x14ac:dyDescent="0.2">
      <c r="C80" s="325"/>
      <c r="D80" s="296" t="s">
        <v>78</v>
      </c>
      <c r="E80" s="297"/>
      <c r="F80" s="297"/>
      <c r="G80" s="44" t="s">
        <v>29</v>
      </c>
      <c r="H80" s="18" t="s">
        <v>136</v>
      </c>
      <c r="I80" s="18" t="s">
        <v>136</v>
      </c>
      <c r="J80" s="18" t="s">
        <v>136</v>
      </c>
      <c r="K80" s="18" t="s">
        <v>136</v>
      </c>
      <c r="L80" s="18" t="s">
        <v>136</v>
      </c>
      <c r="M80" s="179">
        <v>0.08</v>
      </c>
      <c r="N80" s="18" t="s">
        <v>136</v>
      </c>
      <c r="O80" s="18" t="s">
        <v>136</v>
      </c>
      <c r="P80" s="18" t="s">
        <v>136</v>
      </c>
      <c r="Q80" s="18" t="s">
        <v>136</v>
      </c>
      <c r="R80" s="18" t="s">
        <v>136</v>
      </c>
      <c r="S80" s="67" t="s">
        <v>136</v>
      </c>
      <c r="T80" s="18" t="s">
        <v>136</v>
      </c>
      <c r="U80" s="163" t="s">
        <v>136</v>
      </c>
      <c r="V80" s="164" t="s">
        <v>149</v>
      </c>
      <c r="W80" s="53">
        <f>COUNT(I80:T80)</f>
        <v>1</v>
      </c>
      <c r="X80" s="108">
        <f t="shared" ref="X80" si="16">MIN(I80:T80)</f>
        <v>0.08</v>
      </c>
      <c r="Y80" s="102" t="s">
        <v>152</v>
      </c>
      <c r="Z80" s="109">
        <f t="shared" ref="Z80" si="17">MAX(I80:T80)</f>
        <v>0.08</v>
      </c>
      <c r="AA80" s="64">
        <f t="shared" ref="AA80" si="18">AVERAGE(I80:T80)</f>
        <v>0.08</v>
      </c>
    </row>
    <row r="81" spans="3:27" ht="12" customHeight="1" x14ac:dyDescent="0.2">
      <c r="C81" s="324" t="s">
        <v>79</v>
      </c>
      <c r="D81" s="293" t="s">
        <v>80</v>
      </c>
      <c r="E81" s="294"/>
      <c r="F81" s="294"/>
      <c r="G81" s="119" t="s">
        <v>29</v>
      </c>
      <c r="H81" s="180" t="s">
        <v>136</v>
      </c>
      <c r="I81" s="28" t="s">
        <v>136</v>
      </c>
      <c r="J81" s="28" t="s">
        <v>136</v>
      </c>
      <c r="K81" s="28" t="s">
        <v>136</v>
      </c>
      <c r="L81" s="28" t="s">
        <v>136</v>
      </c>
      <c r="M81" s="28" t="s">
        <v>136</v>
      </c>
      <c r="N81" s="28" t="s">
        <v>136</v>
      </c>
      <c r="O81" s="28" t="s">
        <v>136</v>
      </c>
      <c r="P81" s="28" t="s">
        <v>136</v>
      </c>
      <c r="Q81" s="28" t="s">
        <v>136</v>
      </c>
      <c r="R81" s="28" t="s">
        <v>136</v>
      </c>
      <c r="S81" s="181" t="s">
        <v>136</v>
      </c>
      <c r="T81" s="28" t="s">
        <v>136</v>
      </c>
      <c r="U81" s="121"/>
      <c r="V81" s="122" t="s">
        <v>136</v>
      </c>
      <c r="W81" s="44"/>
      <c r="X81" s="182"/>
      <c r="Y81" s="183" t="s">
        <v>136</v>
      </c>
      <c r="Z81" s="119"/>
      <c r="AA81" s="180" t="s">
        <v>136</v>
      </c>
    </row>
    <row r="82" spans="3:27" ht="12" x14ac:dyDescent="0.2">
      <c r="C82" s="325"/>
      <c r="D82" s="296" t="s">
        <v>81</v>
      </c>
      <c r="E82" s="297"/>
      <c r="F82" s="297"/>
      <c r="G82" s="44" t="s">
        <v>29</v>
      </c>
      <c r="H82" s="70" t="s">
        <v>136</v>
      </c>
      <c r="I82" s="18" t="s">
        <v>136</v>
      </c>
      <c r="J82" s="18" t="s">
        <v>136</v>
      </c>
      <c r="K82" s="18" t="s">
        <v>136</v>
      </c>
      <c r="L82" s="18" t="s">
        <v>136</v>
      </c>
      <c r="M82" s="18" t="s">
        <v>136</v>
      </c>
      <c r="N82" s="18" t="s">
        <v>136</v>
      </c>
      <c r="O82" s="18" t="s">
        <v>136</v>
      </c>
      <c r="P82" s="18" t="s">
        <v>136</v>
      </c>
      <c r="Q82" s="18" t="s">
        <v>136</v>
      </c>
      <c r="R82" s="18" t="s">
        <v>136</v>
      </c>
      <c r="S82" s="184" t="s">
        <v>136</v>
      </c>
      <c r="T82" s="18" t="s">
        <v>136</v>
      </c>
      <c r="U82" s="121"/>
      <c r="V82" s="122" t="s">
        <v>136</v>
      </c>
      <c r="W82" s="44"/>
      <c r="X82" s="121"/>
      <c r="Y82" s="185" t="s">
        <v>136</v>
      </c>
      <c r="Z82" s="44"/>
      <c r="AA82" s="70" t="s">
        <v>136</v>
      </c>
    </row>
    <row r="83" spans="3:27" ht="12" x14ac:dyDescent="0.2">
      <c r="C83" s="325"/>
      <c r="D83" s="296" t="s">
        <v>82</v>
      </c>
      <c r="E83" s="297"/>
      <c r="F83" s="297"/>
      <c r="G83" s="44" t="s">
        <v>29</v>
      </c>
      <c r="H83" s="70" t="s">
        <v>136</v>
      </c>
      <c r="I83" s="18" t="s">
        <v>136</v>
      </c>
      <c r="J83" s="18" t="s">
        <v>136</v>
      </c>
      <c r="K83" s="18" t="s">
        <v>136</v>
      </c>
      <c r="L83" s="18" t="s">
        <v>136</v>
      </c>
      <c r="M83" s="18" t="s">
        <v>136</v>
      </c>
      <c r="N83" s="18" t="s">
        <v>136</v>
      </c>
      <c r="O83" s="18" t="s">
        <v>136</v>
      </c>
      <c r="P83" s="18" t="s">
        <v>136</v>
      </c>
      <c r="Q83" s="18" t="s">
        <v>136</v>
      </c>
      <c r="R83" s="18" t="s">
        <v>136</v>
      </c>
      <c r="S83" s="184" t="s">
        <v>136</v>
      </c>
      <c r="T83" s="18" t="s">
        <v>136</v>
      </c>
      <c r="U83" s="121"/>
      <c r="V83" s="122" t="s">
        <v>136</v>
      </c>
      <c r="W83" s="44"/>
      <c r="X83" s="121"/>
      <c r="Y83" s="185" t="s">
        <v>136</v>
      </c>
      <c r="Z83" s="44"/>
      <c r="AA83" s="70" t="s">
        <v>136</v>
      </c>
    </row>
    <row r="84" spans="3:27" ht="10.5" customHeight="1" x14ac:dyDescent="0.2">
      <c r="C84" s="325"/>
      <c r="D84" s="296" t="s">
        <v>83</v>
      </c>
      <c r="E84" s="297"/>
      <c r="F84" s="297"/>
      <c r="G84" s="44" t="s">
        <v>29</v>
      </c>
      <c r="H84" s="70" t="s">
        <v>186</v>
      </c>
      <c r="I84" s="18" t="s">
        <v>136</v>
      </c>
      <c r="J84" s="18" t="s">
        <v>136</v>
      </c>
      <c r="K84" s="18" t="s">
        <v>136</v>
      </c>
      <c r="L84" s="18" t="s">
        <v>136</v>
      </c>
      <c r="M84" s="18" t="s">
        <v>136</v>
      </c>
      <c r="N84" s="18" t="s">
        <v>136</v>
      </c>
      <c r="O84" s="18" t="s">
        <v>136</v>
      </c>
      <c r="P84" s="18" t="s">
        <v>136</v>
      </c>
      <c r="Q84" s="18" t="s">
        <v>136</v>
      </c>
      <c r="R84" s="18" t="s">
        <v>136</v>
      </c>
      <c r="S84" s="184" t="s">
        <v>136</v>
      </c>
      <c r="T84" s="18" t="s">
        <v>136</v>
      </c>
      <c r="U84" s="121"/>
      <c r="V84" s="122" t="s">
        <v>136</v>
      </c>
      <c r="W84" s="44"/>
      <c r="X84" s="121"/>
      <c r="Y84" s="185" t="s">
        <v>136</v>
      </c>
      <c r="Z84" s="44"/>
      <c r="AA84" s="70" t="s">
        <v>136</v>
      </c>
    </row>
    <row r="85" spans="3:27" ht="10.5" customHeight="1" x14ac:dyDescent="0.2">
      <c r="C85" s="326"/>
      <c r="D85" s="299" t="s">
        <v>84</v>
      </c>
      <c r="E85" s="300"/>
      <c r="F85" s="300"/>
      <c r="G85" s="53" t="s">
        <v>29</v>
      </c>
      <c r="H85" s="71" t="s">
        <v>186</v>
      </c>
      <c r="I85" s="27" t="s">
        <v>136</v>
      </c>
      <c r="J85" s="27" t="s">
        <v>136</v>
      </c>
      <c r="K85" s="27" t="s">
        <v>136</v>
      </c>
      <c r="L85" s="27" t="s">
        <v>136</v>
      </c>
      <c r="M85" s="27" t="s">
        <v>136</v>
      </c>
      <c r="N85" s="27" t="s">
        <v>136</v>
      </c>
      <c r="O85" s="27" t="s">
        <v>136</v>
      </c>
      <c r="P85" s="27" t="s">
        <v>136</v>
      </c>
      <c r="Q85" s="27" t="s">
        <v>136</v>
      </c>
      <c r="R85" s="27" t="s">
        <v>136</v>
      </c>
      <c r="S85" s="186" t="s">
        <v>136</v>
      </c>
      <c r="T85" s="27" t="s">
        <v>136</v>
      </c>
      <c r="U85" s="163"/>
      <c r="V85" s="164" t="s">
        <v>136</v>
      </c>
      <c r="W85" s="53"/>
      <c r="X85" s="163"/>
      <c r="Y85" s="164" t="s">
        <v>136</v>
      </c>
      <c r="Z85" s="53"/>
      <c r="AA85" s="71" t="s">
        <v>136</v>
      </c>
    </row>
    <row r="86" spans="3:27" ht="12" customHeight="1" x14ac:dyDescent="0.2">
      <c r="C86" s="324" t="s">
        <v>85</v>
      </c>
      <c r="D86" s="293" t="s">
        <v>86</v>
      </c>
      <c r="E86" s="294"/>
      <c r="F86" s="294"/>
      <c r="G86" s="119" t="s">
        <v>29</v>
      </c>
      <c r="H86" s="28" t="s">
        <v>187</v>
      </c>
      <c r="I86" s="28" t="s">
        <v>136</v>
      </c>
      <c r="J86" s="28" t="s">
        <v>136</v>
      </c>
      <c r="K86" s="28" t="s">
        <v>136</v>
      </c>
      <c r="L86" s="28" t="s">
        <v>136</v>
      </c>
      <c r="M86" s="187">
        <v>6.0000000000000001E-3</v>
      </c>
      <c r="N86" s="28" t="s">
        <v>136</v>
      </c>
      <c r="O86" s="28" t="s">
        <v>136</v>
      </c>
      <c r="P86" s="28" t="s">
        <v>136</v>
      </c>
      <c r="Q86" s="28" t="s">
        <v>136</v>
      </c>
      <c r="R86" s="28" t="s">
        <v>136</v>
      </c>
      <c r="S86" s="28" t="s">
        <v>136</v>
      </c>
      <c r="T86" s="28" t="s">
        <v>136</v>
      </c>
      <c r="U86" s="182">
        <v>0</v>
      </c>
      <c r="V86" s="122" t="s">
        <v>149</v>
      </c>
      <c r="W86" s="119">
        <v>1</v>
      </c>
      <c r="X86" s="128">
        <f t="shared" ref="X86" si="19">MIN(I86:T86)</f>
        <v>6.0000000000000001E-3</v>
      </c>
      <c r="Y86" s="50" t="s">
        <v>152</v>
      </c>
      <c r="Z86" s="129">
        <f t="shared" ref="Z86" si="20">MAX(I86:T86)</f>
        <v>6.0000000000000001E-3</v>
      </c>
      <c r="AA86" s="127">
        <f t="shared" ref="AA86" si="21">AVERAGE(I86:T86)</f>
        <v>6.0000000000000001E-3</v>
      </c>
    </row>
    <row r="87" spans="3:27" ht="12" x14ac:dyDescent="0.2">
      <c r="C87" s="325"/>
      <c r="D87" s="296" t="s">
        <v>87</v>
      </c>
      <c r="E87" s="297"/>
      <c r="F87" s="297"/>
      <c r="G87" s="44" t="s">
        <v>29</v>
      </c>
      <c r="H87" s="18" t="s">
        <v>179</v>
      </c>
      <c r="I87" s="18" t="s">
        <v>136</v>
      </c>
      <c r="J87" s="18" t="s">
        <v>136</v>
      </c>
      <c r="K87" s="18" t="s">
        <v>136</v>
      </c>
      <c r="L87" s="18" t="s">
        <v>136</v>
      </c>
      <c r="M87" s="18" t="s">
        <v>136</v>
      </c>
      <c r="N87" s="18" t="s">
        <v>136</v>
      </c>
      <c r="O87" s="18" t="s">
        <v>136</v>
      </c>
      <c r="P87" s="18" t="s">
        <v>136</v>
      </c>
      <c r="Q87" s="18" t="s">
        <v>136</v>
      </c>
      <c r="R87" s="18" t="s">
        <v>136</v>
      </c>
      <c r="S87" s="18" t="s">
        <v>136</v>
      </c>
      <c r="T87" s="18" t="s">
        <v>136</v>
      </c>
      <c r="U87" s="121"/>
      <c r="V87" s="122" t="s">
        <v>136</v>
      </c>
      <c r="W87" s="44"/>
      <c r="X87" s="121"/>
      <c r="Y87" s="122" t="s">
        <v>136</v>
      </c>
      <c r="Z87" s="44"/>
      <c r="AA87" s="70" t="s">
        <v>136</v>
      </c>
    </row>
    <row r="88" spans="3:27" ht="12" x14ac:dyDescent="0.2">
      <c r="C88" s="325"/>
      <c r="D88" s="296" t="s">
        <v>88</v>
      </c>
      <c r="E88" s="297"/>
      <c r="F88" s="297"/>
      <c r="G88" s="44" t="s">
        <v>29</v>
      </c>
      <c r="H88" s="18" t="s">
        <v>188</v>
      </c>
      <c r="I88" s="18" t="s">
        <v>136</v>
      </c>
      <c r="J88" s="18" t="s">
        <v>136</v>
      </c>
      <c r="K88" s="18" t="s">
        <v>136</v>
      </c>
      <c r="L88" s="18" t="s">
        <v>136</v>
      </c>
      <c r="M88" s="18" t="s">
        <v>136</v>
      </c>
      <c r="N88" s="18" t="s">
        <v>136</v>
      </c>
      <c r="O88" s="18" t="s">
        <v>136</v>
      </c>
      <c r="P88" s="18" t="s">
        <v>136</v>
      </c>
      <c r="Q88" s="18" t="s">
        <v>136</v>
      </c>
      <c r="R88" s="18" t="s">
        <v>136</v>
      </c>
      <c r="S88" s="18" t="s">
        <v>136</v>
      </c>
      <c r="T88" s="18" t="s">
        <v>136</v>
      </c>
      <c r="U88" s="121"/>
      <c r="V88" s="122" t="s">
        <v>136</v>
      </c>
      <c r="W88" s="44"/>
      <c r="X88" s="121"/>
      <c r="Y88" s="122" t="s">
        <v>136</v>
      </c>
      <c r="Z88" s="44"/>
      <c r="AA88" s="70" t="s">
        <v>136</v>
      </c>
    </row>
    <row r="89" spans="3:27" ht="12" x14ac:dyDescent="0.2">
      <c r="C89" s="325"/>
      <c r="D89" s="327" t="s">
        <v>89</v>
      </c>
      <c r="E89" s="328"/>
      <c r="F89" s="328"/>
      <c r="G89" s="75" t="s">
        <v>29</v>
      </c>
      <c r="H89" s="130" t="s">
        <v>189</v>
      </c>
      <c r="I89" s="130" t="s">
        <v>136</v>
      </c>
      <c r="J89" s="130" t="s">
        <v>136</v>
      </c>
      <c r="K89" s="130" t="s">
        <v>136</v>
      </c>
      <c r="L89" s="130" t="s">
        <v>136</v>
      </c>
      <c r="M89" s="130" t="s">
        <v>136</v>
      </c>
      <c r="N89" s="130" t="s">
        <v>136</v>
      </c>
      <c r="O89" s="130" t="s">
        <v>136</v>
      </c>
      <c r="P89" s="130" t="s">
        <v>136</v>
      </c>
      <c r="Q89" s="130" t="s">
        <v>136</v>
      </c>
      <c r="R89" s="130" t="s">
        <v>136</v>
      </c>
      <c r="S89" s="130" t="s">
        <v>136</v>
      </c>
      <c r="T89" s="130" t="s">
        <v>136</v>
      </c>
      <c r="U89" s="132"/>
      <c r="V89" s="133" t="s">
        <v>136</v>
      </c>
      <c r="W89" s="75"/>
      <c r="X89" s="132"/>
      <c r="Y89" s="133" t="s">
        <v>136</v>
      </c>
      <c r="Z89" s="75"/>
      <c r="AA89" s="175" t="s">
        <v>136</v>
      </c>
    </row>
    <row r="90" spans="3:27" ht="12" x14ac:dyDescent="0.2">
      <c r="C90" s="325"/>
      <c r="D90" s="296" t="s">
        <v>90</v>
      </c>
      <c r="E90" s="297"/>
      <c r="F90" s="297"/>
      <c r="G90" s="44" t="s">
        <v>29</v>
      </c>
      <c r="H90" s="18" t="s">
        <v>190</v>
      </c>
      <c r="I90" s="18" t="s">
        <v>136</v>
      </c>
      <c r="J90" s="18" t="s">
        <v>136</v>
      </c>
      <c r="K90" s="18" t="s">
        <v>136</v>
      </c>
      <c r="L90" s="18" t="s">
        <v>136</v>
      </c>
      <c r="M90" s="18" t="s">
        <v>136</v>
      </c>
      <c r="N90" s="18" t="s">
        <v>136</v>
      </c>
      <c r="O90" s="18" t="s">
        <v>136</v>
      </c>
      <c r="P90" s="18" t="s">
        <v>136</v>
      </c>
      <c r="Q90" s="18" t="s">
        <v>136</v>
      </c>
      <c r="R90" s="18" t="s">
        <v>136</v>
      </c>
      <c r="S90" s="18" t="s">
        <v>136</v>
      </c>
      <c r="T90" s="18" t="s">
        <v>136</v>
      </c>
      <c r="U90" s="121"/>
      <c r="V90" s="122" t="s">
        <v>136</v>
      </c>
      <c r="W90" s="44"/>
      <c r="X90" s="15"/>
      <c r="Y90" s="122" t="s">
        <v>136</v>
      </c>
      <c r="Z90" s="17"/>
      <c r="AA90" s="17" t="s">
        <v>136</v>
      </c>
    </row>
    <row r="91" spans="3:27" ht="12" x14ac:dyDescent="0.2">
      <c r="C91" s="325"/>
      <c r="D91" s="296" t="s">
        <v>91</v>
      </c>
      <c r="E91" s="297"/>
      <c r="F91" s="297"/>
      <c r="G91" s="44" t="s">
        <v>29</v>
      </c>
      <c r="H91" s="18" t="s">
        <v>191</v>
      </c>
      <c r="I91" s="18" t="s">
        <v>136</v>
      </c>
      <c r="J91" s="18" t="s">
        <v>136</v>
      </c>
      <c r="K91" s="18" t="s">
        <v>136</v>
      </c>
      <c r="L91" s="18" t="s">
        <v>136</v>
      </c>
      <c r="M91" s="18" t="s">
        <v>136</v>
      </c>
      <c r="N91" s="18" t="s">
        <v>136</v>
      </c>
      <c r="O91" s="18" t="s">
        <v>136</v>
      </c>
      <c r="P91" s="18" t="s">
        <v>136</v>
      </c>
      <c r="Q91" s="18" t="s">
        <v>136</v>
      </c>
      <c r="R91" s="18" t="s">
        <v>136</v>
      </c>
      <c r="S91" s="18" t="s">
        <v>136</v>
      </c>
      <c r="T91" s="18" t="s">
        <v>136</v>
      </c>
      <c r="U91" s="121"/>
      <c r="V91" s="122" t="s">
        <v>136</v>
      </c>
      <c r="W91" s="44"/>
      <c r="X91" s="15"/>
      <c r="Y91" s="122" t="s">
        <v>136</v>
      </c>
      <c r="Z91" s="17"/>
      <c r="AA91" s="17" t="s">
        <v>136</v>
      </c>
    </row>
    <row r="92" spans="3:27" ht="12" x14ac:dyDescent="0.2">
      <c r="C92" s="325"/>
      <c r="D92" s="296" t="s">
        <v>92</v>
      </c>
      <c r="E92" s="297"/>
      <c r="F92" s="297"/>
      <c r="G92" s="44" t="s">
        <v>29</v>
      </c>
      <c r="H92" s="18" t="s">
        <v>171</v>
      </c>
      <c r="I92" s="18" t="s">
        <v>136</v>
      </c>
      <c r="J92" s="18" t="s">
        <v>136</v>
      </c>
      <c r="K92" s="18" t="s">
        <v>136</v>
      </c>
      <c r="L92" s="18" t="s">
        <v>136</v>
      </c>
      <c r="M92" s="18" t="s">
        <v>136</v>
      </c>
      <c r="N92" s="18" t="s">
        <v>136</v>
      </c>
      <c r="O92" s="18" t="s">
        <v>136</v>
      </c>
      <c r="P92" s="18" t="s">
        <v>136</v>
      </c>
      <c r="Q92" s="18" t="s">
        <v>136</v>
      </c>
      <c r="R92" s="18" t="s">
        <v>136</v>
      </c>
      <c r="S92" s="18" t="s">
        <v>136</v>
      </c>
      <c r="T92" s="18" t="s">
        <v>136</v>
      </c>
      <c r="U92" s="121"/>
      <c r="V92" s="122" t="s">
        <v>136</v>
      </c>
      <c r="W92" s="44"/>
      <c r="X92" s="15"/>
      <c r="Y92" s="122" t="s">
        <v>136</v>
      </c>
      <c r="Z92" s="17"/>
      <c r="AA92" s="17" t="s">
        <v>136</v>
      </c>
    </row>
    <row r="93" spans="3:27" ht="12" x14ac:dyDescent="0.2">
      <c r="C93" s="325"/>
      <c r="D93" s="327" t="s">
        <v>93</v>
      </c>
      <c r="E93" s="328"/>
      <c r="F93" s="328"/>
      <c r="G93" s="75" t="s">
        <v>29</v>
      </c>
      <c r="H93" s="130" t="s">
        <v>179</v>
      </c>
      <c r="I93" s="130" t="s">
        <v>136</v>
      </c>
      <c r="J93" s="130" t="s">
        <v>136</v>
      </c>
      <c r="K93" s="130" t="s">
        <v>136</v>
      </c>
      <c r="L93" s="130" t="s">
        <v>136</v>
      </c>
      <c r="M93" s="130" t="s">
        <v>136</v>
      </c>
      <c r="N93" s="130" t="s">
        <v>136</v>
      </c>
      <c r="O93" s="130" t="s">
        <v>136</v>
      </c>
      <c r="P93" s="130" t="s">
        <v>136</v>
      </c>
      <c r="Q93" s="130" t="s">
        <v>136</v>
      </c>
      <c r="R93" s="130" t="s">
        <v>136</v>
      </c>
      <c r="S93" s="130" t="s">
        <v>136</v>
      </c>
      <c r="T93" s="130" t="s">
        <v>136</v>
      </c>
      <c r="U93" s="132"/>
      <c r="V93" s="133" t="s">
        <v>136</v>
      </c>
      <c r="W93" s="75"/>
      <c r="X93" s="188"/>
      <c r="Y93" s="133" t="s">
        <v>136</v>
      </c>
      <c r="Z93" s="189"/>
      <c r="AA93" s="189" t="s">
        <v>136</v>
      </c>
    </row>
    <row r="94" spans="3:27" ht="12" x14ac:dyDescent="0.2">
      <c r="C94" s="325"/>
      <c r="D94" s="296" t="s">
        <v>94</v>
      </c>
      <c r="E94" s="297"/>
      <c r="F94" s="297"/>
      <c r="G94" s="44" t="s">
        <v>29</v>
      </c>
      <c r="H94" s="18" t="s">
        <v>179</v>
      </c>
      <c r="I94" s="18" t="s">
        <v>136</v>
      </c>
      <c r="J94" s="18" t="s">
        <v>136</v>
      </c>
      <c r="K94" s="18" t="s">
        <v>136</v>
      </c>
      <c r="L94" s="18" t="s">
        <v>136</v>
      </c>
      <c r="M94" s="18" t="s">
        <v>136</v>
      </c>
      <c r="N94" s="18" t="s">
        <v>136</v>
      </c>
      <c r="O94" s="18" t="s">
        <v>136</v>
      </c>
      <c r="P94" s="18" t="s">
        <v>136</v>
      </c>
      <c r="Q94" s="18" t="s">
        <v>136</v>
      </c>
      <c r="R94" s="18" t="s">
        <v>136</v>
      </c>
      <c r="S94" s="18" t="s">
        <v>136</v>
      </c>
      <c r="T94" s="18" t="s">
        <v>136</v>
      </c>
      <c r="U94" s="121"/>
      <c r="V94" s="122" t="s">
        <v>136</v>
      </c>
      <c r="W94" s="44"/>
      <c r="X94" s="15"/>
      <c r="Y94" s="122" t="s">
        <v>136</v>
      </c>
      <c r="Z94" s="17"/>
      <c r="AA94" s="17" t="s">
        <v>136</v>
      </c>
    </row>
    <row r="95" spans="3:27" ht="12" x14ac:dyDescent="0.2">
      <c r="C95" s="325"/>
      <c r="D95" s="296" t="s">
        <v>95</v>
      </c>
      <c r="E95" s="297"/>
      <c r="F95" s="297"/>
      <c r="G95" s="44" t="s">
        <v>29</v>
      </c>
      <c r="H95" s="18" t="s">
        <v>184</v>
      </c>
      <c r="I95" s="18" t="s">
        <v>136</v>
      </c>
      <c r="J95" s="18" t="s">
        <v>136</v>
      </c>
      <c r="K95" s="18" t="s">
        <v>136</v>
      </c>
      <c r="L95" s="18" t="s">
        <v>136</v>
      </c>
      <c r="M95" s="18" t="s">
        <v>136</v>
      </c>
      <c r="N95" s="18" t="s">
        <v>136</v>
      </c>
      <c r="O95" s="18" t="s">
        <v>136</v>
      </c>
      <c r="P95" s="18" t="s">
        <v>136</v>
      </c>
      <c r="Q95" s="18" t="s">
        <v>136</v>
      </c>
      <c r="R95" s="18" t="s">
        <v>136</v>
      </c>
      <c r="S95" s="18" t="s">
        <v>136</v>
      </c>
      <c r="T95" s="18" t="s">
        <v>136</v>
      </c>
      <c r="U95" s="121"/>
      <c r="V95" s="122" t="s">
        <v>136</v>
      </c>
      <c r="W95" s="44"/>
      <c r="X95" s="15"/>
      <c r="Y95" s="122" t="s">
        <v>136</v>
      </c>
      <c r="Z95" s="17"/>
      <c r="AA95" s="17" t="s">
        <v>136</v>
      </c>
    </row>
    <row r="96" spans="3:27" ht="12" x14ac:dyDescent="0.2">
      <c r="C96" s="325"/>
      <c r="D96" s="296" t="s">
        <v>96</v>
      </c>
      <c r="E96" s="297"/>
      <c r="F96" s="297"/>
      <c r="G96" s="44" t="s">
        <v>29</v>
      </c>
      <c r="H96" s="18" t="s">
        <v>190</v>
      </c>
      <c r="I96" s="18" t="s">
        <v>136</v>
      </c>
      <c r="J96" s="18" t="s">
        <v>136</v>
      </c>
      <c r="K96" s="18" t="s">
        <v>136</v>
      </c>
      <c r="L96" s="18" t="s">
        <v>136</v>
      </c>
      <c r="M96" s="18" t="s">
        <v>136</v>
      </c>
      <c r="N96" s="18" t="s">
        <v>136</v>
      </c>
      <c r="O96" s="18" t="s">
        <v>136</v>
      </c>
      <c r="P96" s="18" t="s">
        <v>136</v>
      </c>
      <c r="Q96" s="18" t="s">
        <v>136</v>
      </c>
      <c r="R96" s="18" t="s">
        <v>136</v>
      </c>
      <c r="S96" s="18" t="s">
        <v>136</v>
      </c>
      <c r="T96" s="18" t="s">
        <v>136</v>
      </c>
      <c r="U96" s="121"/>
      <c r="V96" s="122" t="s">
        <v>136</v>
      </c>
      <c r="W96" s="44"/>
      <c r="X96" s="15"/>
      <c r="Y96" s="122" t="s">
        <v>136</v>
      </c>
      <c r="Z96" s="17"/>
      <c r="AA96" s="17" t="s">
        <v>136</v>
      </c>
    </row>
    <row r="97" spans="3:27" ht="12" x14ac:dyDescent="0.2">
      <c r="C97" s="325"/>
      <c r="D97" s="296" t="s">
        <v>97</v>
      </c>
      <c r="E97" s="297"/>
      <c r="F97" s="297"/>
      <c r="G97" s="75" t="s">
        <v>29</v>
      </c>
      <c r="H97" s="130" t="s">
        <v>181</v>
      </c>
      <c r="I97" s="130" t="s">
        <v>136</v>
      </c>
      <c r="J97" s="130" t="s">
        <v>136</v>
      </c>
      <c r="K97" s="130" t="s">
        <v>136</v>
      </c>
      <c r="L97" s="130" t="s">
        <v>136</v>
      </c>
      <c r="M97" s="130" t="s">
        <v>136</v>
      </c>
      <c r="N97" s="130" t="s">
        <v>136</v>
      </c>
      <c r="O97" s="130" t="s">
        <v>136</v>
      </c>
      <c r="P97" s="130" t="s">
        <v>136</v>
      </c>
      <c r="Q97" s="130" t="s">
        <v>136</v>
      </c>
      <c r="R97" s="130" t="s">
        <v>136</v>
      </c>
      <c r="S97" s="130" t="s">
        <v>136</v>
      </c>
      <c r="T97" s="130" t="s">
        <v>136</v>
      </c>
      <c r="U97" s="132"/>
      <c r="V97" s="133" t="s">
        <v>136</v>
      </c>
      <c r="W97" s="75"/>
      <c r="X97" s="188"/>
      <c r="Y97" s="133" t="s">
        <v>136</v>
      </c>
      <c r="Z97" s="189"/>
      <c r="AA97" s="189" t="s">
        <v>136</v>
      </c>
    </row>
    <row r="98" spans="3:27" ht="12" x14ac:dyDescent="0.2">
      <c r="C98" s="325"/>
      <c r="D98" s="329" t="s">
        <v>98</v>
      </c>
      <c r="E98" s="330"/>
      <c r="F98" s="330"/>
      <c r="G98" s="44" t="s">
        <v>29</v>
      </c>
      <c r="H98" s="18" t="s">
        <v>190</v>
      </c>
      <c r="I98" s="18" t="s">
        <v>136</v>
      </c>
      <c r="J98" s="18" t="s">
        <v>136</v>
      </c>
      <c r="K98" s="18" t="s">
        <v>136</v>
      </c>
      <c r="L98" s="18" t="s">
        <v>136</v>
      </c>
      <c r="M98" s="18" t="s">
        <v>136</v>
      </c>
      <c r="N98" s="18" t="s">
        <v>136</v>
      </c>
      <c r="O98" s="18" t="s">
        <v>136</v>
      </c>
      <c r="P98" s="18" t="s">
        <v>136</v>
      </c>
      <c r="Q98" s="18" t="s">
        <v>136</v>
      </c>
      <c r="R98" s="18" t="s">
        <v>136</v>
      </c>
      <c r="S98" s="18" t="s">
        <v>136</v>
      </c>
      <c r="T98" s="18" t="s">
        <v>136</v>
      </c>
      <c r="U98" s="121"/>
      <c r="V98" s="122" t="s">
        <v>136</v>
      </c>
      <c r="W98" s="44"/>
      <c r="X98" s="15"/>
      <c r="Y98" s="122" t="s">
        <v>136</v>
      </c>
      <c r="Z98" s="17"/>
      <c r="AA98" s="17" t="s">
        <v>136</v>
      </c>
    </row>
    <row r="99" spans="3:27" ht="12" x14ac:dyDescent="0.2">
      <c r="C99" s="325"/>
      <c r="D99" s="296" t="s">
        <v>99</v>
      </c>
      <c r="E99" s="297"/>
      <c r="F99" s="297"/>
      <c r="G99" s="44" t="s">
        <v>29</v>
      </c>
      <c r="H99" s="18" t="s">
        <v>168</v>
      </c>
      <c r="I99" s="18" t="s">
        <v>136</v>
      </c>
      <c r="J99" s="18" t="s">
        <v>136</v>
      </c>
      <c r="K99" s="18" t="s">
        <v>136</v>
      </c>
      <c r="L99" s="18" t="s">
        <v>136</v>
      </c>
      <c r="M99" s="18" t="s">
        <v>136</v>
      </c>
      <c r="N99" s="18" t="s">
        <v>136</v>
      </c>
      <c r="O99" s="18" t="s">
        <v>136</v>
      </c>
      <c r="P99" s="18" t="s">
        <v>136</v>
      </c>
      <c r="Q99" s="18" t="s">
        <v>136</v>
      </c>
      <c r="R99" s="18" t="s">
        <v>136</v>
      </c>
      <c r="S99" s="18" t="s">
        <v>136</v>
      </c>
      <c r="T99" s="18" t="s">
        <v>136</v>
      </c>
      <c r="U99" s="121"/>
      <c r="V99" s="122" t="s">
        <v>136</v>
      </c>
      <c r="W99" s="44"/>
      <c r="X99" s="15"/>
      <c r="Y99" s="122" t="s">
        <v>136</v>
      </c>
      <c r="Z99" s="17"/>
      <c r="AA99" s="17" t="s">
        <v>136</v>
      </c>
    </row>
    <row r="100" spans="3:27" ht="12" x14ac:dyDescent="0.2">
      <c r="C100" s="325"/>
      <c r="D100" s="296" t="s">
        <v>100</v>
      </c>
      <c r="E100" s="297"/>
      <c r="F100" s="297"/>
      <c r="G100" s="44" t="s">
        <v>29</v>
      </c>
      <c r="H100" s="18" t="s">
        <v>190</v>
      </c>
      <c r="I100" s="18" t="s">
        <v>136</v>
      </c>
      <c r="J100" s="18" t="s">
        <v>136</v>
      </c>
      <c r="K100" s="18" t="s">
        <v>136</v>
      </c>
      <c r="L100" s="18" t="s">
        <v>136</v>
      </c>
      <c r="M100" s="18" t="s">
        <v>136</v>
      </c>
      <c r="N100" s="18" t="s">
        <v>136</v>
      </c>
      <c r="O100" s="18" t="s">
        <v>136</v>
      </c>
      <c r="P100" s="18" t="s">
        <v>136</v>
      </c>
      <c r="Q100" s="18" t="s">
        <v>136</v>
      </c>
      <c r="R100" s="18" t="s">
        <v>136</v>
      </c>
      <c r="S100" s="18" t="s">
        <v>136</v>
      </c>
      <c r="T100" s="18" t="s">
        <v>136</v>
      </c>
      <c r="U100" s="121"/>
      <c r="V100" s="122" t="s">
        <v>136</v>
      </c>
      <c r="W100" s="44"/>
      <c r="X100" s="15"/>
      <c r="Y100" s="122" t="s">
        <v>136</v>
      </c>
      <c r="Z100" s="17"/>
      <c r="AA100" s="17" t="s">
        <v>136</v>
      </c>
    </row>
    <row r="101" spans="3:27" ht="12" x14ac:dyDescent="0.2">
      <c r="C101" s="325"/>
      <c r="D101" s="296" t="s">
        <v>101</v>
      </c>
      <c r="E101" s="297"/>
      <c r="F101" s="297"/>
      <c r="G101" s="75" t="s">
        <v>29</v>
      </c>
      <c r="H101" s="130" t="s">
        <v>136</v>
      </c>
      <c r="I101" s="130" t="s">
        <v>136</v>
      </c>
      <c r="J101" s="130" t="s">
        <v>136</v>
      </c>
      <c r="K101" s="130" t="s">
        <v>136</v>
      </c>
      <c r="L101" s="130" t="s">
        <v>136</v>
      </c>
      <c r="M101" s="130" t="s">
        <v>136</v>
      </c>
      <c r="N101" s="130" t="s">
        <v>136</v>
      </c>
      <c r="O101" s="130" t="s">
        <v>136</v>
      </c>
      <c r="P101" s="130" t="s">
        <v>136</v>
      </c>
      <c r="Q101" s="130" t="s">
        <v>136</v>
      </c>
      <c r="R101" s="130" t="s">
        <v>136</v>
      </c>
      <c r="S101" s="130" t="s">
        <v>136</v>
      </c>
      <c r="T101" s="130" t="s">
        <v>136</v>
      </c>
      <c r="U101" s="132"/>
      <c r="V101" s="133" t="s">
        <v>136</v>
      </c>
      <c r="W101" s="75"/>
      <c r="X101" s="188"/>
      <c r="Y101" s="133" t="s">
        <v>136</v>
      </c>
      <c r="Z101" s="189"/>
      <c r="AA101" s="189" t="s">
        <v>136</v>
      </c>
    </row>
    <row r="102" spans="3:27" ht="12" x14ac:dyDescent="0.2">
      <c r="C102" s="325"/>
      <c r="D102" s="329" t="s">
        <v>102</v>
      </c>
      <c r="E102" s="330"/>
      <c r="F102" s="330"/>
      <c r="G102" s="44" t="s">
        <v>29</v>
      </c>
      <c r="H102" s="18" t="s">
        <v>192</v>
      </c>
      <c r="I102" s="18" t="s">
        <v>136</v>
      </c>
      <c r="J102" s="18" t="s">
        <v>136</v>
      </c>
      <c r="K102" s="18" t="s">
        <v>136</v>
      </c>
      <c r="L102" s="18" t="s">
        <v>136</v>
      </c>
      <c r="M102" s="18" t="s">
        <v>136</v>
      </c>
      <c r="N102" s="18" t="s">
        <v>136</v>
      </c>
      <c r="O102" s="18" t="s">
        <v>136</v>
      </c>
      <c r="P102" s="18" t="s">
        <v>136</v>
      </c>
      <c r="Q102" s="18" t="s">
        <v>136</v>
      </c>
      <c r="R102" s="18" t="s">
        <v>136</v>
      </c>
      <c r="S102" s="18" t="s">
        <v>136</v>
      </c>
      <c r="T102" s="18" t="s">
        <v>136</v>
      </c>
      <c r="U102" s="121"/>
      <c r="V102" s="122" t="s">
        <v>136</v>
      </c>
      <c r="W102" s="44"/>
      <c r="X102" s="121"/>
      <c r="Y102" s="122" t="s">
        <v>136</v>
      </c>
      <c r="Z102" s="44"/>
      <c r="AA102" s="70" t="s">
        <v>136</v>
      </c>
    </row>
    <row r="103" spans="3:27" ht="12" x14ac:dyDescent="0.2">
      <c r="C103" s="325"/>
      <c r="D103" s="296" t="s">
        <v>103</v>
      </c>
      <c r="E103" s="297"/>
      <c r="F103" s="297"/>
      <c r="G103" s="44" t="s">
        <v>29</v>
      </c>
      <c r="H103" s="18" t="s">
        <v>193</v>
      </c>
      <c r="I103" s="18" t="s">
        <v>136</v>
      </c>
      <c r="J103" s="18" t="s">
        <v>136</v>
      </c>
      <c r="K103" s="18" t="s">
        <v>136</v>
      </c>
      <c r="L103" s="18" t="s">
        <v>136</v>
      </c>
      <c r="M103" s="18" t="s">
        <v>136</v>
      </c>
      <c r="N103" s="18" t="s">
        <v>136</v>
      </c>
      <c r="O103" s="18" t="s">
        <v>136</v>
      </c>
      <c r="P103" s="18" t="s">
        <v>136</v>
      </c>
      <c r="Q103" s="18" t="s">
        <v>136</v>
      </c>
      <c r="R103" s="18" t="s">
        <v>136</v>
      </c>
      <c r="S103" s="18" t="s">
        <v>136</v>
      </c>
      <c r="T103" s="18" t="s">
        <v>136</v>
      </c>
      <c r="U103" s="121"/>
      <c r="V103" s="122" t="s">
        <v>136</v>
      </c>
      <c r="W103" s="44"/>
      <c r="X103" s="121"/>
      <c r="Y103" s="122" t="s">
        <v>136</v>
      </c>
      <c r="Z103" s="44"/>
      <c r="AA103" s="70" t="s">
        <v>136</v>
      </c>
    </row>
    <row r="104" spans="3:27" ht="12" x14ac:dyDescent="0.2">
      <c r="C104" s="325"/>
      <c r="D104" s="296" t="s">
        <v>104</v>
      </c>
      <c r="E104" s="297"/>
      <c r="F104" s="297"/>
      <c r="G104" s="44" t="s">
        <v>29</v>
      </c>
      <c r="H104" s="18" t="s">
        <v>188</v>
      </c>
      <c r="I104" s="18" t="s">
        <v>136</v>
      </c>
      <c r="J104" s="18" t="s">
        <v>136</v>
      </c>
      <c r="K104" s="18" t="s">
        <v>136</v>
      </c>
      <c r="L104" s="18" t="s">
        <v>136</v>
      </c>
      <c r="M104" s="18" t="s">
        <v>136</v>
      </c>
      <c r="N104" s="18" t="s">
        <v>136</v>
      </c>
      <c r="O104" s="18" t="s">
        <v>136</v>
      </c>
      <c r="P104" s="18" t="s">
        <v>136</v>
      </c>
      <c r="Q104" s="18" t="s">
        <v>136</v>
      </c>
      <c r="R104" s="18" t="s">
        <v>136</v>
      </c>
      <c r="S104" s="18" t="s">
        <v>136</v>
      </c>
      <c r="T104" s="18" t="s">
        <v>136</v>
      </c>
      <c r="U104" s="121"/>
      <c r="V104" s="122" t="s">
        <v>136</v>
      </c>
      <c r="W104" s="44"/>
      <c r="X104" s="15"/>
      <c r="Y104" s="122" t="s">
        <v>136</v>
      </c>
      <c r="Z104" s="17"/>
      <c r="AA104" s="18" t="s">
        <v>136</v>
      </c>
    </row>
    <row r="105" spans="3:27" ht="12" x14ac:dyDescent="0.2">
      <c r="C105" s="325"/>
      <c r="D105" s="327" t="s">
        <v>105</v>
      </c>
      <c r="E105" s="328"/>
      <c r="F105" s="328"/>
      <c r="G105" s="75" t="s">
        <v>29</v>
      </c>
      <c r="H105" s="130" t="s">
        <v>136</v>
      </c>
      <c r="I105" s="130" t="s">
        <v>136</v>
      </c>
      <c r="J105" s="130" t="s">
        <v>136</v>
      </c>
      <c r="K105" s="130" t="s">
        <v>136</v>
      </c>
      <c r="L105" s="130" t="s">
        <v>136</v>
      </c>
      <c r="M105" s="130" t="s">
        <v>136</v>
      </c>
      <c r="N105" s="130" t="s">
        <v>136</v>
      </c>
      <c r="O105" s="130" t="s">
        <v>136</v>
      </c>
      <c r="P105" s="130" t="s">
        <v>136</v>
      </c>
      <c r="Q105" s="130" t="s">
        <v>136</v>
      </c>
      <c r="R105" s="130" t="s">
        <v>136</v>
      </c>
      <c r="S105" s="130" t="s">
        <v>136</v>
      </c>
      <c r="T105" s="130" t="s">
        <v>136</v>
      </c>
      <c r="U105" s="132"/>
      <c r="V105" s="133" t="s">
        <v>136</v>
      </c>
      <c r="W105" s="75"/>
      <c r="X105" s="132"/>
      <c r="Y105" s="133" t="s">
        <v>136</v>
      </c>
      <c r="Z105" s="75"/>
      <c r="AA105" s="175" t="s">
        <v>136</v>
      </c>
    </row>
    <row r="106" spans="3:27" ht="12" x14ac:dyDescent="0.2">
      <c r="C106" s="325"/>
      <c r="D106" s="296" t="s">
        <v>106</v>
      </c>
      <c r="E106" s="297"/>
      <c r="F106" s="297"/>
      <c r="G106" s="44" t="s">
        <v>29</v>
      </c>
      <c r="H106" s="18" t="s">
        <v>194</v>
      </c>
      <c r="I106" s="18" t="s">
        <v>136</v>
      </c>
      <c r="J106" s="18" t="s">
        <v>136</v>
      </c>
      <c r="K106" s="18" t="s">
        <v>136</v>
      </c>
      <c r="L106" s="18" t="s">
        <v>136</v>
      </c>
      <c r="M106" s="18" t="s">
        <v>136</v>
      </c>
      <c r="N106" s="18" t="s">
        <v>136</v>
      </c>
      <c r="O106" s="18" t="s">
        <v>136</v>
      </c>
      <c r="P106" s="18" t="s">
        <v>136</v>
      </c>
      <c r="Q106" s="18" t="s">
        <v>136</v>
      </c>
      <c r="R106" s="18" t="s">
        <v>136</v>
      </c>
      <c r="S106" s="18" t="s">
        <v>136</v>
      </c>
      <c r="T106" s="18" t="s">
        <v>136</v>
      </c>
      <c r="U106" s="121"/>
      <c r="V106" s="122" t="s">
        <v>136</v>
      </c>
      <c r="W106" s="44"/>
      <c r="X106" s="121"/>
      <c r="Y106" s="122" t="s">
        <v>136</v>
      </c>
      <c r="Z106" s="44"/>
      <c r="AA106" s="70" t="s">
        <v>136</v>
      </c>
    </row>
    <row r="107" spans="3:27" ht="12" x14ac:dyDescent="0.2">
      <c r="C107" s="325"/>
      <c r="D107" s="296" t="s">
        <v>107</v>
      </c>
      <c r="E107" s="297"/>
      <c r="F107" s="297"/>
      <c r="G107" s="44" t="s">
        <v>29</v>
      </c>
      <c r="H107" s="18" t="s">
        <v>174</v>
      </c>
      <c r="I107" s="18" t="s">
        <v>136</v>
      </c>
      <c r="J107" s="18" t="s">
        <v>136</v>
      </c>
      <c r="K107" s="18" t="s">
        <v>136</v>
      </c>
      <c r="L107" s="18" t="s">
        <v>136</v>
      </c>
      <c r="M107" s="18" t="s">
        <v>136</v>
      </c>
      <c r="N107" s="18" t="s">
        <v>136</v>
      </c>
      <c r="O107" s="18" t="s">
        <v>136</v>
      </c>
      <c r="P107" s="18" t="s">
        <v>136</v>
      </c>
      <c r="Q107" s="18" t="s">
        <v>136</v>
      </c>
      <c r="R107" s="18" t="s">
        <v>136</v>
      </c>
      <c r="S107" s="18" t="s">
        <v>136</v>
      </c>
      <c r="T107" s="18" t="s">
        <v>136</v>
      </c>
      <c r="U107" s="121"/>
      <c r="V107" s="122" t="s">
        <v>136</v>
      </c>
      <c r="W107" s="44"/>
      <c r="X107" s="121"/>
      <c r="Y107" s="122" t="s">
        <v>136</v>
      </c>
      <c r="Z107" s="44"/>
      <c r="AA107" s="70" t="s">
        <v>136</v>
      </c>
    </row>
    <row r="108" spans="3:27" ht="12" x14ac:dyDescent="0.2">
      <c r="C108" s="325"/>
      <c r="D108" s="296" t="s">
        <v>203</v>
      </c>
      <c r="E108" s="297"/>
      <c r="F108" s="297"/>
      <c r="G108" s="44" t="s">
        <v>29</v>
      </c>
      <c r="H108" s="18" t="s">
        <v>176</v>
      </c>
      <c r="I108" s="18" t="s">
        <v>136</v>
      </c>
      <c r="J108" s="18" t="s">
        <v>136</v>
      </c>
      <c r="K108" s="18" t="s">
        <v>136</v>
      </c>
      <c r="L108" s="18" t="s">
        <v>136</v>
      </c>
      <c r="M108" s="18" t="s">
        <v>136</v>
      </c>
      <c r="N108" s="18" t="s">
        <v>136</v>
      </c>
      <c r="O108" s="18" t="s">
        <v>136</v>
      </c>
      <c r="P108" s="18" t="s">
        <v>136</v>
      </c>
      <c r="Q108" s="18" t="s">
        <v>136</v>
      </c>
      <c r="R108" s="18" t="s">
        <v>136</v>
      </c>
      <c r="S108" s="18" t="s">
        <v>136</v>
      </c>
      <c r="T108" s="18" t="s">
        <v>136</v>
      </c>
      <c r="U108" s="121"/>
      <c r="V108" s="122" t="s">
        <v>136</v>
      </c>
      <c r="W108" s="44"/>
      <c r="X108" s="121"/>
      <c r="Y108" s="122" t="s">
        <v>136</v>
      </c>
      <c r="Z108" s="44"/>
      <c r="AA108" s="70" t="s">
        <v>136</v>
      </c>
    </row>
    <row r="109" spans="3:27" ht="12" x14ac:dyDescent="0.2">
      <c r="C109" s="325"/>
      <c r="D109" s="331" t="s">
        <v>108</v>
      </c>
      <c r="E109" s="332"/>
      <c r="F109" s="332"/>
      <c r="G109" s="75" t="s">
        <v>29</v>
      </c>
      <c r="H109" s="130" t="s">
        <v>195</v>
      </c>
      <c r="I109" s="130" t="s">
        <v>136</v>
      </c>
      <c r="J109" s="130" t="s">
        <v>136</v>
      </c>
      <c r="K109" s="130" t="s">
        <v>136</v>
      </c>
      <c r="L109" s="130" t="s">
        <v>136</v>
      </c>
      <c r="M109" s="130" t="s">
        <v>136</v>
      </c>
      <c r="N109" s="130" t="s">
        <v>136</v>
      </c>
      <c r="O109" s="130" t="s">
        <v>136</v>
      </c>
      <c r="P109" s="130" t="s">
        <v>136</v>
      </c>
      <c r="Q109" s="130" t="s">
        <v>136</v>
      </c>
      <c r="R109" s="130" t="s">
        <v>136</v>
      </c>
      <c r="S109" s="130" t="s">
        <v>136</v>
      </c>
      <c r="T109" s="130" t="s">
        <v>136</v>
      </c>
      <c r="U109" s="132"/>
      <c r="V109" s="133" t="s">
        <v>136</v>
      </c>
      <c r="W109" s="75"/>
      <c r="X109" s="188"/>
      <c r="Y109" s="133" t="s">
        <v>136</v>
      </c>
      <c r="Z109" s="189"/>
      <c r="AA109" s="130" t="s">
        <v>136</v>
      </c>
    </row>
    <row r="110" spans="3:27" ht="12" x14ac:dyDescent="0.2">
      <c r="C110" s="325"/>
      <c r="D110" s="296" t="s">
        <v>109</v>
      </c>
      <c r="E110" s="297"/>
      <c r="F110" s="297"/>
      <c r="G110" s="44" t="s">
        <v>29</v>
      </c>
      <c r="H110" s="18" t="s">
        <v>189</v>
      </c>
      <c r="I110" s="18" t="s">
        <v>136</v>
      </c>
      <c r="J110" s="18" t="s">
        <v>136</v>
      </c>
      <c r="K110" s="18" t="s">
        <v>136</v>
      </c>
      <c r="L110" s="18" t="s">
        <v>136</v>
      </c>
      <c r="M110" s="18" t="s">
        <v>136</v>
      </c>
      <c r="N110" s="18" t="s">
        <v>136</v>
      </c>
      <c r="O110" s="18" t="s">
        <v>136</v>
      </c>
      <c r="P110" s="18" t="s">
        <v>136</v>
      </c>
      <c r="Q110" s="18" t="s">
        <v>136</v>
      </c>
      <c r="R110" s="18" t="s">
        <v>136</v>
      </c>
      <c r="S110" s="18" t="s">
        <v>136</v>
      </c>
      <c r="T110" s="18" t="s">
        <v>136</v>
      </c>
      <c r="U110" s="121"/>
      <c r="V110" s="122" t="s">
        <v>136</v>
      </c>
      <c r="W110" s="44"/>
      <c r="X110" s="121"/>
      <c r="Y110" s="122" t="s">
        <v>136</v>
      </c>
      <c r="Z110" s="44"/>
      <c r="AA110" s="70" t="s">
        <v>136</v>
      </c>
    </row>
    <row r="111" spans="3:27" ht="12" x14ac:dyDescent="0.2">
      <c r="C111" s="325"/>
      <c r="D111" s="296" t="s">
        <v>110</v>
      </c>
      <c r="E111" s="297"/>
      <c r="F111" s="297"/>
      <c r="G111" s="44" t="s">
        <v>29</v>
      </c>
      <c r="H111" s="18" t="s">
        <v>176</v>
      </c>
      <c r="I111" s="18" t="s">
        <v>136</v>
      </c>
      <c r="J111" s="18" t="s">
        <v>136</v>
      </c>
      <c r="K111" s="18" t="s">
        <v>136</v>
      </c>
      <c r="L111" s="18" t="s">
        <v>136</v>
      </c>
      <c r="M111" s="18" t="s">
        <v>136</v>
      </c>
      <c r="N111" s="18" t="s">
        <v>136</v>
      </c>
      <c r="O111" s="18" t="s">
        <v>136</v>
      </c>
      <c r="P111" s="18" t="s">
        <v>136</v>
      </c>
      <c r="Q111" s="18" t="s">
        <v>136</v>
      </c>
      <c r="R111" s="18" t="s">
        <v>136</v>
      </c>
      <c r="S111" s="18" t="s">
        <v>136</v>
      </c>
      <c r="T111" s="18" t="s">
        <v>136</v>
      </c>
      <c r="U111" s="121"/>
      <c r="V111" s="122" t="s">
        <v>136</v>
      </c>
      <c r="W111" s="44"/>
      <c r="X111" s="121"/>
      <c r="Y111" s="122" t="s">
        <v>136</v>
      </c>
      <c r="Z111" s="44"/>
      <c r="AA111" s="70" t="s">
        <v>136</v>
      </c>
    </row>
    <row r="112" spans="3:27" ht="12" x14ac:dyDescent="0.2">
      <c r="C112" s="325"/>
      <c r="D112" s="333" t="s">
        <v>158</v>
      </c>
      <c r="E112" s="334"/>
      <c r="F112" s="334"/>
      <c r="G112" s="137" t="s">
        <v>29</v>
      </c>
      <c r="H112" s="136" t="s">
        <v>196</v>
      </c>
      <c r="I112" s="136" t="s">
        <v>136</v>
      </c>
      <c r="J112" s="136" t="s">
        <v>136</v>
      </c>
      <c r="K112" s="136" t="s">
        <v>136</v>
      </c>
      <c r="L112" s="136" t="s">
        <v>136</v>
      </c>
      <c r="M112" s="190">
        <v>4.8000000000000001E-5</v>
      </c>
      <c r="N112" s="136" t="s">
        <v>136</v>
      </c>
      <c r="O112" s="136" t="s">
        <v>136</v>
      </c>
      <c r="P112" s="136" t="s">
        <v>136</v>
      </c>
      <c r="Q112" s="136" t="s">
        <v>136</v>
      </c>
      <c r="R112" s="136" t="s">
        <v>136</v>
      </c>
      <c r="S112" s="136" t="s">
        <v>136</v>
      </c>
      <c r="T112" s="136" t="s">
        <v>136</v>
      </c>
      <c r="U112" s="147">
        <v>0</v>
      </c>
      <c r="V112" s="148" t="s">
        <v>149</v>
      </c>
      <c r="W112" s="137">
        <f>COUNT(I112:T112)</f>
        <v>1</v>
      </c>
      <c r="X112" s="191">
        <f t="shared" ref="X112:X121" si="22">MIN(I112:T112)</f>
        <v>4.8000000000000001E-5</v>
      </c>
      <c r="Y112" s="192" t="s">
        <v>152</v>
      </c>
      <c r="Z112" s="193">
        <f t="shared" ref="Z112:Z121" si="23">MAX(I112:T112)</f>
        <v>4.8000000000000001E-5</v>
      </c>
      <c r="AA112" s="194">
        <f t="shared" ref="AA112:AA121" si="24">AVERAGE(I112:T112)</f>
        <v>4.8000000000000001E-5</v>
      </c>
    </row>
    <row r="113" spans="3:27" ht="12" x14ac:dyDescent="0.2">
      <c r="C113" s="325"/>
      <c r="D113" s="335" t="s">
        <v>155</v>
      </c>
      <c r="E113" s="336"/>
      <c r="F113" s="336"/>
      <c r="G113" s="44" t="s">
        <v>29</v>
      </c>
      <c r="H113" s="18" t="s">
        <v>136</v>
      </c>
      <c r="I113" s="18" t="s">
        <v>136</v>
      </c>
      <c r="J113" s="18" t="s">
        <v>136</v>
      </c>
      <c r="K113" s="18" t="s">
        <v>136</v>
      </c>
      <c r="L113" s="18" t="s">
        <v>136</v>
      </c>
      <c r="M113" s="195">
        <v>3.0000000000000001E-5</v>
      </c>
      <c r="N113" s="18" t="s">
        <v>136</v>
      </c>
      <c r="O113" s="18" t="s">
        <v>136</v>
      </c>
      <c r="P113" s="18" t="s">
        <v>136</v>
      </c>
      <c r="Q113" s="18" t="s">
        <v>136</v>
      </c>
      <c r="R113" s="18" t="s">
        <v>136</v>
      </c>
      <c r="S113" s="18" t="s">
        <v>136</v>
      </c>
      <c r="T113" s="18" t="s">
        <v>136</v>
      </c>
      <c r="U113" s="121" t="s">
        <v>136</v>
      </c>
      <c r="V113" s="122" t="s">
        <v>149</v>
      </c>
      <c r="W113" s="44">
        <f t="shared" ref="W113:W121" si="25">COUNT(I113:T113)</f>
        <v>1</v>
      </c>
      <c r="X113" s="196">
        <f t="shared" si="22"/>
        <v>3.0000000000000001E-5</v>
      </c>
      <c r="Y113" s="197" t="s">
        <v>152</v>
      </c>
      <c r="Z113" s="198">
        <f t="shared" si="23"/>
        <v>3.0000000000000001E-5</v>
      </c>
      <c r="AA113" s="199">
        <f t="shared" si="24"/>
        <v>3.0000000000000001E-5</v>
      </c>
    </row>
    <row r="114" spans="3:27" ht="12" x14ac:dyDescent="0.2">
      <c r="C114" s="325"/>
      <c r="D114" s="335" t="s">
        <v>156</v>
      </c>
      <c r="E114" s="336"/>
      <c r="F114" s="336"/>
      <c r="G114" s="44" t="s">
        <v>29</v>
      </c>
      <c r="H114" s="18" t="s">
        <v>136</v>
      </c>
      <c r="I114" s="18" t="s">
        <v>136</v>
      </c>
      <c r="J114" s="18" t="s">
        <v>136</v>
      </c>
      <c r="K114" s="18" t="s">
        <v>136</v>
      </c>
      <c r="L114" s="18" t="s">
        <v>136</v>
      </c>
      <c r="M114" s="195">
        <v>1.8E-5</v>
      </c>
      <c r="N114" s="18" t="s">
        <v>136</v>
      </c>
      <c r="O114" s="18" t="s">
        <v>136</v>
      </c>
      <c r="P114" s="18" t="s">
        <v>136</v>
      </c>
      <c r="Q114" s="18" t="s">
        <v>136</v>
      </c>
      <c r="R114" s="18" t="s">
        <v>136</v>
      </c>
      <c r="S114" s="18" t="s">
        <v>136</v>
      </c>
      <c r="T114" s="18" t="s">
        <v>136</v>
      </c>
      <c r="U114" s="121" t="s">
        <v>136</v>
      </c>
      <c r="V114" s="122" t="s">
        <v>149</v>
      </c>
      <c r="W114" s="44">
        <f t="shared" si="25"/>
        <v>1</v>
      </c>
      <c r="X114" s="196">
        <f t="shared" si="22"/>
        <v>1.8E-5</v>
      </c>
      <c r="Y114" s="197" t="s">
        <v>152</v>
      </c>
      <c r="Z114" s="198">
        <f t="shared" si="23"/>
        <v>1.8E-5</v>
      </c>
      <c r="AA114" s="199">
        <f t="shared" si="24"/>
        <v>1.8E-5</v>
      </c>
    </row>
    <row r="115" spans="3:27" ht="12" x14ac:dyDescent="0.2">
      <c r="C115" s="325"/>
      <c r="D115" s="335" t="s">
        <v>159</v>
      </c>
      <c r="E115" s="336"/>
      <c r="F115" s="336"/>
      <c r="G115" s="44" t="s">
        <v>29</v>
      </c>
      <c r="H115" s="18" t="s">
        <v>136</v>
      </c>
      <c r="I115" s="18" t="s">
        <v>136</v>
      </c>
      <c r="J115" s="18" t="s">
        <v>136</v>
      </c>
      <c r="K115" s="18" t="s">
        <v>136</v>
      </c>
      <c r="L115" s="18" t="s">
        <v>136</v>
      </c>
      <c r="M115" s="195">
        <v>1.8E-5</v>
      </c>
      <c r="N115" s="18" t="s">
        <v>136</v>
      </c>
      <c r="O115" s="18" t="s">
        <v>136</v>
      </c>
      <c r="P115" s="18" t="s">
        <v>136</v>
      </c>
      <c r="Q115" s="18" t="s">
        <v>136</v>
      </c>
      <c r="R115" s="18" t="s">
        <v>136</v>
      </c>
      <c r="S115" s="18" t="s">
        <v>136</v>
      </c>
      <c r="T115" s="18" t="s">
        <v>136</v>
      </c>
      <c r="U115" s="121" t="s">
        <v>136</v>
      </c>
      <c r="V115" s="122" t="s">
        <v>149</v>
      </c>
      <c r="W115" s="44">
        <f t="shared" si="25"/>
        <v>1</v>
      </c>
      <c r="X115" s="196">
        <f t="shared" si="22"/>
        <v>1.8E-5</v>
      </c>
      <c r="Y115" s="197" t="s">
        <v>152</v>
      </c>
      <c r="Z115" s="198">
        <f t="shared" si="23"/>
        <v>1.8E-5</v>
      </c>
      <c r="AA115" s="199">
        <f t="shared" si="24"/>
        <v>1.8E-5</v>
      </c>
    </row>
    <row r="116" spans="3:27" ht="12" x14ac:dyDescent="0.2">
      <c r="C116" s="325"/>
      <c r="D116" s="337" t="s">
        <v>160</v>
      </c>
      <c r="E116" s="338"/>
      <c r="F116" s="338"/>
      <c r="G116" s="75" t="s">
        <v>29</v>
      </c>
      <c r="H116" s="130" t="s">
        <v>136</v>
      </c>
      <c r="I116" s="130" t="s">
        <v>136</v>
      </c>
      <c r="J116" s="130" t="s">
        <v>136</v>
      </c>
      <c r="K116" s="130" t="s">
        <v>136</v>
      </c>
      <c r="L116" s="130" t="s">
        <v>136</v>
      </c>
      <c r="M116" s="200">
        <v>1.8E-5</v>
      </c>
      <c r="N116" s="130" t="s">
        <v>136</v>
      </c>
      <c r="O116" s="130" t="s">
        <v>136</v>
      </c>
      <c r="P116" s="130" t="s">
        <v>136</v>
      </c>
      <c r="Q116" s="130" t="s">
        <v>136</v>
      </c>
      <c r="R116" s="130" t="s">
        <v>136</v>
      </c>
      <c r="S116" s="130" t="s">
        <v>136</v>
      </c>
      <c r="T116" s="130" t="s">
        <v>136</v>
      </c>
      <c r="U116" s="132" t="s">
        <v>136</v>
      </c>
      <c r="V116" s="133" t="s">
        <v>149</v>
      </c>
      <c r="W116" s="75">
        <f t="shared" si="25"/>
        <v>1</v>
      </c>
      <c r="X116" s="201">
        <f t="shared" si="22"/>
        <v>1.8E-5</v>
      </c>
      <c r="Y116" s="202" t="s">
        <v>152</v>
      </c>
      <c r="Z116" s="203">
        <f t="shared" si="23"/>
        <v>1.8E-5</v>
      </c>
      <c r="AA116" s="204">
        <f t="shared" si="24"/>
        <v>1.8E-5</v>
      </c>
    </row>
    <row r="117" spans="3:27" ht="12" x14ac:dyDescent="0.2">
      <c r="C117" s="325"/>
      <c r="D117" s="296" t="s">
        <v>111</v>
      </c>
      <c r="E117" s="297"/>
      <c r="F117" s="297"/>
      <c r="G117" s="44" t="s">
        <v>29</v>
      </c>
      <c r="H117" s="18" t="s">
        <v>184</v>
      </c>
      <c r="I117" s="18" t="s">
        <v>136</v>
      </c>
      <c r="J117" s="18" t="s">
        <v>136</v>
      </c>
      <c r="K117" s="18" t="s">
        <v>136</v>
      </c>
      <c r="L117" s="18" t="s">
        <v>136</v>
      </c>
      <c r="M117" s="127">
        <v>1E-3</v>
      </c>
      <c r="N117" s="18" t="s">
        <v>136</v>
      </c>
      <c r="O117" s="18" t="s">
        <v>136</v>
      </c>
      <c r="P117" s="18" t="s">
        <v>136</v>
      </c>
      <c r="Q117" s="18" t="s">
        <v>136</v>
      </c>
      <c r="R117" s="18" t="s">
        <v>136</v>
      </c>
      <c r="S117" s="18" t="s">
        <v>136</v>
      </c>
      <c r="T117" s="18" t="s">
        <v>136</v>
      </c>
      <c r="U117" s="121">
        <v>0</v>
      </c>
      <c r="V117" s="122" t="s">
        <v>149</v>
      </c>
      <c r="W117" s="44">
        <f t="shared" si="25"/>
        <v>1</v>
      </c>
      <c r="X117" s="128">
        <f t="shared" si="22"/>
        <v>1E-3</v>
      </c>
      <c r="Y117" s="50" t="s">
        <v>152</v>
      </c>
      <c r="Z117" s="129">
        <f t="shared" si="23"/>
        <v>1E-3</v>
      </c>
      <c r="AA117" s="127">
        <f t="shared" si="24"/>
        <v>1E-3</v>
      </c>
    </row>
    <row r="118" spans="3:27" ht="12" x14ac:dyDescent="0.2">
      <c r="C118" s="325"/>
      <c r="D118" s="296" t="s">
        <v>112</v>
      </c>
      <c r="E118" s="297"/>
      <c r="F118" s="297"/>
      <c r="G118" s="44" t="s">
        <v>29</v>
      </c>
      <c r="H118" s="18" t="s">
        <v>180</v>
      </c>
      <c r="I118" s="18" t="s">
        <v>136</v>
      </c>
      <c r="J118" s="70" t="s">
        <v>136</v>
      </c>
      <c r="K118" s="70" t="s">
        <v>136</v>
      </c>
      <c r="L118" s="18" t="s">
        <v>136</v>
      </c>
      <c r="M118" s="127">
        <v>3.0000000000000001E-3</v>
      </c>
      <c r="N118" s="18" t="s">
        <v>136</v>
      </c>
      <c r="O118" s="18" t="s">
        <v>136</v>
      </c>
      <c r="P118" s="18" t="s">
        <v>136</v>
      </c>
      <c r="Q118" s="18" t="s">
        <v>136</v>
      </c>
      <c r="R118" s="18" t="s">
        <v>136</v>
      </c>
      <c r="S118" s="18" t="s">
        <v>136</v>
      </c>
      <c r="T118" s="18" t="s">
        <v>136</v>
      </c>
      <c r="U118" s="121">
        <v>0</v>
      </c>
      <c r="V118" s="122" t="s">
        <v>149</v>
      </c>
      <c r="W118" s="44">
        <f t="shared" si="25"/>
        <v>1</v>
      </c>
      <c r="X118" s="128">
        <f t="shared" si="22"/>
        <v>3.0000000000000001E-3</v>
      </c>
      <c r="Y118" s="50" t="s">
        <v>152</v>
      </c>
      <c r="Z118" s="129">
        <f t="shared" si="23"/>
        <v>3.0000000000000001E-3</v>
      </c>
      <c r="AA118" s="127">
        <f t="shared" si="24"/>
        <v>3.0000000000000001E-3</v>
      </c>
    </row>
    <row r="119" spans="3:27" ht="12" customHeight="1" x14ac:dyDescent="0.2">
      <c r="C119" s="325"/>
      <c r="D119" s="296" t="s">
        <v>113</v>
      </c>
      <c r="E119" s="297"/>
      <c r="F119" s="297"/>
      <c r="G119" s="44" t="s">
        <v>29</v>
      </c>
      <c r="H119" s="18" t="s">
        <v>197</v>
      </c>
      <c r="I119" s="18" t="s">
        <v>136</v>
      </c>
      <c r="J119" s="18" t="s">
        <v>136</v>
      </c>
      <c r="K119" s="18" t="s">
        <v>136</v>
      </c>
      <c r="L119" s="18" t="s">
        <v>136</v>
      </c>
      <c r="M119" s="111">
        <v>3.0000000000000001E-5</v>
      </c>
      <c r="N119" s="18" t="s">
        <v>136</v>
      </c>
      <c r="O119" s="18" t="s">
        <v>136</v>
      </c>
      <c r="P119" s="18" t="s">
        <v>136</v>
      </c>
      <c r="Q119" s="18" t="s">
        <v>136</v>
      </c>
      <c r="R119" s="18" t="s">
        <v>136</v>
      </c>
      <c r="S119" s="18" t="s">
        <v>136</v>
      </c>
      <c r="T119" s="18" t="s">
        <v>136</v>
      </c>
      <c r="U119" s="121">
        <v>0</v>
      </c>
      <c r="V119" s="122" t="s">
        <v>149</v>
      </c>
      <c r="W119" s="44">
        <f t="shared" si="25"/>
        <v>1</v>
      </c>
      <c r="X119" s="112">
        <f t="shared" si="22"/>
        <v>3.0000000000000001E-5</v>
      </c>
      <c r="Y119" s="205" t="s">
        <v>152</v>
      </c>
      <c r="Z119" s="113">
        <f t="shared" si="23"/>
        <v>3.0000000000000001E-5</v>
      </c>
      <c r="AA119" s="111">
        <f t="shared" si="24"/>
        <v>3.0000000000000001E-5</v>
      </c>
    </row>
    <row r="120" spans="3:27" ht="16.5" customHeight="1" x14ac:dyDescent="0.2">
      <c r="C120" s="325"/>
      <c r="D120" s="296" t="s">
        <v>114</v>
      </c>
      <c r="E120" s="297"/>
      <c r="F120" s="297"/>
      <c r="G120" s="44" t="s">
        <v>29</v>
      </c>
      <c r="H120" s="18" t="s">
        <v>174</v>
      </c>
      <c r="I120" s="18" t="s">
        <v>136</v>
      </c>
      <c r="J120" s="18" t="s">
        <v>136</v>
      </c>
      <c r="K120" s="18" t="s">
        <v>136</v>
      </c>
      <c r="L120" s="18" t="s">
        <v>136</v>
      </c>
      <c r="M120" s="127">
        <v>2E-3</v>
      </c>
      <c r="N120" s="18" t="s">
        <v>136</v>
      </c>
      <c r="O120" s="18" t="s">
        <v>136</v>
      </c>
      <c r="P120" s="18" t="s">
        <v>136</v>
      </c>
      <c r="Q120" s="18" t="s">
        <v>136</v>
      </c>
      <c r="R120" s="18" t="s">
        <v>136</v>
      </c>
      <c r="S120" s="18" t="s">
        <v>136</v>
      </c>
      <c r="T120" s="18" t="s">
        <v>136</v>
      </c>
      <c r="U120" s="121">
        <v>0</v>
      </c>
      <c r="V120" s="122" t="s">
        <v>149</v>
      </c>
      <c r="W120" s="44">
        <f t="shared" si="25"/>
        <v>1</v>
      </c>
      <c r="X120" s="128">
        <f t="shared" si="22"/>
        <v>2E-3</v>
      </c>
      <c r="Y120" s="50" t="s">
        <v>152</v>
      </c>
      <c r="Z120" s="129">
        <f t="shared" si="23"/>
        <v>2E-3</v>
      </c>
      <c r="AA120" s="127">
        <f t="shared" si="24"/>
        <v>2E-3</v>
      </c>
    </row>
    <row r="121" spans="3:27" ht="12" x14ac:dyDescent="0.2">
      <c r="C121" s="326"/>
      <c r="D121" s="299" t="s">
        <v>115</v>
      </c>
      <c r="E121" s="300"/>
      <c r="F121" s="300"/>
      <c r="G121" s="53" t="s">
        <v>29</v>
      </c>
      <c r="H121" s="27" t="s">
        <v>168</v>
      </c>
      <c r="I121" s="27" t="s">
        <v>136</v>
      </c>
      <c r="J121" s="27" t="s">
        <v>136</v>
      </c>
      <c r="K121" s="27" t="s">
        <v>136</v>
      </c>
      <c r="L121" s="27" t="s">
        <v>136</v>
      </c>
      <c r="M121" s="114">
        <v>2.9999999999999997E-4</v>
      </c>
      <c r="N121" s="27" t="s">
        <v>136</v>
      </c>
      <c r="O121" s="27" t="s">
        <v>136</v>
      </c>
      <c r="P121" s="27" t="s">
        <v>136</v>
      </c>
      <c r="Q121" s="27" t="s">
        <v>136</v>
      </c>
      <c r="R121" s="27" t="s">
        <v>136</v>
      </c>
      <c r="S121" s="27" t="s">
        <v>136</v>
      </c>
      <c r="T121" s="27" t="s">
        <v>136</v>
      </c>
      <c r="U121" s="163">
        <v>0</v>
      </c>
      <c r="V121" s="164" t="s">
        <v>149</v>
      </c>
      <c r="W121" s="53">
        <f t="shared" si="25"/>
        <v>1</v>
      </c>
      <c r="X121" s="139">
        <f t="shared" si="22"/>
        <v>2.9999999999999997E-4</v>
      </c>
      <c r="Y121" s="206" t="s">
        <v>152</v>
      </c>
      <c r="Z121" s="140">
        <f t="shared" si="23"/>
        <v>2.9999999999999997E-4</v>
      </c>
      <c r="AA121" s="138">
        <f t="shared" si="24"/>
        <v>2.9999999999999997E-4</v>
      </c>
    </row>
    <row r="122" spans="3:27" ht="12" customHeight="1" x14ac:dyDescent="0.2">
      <c r="C122" s="324" t="s">
        <v>116</v>
      </c>
      <c r="D122" s="293" t="s">
        <v>117</v>
      </c>
      <c r="E122" s="294"/>
      <c r="F122" s="294"/>
      <c r="G122" s="119" t="s">
        <v>29</v>
      </c>
      <c r="H122" s="180" t="s">
        <v>136</v>
      </c>
      <c r="I122" s="180" t="s">
        <v>136</v>
      </c>
      <c r="J122" s="207" t="s">
        <v>137</v>
      </c>
      <c r="K122" s="207" t="s">
        <v>136</v>
      </c>
      <c r="L122" s="180" t="s">
        <v>136</v>
      </c>
      <c r="M122" s="180" t="s">
        <v>136</v>
      </c>
      <c r="N122" s="180" t="s">
        <v>136</v>
      </c>
      <c r="O122" s="180" t="s">
        <v>136</v>
      </c>
      <c r="P122" s="180" t="s">
        <v>136</v>
      </c>
      <c r="Q122" s="180" t="s">
        <v>136</v>
      </c>
      <c r="R122" s="180" t="s">
        <v>136</v>
      </c>
      <c r="S122" s="180" t="s">
        <v>136</v>
      </c>
      <c r="T122" s="180" t="s">
        <v>136</v>
      </c>
      <c r="U122" s="182"/>
      <c r="V122" s="183" t="s">
        <v>136</v>
      </c>
      <c r="W122" s="119"/>
      <c r="X122" s="33"/>
      <c r="Y122" s="34" t="s">
        <v>136</v>
      </c>
      <c r="Z122" s="29"/>
      <c r="AA122" s="28" t="s">
        <v>136</v>
      </c>
    </row>
    <row r="123" spans="3:27" ht="12" x14ac:dyDescent="0.2">
      <c r="C123" s="325"/>
      <c r="D123" s="296" t="s">
        <v>118</v>
      </c>
      <c r="E123" s="297"/>
      <c r="F123" s="208"/>
      <c r="G123" s="209" t="s">
        <v>119</v>
      </c>
      <c r="H123" s="18" t="s">
        <v>136</v>
      </c>
      <c r="I123" s="18" t="s">
        <v>136</v>
      </c>
      <c r="J123" s="87" t="s">
        <v>137</v>
      </c>
      <c r="K123" s="87" t="s">
        <v>136</v>
      </c>
      <c r="L123" s="18" t="s">
        <v>136</v>
      </c>
      <c r="M123" s="18" t="s">
        <v>136</v>
      </c>
      <c r="N123" s="18" t="s">
        <v>136</v>
      </c>
      <c r="O123" s="18" t="s">
        <v>136</v>
      </c>
      <c r="P123" s="18" t="s">
        <v>136</v>
      </c>
      <c r="Q123" s="18" t="s">
        <v>136</v>
      </c>
      <c r="R123" s="18" t="s">
        <v>136</v>
      </c>
      <c r="S123" s="18" t="s">
        <v>136</v>
      </c>
      <c r="T123" s="18" t="s">
        <v>136</v>
      </c>
      <c r="U123" s="121"/>
      <c r="V123" s="122" t="s">
        <v>136</v>
      </c>
      <c r="W123" s="44"/>
      <c r="X123" s="15"/>
      <c r="Y123" s="16" t="s">
        <v>136</v>
      </c>
      <c r="Z123" s="17"/>
      <c r="AA123" s="18" t="s">
        <v>136</v>
      </c>
    </row>
    <row r="124" spans="3:27" ht="12" x14ac:dyDescent="0.2">
      <c r="C124" s="325"/>
      <c r="D124" s="296" t="s">
        <v>120</v>
      </c>
      <c r="E124" s="297"/>
      <c r="F124" s="297"/>
      <c r="G124" s="44" t="s">
        <v>29</v>
      </c>
      <c r="H124" s="18" t="s">
        <v>136</v>
      </c>
      <c r="I124" s="18" t="s">
        <v>136</v>
      </c>
      <c r="J124" s="87" t="s">
        <v>136</v>
      </c>
      <c r="K124" s="87" t="s">
        <v>136</v>
      </c>
      <c r="L124" s="18" t="s">
        <v>136</v>
      </c>
      <c r="M124" s="18" t="s">
        <v>136</v>
      </c>
      <c r="N124" s="18" t="s">
        <v>136</v>
      </c>
      <c r="O124" s="18" t="s">
        <v>136</v>
      </c>
      <c r="P124" s="18" t="s">
        <v>136</v>
      </c>
      <c r="Q124" s="18" t="s">
        <v>136</v>
      </c>
      <c r="R124" s="18" t="s">
        <v>136</v>
      </c>
      <c r="S124" s="18" t="s">
        <v>136</v>
      </c>
      <c r="T124" s="18" t="s">
        <v>136</v>
      </c>
      <c r="U124" s="121"/>
      <c r="V124" s="122" t="s">
        <v>136</v>
      </c>
      <c r="W124" s="44"/>
      <c r="X124" s="15"/>
      <c r="Y124" s="16" t="s">
        <v>136</v>
      </c>
      <c r="Z124" s="17"/>
      <c r="AA124" s="18" t="s">
        <v>136</v>
      </c>
    </row>
    <row r="125" spans="3:27" ht="12" x14ac:dyDescent="0.2">
      <c r="C125" s="325"/>
      <c r="D125" s="299" t="s">
        <v>121</v>
      </c>
      <c r="E125" s="300"/>
      <c r="F125" s="300"/>
      <c r="G125" s="53" t="s">
        <v>29</v>
      </c>
      <c r="H125" s="27" t="s">
        <v>136</v>
      </c>
      <c r="I125" s="27" t="s">
        <v>136</v>
      </c>
      <c r="J125" s="115" t="s">
        <v>136</v>
      </c>
      <c r="K125" s="115" t="s">
        <v>136</v>
      </c>
      <c r="L125" s="27" t="s">
        <v>136</v>
      </c>
      <c r="M125" s="27" t="s">
        <v>136</v>
      </c>
      <c r="N125" s="27" t="s">
        <v>136</v>
      </c>
      <c r="O125" s="27" t="s">
        <v>136</v>
      </c>
      <c r="P125" s="27" t="s">
        <v>136</v>
      </c>
      <c r="Q125" s="27" t="s">
        <v>136</v>
      </c>
      <c r="R125" s="27" t="s">
        <v>136</v>
      </c>
      <c r="S125" s="27" t="s">
        <v>136</v>
      </c>
      <c r="T125" s="27" t="s">
        <v>136</v>
      </c>
      <c r="U125" s="163"/>
      <c r="V125" s="164" t="s">
        <v>136</v>
      </c>
      <c r="W125" s="53"/>
      <c r="X125" s="24"/>
      <c r="Y125" s="25" t="s">
        <v>136</v>
      </c>
      <c r="Z125" s="26"/>
      <c r="AA125" s="27" t="s">
        <v>136</v>
      </c>
    </row>
    <row r="126" spans="3:27" ht="12" x14ac:dyDescent="0.2">
      <c r="C126" s="325"/>
      <c r="D126" s="296" t="s">
        <v>122</v>
      </c>
      <c r="E126" s="297"/>
      <c r="F126" s="297"/>
      <c r="G126" s="44"/>
      <c r="H126" s="87" t="s">
        <v>137</v>
      </c>
      <c r="I126" s="87">
        <v>19</v>
      </c>
      <c r="J126" s="87">
        <v>22</v>
      </c>
      <c r="K126" s="87">
        <v>24</v>
      </c>
      <c r="L126" s="87">
        <v>23</v>
      </c>
      <c r="M126" s="87">
        <v>19</v>
      </c>
      <c r="N126" s="87">
        <v>22</v>
      </c>
      <c r="O126" s="87">
        <v>23</v>
      </c>
      <c r="P126" s="87">
        <v>25</v>
      </c>
      <c r="Q126" s="87">
        <v>25</v>
      </c>
      <c r="R126" s="87">
        <v>25</v>
      </c>
      <c r="S126" s="87">
        <v>26</v>
      </c>
      <c r="T126" s="87">
        <v>23</v>
      </c>
      <c r="U126" s="121"/>
      <c r="V126" s="122"/>
      <c r="W126" s="44"/>
      <c r="X126" s="15"/>
      <c r="Y126" s="16"/>
      <c r="Z126" s="17"/>
      <c r="AA126" s="18"/>
    </row>
    <row r="127" spans="3:27" ht="14.25" customHeight="1" x14ac:dyDescent="0.2">
      <c r="C127" s="325"/>
      <c r="D127" s="296"/>
      <c r="E127" s="297"/>
      <c r="F127" s="297"/>
      <c r="G127" s="44" t="s">
        <v>123</v>
      </c>
      <c r="H127" s="87" t="s">
        <v>137</v>
      </c>
      <c r="I127" s="87">
        <v>20</v>
      </c>
      <c r="J127" s="87">
        <v>21</v>
      </c>
      <c r="K127" s="87">
        <v>25</v>
      </c>
      <c r="L127" s="87">
        <v>23</v>
      </c>
      <c r="M127" s="87">
        <v>20</v>
      </c>
      <c r="N127" s="87">
        <v>21</v>
      </c>
      <c r="O127" s="87">
        <v>24</v>
      </c>
      <c r="P127" s="87">
        <v>25</v>
      </c>
      <c r="Q127" s="87">
        <v>25</v>
      </c>
      <c r="R127" s="87">
        <v>24</v>
      </c>
      <c r="S127" s="87">
        <v>25</v>
      </c>
      <c r="T127" s="87">
        <v>22</v>
      </c>
      <c r="U127" s="12" t="s">
        <v>136</v>
      </c>
      <c r="V127" s="13" t="s">
        <v>149</v>
      </c>
      <c r="W127" s="14">
        <f>COUNT(I126:T127)</f>
        <v>24</v>
      </c>
      <c r="X127" s="12">
        <f>MIN(I126:T127)</f>
        <v>19</v>
      </c>
      <c r="Y127" s="13" t="s">
        <v>152</v>
      </c>
      <c r="Z127" s="14">
        <f>MAX(I126:T127)</f>
        <v>26</v>
      </c>
      <c r="AA127" s="83">
        <f>AVERAGE(I126:T127)</f>
        <v>22.958333333333332</v>
      </c>
    </row>
    <row r="128" spans="3:27" ht="12" x14ac:dyDescent="0.2">
      <c r="C128" s="325"/>
      <c r="D128" s="296"/>
      <c r="E128" s="297"/>
      <c r="F128" s="297"/>
      <c r="G128" s="44"/>
      <c r="H128" s="87" t="s">
        <v>136</v>
      </c>
      <c r="I128" s="87" t="s">
        <v>137</v>
      </c>
      <c r="J128" s="87" t="s">
        <v>136</v>
      </c>
      <c r="K128" s="87" t="s">
        <v>136</v>
      </c>
      <c r="L128" s="87" t="s">
        <v>136</v>
      </c>
      <c r="M128" s="87" t="s">
        <v>136</v>
      </c>
      <c r="N128" s="87" t="s">
        <v>136</v>
      </c>
      <c r="O128" s="87" t="s">
        <v>137</v>
      </c>
      <c r="P128" s="87" t="s">
        <v>206</v>
      </c>
      <c r="Q128" s="87" t="s">
        <v>137</v>
      </c>
      <c r="R128" s="87" t="s">
        <v>137</v>
      </c>
      <c r="S128" s="87" t="s">
        <v>136</v>
      </c>
      <c r="T128" s="87" t="s">
        <v>136</v>
      </c>
      <c r="U128" s="121"/>
      <c r="V128" s="122"/>
      <c r="W128" s="44"/>
      <c r="X128" s="15"/>
      <c r="Y128" s="16"/>
      <c r="Z128" s="17"/>
      <c r="AA128" s="18"/>
    </row>
    <row r="129" spans="3:27" ht="12" x14ac:dyDescent="0.2">
      <c r="C129" s="326"/>
      <c r="D129" s="299"/>
      <c r="E129" s="300"/>
      <c r="F129" s="300"/>
      <c r="G129" s="53"/>
      <c r="H129" s="115" t="s">
        <v>136</v>
      </c>
      <c r="I129" s="115" t="s">
        <v>137</v>
      </c>
      <c r="J129" s="115" t="s">
        <v>136</v>
      </c>
      <c r="K129" s="115" t="s">
        <v>136</v>
      </c>
      <c r="L129" s="115" t="s">
        <v>136</v>
      </c>
      <c r="M129" s="115" t="s">
        <v>136</v>
      </c>
      <c r="N129" s="115" t="s">
        <v>136</v>
      </c>
      <c r="O129" s="115" t="s">
        <v>137</v>
      </c>
      <c r="P129" s="115" t="s">
        <v>206</v>
      </c>
      <c r="Q129" s="115" t="s">
        <v>137</v>
      </c>
      <c r="R129" s="115" t="s">
        <v>137</v>
      </c>
      <c r="S129" s="115" t="s">
        <v>136</v>
      </c>
      <c r="T129" s="115" t="s">
        <v>136</v>
      </c>
      <c r="U129" s="163"/>
      <c r="V129" s="164"/>
      <c r="W129" s="53"/>
      <c r="X129" s="24"/>
      <c r="Y129" s="25"/>
      <c r="Z129" s="26"/>
      <c r="AA129" s="27"/>
    </row>
    <row r="130" spans="3:27" ht="12" x14ac:dyDescent="0.2">
      <c r="D130" s="210" t="s">
        <v>142</v>
      </c>
      <c r="E130" s="3" t="s">
        <v>143</v>
      </c>
      <c r="G130" s="211"/>
      <c r="H130" s="212" t="s">
        <v>29</v>
      </c>
      <c r="I130" s="212"/>
    </row>
  </sheetData>
  <dataConsolidate/>
  <mergeCells count="125">
    <mergeCell ref="D118:F118"/>
    <mergeCell ref="D119:F119"/>
    <mergeCell ref="D120:F120"/>
    <mergeCell ref="D121:F121"/>
    <mergeCell ref="C122:C129"/>
    <mergeCell ref="D122:F122"/>
    <mergeCell ref="D123:E123"/>
    <mergeCell ref="D124:F124"/>
    <mergeCell ref="D125:F125"/>
    <mergeCell ref="D126:F129"/>
    <mergeCell ref="C86:C121"/>
    <mergeCell ref="D95:F95"/>
    <mergeCell ref="D96:F96"/>
    <mergeCell ref="D97:F97"/>
    <mergeCell ref="D98:F98"/>
    <mergeCell ref="D99:F99"/>
    <mergeCell ref="D100:F100"/>
    <mergeCell ref="D86:F86"/>
    <mergeCell ref="D87:F87"/>
    <mergeCell ref="D109:F109"/>
    <mergeCell ref="D110:F110"/>
    <mergeCell ref="D111:F111"/>
    <mergeCell ref="D117:F117"/>
    <mergeCell ref="D101:F101"/>
    <mergeCell ref="D92:F92"/>
    <mergeCell ref="D93:F93"/>
    <mergeCell ref="D94:F94"/>
    <mergeCell ref="C81:C85"/>
    <mergeCell ref="D81:F81"/>
    <mergeCell ref="D82:F82"/>
    <mergeCell ref="D83:F83"/>
    <mergeCell ref="D84:F84"/>
    <mergeCell ref="D85:F85"/>
    <mergeCell ref="D88:F88"/>
    <mergeCell ref="D89:F89"/>
    <mergeCell ref="D90:F90"/>
    <mergeCell ref="D112:F112"/>
    <mergeCell ref="D113:F113"/>
    <mergeCell ref="D114:F114"/>
    <mergeCell ref="D115:F115"/>
    <mergeCell ref="D116:F116"/>
    <mergeCell ref="D65:F65"/>
    <mergeCell ref="D66:F66"/>
    <mergeCell ref="D67:F67"/>
    <mergeCell ref="D68:F68"/>
    <mergeCell ref="D69:F69"/>
    <mergeCell ref="D107:F107"/>
    <mergeCell ref="D108:F108"/>
    <mergeCell ref="D103:F103"/>
    <mergeCell ref="D104:F104"/>
    <mergeCell ref="D105:F105"/>
    <mergeCell ref="D106:F106"/>
    <mergeCell ref="D74:F74"/>
    <mergeCell ref="D75:F75"/>
    <mergeCell ref="D76:F76"/>
    <mergeCell ref="D77:F77"/>
    <mergeCell ref="D78:F78"/>
    <mergeCell ref="D79:F79"/>
    <mergeCell ref="D102:F102"/>
    <mergeCell ref="D91:F91"/>
    <mergeCell ref="C70:C80"/>
    <mergeCell ref="D70:F70"/>
    <mergeCell ref="D71:F71"/>
    <mergeCell ref="D72:F72"/>
    <mergeCell ref="D73:F73"/>
    <mergeCell ref="C43:C69"/>
    <mergeCell ref="D80:F80"/>
    <mergeCell ref="D59:F59"/>
    <mergeCell ref="D60:F60"/>
    <mergeCell ref="D61:F61"/>
    <mergeCell ref="D62:F62"/>
    <mergeCell ref="D63:F63"/>
    <mergeCell ref="D64:F64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26:F26"/>
    <mergeCell ref="C27:F27"/>
    <mergeCell ref="C28:F28"/>
    <mergeCell ref="C29:C42"/>
    <mergeCell ref="D29:F32"/>
    <mergeCell ref="D33:F33"/>
    <mergeCell ref="D34:F34"/>
    <mergeCell ref="D35:F35"/>
    <mergeCell ref="D36:F36"/>
    <mergeCell ref="D37:E37"/>
    <mergeCell ref="C5:G5"/>
    <mergeCell ref="C6:G9"/>
    <mergeCell ref="C10:G13"/>
    <mergeCell ref="C14:F17"/>
    <mergeCell ref="C18:F21"/>
    <mergeCell ref="C22:F2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33">
    <cfRule type="cellIs" dxfId="174" priority="1" stopIfTrue="1" operator="greaterThan">
      <formula>"～"</formula>
    </cfRule>
  </conditionalFormatting>
  <conditionalFormatting sqref="J33">
    <cfRule type="cellIs" dxfId="173" priority="2" stopIfTrue="1" operator="greaterThan">
      <formula>"～"</formula>
    </cfRule>
  </conditionalFormatting>
  <conditionalFormatting sqref="K33">
    <cfRule type="cellIs" dxfId="172" priority="3" stopIfTrue="1" operator="greaterThan">
      <formula>"～"</formula>
    </cfRule>
  </conditionalFormatting>
  <conditionalFormatting sqref="L33">
    <cfRule type="cellIs" dxfId="171" priority="4" stopIfTrue="1" operator="greaterThan">
      <formula>"～"</formula>
    </cfRule>
  </conditionalFormatting>
  <conditionalFormatting sqref="M33">
    <cfRule type="cellIs" dxfId="170" priority="5" stopIfTrue="1" operator="greaterThan">
      <formula>"～"</formula>
    </cfRule>
  </conditionalFormatting>
  <conditionalFormatting sqref="N33">
    <cfRule type="cellIs" dxfId="169" priority="6" stopIfTrue="1" operator="greaterThan">
      <formula>"～"</formula>
    </cfRule>
  </conditionalFormatting>
  <conditionalFormatting sqref="O33">
    <cfRule type="cellIs" dxfId="168" priority="7" stopIfTrue="1" operator="greaterThan">
      <formula>"～"</formula>
    </cfRule>
  </conditionalFormatting>
  <conditionalFormatting sqref="P33">
    <cfRule type="cellIs" dxfId="167" priority="8" stopIfTrue="1" operator="greaterThan">
      <formula>"～"</formula>
    </cfRule>
  </conditionalFormatting>
  <conditionalFormatting sqref="Q33">
    <cfRule type="cellIs" dxfId="166" priority="9" stopIfTrue="1" operator="greaterThan">
      <formula>"～"</formula>
    </cfRule>
  </conditionalFormatting>
  <conditionalFormatting sqref="R33">
    <cfRule type="cellIs" dxfId="165" priority="10" stopIfTrue="1" operator="greaterThan">
      <formula>"～"</formula>
    </cfRule>
  </conditionalFormatting>
  <conditionalFormatting sqref="S33">
    <cfRule type="cellIs" dxfId="164" priority="11" stopIfTrue="1" operator="greaterThan">
      <formula>"～"</formula>
    </cfRule>
  </conditionalFormatting>
  <conditionalFormatting sqref="T33">
    <cfRule type="cellIs" dxfId="163" priority="12" stopIfTrue="1" operator="greaterThan">
      <formula>"～"</formula>
    </cfRule>
  </conditionalFormatting>
  <conditionalFormatting sqref="I34">
    <cfRule type="cellIs" dxfId="162" priority="13" stopIfTrue="1" operator="greaterThan">
      <formula>"～"</formula>
    </cfRule>
  </conditionalFormatting>
  <conditionalFormatting sqref="J34">
    <cfRule type="cellIs" dxfId="161" priority="14" stopIfTrue="1" operator="greaterThan">
      <formula>"～"</formula>
    </cfRule>
  </conditionalFormatting>
  <conditionalFormatting sqref="K34">
    <cfRule type="cellIs" dxfId="160" priority="15" stopIfTrue="1" operator="greaterThan">
      <formula>"～"</formula>
    </cfRule>
  </conditionalFormatting>
  <conditionalFormatting sqref="L34">
    <cfRule type="cellIs" dxfId="159" priority="16" stopIfTrue="1" operator="greaterThan">
      <formula>"～"</formula>
    </cfRule>
  </conditionalFormatting>
  <conditionalFormatting sqref="M34">
    <cfRule type="cellIs" dxfId="158" priority="17" stopIfTrue="1" operator="greaterThan">
      <formula>"～"</formula>
    </cfRule>
  </conditionalFormatting>
  <conditionalFormatting sqref="N34">
    <cfRule type="cellIs" dxfId="157" priority="18" stopIfTrue="1" operator="greaterThan">
      <formula>"～"</formula>
    </cfRule>
  </conditionalFormatting>
  <conditionalFormatting sqref="O34">
    <cfRule type="cellIs" dxfId="156" priority="19" stopIfTrue="1" operator="greaterThan">
      <formula>"～"</formula>
    </cfRule>
  </conditionalFormatting>
  <conditionalFormatting sqref="P34">
    <cfRule type="cellIs" dxfId="155" priority="20" stopIfTrue="1" operator="greaterThan">
      <formula>"～"</formula>
    </cfRule>
  </conditionalFormatting>
  <conditionalFormatting sqref="Q34">
    <cfRule type="cellIs" dxfId="154" priority="21" stopIfTrue="1" operator="greaterThan">
      <formula>"～"</formula>
    </cfRule>
  </conditionalFormatting>
  <conditionalFormatting sqref="R34">
    <cfRule type="cellIs" dxfId="153" priority="22" stopIfTrue="1" operator="greaterThan">
      <formula>"～"</formula>
    </cfRule>
  </conditionalFormatting>
  <conditionalFormatting sqref="S34">
    <cfRule type="cellIs" dxfId="152" priority="23" stopIfTrue="1" operator="greaterThan">
      <formula>"～"</formula>
    </cfRule>
  </conditionalFormatting>
  <conditionalFormatting sqref="T34">
    <cfRule type="cellIs" dxfId="151" priority="24" stopIfTrue="1" operator="greaterThan">
      <formula>"～"</formula>
    </cfRule>
  </conditionalFormatting>
  <conditionalFormatting sqref="I35">
    <cfRule type="cellIs" dxfId="150" priority="25" stopIfTrue="1" operator="greaterThan">
      <formula>"～"</formula>
    </cfRule>
  </conditionalFormatting>
  <conditionalFormatting sqref="J35">
    <cfRule type="cellIs" dxfId="149" priority="26" stopIfTrue="1" operator="greaterThan">
      <formula>"～"</formula>
    </cfRule>
  </conditionalFormatting>
  <conditionalFormatting sqref="K35">
    <cfRule type="cellIs" dxfId="148" priority="27" stopIfTrue="1" operator="greaterThan">
      <formula>"～"</formula>
    </cfRule>
  </conditionalFormatting>
  <conditionalFormatting sqref="L35">
    <cfRule type="cellIs" dxfId="147" priority="28" stopIfTrue="1" operator="greaterThan">
      <formula>"～"</formula>
    </cfRule>
  </conditionalFormatting>
  <conditionalFormatting sqref="M35">
    <cfRule type="cellIs" dxfId="146" priority="29" stopIfTrue="1" operator="greaterThan">
      <formula>"～"</formula>
    </cfRule>
  </conditionalFormatting>
  <conditionalFormatting sqref="N35">
    <cfRule type="cellIs" dxfId="145" priority="30" stopIfTrue="1" operator="greaterThan">
      <formula>"～"</formula>
    </cfRule>
  </conditionalFormatting>
  <conditionalFormatting sqref="O35">
    <cfRule type="cellIs" dxfId="144" priority="31" stopIfTrue="1" operator="greaterThan">
      <formula>"～"</formula>
    </cfRule>
  </conditionalFormatting>
  <conditionalFormatting sqref="P35">
    <cfRule type="cellIs" dxfId="143" priority="32" stopIfTrue="1" operator="greaterThan">
      <formula>"～"</formula>
    </cfRule>
  </conditionalFormatting>
  <conditionalFormatting sqref="Q35">
    <cfRule type="cellIs" dxfId="142" priority="33" stopIfTrue="1" operator="greaterThan">
      <formula>"～"</formula>
    </cfRule>
  </conditionalFormatting>
  <conditionalFormatting sqref="R35">
    <cfRule type="cellIs" dxfId="141" priority="34" stopIfTrue="1" operator="greaterThan">
      <formula>"～"</formula>
    </cfRule>
  </conditionalFormatting>
  <conditionalFormatting sqref="S35">
    <cfRule type="cellIs" dxfId="140" priority="35" stopIfTrue="1" operator="greaterThan">
      <formula>"～"</formula>
    </cfRule>
  </conditionalFormatting>
  <conditionalFormatting sqref="T35">
    <cfRule type="cellIs" dxfId="139" priority="36" stopIfTrue="1" operator="greaterThan">
      <formula>"～"</formula>
    </cfRule>
  </conditionalFormatting>
  <conditionalFormatting sqref="I36">
    <cfRule type="cellIs" dxfId="138" priority="37" stopIfTrue="1" operator="greaterThan">
      <formula>"～"</formula>
    </cfRule>
  </conditionalFormatting>
  <conditionalFormatting sqref="J36">
    <cfRule type="cellIs" dxfId="137" priority="38" stopIfTrue="1" operator="greaterThan">
      <formula>"～"</formula>
    </cfRule>
  </conditionalFormatting>
  <conditionalFormatting sqref="K36">
    <cfRule type="cellIs" dxfId="136" priority="39" stopIfTrue="1" operator="greaterThan">
      <formula>"～"</formula>
    </cfRule>
  </conditionalFormatting>
  <conditionalFormatting sqref="L36">
    <cfRule type="cellIs" dxfId="135" priority="40" stopIfTrue="1" operator="greaterThan">
      <formula>"～"</formula>
    </cfRule>
  </conditionalFormatting>
  <conditionalFormatting sqref="M36">
    <cfRule type="cellIs" dxfId="134" priority="41" stopIfTrue="1" operator="greaterThan">
      <formula>"～"</formula>
    </cfRule>
  </conditionalFormatting>
  <conditionalFormatting sqref="N36">
    <cfRule type="cellIs" dxfId="133" priority="42" stopIfTrue="1" operator="greaterThan">
      <formula>"～"</formula>
    </cfRule>
  </conditionalFormatting>
  <conditionalFormatting sqref="O36">
    <cfRule type="cellIs" dxfId="132" priority="43" stopIfTrue="1" operator="greaterThan">
      <formula>"～"</formula>
    </cfRule>
  </conditionalFormatting>
  <conditionalFormatting sqref="P36">
    <cfRule type="cellIs" dxfId="131" priority="44" stopIfTrue="1" operator="greaterThan">
      <formula>"～"</formula>
    </cfRule>
  </conditionalFormatting>
  <conditionalFormatting sqref="Q36">
    <cfRule type="cellIs" dxfId="130" priority="45" stopIfTrue="1" operator="greaterThan">
      <formula>"～"</formula>
    </cfRule>
  </conditionalFormatting>
  <conditionalFormatting sqref="R36">
    <cfRule type="cellIs" dxfId="129" priority="46" stopIfTrue="1" operator="greaterThan">
      <formula>"～"</formula>
    </cfRule>
  </conditionalFormatting>
  <conditionalFormatting sqref="S36">
    <cfRule type="cellIs" dxfId="128" priority="47" stopIfTrue="1" operator="greaterThan">
      <formula>"～"</formula>
    </cfRule>
  </conditionalFormatting>
  <conditionalFormatting sqref="T36">
    <cfRule type="cellIs" dxfId="127" priority="48" stopIfTrue="1" operator="greaterThan">
      <formula>"～"</formula>
    </cfRule>
  </conditionalFormatting>
  <conditionalFormatting sqref="I37">
    <cfRule type="cellIs" dxfId="126" priority="49" stopIfTrue="1" operator="greaterThan">
      <formula>"～"</formula>
    </cfRule>
  </conditionalFormatting>
  <conditionalFormatting sqref="J37">
    <cfRule type="cellIs" dxfId="125" priority="50" stopIfTrue="1" operator="greaterThan">
      <formula>"～"</formula>
    </cfRule>
  </conditionalFormatting>
  <conditionalFormatting sqref="K37">
    <cfRule type="cellIs" dxfId="124" priority="51" stopIfTrue="1" operator="greaterThan">
      <formula>"～"</formula>
    </cfRule>
  </conditionalFormatting>
  <conditionalFormatting sqref="L37">
    <cfRule type="cellIs" dxfId="123" priority="52" stopIfTrue="1" operator="greaterThan">
      <formula>"～"</formula>
    </cfRule>
  </conditionalFormatting>
  <conditionalFormatting sqref="M37">
    <cfRule type="cellIs" dxfId="122" priority="53" stopIfTrue="1" operator="greaterThan">
      <formula>"～"</formula>
    </cfRule>
  </conditionalFormatting>
  <conditionalFormatting sqref="N37">
    <cfRule type="cellIs" dxfId="121" priority="54" stopIfTrue="1" operator="greaterThan">
      <formula>"～"</formula>
    </cfRule>
  </conditionalFormatting>
  <conditionalFormatting sqref="O37">
    <cfRule type="cellIs" dxfId="120" priority="55" stopIfTrue="1" operator="greaterThan">
      <formula>"～"</formula>
    </cfRule>
  </conditionalFormatting>
  <conditionalFormatting sqref="P37">
    <cfRule type="cellIs" dxfId="119" priority="56" stopIfTrue="1" operator="greaterThan">
      <formula>"～"</formula>
    </cfRule>
  </conditionalFormatting>
  <conditionalFormatting sqref="Q37">
    <cfRule type="cellIs" dxfId="118" priority="57" stopIfTrue="1" operator="greaterThan">
      <formula>"～"</formula>
    </cfRule>
  </conditionalFormatting>
  <conditionalFormatting sqref="R37">
    <cfRule type="cellIs" dxfId="117" priority="58" stopIfTrue="1" operator="greaterThan">
      <formula>"～"</formula>
    </cfRule>
  </conditionalFormatting>
  <conditionalFormatting sqref="S37">
    <cfRule type="cellIs" dxfId="116" priority="59" stopIfTrue="1" operator="greaterThan">
      <formula>"～"</formula>
    </cfRule>
  </conditionalFormatting>
  <conditionalFormatting sqref="T37">
    <cfRule type="cellIs" dxfId="115" priority="60" stopIfTrue="1" operator="greaterThan">
      <formula>"～"</formula>
    </cfRule>
  </conditionalFormatting>
  <conditionalFormatting sqref="J38">
    <cfRule type="cellIs" dxfId="114" priority="61" stopIfTrue="1" operator="greaterThan">
      <formula>"～"</formula>
    </cfRule>
  </conditionalFormatting>
  <conditionalFormatting sqref="M38">
    <cfRule type="cellIs" dxfId="113" priority="62" stopIfTrue="1" operator="greaterThan">
      <formula>"～"</formula>
    </cfRule>
  </conditionalFormatting>
  <conditionalFormatting sqref="P38">
    <cfRule type="cellIs" dxfId="112" priority="63" stopIfTrue="1" operator="greaterThan">
      <formula>"～"</formula>
    </cfRule>
  </conditionalFormatting>
  <conditionalFormatting sqref="S38">
    <cfRule type="cellIs" dxfId="111" priority="64" stopIfTrue="1" operator="greaterThan">
      <formula>"～"</formula>
    </cfRule>
  </conditionalFormatting>
  <conditionalFormatting sqref="J39">
    <cfRule type="cellIs" dxfId="110" priority="65" stopIfTrue="1" operator="greaterThan">
      <formula>"～"</formula>
    </cfRule>
  </conditionalFormatting>
  <conditionalFormatting sqref="M39">
    <cfRule type="cellIs" dxfId="109" priority="66" stopIfTrue="1" operator="greaterThan">
      <formula>"～"</formula>
    </cfRule>
  </conditionalFormatting>
  <conditionalFormatting sqref="P39">
    <cfRule type="cellIs" dxfId="108" priority="67" stopIfTrue="1" operator="greaterThan">
      <formula>"～"</formula>
    </cfRule>
  </conditionalFormatting>
  <conditionalFormatting sqref="S39">
    <cfRule type="cellIs" dxfId="107" priority="68" stopIfTrue="1" operator="greaterThan">
      <formula>"～"</formula>
    </cfRule>
  </conditionalFormatting>
  <conditionalFormatting sqref="J40">
    <cfRule type="cellIs" dxfId="106" priority="69" stopIfTrue="1" operator="greaterThan">
      <formula>"～"</formula>
    </cfRule>
  </conditionalFormatting>
  <conditionalFormatting sqref="M40">
    <cfRule type="cellIs" dxfId="105" priority="70" stopIfTrue="1" operator="greaterThan">
      <formula>"～"</formula>
    </cfRule>
  </conditionalFormatting>
  <conditionalFormatting sqref="P40">
    <cfRule type="cellIs" dxfId="104" priority="71" stopIfTrue="1" operator="greaterThan">
      <formula>"～"</formula>
    </cfRule>
  </conditionalFormatting>
  <conditionalFormatting sqref="S40">
    <cfRule type="cellIs" dxfId="103" priority="72" stopIfTrue="1" operator="greaterThan">
      <formula>"～"</formula>
    </cfRule>
  </conditionalFormatting>
  <conditionalFormatting sqref="M41">
    <cfRule type="cellIs" dxfId="102" priority="73" stopIfTrue="1" operator="greaterThan">
      <formula>"～"</formula>
    </cfRule>
  </conditionalFormatting>
  <conditionalFormatting sqref="S41">
    <cfRule type="cellIs" dxfId="101" priority="74" stopIfTrue="1" operator="greaterThan">
      <formula>"～"</formula>
    </cfRule>
  </conditionalFormatting>
  <conditionalFormatting sqref="M42">
    <cfRule type="cellIs" dxfId="100" priority="75" stopIfTrue="1" operator="greaterThan">
      <formula>"～"</formula>
    </cfRule>
  </conditionalFormatting>
  <conditionalFormatting sqref="S42">
    <cfRule type="cellIs" dxfId="99" priority="76" stopIfTrue="1" operator="greaterThan">
      <formula>"～"</formula>
    </cfRule>
  </conditionalFormatting>
  <conditionalFormatting sqref="M43">
    <cfRule type="cellIs" dxfId="98" priority="77" stopIfTrue="1" operator="greaterThan">
      <formula>"～"</formula>
    </cfRule>
  </conditionalFormatting>
  <conditionalFormatting sqref="S43">
    <cfRule type="cellIs" dxfId="97" priority="78" stopIfTrue="1" operator="greaterThan">
      <formula>"～"</formula>
    </cfRule>
  </conditionalFormatting>
  <conditionalFormatting sqref="M44">
    <cfRule type="cellIs" dxfId="96" priority="79" stopIfTrue="1" operator="greaterThan">
      <formula>"～"</formula>
    </cfRule>
  </conditionalFormatting>
  <conditionalFormatting sqref="S44">
    <cfRule type="cellIs" dxfId="95" priority="80" stopIfTrue="1" operator="greaterThan">
      <formula>"～"</formula>
    </cfRule>
  </conditionalFormatting>
  <conditionalFormatting sqref="M45">
    <cfRule type="cellIs" dxfId="94" priority="81" stopIfTrue="1" operator="greaterThan">
      <formula>"～"</formula>
    </cfRule>
  </conditionalFormatting>
  <conditionalFormatting sqref="S45">
    <cfRule type="cellIs" dxfId="93" priority="82" stopIfTrue="1" operator="greaterThan">
      <formula>"～"</formula>
    </cfRule>
  </conditionalFormatting>
  <conditionalFormatting sqref="M46">
    <cfRule type="cellIs" dxfId="92" priority="83" stopIfTrue="1" operator="greaterThan">
      <formula>"～"</formula>
    </cfRule>
  </conditionalFormatting>
  <conditionalFormatting sqref="S46">
    <cfRule type="cellIs" dxfId="91" priority="84" stopIfTrue="1" operator="greaterThan">
      <formula>"～"</formula>
    </cfRule>
  </conditionalFormatting>
  <conditionalFormatting sqref="M47">
    <cfRule type="cellIs" dxfId="90" priority="85" stopIfTrue="1" operator="greaterThan">
      <formula>"～"</formula>
    </cfRule>
  </conditionalFormatting>
  <conditionalFormatting sqref="S47">
    <cfRule type="cellIs" dxfId="89" priority="86" stopIfTrue="1" operator="greaterThan">
      <formula>"～"</formula>
    </cfRule>
  </conditionalFormatting>
  <conditionalFormatting sqref="M48">
    <cfRule type="cellIs" dxfId="88" priority="87" stopIfTrue="1" operator="greaterThan">
      <formula>"～"</formula>
    </cfRule>
  </conditionalFormatting>
  <conditionalFormatting sqref="S48">
    <cfRule type="cellIs" dxfId="87" priority="88" stopIfTrue="1" operator="greaterThan">
      <formula>"～"</formula>
    </cfRule>
  </conditionalFormatting>
  <conditionalFormatting sqref="M50">
    <cfRule type="cellIs" dxfId="86" priority="89" stopIfTrue="1" operator="greaterThan">
      <formula>"-"</formula>
    </cfRule>
  </conditionalFormatting>
  <conditionalFormatting sqref="M51">
    <cfRule type="cellIs" dxfId="85" priority="90" stopIfTrue="1" operator="greaterThan">
      <formula>"～"</formula>
    </cfRule>
  </conditionalFormatting>
  <conditionalFormatting sqref="S51">
    <cfRule type="cellIs" dxfId="84" priority="91" stopIfTrue="1" operator="greaterThan">
      <formula>"～"</formula>
    </cfRule>
  </conditionalFormatting>
  <conditionalFormatting sqref="M52">
    <cfRule type="cellIs" dxfId="83" priority="92" stopIfTrue="1" operator="greaterThan">
      <formula>"～"</formula>
    </cfRule>
  </conditionalFormatting>
  <conditionalFormatting sqref="S52">
    <cfRule type="cellIs" dxfId="82" priority="93" stopIfTrue="1" operator="greaterThan">
      <formula>"～"</formula>
    </cfRule>
  </conditionalFormatting>
  <conditionalFormatting sqref="M53">
    <cfRule type="cellIs" dxfId="81" priority="94" stopIfTrue="1" operator="greaterThan">
      <formula>"～"</formula>
    </cfRule>
  </conditionalFormatting>
  <conditionalFormatting sqref="S53">
    <cfRule type="cellIs" dxfId="80" priority="95" stopIfTrue="1" operator="greaterThan">
      <formula>"～"</formula>
    </cfRule>
  </conditionalFormatting>
  <conditionalFormatting sqref="M54">
    <cfRule type="cellIs" dxfId="79" priority="96" stopIfTrue="1" operator="greaterThan">
      <formula>"～"</formula>
    </cfRule>
  </conditionalFormatting>
  <conditionalFormatting sqref="S54">
    <cfRule type="cellIs" dxfId="78" priority="97" stopIfTrue="1" operator="greaterThan">
      <formula>"～"</formula>
    </cfRule>
  </conditionalFormatting>
  <conditionalFormatting sqref="M55">
    <cfRule type="cellIs" dxfId="77" priority="98" stopIfTrue="1" operator="greaterThan">
      <formula>"～"</formula>
    </cfRule>
  </conditionalFormatting>
  <conditionalFormatting sqref="S55">
    <cfRule type="cellIs" dxfId="76" priority="99" stopIfTrue="1" operator="greaterThan">
      <formula>"～"</formula>
    </cfRule>
  </conditionalFormatting>
  <conditionalFormatting sqref="M56">
    <cfRule type="cellIs" dxfId="75" priority="100" stopIfTrue="1" operator="greaterThan">
      <formula>"～"</formula>
    </cfRule>
  </conditionalFormatting>
  <conditionalFormatting sqref="S56">
    <cfRule type="cellIs" dxfId="74" priority="101" stopIfTrue="1" operator="greaterThan">
      <formula>"～"</formula>
    </cfRule>
  </conditionalFormatting>
  <conditionalFormatting sqref="M57">
    <cfRule type="cellIs" dxfId="73" priority="102" stopIfTrue="1" operator="greaterThan">
      <formula>"～"</formula>
    </cfRule>
  </conditionalFormatting>
  <conditionalFormatting sqref="S57">
    <cfRule type="cellIs" dxfId="72" priority="103" stopIfTrue="1" operator="greaterThan">
      <formula>"～"</formula>
    </cfRule>
  </conditionalFormatting>
  <conditionalFormatting sqref="M58">
    <cfRule type="cellIs" dxfId="71" priority="104" stopIfTrue="1" operator="greaterThan">
      <formula>"～"</formula>
    </cfRule>
  </conditionalFormatting>
  <conditionalFormatting sqref="S58">
    <cfRule type="cellIs" dxfId="70" priority="105" stopIfTrue="1" operator="greaterThan">
      <formula>"～"</formula>
    </cfRule>
  </conditionalFormatting>
  <conditionalFormatting sqref="M59">
    <cfRule type="cellIs" dxfId="69" priority="106" stopIfTrue="1" operator="greaterThan">
      <formula>"～"</formula>
    </cfRule>
  </conditionalFormatting>
  <conditionalFormatting sqref="S59">
    <cfRule type="cellIs" dxfId="68" priority="107" stopIfTrue="1" operator="greaterThan">
      <formula>"～"</formula>
    </cfRule>
  </conditionalFormatting>
  <conditionalFormatting sqref="M60">
    <cfRule type="cellIs" dxfId="67" priority="108" stopIfTrue="1" operator="greaterThan">
      <formula>"～"</formula>
    </cfRule>
  </conditionalFormatting>
  <conditionalFormatting sqref="S60">
    <cfRule type="cellIs" dxfId="66" priority="109" stopIfTrue="1" operator="greaterThan">
      <formula>"～"</formula>
    </cfRule>
  </conditionalFormatting>
  <conditionalFormatting sqref="M61">
    <cfRule type="cellIs" dxfId="65" priority="110" stopIfTrue="1" operator="greaterThan">
      <formula>"～"</formula>
    </cfRule>
  </conditionalFormatting>
  <conditionalFormatting sqref="S61">
    <cfRule type="cellIs" dxfId="64" priority="111" stopIfTrue="1" operator="greaterThan">
      <formula>"～"</formula>
    </cfRule>
  </conditionalFormatting>
  <conditionalFormatting sqref="M62">
    <cfRule type="cellIs" dxfId="63" priority="112" stopIfTrue="1" operator="greaterThan">
      <formula>"～"</formula>
    </cfRule>
  </conditionalFormatting>
  <conditionalFormatting sqref="S62">
    <cfRule type="cellIs" dxfId="62" priority="113" stopIfTrue="1" operator="greaterThan">
      <formula>"～"</formula>
    </cfRule>
  </conditionalFormatting>
  <conditionalFormatting sqref="M63">
    <cfRule type="cellIs" dxfId="61" priority="114" stopIfTrue="1" operator="greaterThan">
      <formula>"～"</formula>
    </cfRule>
  </conditionalFormatting>
  <conditionalFormatting sqref="S63">
    <cfRule type="cellIs" dxfId="60" priority="115" stopIfTrue="1" operator="greaterThan">
      <formula>"～"</formula>
    </cfRule>
  </conditionalFormatting>
  <conditionalFormatting sqref="M64">
    <cfRule type="cellIs" dxfId="59" priority="116" stopIfTrue="1" operator="greaterThan">
      <formula>"～"</formula>
    </cfRule>
  </conditionalFormatting>
  <conditionalFormatting sqref="S64">
    <cfRule type="cellIs" dxfId="58" priority="117" stopIfTrue="1" operator="greaterThan">
      <formula>"～"</formula>
    </cfRule>
  </conditionalFormatting>
  <conditionalFormatting sqref="M65">
    <cfRule type="cellIs" dxfId="57" priority="118" stopIfTrue="1" operator="greaterThan">
      <formula>"～"</formula>
    </cfRule>
  </conditionalFormatting>
  <conditionalFormatting sqref="S65">
    <cfRule type="cellIs" dxfId="56" priority="119" stopIfTrue="1" operator="greaterThan">
      <formula>"～"</formula>
    </cfRule>
  </conditionalFormatting>
  <conditionalFormatting sqref="M66">
    <cfRule type="cellIs" dxfId="55" priority="120" stopIfTrue="1" operator="greaterThan">
      <formula>"～"</formula>
    </cfRule>
  </conditionalFormatting>
  <conditionalFormatting sqref="S66">
    <cfRule type="cellIs" dxfId="54" priority="121" stopIfTrue="1" operator="greaterThan">
      <formula>"～"</formula>
    </cfRule>
  </conditionalFormatting>
  <conditionalFormatting sqref="M67">
    <cfRule type="cellIs" dxfId="53" priority="122" stopIfTrue="1" operator="greaterThan">
      <formula>"～"</formula>
    </cfRule>
  </conditionalFormatting>
  <conditionalFormatting sqref="S67">
    <cfRule type="cellIs" dxfId="52" priority="123" stopIfTrue="1" operator="greaterThan">
      <formula>"～"</formula>
    </cfRule>
  </conditionalFormatting>
  <conditionalFormatting sqref="M68">
    <cfRule type="cellIs" dxfId="51" priority="124" stopIfTrue="1" operator="greaterThan">
      <formula>"～"</formula>
    </cfRule>
  </conditionalFormatting>
  <conditionalFormatting sqref="S68">
    <cfRule type="cellIs" dxfId="50" priority="125" stopIfTrue="1" operator="greaterThan">
      <formula>"～"</formula>
    </cfRule>
  </conditionalFormatting>
  <conditionalFormatting sqref="M69">
    <cfRule type="cellIs" dxfId="49" priority="126" stopIfTrue="1" operator="greaterThan">
      <formula>"～"</formula>
    </cfRule>
  </conditionalFormatting>
  <conditionalFormatting sqref="S69">
    <cfRule type="cellIs" dxfId="48" priority="127" stopIfTrue="1" operator="greaterThan">
      <formula>"～"</formula>
    </cfRule>
  </conditionalFormatting>
  <conditionalFormatting sqref="M70">
    <cfRule type="cellIs" dxfId="47" priority="128" stopIfTrue="1" operator="greaterThan">
      <formula>"-"</formula>
    </cfRule>
  </conditionalFormatting>
  <conditionalFormatting sqref="M71">
    <cfRule type="cellIs" dxfId="46" priority="129" stopIfTrue="1" operator="greaterThan">
      <formula>"-"</formula>
    </cfRule>
  </conditionalFormatting>
  <conditionalFormatting sqref="M72">
    <cfRule type="cellIs" dxfId="45" priority="130" stopIfTrue="1" operator="greaterThan">
      <formula>"-"</formula>
    </cfRule>
  </conditionalFormatting>
  <conditionalFormatting sqref="M73">
    <cfRule type="cellIs" dxfId="44" priority="131" stopIfTrue="1" operator="greaterThan">
      <formula>"-"</formula>
    </cfRule>
  </conditionalFormatting>
  <conditionalFormatting sqref="M74">
    <cfRule type="cellIs" dxfId="43" priority="132" stopIfTrue="1" operator="greaterThan">
      <formula>"-"</formula>
    </cfRule>
  </conditionalFormatting>
  <conditionalFormatting sqref="M75">
    <cfRule type="cellIs" dxfId="42" priority="133" stopIfTrue="1" operator="greaterThan">
      <formula>"-"</formula>
    </cfRule>
  </conditionalFormatting>
  <conditionalFormatting sqref="M76">
    <cfRule type="cellIs" dxfId="41" priority="134" stopIfTrue="1" operator="greaterThan">
      <formula>"-"</formula>
    </cfRule>
  </conditionalFormatting>
  <conditionalFormatting sqref="M77">
    <cfRule type="cellIs" dxfId="40" priority="135" stopIfTrue="1" operator="greaterThan">
      <formula>"-"</formula>
    </cfRule>
  </conditionalFormatting>
  <conditionalFormatting sqref="M78">
    <cfRule type="cellIs" dxfId="39" priority="136" stopIfTrue="1" operator="greaterThan">
      <formula>"～"</formula>
    </cfRule>
  </conditionalFormatting>
  <conditionalFormatting sqref="S78">
    <cfRule type="cellIs" dxfId="38" priority="137" stopIfTrue="1" operator="greaterThan">
      <formula>"～"</formula>
    </cfRule>
  </conditionalFormatting>
  <conditionalFormatting sqref="M79">
    <cfRule type="cellIs" dxfId="37" priority="138" stopIfTrue="1" operator="greaterThan">
      <formula>"～"</formula>
    </cfRule>
  </conditionalFormatting>
  <conditionalFormatting sqref="S79">
    <cfRule type="cellIs" dxfId="36" priority="139" stopIfTrue="1" operator="greaterThan">
      <formula>"～"</formula>
    </cfRule>
  </conditionalFormatting>
  <conditionalFormatting sqref="M80">
    <cfRule type="cellIs" dxfId="35" priority="140" stopIfTrue="1" operator="greaterThan">
      <formula>"-"</formula>
    </cfRule>
  </conditionalFormatting>
  <conditionalFormatting sqref="M86">
    <cfRule type="cellIs" dxfId="34" priority="141" stopIfTrue="1" operator="greaterThan">
      <formula>"-"</formula>
    </cfRule>
  </conditionalFormatting>
  <conditionalFormatting sqref="M112">
    <cfRule type="cellIs" dxfId="33" priority="142" stopIfTrue="1" operator="greaterThan">
      <formula>"-"</formula>
    </cfRule>
  </conditionalFormatting>
  <conditionalFormatting sqref="M113">
    <cfRule type="cellIs" dxfId="32" priority="143" stopIfTrue="1" operator="greaterThan">
      <formula>"-"</formula>
    </cfRule>
  </conditionalFormatting>
  <conditionalFormatting sqref="M114">
    <cfRule type="cellIs" dxfId="31" priority="144" stopIfTrue="1" operator="greaterThan">
      <formula>"-"</formula>
    </cfRule>
  </conditionalFormatting>
  <conditionalFormatting sqref="M115">
    <cfRule type="cellIs" dxfId="30" priority="145" stopIfTrue="1" operator="greaterThan">
      <formula>"-"</formula>
    </cfRule>
  </conditionalFormatting>
  <conditionalFormatting sqref="M116">
    <cfRule type="cellIs" dxfId="29" priority="146" stopIfTrue="1" operator="greaterThan">
      <formula>"-"</formula>
    </cfRule>
  </conditionalFormatting>
  <conditionalFormatting sqref="M117">
    <cfRule type="cellIs" dxfId="28" priority="147" stopIfTrue="1" operator="greaterThan">
      <formula>"-"</formula>
    </cfRule>
  </conditionalFormatting>
  <conditionalFormatting sqref="M118">
    <cfRule type="cellIs" dxfId="27" priority="148" stopIfTrue="1" operator="greaterThan">
      <formula>"-"</formula>
    </cfRule>
  </conditionalFormatting>
  <conditionalFormatting sqref="M119">
    <cfRule type="cellIs" dxfId="26" priority="149" stopIfTrue="1" operator="greaterThan">
      <formula>"-"</formula>
    </cfRule>
  </conditionalFormatting>
  <conditionalFormatting sqref="M120">
    <cfRule type="cellIs" dxfId="25" priority="150" stopIfTrue="1" operator="greaterThan">
      <formula>"-"</formula>
    </cfRule>
  </conditionalFormatting>
  <conditionalFormatting sqref="M121">
    <cfRule type="cellIs" dxfId="24" priority="151" stopIfTrue="1" operator="greaterThan">
      <formula>"-"</formula>
    </cfRule>
  </conditionalFormatting>
  <conditionalFormatting sqref="I126">
    <cfRule type="cellIs" dxfId="23" priority="152" stopIfTrue="1" operator="greaterThan"/>
  </conditionalFormatting>
  <conditionalFormatting sqref="J126">
    <cfRule type="cellIs" dxfId="22" priority="153" stopIfTrue="1" operator="greaterThan"/>
  </conditionalFormatting>
  <conditionalFormatting sqref="K126">
    <cfRule type="cellIs" dxfId="21" priority="154" stopIfTrue="1" operator="greaterThan"/>
  </conditionalFormatting>
  <conditionalFormatting sqref="L126">
    <cfRule type="cellIs" dxfId="20" priority="155" stopIfTrue="1" operator="greaterThan"/>
  </conditionalFormatting>
  <conditionalFormatting sqref="M126">
    <cfRule type="cellIs" dxfId="19" priority="156" stopIfTrue="1" operator="greaterThan"/>
  </conditionalFormatting>
  <conditionalFormatting sqref="N126">
    <cfRule type="cellIs" dxfId="18" priority="157" stopIfTrue="1" operator="greaterThan"/>
  </conditionalFormatting>
  <conditionalFormatting sqref="O126">
    <cfRule type="cellIs" dxfId="17" priority="158" stopIfTrue="1" operator="greaterThan"/>
  </conditionalFormatting>
  <conditionalFormatting sqref="P126">
    <cfRule type="cellIs" dxfId="16" priority="159" stopIfTrue="1" operator="greaterThan"/>
  </conditionalFormatting>
  <conditionalFormatting sqref="Q126">
    <cfRule type="cellIs" dxfId="15" priority="160" stopIfTrue="1" operator="greaterThan"/>
  </conditionalFormatting>
  <conditionalFormatting sqref="R126">
    <cfRule type="cellIs" dxfId="14" priority="161" stopIfTrue="1" operator="greaterThan"/>
  </conditionalFormatting>
  <conditionalFormatting sqref="S126">
    <cfRule type="cellIs" dxfId="13" priority="162" stopIfTrue="1" operator="greaterThan"/>
  </conditionalFormatting>
  <conditionalFormatting sqref="T126">
    <cfRule type="cellIs" dxfId="12" priority="163" stopIfTrue="1" operator="greaterThan"/>
  </conditionalFormatting>
  <conditionalFormatting sqref="I127">
    <cfRule type="cellIs" dxfId="11" priority="164" stopIfTrue="1" operator="greaterThan">
      <formula>"～"</formula>
    </cfRule>
  </conditionalFormatting>
  <conditionalFormatting sqref="J127">
    <cfRule type="cellIs" dxfId="10" priority="165" stopIfTrue="1" operator="greaterThan">
      <formula>"～"</formula>
    </cfRule>
  </conditionalFormatting>
  <conditionalFormatting sqref="K127">
    <cfRule type="cellIs" dxfId="9" priority="166" stopIfTrue="1" operator="greaterThan">
      <formula>"～"</formula>
    </cfRule>
  </conditionalFormatting>
  <conditionalFormatting sqref="L127">
    <cfRule type="cellIs" dxfId="8" priority="167" stopIfTrue="1" operator="greaterThan">
      <formula>"～"</formula>
    </cfRule>
  </conditionalFormatting>
  <conditionalFormatting sqref="M127">
    <cfRule type="cellIs" dxfId="7" priority="168" stopIfTrue="1" operator="greaterThan">
      <formula>"～"</formula>
    </cfRule>
  </conditionalFormatting>
  <conditionalFormatting sqref="N127">
    <cfRule type="cellIs" dxfId="6" priority="169" stopIfTrue="1" operator="greaterThan">
      <formula>"～"</formula>
    </cfRule>
  </conditionalFormatting>
  <conditionalFormatting sqref="O127">
    <cfRule type="cellIs" dxfId="5" priority="170" stopIfTrue="1" operator="greaterThan">
      <formula>"～"</formula>
    </cfRule>
  </conditionalFormatting>
  <conditionalFormatting sqref="P127">
    <cfRule type="cellIs" dxfId="4" priority="171" stopIfTrue="1" operator="greaterThan">
      <formula>"～"</formula>
    </cfRule>
  </conditionalFormatting>
  <conditionalFormatting sqref="Q127">
    <cfRule type="cellIs" dxfId="3" priority="172" stopIfTrue="1" operator="greaterThan">
      <formula>"～"</formula>
    </cfRule>
  </conditionalFormatting>
  <conditionalFormatting sqref="R127">
    <cfRule type="cellIs" dxfId="2" priority="173" stopIfTrue="1" operator="greaterThan">
      <formula>"～"</formula>
    </cfRule>
  </conditionalFormatting>
  <conditionalFormatting sqref="S127">
    <cfRule type="cellIs" dxfId="1" priority="174" stopIfTrue="1" operator="greaterThan">
      <formula>"～"</formula>
    </cfRule>
  </conditionalFormatting>
  <conditionalFormatting sqref="T127">
    <cfRule type="cellIs" dxfId="0" priority="175" stopIfTrue="1" operator="greaterThan">
      <formula>"～"</formula>
    </cfRule>
  </conditionalFormatting>
  <pageMargins left="0.59055118110236227" right="0.59055118110236227" top="0.59055118110236227" bottom="0.59055118110236227" header="0.27559055118110237" footer="0.51181102362204722"/>
  <pageSetup paperSize="9" orientation="portrait" r:id="rId1"/>
  <headerFooter alignWithMargins="0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車作大橋</vt:lpstr>
      <vt:lpstr>桑ノ原橋</vt:lpstr>
      <vt:lpstr>宮鳥橋</vt:lpstr>
      <vt:lpstr>安威川合流直前</vt:lpstr>
      <vt:lpstr>中河原橋</vt:lpstr>
      <vt:lpstr>安威川合流直前!Print_Area</vt:lpstr>
      <vt:lpstr>宮鳥橋!Print_Area</vt:lpstr>
      <vt:lpstr>桑ノ原橋!Print_Area</vt:lpstr>
      <vt:lpstr>車作大橋!Print_Area</vt:lpstr>
      <vt:lpstr>中河原橋!Print_Area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2024-12-02T08:13:46Z</dcterms:created>
  <dcterms:modified xsi:type="dcterms:W3CDTF">2025-04-21T07:49:01Z</dcterms:modified>
</cp:coreProperties>
</file>