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3C28C4F2-2450-4BDA-A0E0-2F45123CCACE}" xr6:coauthVersionLast="47" xr6:coauthVersionMax="47" xr10:uidLastSave="{00000000-0000-0000-0000-000000000000}"/>
  <bookViews>
    <workbookView xWindow="-108" yWindow="-108" windowWidth="23256" windowHeight="13896" tabRatio="900" xr2:uid="{00000000-000D-0000-FFFF-FFFF00000000}"/>
  </bookViews>
  <sheets>
    <sheet name="はじめに" sheetId="17" r:id="rId1"/>
    <sheet name="【入力シート】" sheetId="14" r:id="rId2"/>
    <sheet name="【経済波及効果推計シート】" sheetId="2" r:id="rId3"/>
    <sheet name="各係数" sheetId="4" r:id="rId4"/>
    <sheet name="【参考】計算フロー図 " sheetId="13" r:id="rId5"/>
    <sheet name="生産者価格への変換（計算シート）" sheetId="16" r:id="rId6"/>
    <sheet name="リスト用" sheetId="15" state="hidden" r:id="rId7"/>
  </sheets>
  <externalReferences>
    <externalReference r:id="rId8"/>
    <externalReference r:id="rId9"/>
  </externalReferences>
  <definedNames>
    <definedName name="chu">[1]Sheet2!$A$2:$B$101</definedName>
    <definedName name="dai">[1]Sheet2!$D$2:$E$42</definedName>
    <definedName name="_xlnm.Print_Area" localSheetId="0">はじめに!$A$1:$AN$62</definedName>
    <definedName name="推計項目" localSheetId="4">'[2]【20160526】（コンバート値）生産額推計一覧表'!#REF!</definedName>
    <definedName name="推計項目">'[2]【20160526】（コンバート値）生産額推計一覧表'!#REF!</definedName>
    <definedName name="推計方法" localSheetId="4">'[2]【20160526】（コンバート値）生産額推計一覧表'!#REF!</definedName>
    <definedName name="推計方法">'[2]【20160526】（コンバート値）生産額推計一覧表'!#REF!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8" i="2" l="1" a="1"/>
  <c r="F8" i="2" s="1"/>
  <c r="F9" i="2" a="1"/>
  <c r="F9" i="2" s="1"/>
  <c r="F10" i="2" a="1"/>
  <c r="F10" i="2"/>
  <c r="F11" i="2" a="1"/>
  <c r="F11" i="2" s="1"/>
  <c r="F12" i="2" a="1"/>
  <c r="F12" i="2" s="1"/>
  <c r="F13" i="2" a="1"/>
  <c r="F13" i="2" s="1"/>
  <c r="F14" i="2" a="1"/>
  <c r="F14" i="2"/>
  <c r="F15" i="2" a="1"/>
  <c r="F15" i="2" s="1"/>
  <c r="F16" i="2" a="1"/>
  <c r="F16" i="2" s="1"/>
  <c r="F17" i="2" a="1"/>
  <c r="F17" i="2" s="1"/>
  <c r="F18" i="2" a="1"/>
  <c r="F18" i="2"/>
  <c r="F19" i="2" a="1"/>
  <c r="F19" i="2" s="1"/>
  <c r="F20" i="2" a="1"/>
  <c r="F20" i="2" s="1"/>
  <c r="F21" i="2" a="1"/>
  <c r="F21" i="2" s="1"/>
  <c r="F22" i="2" a="1"/>
  <c r="F22" i="2"/>
  <c r="F23" i="2" a="1"/>
  <c r="F23" i="2" s="1"/>
  <c r="F24" i="2" a="1"/>
  <c r="F24" i="2" s="1"/>
  <c r="F25" i="2" a="1"/>
  <c r="F25" i="2" s="1"/>
  <c r="F26" i="2" a="1"/>
  <c r="F26" i="2"/>
  <c r="F27" i="2" a="1"/>
  <c r="F27" i="2" s="1"/>
  <c r="F28" i="2" a="1"/>
  <c r="F28" i="2" s="1"/>
  <c r="F29" i="2" a="1"/>
  <c r="F29" i="2" s="1"/>
  <c r="F30" i="2" a="1"/>
  <c r="F30" i="2"/>
  <c r="F32" i="2" a="1"/>
  <c r="F32" i="2" s="1"/>
  <c r="F33" i="2" a="1"/>
  <c r="F33" i="2" s="1"/>
  <c r="F35" i="2" a="1"/>
  <c r="F35" i="2" s="1"/>
  <c r="F36" i="2" a="1"/>
  <c r="F36" i="2" s="1"/>
  <c r="F37" i="2" a="1"/>
  <c r="F37" i="2" s="1"/>
  <c r="F38" i="2" a="1"/>
  <c r="F38" i="2"/>
  <c r="F39" i="2" a="1"/>
  <c r="F39" i="2" s="1"/>
  <c r="F40" i="2" a="1"/>
  <c r="F40" i="2" s="1"/>
  <c r="F41" i="2" a="1"/>
  <c r="F41" i="2" s="1"/>
  <c r="F42" i="2" a="1"/>
  <c r="F42" i="2"/>
  <c r="F43" i="2" a="1"/>
  <c r="F43" i="2" s="1"/>
  <c r="G43" i="2" l="1"/>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F4" i="14"/>
  <c r="G5" i="16" l="1"/>
  <c r="H5" i="16"/>
  <c r="G6" i="16"/>
  <c r="H6" i="16"/>
  <c r="G7" i="16"/>
  <c r="H7" i="16"/>
  <c r="G8" i="16"/>
  <c r="H8" i="16"/>
  <c r="G9" i="16"/>
  <c r="H9" i="16"/>
  <c r="G10" i="16"/>
  <c r="H10" i="16"/>
  <c r="G11" i="16"/>
  <c r="H11" i="16"/>
  <c r="G12" i="16"/>
  <c r="H12" i="16"/>
  <c r="G13" i="16"/>
  <c r="H13" i="16"/>
  <c r="G14" i="16"/>
  <c r="H14" i="16"/>
  <c r="G15" i="16"/>
  <c r="H15" i="16"/>
  <c r="G16" i="16"/>
  <c r="H16" i="16"/>
  <c r="G17" i="16"/>
  <c r="H17" i="16"/>
  <c r="G18" i="16"/>
  <c r="H18" i="16"/>
  <c r="G19" i="16"/>
  <c r="H19" i="16"/>
  <c r="G20" i="16"/>
  <c r="H20" i="16"/>
  <c r="G21" i="16"/>
  <c r="H21" i="16"/>
  <c r="G22" i="16"/>
  <c r="H22" i="16"/>
  <c r="G23" i="16"/>
  <c r="H23" i="16"/>
  <c r="G24" i="16"/>
  <c r="H24" i="16"/>
  <c r="G25" i="16"/>
  <c r="H25" i="16"/>
  <c r="G26" i="16"/>
  <c r="H26" i="16"/>
  <c r="G27" i="16"/>
  <c r="H27" i="16"/>
  <c r="G28" i="16"/>
  <c r="H28" i="16"/>
  <c r="G29" i="16"/>
  <c r="H29" i="16"/>
  <c r="G30" i="16"/>
  <c r="H30" i="16"/>
  <c r="G31" i="16"/>
  <c r="H31" i="16"/>
  <c r="G32" i="16"/>
  <c r="H32" i="16"/>
  <c r="G33" i="16"/>
  <c r="H33" i="16"/>
  <c r="G34" i="16"/>
  <c r="H34" i="16"/>
  <c r="G35" i="16"/>
  <c r="H35" i="16"/>
  <c r="G36" i="16"/>
  <c r="H36" i="16"/>
  <c r="G37" i="16"/>
  <c r="H37" i="16"/>
  <c r="G38" i="16"/>
  <c r="H38" i="16"/>
  <c r="G39" i="16"/>
  <c r="H39" i="16"/>
  <c r="G40" i="16"/>
  <c r="H40" i="16"/>
  <c r="H4" i="16"/>
  <c r="G4" i="16"/>
  <c r="P1" i="2" l="1"/>
  <c r="K40" i="16" l="1"/>
  <c r="J40" i="16"/>
  <c r="K39" i="16"/>
  <c r="J39" i="16"/>
  <c r="K38" i="16"/>
  <c r="J38" i="16"/>
  <c r="K37" i="16"/>
  <c r="J37" i="16"/>
  <c r="K36" i="16"/>
  <c r="J36" i="16"/>
  <c r="K35" i="16"/>
  <c r="J35" i="16"/>
  <c r="K34" i="16"/>
  <c r="J34" i="16"/>
  <c r="K33" i="16"/>
  <c r="J33" i="16"/>
  <c r="K32" i="16"/>
  <c r="J32" i="16"/>
  <c r="K30" i="16"/>
  <c r="J30" i="16"/>
  <c r="K29" i="16"/>
  <c r="J29" i="16"/>
  <c r="K27" i="16"/>
  <c r="J27" i="16"/>
  <c r="K26" i="16"/>
  <c r="J26" i="16"/>
  <c r="K25" i="16"/>
  <c r="J25" i="16"/>
  <c r="K24" i="16"/>
  <c r="J24" i="16"/>
  <c r="K23" i="16"/>
  <c r="J23" i="16"/>
  <c r="K22" i="16"/>
  <c r="J22" i="16"/>
  <c r="K21" i="16"/>
  <c r="J21" i="16"/>
  <c r="K20" i="16"/>
  <c r="J20" i="16"/>
  <c r="K19" i="16"/>
  <c r="J19" i="16"/>
  <c r="K18" i="16"/>
  <c r="J18" i="16"/>
  <c r="K17" i="16"/>
  <c r="J17" i="16"/>
  <c r="K16" i="16"/>
  <c r="J16" i="16"/>
  <c r="K15" i="16"/>
  <c r="J15" i="16"/>
  <c r="K14" i="16"/>
  <c r="J14" i="16"/>
  <c r="K13" i="16"/>
  <c r="J13" i="16"/>
  <c r="K12" i="16"/>
  <c r="J12" i="16"/>
  <c r="K11" i="16"/>
  <c r="J11" i="16"/>
  <c r="K10" i="16"/>
  <c r="J10" i="16"/>
  <c r="K9" i="16"/>
  <c r="J9" i="16"/>
  <c r="K8" i="16"/>
  <c r="J8" i="16"/>
  <c r="K7" i="16"/>
  <c r="J7" i="16"/>
  <c r="K6" i="16"/>
  <c r="J6" i="16"/>
  <c r="K5" i="16"/>
  <c r="J5" i="16"/>
  <c r="K4" i="16"/>
  <c r="J4" i="16"/>
  <c r="L31" i="16" l="1"/>
  <c r="D34" i="2" s="1"/>
  <c r="F34" i="2" s="1" a="1"/>
  <c r="F34" i="2" s="1"/>
  <c r="L28" i="16"/>
  <c r="D31" i="2" s="1"/>
  <c r="F31" i="2" s="1" a="1"/>
  <c r="F31" i="2" s="1"/>
  <c r="L6" i="16"/>
  <c r="D9" i="2" s="1"/>
  <c r="L8" i="16"/>
  <c r="D11" i="2" s="1"/>
  <c r="L10" i="16"/>
  <c r="D13" i="2" s="1"/>
  <c r="L12" i="16"/>
  <c r="D15" i="2" s="1"/>
  <c r="L16" i="16"/>
  <c r="D19" i="2" s="1"/>
  <c r="L18" i="16"/>
  <c r="D21" i="2" s="1"/>
  <c r="L20" i="16"/>
  <c r="D23" i="2" s="1"/>
  <c r="L22" i="16"/>
  <c r="D25" i="2" s="1"/>
  <c r="L32" i="16"/>
  <c r="D35" i="2" s="1"/>
  <c r="L24" i="16"/>
  <c r="D27" i="2" s="1"/>
  <c r="L5" i="16"/>
  <c r="D8" i="2" s="1"/>
  <c r="L7" i="16"/>
  <c r="D10" i="2" s="1"/>
  <c r="L9" i="16"/>
  <c r="D12" i="2" s="1"/>
  <c r="L11" i="16"/>
  <c r="D14" i="2" s="1"/>
  <c r="L13" i="16"/>
  <c r="D16" i="2" s="1"/>
  <c r="L15" i="16"/>
  <c r="D18" i="2" s="1"/>
  <c r="L17" i="16"/>
  <c r="D20" i="2" s="1"/>
  <c r="L19" i="16"/>
  <c r="D22" i="2" s="1"/>
  <c r="L21" i="16"/>
  <c r="D24" i="2" s="1"/>
  <c r="L23" i="16"/>
  <c r="D26" i="2" s="1"/>
  <c r="L25" i="16"/>
  <c r="D28" i="2" s="1"/>
  <c r="L27" i="16"/>
  <c r="D30" i="2" s="1"/>
  <c r="L29" i="16"/>
  <c r="D32" i="2" s="1"/>
  <c r="L33" i="16"/>
  <c r="D36" i="2" s="1"/>
  <c r="L35" i="16"/>
  <c r="D38" i="2" s="1"/>
  <c r="L37" i="16"/>
  <c r="D40" i="2" s="1"/>
  <c r="L39" i="16"/>
  <c r="D42" i="2" s="1"/>
  <c r="L38" i="16"/>
  <c r="D41" i="2" s="1"/>
  <c r="L14" i="16"/>
  <c r="D17" i="2" s="1"/>
  <c r="L30" i="16"/>
  <c r="D33" i="2" s="1"/>
  <c r="L36" i="16"/>
  <c r="D39" i="2" s="1"/>
  <c r="L40" i="16"/>
  <c r="D43" i="2" s="1"/>
  <c r="L4" i="16"/>
  <c r="L26" i="16"/>
  <c r="D29" i="2" s="1"/>
  <c r="L34" i="16"/>
  <c r="D37" i="2" s="1"/>
  <c r="D7" i="2" l="1"/>
  <c r="F7" i="2" l="1" a="1"/>
  <c r="F7" i="2" s="1"/>
  <c r="F4" i="2" s="1"/>
  <c r="D4" i="2"/>
  <c r="G50" i="2" s="1"/>
  <c r="I7" i="2" l="1" a="1"/>
  <c r="I30" i="2" s="1"/>
  <c r="G51" i="2"/>
  <c r="I13" i="2" l="1"/>
  <c r="M13" i="2" s="1"/>
  <c r="I36" i="2"/>
  <c r="M36" i="2" s="1"/>
  <c r="I32" i="2"/>
  <c r="K32" i="2" s="1"/>
  <c r="I24" i="2"/>
  <c r="K24" i="2" s="1"/>
  <c r="I16" i="2"/>
  <c r="O16" i="2" s="1"/>
  <c r="I8" i="2"/>
  <c r="O8" i="2" s="1"/>
  <c r="I39" i="2"/>
  <c r="K39" i="2" s="1"/>
  <c r="I43" i="2"/>
  <c r="O43" i="2" s="1"/>
  <c r="I27" i="2"/>
  <c r="O27" i="2" s="1"/>
  <c r="I23" i="2"/>
  <c r="O23" i="2" s="1"/>
  <c r="I31" i="2"/>
  <c r="O31" i="2" s="1"/>
  <c r="I15" i="2"/>
  <c r="O15" i="2" s="1"/>
  <c r="I11" i="2"/>
  <c r="O11" i="2" s="1"/>
  <c r="I19" i="2"/>
  <c r="M19" i="2" s="1"/>
  <c r="I38" i="2"/>
  <c r="M38" i="2" s="1"/>
  <c r="I34" i="2"/>
  <c r="K34" i="2" s="1"/>
  <c r="I7" i="2"/>
  <c r="I26" i="2"/>
  <c r="K26" i="2" s="1"/>
  <c r="I22" i="2"/>
  <c r="K22" i="2" s="1"/>
  <c r="I42" i="2"/>
  <c r="M42" i="2" s="1"/>
  <c r="I41" i="2"/>
  <c r="O41" i="2" s="1"/>
  <c r="I37" i="2"/>
  <c r="K37" i="2" s="1"/>
  <c r="I33" i="2"/>
  <c r="M33" i="2" s="1"/>
  <c r="I18" i="2"/>
  <c r="M18" i="2" s="1"/>
  <c r="I29" i="2"/>
  <c r="K29" i="2" s="1"/>
  <c r="I25" i="2"/>
  <c r="O25" i="2" s="1"/>
  <c r="I21" i="2"/>
  <c r="M21" i="2" s="1"/>
  <c r="I17" i="2"/>
  <c r="M17" i="2" s="1"/>
  <c r="I9" i="2"/>
  <c r="O9" i="2" s="1"/>
  <c r="I40" i="2"/>
  <c r="M40" i="2" s="1"/>
  <c r="I28" i="2"/>
  <c r="M28" i="2" s="1"/>
  <c r="I20" i="2"/>
  <c r="K20" i="2" s="1"/>
  <c r="I12" i="2"/>
  <c r="M12" i="2" s="1"/>
  <c r="I35" i="2"/>
  <c r="O35" i="2" s="1"/>
  <c r="I14" i="2"/>
  <c r="O14" i="2" s="1"/>
  <c r="I10" i="2"/>
  <c r="O30" i="2"/>
  <c r="K7" i="2" l="1"/>
  <c r="O7" i="2"/>
  <c r="O39" i="2"/>
  <c r="M39" i="2"/>
  <c r="M43" i="2"/>
  <c r="K40" i="2"/>
  <c r="M41" i="2"/>
  <c r="I4" i="2"/>
  <c r="F57" i="2" s="1"/>
  <c r="O38" i="2"/>
  <c r="K38" i="2"/>
  <c r="K43" i="2"/>
  <c r="O10" i="2"/>
  <c r="K42" i="2"/>
  <c r="O42" i="2"/>
  <c r="O40" i="2"/>
  <c r="M7" i="2"/>
  <c r="K41" i="2"/>
  <c r="O24" i="2"/>
  <c r="K30" i="2"/>
  <c r="M15" i="2"/>
  <c r="M30" i="2"/>
  <c r="O13" i="2"/>
  <c r="K13" i="2"/>
  <c r="O22" i="2"/>
  <c r="O18" i="2"/>
  <c r="K25" i="2"/>
  <c r="M25" i="2"/>
  <c r="M31" i="2"/>
  <c r="O37" i="2"/>
  <c r="M16" i="2"/>
  <c r="K16" i="2"/>
  <c r="M37" i="2"/>
  <c r="M22" i="2"/>
  <c r="M27" i="2"/>
  <c r="K31" i="2"/>
  <c r="M24" i="2"/>
  <c r="K18" i="2"/>
  <c r="K9" i="2"/>
  <c r="K27" i="2"/>
  <c r="M35" i="2"/>
  <c r="K35" i="2"/>
  <c r="K17" i="2"/>
  <c r="O17" i="2"/>
  <c r="O33" i="2"/>
  <c r="M9" i="2"/>
  <c r="K8" i="2"/>
  <c r="O29" i="2"/>
  <c r="K15" i="2"/>
  <c r="O36" i="2"/>
  <c r="M29" i="2"/>
  <c r="K11" i="2"/>
  <c r="K36" i="2"/>
  <c r="O21" i="2"/>
  <c r="O32" i="2"/>
  <c r="M11" i="2"/>
  <c r="M14" i="2"/>
  <c r="K21" i="2"/>
  <c r="M8" i="2"/>
  <c r="M26" i="2"/>
  <c r="O12" i="2"/>
  <c r="O26" i="2"/>
  <c r="K12" i="2"/>
  <c r="K23" i="2"/>
  <c r="K33" i="2"/>
  <c r="M23" i="2"/>
  <c r="M32" i="2"/>
  <c r="M20" i="2"/>
  <c r="O19" i="2"/>
  <c r="M10" i="2"/>
  <c r="K19" i="2"/>
  <c r="K10" i="2"/>
  <c r="M34" i="2"/>
  <c r="O34" i="2"/>
  <c r="O28" i="2"/>
  <c r="K28" i="2"/>
  <c r="K14" i="2"/>
  <c r="O20" i="2"/>
  <c r="M4" i="2" l="1"/>
  <c r="L57" i="2" s="1"/>
  <c r="O4" i="2"/>
  <c r="Q7" i="2" s="1"/>
  <c r="U7" i="2" s="1"/>
  <c r="K4" i="2"/>
  <c r="H57" i="2" s="1"/>
  <c r="J57" i="2" l="1"/>
  <c r="Q43" i="2"/>
  <c r="Q42" i="2"/>
  <c r="Q41" i="2"/>
  <c r="Q40" i="2"/>
  <c r="Q39" i="2"/>
  <c r="Q38" i="2"/>
  <c r="Q9" i="2"/>
  <c r="W9" i="2" s="1"/>
  <c r="Q21" i="2"/>
  <c r="Q18" i="2"/>
  <c r="Q37" i="2"/>
  <c r="Q34" i="2"/>
  <c r="Q31" i="2"/>
  <c r="Q36" i="2"/>
  <c r="Q32" i="2"/>
  <c r="Q35" i="2"/>
  <c r="Q33" i="2"/>
  <c r="Q15" i="2"/>
  <c r="Q24" i="2"/>
  <c r="Q26" i="2"/>
  <c r="Q30" i="2"/>
  <c r="Q23" i="2"/>
  <c r="Q16" i="2"/>
  <c r="Q14" i="2"/>
  <c r="Q28" i="2"/>
  <c r="Q22" i="2"/>
  <c r="Q20" i="2"/>
  <c r="Q19" i="2"/>
  <c r="Q27" i="2"/>
  <c r="Q29" i="2"/>
  <c r="Q12" i="2"/>
  <c r="Q11" i="2"/>
  <c r="Q8" i="2"/>
  <c r="Q13" i="2"/>
  <c r="Q17" i="2"/>
  <c r="Q25" i="2"/>
  <c r="Q10" i="2"/>
  <c r="U41" i="2" l="1"/>
  <c r="W41" i="2"/>
  <c r="S41" i="2"/>
  <c r="S42" i="2"/>
  <c r="U42" i="2"/>
  <c r="W42" i="2"/>
  <c r="S43" i="2"/>
  <c r="W43" i="2"/>
  <c r="U43" i="2"/>
  <c r="W38" i="2"/>
  <c r="S38" i="2"/>
  <c r="U38" i="2"/>
  <c r="W39" i="2"/>
  <c r="S39" i="2"/>
  <c r="U39" i="2"/>
  <c r="W40" i="2"/>
  <c r="S40" i="2"/>
  <c r="U40" i="2"/>
  <c r="U9" i="2"/>
  <c r="S9" i="2"/>
  <c r="S31" i="2"/>
  <c r="W31" i="2"/>
  <c r="U31" i="2"/>
  <c r="U28" i="2"/>
  <c r="S28" i="2"/>
  <c r="W28" i="2"/>
  <c r="W37" i="2"/>
  <c r="U37" i="2"/>
  <c r="S37" i="2"/>
  <c r="S8" i="2"/>
  <c r="W8" i="2"/>
  <c r="U8" i="2"/>
  <c r="W22" i="2"/>
  <c r="U22" i="2"/>
  <c r="S22" i="2"/>
  <c r="S15" i="2"/>
  <c r="U15" i="2"/>
  <c r="W15" i="2"/>
  <c r="S18" i="2"/>
  <c r="W18" i="2"/>
  <c r="U18" i="2"/>
  <c r="W34" i="2"/>
  <c r="U34" i="2"/>
  <c r="S34" i="2"/>
  <c r="W11" i="2"/>
  <c r="U11" i="2"/>
  <c r="S11" i="2"/>
  <c r="W33" i="2"/>
  <c r="U33" i="2"/>
  <c r="S33" i="2"/>
  <c r="U21" i="2"/>
  <c r="W21" i="2"/>
  <c r="S21" i="2"/>
  <c r="S24" i="2"/>
  <c r="W24" i="2"/>
  <c r="U24" i="2"/>
  <c r="U12" i="2"/>
  <c r="S12" i="2"/>
  <c r="W12" i="2"/>
  <c r="U29" i="2"/>
  <c r="W29" i="2"/>
  <c r="S29" i="2"/>
  <c r="W7" i="2"/>
  <c r="S7" i="2"/>
  <c r="W35" i="2"/>
  <c r="U35" i="2"/>
  <c r="S35" i="2"/>
  <c r="W30" i="2"/>
  <c r="U30" i="2"/>
  <c r="S30" i="2"/>
  <c r="W10" i="2"/>
  <c r="U10" i="2"/>
  <c r="S10" i="2"/>
  <c r="W25" i="2"/>
  <c r="U25" i="2"/>
  <c r="S25" i="2"/>
  <c r="U13" i="2"/>
  <c r="W13" i="2"/>
  <c r="S13" i="2"/>
  <c r="W27" i="2"/>
  <c r="U27" i="2"/>
  <c r="S27" i="2"/>
  <c r="S16" i="2"/>
  <c r="W16" i="2"/>
  <c r="U16" i="2"/>
  <c r="S32" i="2"/>
  <c r="W32" i="2"/>
  <c r="U32" i="2"/>
  <c r="U20" i="2"/>
  <c r="S20" i="2"/>
  <c r="W20" i="2"/>
  <c r="W26" i="2"/>
  <c r="U26" i="2"/>
  <c r="S26" i="2"/>
  <c r="W14" i="2"/>
  <c r="U14" i="2"/>
  <c r="S14" i="2"/>
  <c r="W17" i="2"/>
  <c r="U17" i="2"/>
  <c r="S17" i="2"/>
  <c r="W19" i="2"/>
  <c r="U19" i="2"/>
  <c r="S19" i="2"/>
  <c r="S23" i="2"/>
  <c r="W23" i="2"/>
  <c r="U23" i="2"/>
  <c r="U36" i="2"/>
  <c r="S36" i="2"/>
  <c r="W36" i="2"/>
  <c r="Q4" i="2"/>
  <c r="F58" i="2" s="1"/>
  <c r="F56" i="2" l="1"/>
  <c r="S4" i="2"/>
  <c r="H58" i="2" s="1"/>
  <c r="W4" i="2"/>
  <c r="J58" i="2" s="1"/>
  <c r="U4" i="2"/>
  <c r="L58" i="2" s="1"/>
  <c r="J56" i="2" l="1"/>
  <c r="H56" i="2"/>
  <c r="L5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<sst xmlns="http://schemas.openxmlformats.org/spreadsheetml/2006/main" count="438" uniqueCount="184">
  <si>
    <t>その他の製造工業製品</t>
  </si>
  <si>
    <t>商業</t>
  </si>
  <si>
    <t>金融・保険</t>
  </si>
  <si>
    <t>公務</t>
  </si>
  <si>
    <t>事務用品</t>
  </si>
  <si>
    <t>分類不明</t>
  </si>
  <si>
    <t>部門名</t>
    <rPh sb="0" eb="2">
      <t>ブモン</t>
    </rPh>
    <rPh sb="2" eb="3">
      <t>メイ</t>
    </rPh>
    <phoneticPr fontId="4"/>
  </si>
  <si>
    <t>億円</t>
    <rPh sb="0" eb="2">
      <t>オクエン</t>
    </rPh>
    <phoneticPr fontId="4"/>
  </si>
  <si>
    <t>粗付加価値誘発額</t>
    <rPh sb="0" eb="1">
      <t>ソ</t>
    </rPh>
    <rPh sb="1" eb="3">
      <t>フカ</t>
    </rPh>
    <rPh sb="3" eb="5">
      <t>カチ</t>
    </rPh>
    <rPh sb="5" eb="7">
      <t>ユウハツ</t>
    </rPh>
    <rPh sb="7" eb="8">
      <t>ガク</t>
    </rPh>
    <phoneticPr fontId="4"/>
  </si>
  <si>
    <t>粗付加価値誘発額</t>
    <rPh sb="0" eb="1">
      <t>ソ</t>
    </rPh>
    <rPh sb="1" eb="3">
      <t>フカ</t>
    </rPh>
    <rPh sb="3" eb="5">
      <t>カチ</t>
    </rPh>
    <rPh sb="5" eb="7">
      <t>ユウハツ</t>
    </rPh>
    <rPh sb="7" eb="8">
      <t>ガク</t>
    </rPh>
    <phoneticPr fontId="4"/>
  </si>
  <si>
    <t>労働誘発量</t>
    <rPh sb="0" eb="2">
      <t>ロウドウ</t>
    </rPh>
    <rPh sb="2" eb="4">
      <t>ユウハツ</t>
    </rPh>
    <rPh sb="4" eb="5">
      <t>リョウ</t>
    </rPh>
    <phoneticPr fontId="4"/>
  </si>
  <si>
    <t>労働誘発量</t>
    <rPh sb="0" eb="2">
      <t>ロウドウ</t>
    </rPh>
    <rPh sb="2" eb="4">
      <t>ユウハツ</t>
    </rPh>
    <rPh sb="4" eb="5">
      <t>リョウ</t>
    </rPh>
    <phoneticPr fontId="4"/>
  </si>
  <si>
    <t>人</t>
    <rPh sb="0" eb="1">
      <t>ニン</t>
    </rPh>
    <phoneticPr fontId="4"/>
  </si>
  <si>
    <t>雇用者所得</t>
    <rPh sb="0" eb="3">
      <t>コヨウシャ</t>
    </rPh>
    <rPh sb="3" eb="5">
      <t>ショトク</t>
    </rPh>
    <phoneticPr fontId="4"/>
  </si>
  <si>
    <t>粗付加価値率
（投入係数）</t>
    <rPh sb="0" eb="1">
      <t>ソ</t>
    </rPh>
    <rPh sb="1" eb="3">
      <t>フカ</t>
    </rPh>
    <rPh sb="3" eb="5">
      <t>カチ</t>
    </rPh>
    <rPh sb="5" eb="6">
      <t>リツ</t>
    </rPh>
    <rPh sb="8" eb="10">
      <t>トウニュウ</t>
    </rPh>
    <rPh sb="10" eb="12">
      <t>ケイスウ</t>
    </rPh>
    <phoneticPr fontId="4"/>
  </si>
  <si>
    <t>雇用者所得
（投入係数）</t>
    <rPh sb="0" eb="3">
      <t>コヨウシャ</t>
    </rPh>
    <rPh sb="3" eb="5">
      <t>ショトク</t>
    </rPh>
    <rPh sb="7" eb="9">
      <t>トウニュウ</t>
    </rPh>
    <rPh sb="9" eb="11">
      <t>ケイスウ</t>
    </rPh>
    <phoneticPr fontId="4"/>
  </si>
  <si>
    <t>民間消費支出
（最終需要項目別生産誘発係数）</t>
    <rPh sb="0" eb="2">
      <t>ミンカン</t>
    </rPh>
    <rPh sb="2" eb="4">
      <t>ショウヒ</t>
    </rPh>
    <rPh sb="4" eb="6">
      <t>シシュツ</t>
    </rPh>
    <rPh sb="8" eb="10">
      <t>サイシュウ</t>
    </rPh>
    <rPh sb="10" eb="12">
      <t>ジュヨウ</t>
    </rPh>
    <rPh sb="12" eb="14">
      <t>コウモク</t>
    </rPh>
    <rPh sb="14" eb="15">
      <t>ベツ</t>
    </rPh>
    <rPh sb="15" eb="17">
      <t>セイサン</t>
    </rPh>
    <rPh sb="17" eb="19">
      <t>ユウハツ</t>
    </rPh>
    <rPh sb="19" eb="21">
      <t>ケイスウ</t>
    </rPh>
    <phoneticPr fontId="4"/>
  </si>
  <si>
    <t>鉱業</t>
  </si>
  <si>
    <t>繊維製品</t>
  </si>
  <si>
    <t>パルプ・紙・木製品</t>
  </si>
  <si>
    <t>化学製品</t>
  </si>
  <si>
    <t>石油・石炭製品</t>
  </si>
  <si>
    <t>窯業・土石製品</t>
  </si>
  <si>
    <t>鉄鋼</t>
  </si>
  <si>
    <t>非鉄金属</t>
  </si>
  <si>
    <t>金属製品</t>
  </si>
  <si>
    <t>電気機械</t>
  </si>
  <si>
    <t>輸送機械</t>
  </si>
  <si>
    <t>建設</t>
  </si>
  <si>
    <t>電力・ガス・熱供給</t>
  </si>
  <si>
    <t>不動産</t>
  </si>
  <si>
    <t>教育・研究</t>
  </si>
  <si>
    <t>対事業所サービス</t>
  </si>
  <si>
    <t>対個人サービス</t>
  </si>
  <si>
    <t>自給率</t>
    <rPh sb="0" eb="3">
      <t>ジキュウリツ</t>
    </rPh>
    <phoneticPr fontId="4"/>
  </si>
  <si>
    <t>生産誘発額</t>
    <rPh sb="0" eb="2">
      <t>セイサン</t>
    </rPh>
    <rPh sb="2" eb="4">
      <t>ユウハツ</t>
    </rPh>
    <rPh sb="4" eb="5">
      <t>ガク</t>
    </rPh>
    <phoneticPr fontId="4"/>
  </si>
  <si>
    <t>二次波及効果
（生産誘発額）</t>
    <rPh sb="0" eb="2">
      <t>ニジ</t>
    </rPh>
    <rPh sb="2" eb="4">
      <t>ハキュウ</t>
    </rPh>
    <rPh sb="4" eb="6">
      <t>コウカ</t>
    </rPh>
    <rPh sb="8" eb="10">
      <t>セイサン</t>
    </rPh>
    <rPh sb="10" eb="12">
      <t>ユウハツ</t>
    </rPh>
    <rPh sb="12" eb="13">
      <t>ガク</t>
    </rPh>
    <phoneticPr fontId="4"/>
  </si>
  <si>
    <t>経済波及効果（計）</t>
    <rPh sb="0" eb="2">
      <t>ケイザイ</t>
    </rPh>
    <rPh sb="2" eb="4">
      <t>ハキュウ</t>
    </rPh>
    <rPh sb="4" eb="6">
      <t>コウカ</t>
    </rPh>
    <rPh sb="7" eb="8">
      <t>ケイ</t>
    </rPh>
    <phoneticPr fontId="4"/>
  </si>
  <si>
    <t>粗付加価値額</t>
    <rPh sb="0" eb="1">
      <t>ソ</t>
    </rPh>
    <rPh sb="1" eb="3">
      <t>フカ</t>
    </rPh>
    <rPh sb="3" eb="5">
      <t>カチ</t>
    </rPh>
    <rPh sb="5" eb="6">
      <t>ガク</t>
    </rPh>
    <phoneticPr fontId="4"/>
  </si>
  <si>
    <t>経済波及効果結果まとめ</t>
    <rPh sb="0" eb="2">
      <t>ケイザイ</t>
    </rPh>
    <rPh sb="2" eb="4">
      <t>ハキュウ</t>
    </rPh>
    <rPh sb="4" eb="6">
      <t>コウカ</t>
    </rPh>
    <rPh sb="6" eb="8">
      <t>ケッカ</t>
    </rPh>
    <phoneticPr fontId="4"/>
  </si>
  <si>
    <t>新規需要額計</t>
    <rPh sb="0" eb="2">
      <t>シンキ</t>
    </rPh>
    <rPh sb="2" eb="4">
      <t>ジュヨウ</t>
    </rPh>
    <rPh sb="4" eb="5">
      <t>ガク</t>
    </rPh>
    <rPh sb="5" eb="6">
      <t>ケイ</t>
    </rPh>
    <phoneticPr fontId="4"/>
  </si>
  <si>
    <t>直接効果計</t>
    <rPh sb="0" eb="2">
      <t>チョクセツ</t>
    </rPh>
    <rPh sb="2" eb="4">
      <t>コウカ</t>
    </rPh>
    <rPh sb="4" eb="5">
      <t>ケイ</t>
    </rPh>
    <phoneticPr fontId="4"/>
  </si>
  <si>
    <t>直接効果</t>
    <rPh sb="0" eb="2">
      <t>チョクセツ</t>
    </rPh>
    <rPh sb="2" eb="4">
      <t>コウカ</t>
    </rPh>
    <phoneticPr fontId="4"/>
  </si>
  <si>
    <t>一次波及
効果</t>
    <rPh sb="0" eb="2">
      <t>イチジ</t>
    </rPh>
    <rPh sb="2" eb="4">
      <t>ハキュウ</t>
    </rPh>
    <rPh sb="5" eb="7">
      <t>コウカ</t>
    </rPh>
    <phoneticPr fontId="4"/>
  </si>
  <si>
    <t>二次波及
効果</t>
    <rPh sb="0" eb="2">
      <t>ニジ</t>
    </rPh>
    <rPh sb="2" eb="4">
      <t>ハキュウ</t>
    </rPh>
    <rPh sb="5" eb="7">
      <t>コウカ</t>
    </rPh>
    <phoneticPr fontId="4"/>
  </si>
  <si>
    <t>新規需要額</t>
    <rPh sb="0" eb="2">
      <t>シンキ</t>
    </rPh>
    <rPh sb="2" eb="4">
      <t>ジュヨウ</t>
    </rPh>
    <rPh sb="4" eb="5">
      <t>ガク</t>
    </rPh>
    <phoneticPr fontId="4"/>
  </si>
  <si>
    <t>逆行列係数表</t>
    <phoneticPr fontId="5"/>
  </si>
  <si>
    <t>飲食料品</t>
  </si>
  <si>
    <t>はん用機械</t>
  </si>
  <si>
    <t>生産用機械</t>
  </si>
  <si>
    <t>業務用機械</t>
  </si>
  <si>
    <t>電子部品</t>
  </si>
  <si>
    <t>水道</t>
  </si>
  <si>
    <t>廃棄物処理</t>
  </si>
  <si>
    <t>運輸・郵便</t>
  </si>
  <si>
    <t>情報通信</t>
  </si>
  <si>
    <t>医療・福祉</t>
  </si>
  <si>
    <t>労働係数</t>
    <rPh sb="0" eb="2">
      <t>ロウドウ</t>
    </rPh>
    <rPh sb="2" eb="4">
      <t>ケイスウ</t>
    </rPh>
    <phoneticPr fontId="4"/>
  </si>
  <si>
    <t>新規需要</t>
    <rPh sb="0" eb="2">
      <t>シンキ</t>
    </rPh>
    <rPh sb="2" eb="4">
      <t>ジュヨウ</t>
    </rPh>
    <phoneticPr fontId="4"/>
  </si>
  <si>
    <t>（注）一次波及効果には、直接効果が含まれている。</t>
    <rPh sb="1" eb="2">
      <t>チュウ</t>
    </rPh>
    <rPh sb="3" eb="5">
      <t>イチジ</t>
    </rPh>
    <rPh sb="5" eb="7">
      <t>ハキュウ</t>
    </rPh>
    <rPh sb="7" eb="9">
      <t>コウカ</t>
    </rPh>
    <rPh sb="12" eb="14">
      <t>チョクセツ</t>
    </rPh>
    <rPh sb="14" eb="16">
      <t>コウカ</t>
    </rPh>
    <rPh sb="17" eb="18">
      <t>フク</t>
    </rPh>
    <phoneticPr fontId="4"/>
  </si>
  <si>
    <t>【参考】経済波及効果の計算フロー図</t>
    <rPh sb="1" eb="3">
      <t>サンコウ</t>
    </rPh>
    <rPh sb="4" eb="6">
      <t>ケイザイ</t>
    </rPh>
    <rPh sb="6" eb="8">
      <t>ハキュウ</t>
    </rPh>
    <rPh sb="8" eb="10">
      <t>コウカ</t>
    </rPh>
    <rPh sb="11" eb="13">
      <t>ケイサン</t>
    </rPh>
    <rPh sb="16" eb="17">
      <t>ズ</t>
    </rPh>
    <phoneticPr fontId="4"/>
  </si>
  <si>
    <t>農林漁業</t>
  </si>
  <si>
    <t>プラスチック・ゴム製品</t>
  </si>
  <si>
    <t>情報通信機器</t>
  </si>
  <si>
    <t>他に分類されない会員制団体</t>
  </si>
  <si>
    <t>購入者価格</t>
    <rPh sb="0" eb="3">
      <t>コウニュウシャ</t>
    </rPh>
    <rPh sb="3" eb="5">
      <t>カカク</t>
    </rPh>
    <phoneticPr fontId="4"/>
  </si>
  <si>
    <t>生産者価格</t>
    <rPh sb="0" eb="3">
      <t>セイサンシャ</t>
    </rPh>
    <rPh sb="3" eb="5">
      <t>カカク</t>
    </rPh>
    <phoneticPr fontId="4"/>
  </si>
  <si>
    <t>商業マージン</t>
  </si>
  <si>
    <t>貨物運賃</t>
  </si>
  <si>
    <t>商業マージン率</t>
    <rPh sb="0" eb="2">
      <t>ショウギョウ</t>
    </rPh>
    <rPh sb="6" eb="7">
      <t>リツ</t>
    </rPh>
    <phoneticPr fontId="23"/>
  </si>
  <si>
    <t>運賃割合</t>
    <rPh sb="0" eb="2">
      <t>ウンチン</t>
    </rPh>
    <rPh sb="2" eb="4">
      <t>ワリアイ</t>
    </rPh>
    <phoneticPr fontId="23"/>
  </si>
  <si>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</si>
  <si>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</si>
  <si>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</si>
  <si>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</si>
  <si>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</si>
  <si>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</si>
  <si>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</si>
  <si>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</si>
  <si>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</si>
  <si>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</si>
  <si>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</si>
  <si>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</si>
  <si>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</si>
  <si>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</si>
  <si>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</si>
  <si>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</si>
  <si>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</si>
  <si>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</si>
  <si>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</si>
  <si>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</si>
  <si>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</si>
  <si>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</si>
  <si>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</si>
  <si>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</si>
  <si>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</si>
  <si>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</si>
  <si>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</si>
  <si>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</si>
  <si>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商業マージン</t>
    <rPh sb="0" eb="2">
      <t>ショウギョウ</t>
    </rPh>
    <phoneticPr fontId="4"/>
  </si>
  <si>
    <t>運賃</t>
    <rPh sb="0" eb="2">
      <t>ウンチン</t>
    </rPh>
    <phoneticPr fontId="4"/>
  </si>
  <si>
    <t>新規需要額ベクトル</t>
    <rPh sb="0" eb="2">
      <t>シンキ</t>
    </rPh>
    <rPh sb="2" eb="4">
      <t>ジュヨウ</t>
    </rPh>
    <rPh sb="4" eb="5">
      <t>ガク</t>
    </rPh>
    <phoneticPr fontId="4"/>
  </si>
  <si>
    <t>－</t>
    <phoneticPr fontId="4"/>
  </si>
  <si>
    <t>【入力シートの数値を反映】</t>
    <rPh sb="1" eb="3">
      <t>ニュウリョク</t>
    </rPh>
    <rPh sb="7" eb="9">
      <t>スウチ</t>
    </rPh>
    <rPh sb="10" eb="12">
      <t>ハンエイ</t>
    </rPh>
    <phoneticPr fontId="4"/>
  </si>
  <si>
    <t>01</t>
    <phoneticPr fontId="4"/>
  </si>
  <si>
    <t>06</t>
    <phoneticPr fontId="4"/>
  </si>
  <si>
    <t>11</t>
    <phoneticPr fontId="4"/>
  </si>
  <si>
    <t>15</t>
    <phoneticPr fontId="4"/>
  </si>
  <si>
    <t>16</t>
    <phoneticPr fontId="4"/>
  </si>
  <si>
    <t>20</t>
    <phoneticPr fontId="4"/>
  </si>
  <si>
    <t>21</t>
    <phoneticPr fontId="4"/>
  </si>
  <si>
    <t>22</t>
    <phoneticPr fontId="4"/>
  </si>
  <si>
    <t>25</t>
    <phoneticPr fontId="4"/>
  </si>
  <si>
    <t>★入力してください</t>
    <rPh sb="1" eb="3">
      <t>ニュウリョク</t>
    </rPh>
    <phoneticPr fontId="4"/>
  </si>
  <si>
    <t>★選択してください</t>
    <rPh sb="1" eb="3">
      <t>センタク</t>
    </rPh>
    <phoneticPr fontId="4"/>
  </si>
  <si>
    <t>★必要に応じて変更してください</t>
    <rPh sb="1" eb="3">
      <t>ヒツヨウ</t>
    </rPh>
    <rPh sb="4" eb="5">
      <t>オウ</t>
    </rPh>
    <rPh sb="7" eb="9">
      <t>ヘンコウ</t>
    </rPh>
    <phoneticPr fontId="4"/>
  </si>
  <si>
    <t>一次波及効果
（生産誘発額）</t>
    <rPh sb="0" eb="2">
      <t>イチジ</t>
    </rPh>
    <rPh sb="2" eb="4">
      <t>ハキュウ</t>
    </rPh>
    <rPh sb="4" eb="6">
      <t>コウカ</t>
    </rPh>
    <rPh sb="8" eb="10">
      <t>セイサン</t>
    </rPh>
    <rPh sb="10" eb="12">
      <t>ユウハツ</t>
    </rPh>
    <rPh sb="12" eb="13">
      <t>ガク</t>
    </rPh>
    <phoneticPr fontId="4"/>
  </si>
  <si>
    <t>誘発された
生産額から生じた雇用者所得</t>
    <rPh sb="0" eb="2">
      <t>ユウハツ</t>
    </rPh>
    <rPh sb="6" eb="9">
      <t>セイサンガク</t>
    </rPh>
    <rPh sb="11" eb="12">
      <t>ショウ</t>
    </rPh>
    <rPh sb="14" eb="17">
      <t>コヨウシャ</t>
    </rPh>
    <rPh sb="17" eb="19">
      <t>ショトク</t>
    </rPh>
    <phoneticPr fontId="4"/>
  </si>
  <si>
    <t>誘発された
生産額から生じた
雇用者所得</t>
    <rPh sb="0" eb="2">
      <t>ユウハツ</t>
    </rPh>
    <rPh sb="6" eb="9">
      <t>セイサンガク</t>
    </rPh>
    <rPh sb="11" eb="12">
      <t>ショウ</t>
    </rPh>
    <rPh sb="15" eb="18">
      <t>コヨウシャ</t>
    </rPh>
    <rPh sb="18" eb="20">
      <t>ショトク</t>
    </rPh>
    <phoneticPr fontId="4"/>
  </si>
  <si>
    <t>■入力シート　</t>
    <rPh sb="1" eb="3">
      <t>ニュウリョク</t>
    </rPh>
    <phoneticPr fontId="4"/>
  </si>
  <si>
    <t>①新規需要額（億円）</t>
    <rPh sb="1" eb="3">
      <t>シンキ</t>
    </rPh>
    <rPh sb="3" eb="5">
      <t>ジュヨウ</t>
    </rPh>
    <rPh sb="5" eb="6">
      <t>ガク</t>
    </rPh>
    <rPh sb="7" eb="9">
      <t>オクエン</t>
    </rPh>
    <phoneticPr fontId="4"/>
  </si>
  <si>
    <t>・投入係数は安定的</t>
    <rPh sb="1" eb="3">
      <t>トウニュウ</t>
    </rPh>
    <rPh sb="3" eb="5">
      <t>ケイスウ</t>
    </rPh>
    <rPh sb="6" eb="9">
      <t>アンテイテキ</t>
    </rPh>
    <phoneticPr fontId="4"/>
  </si>
  <si>
    <t>・物価変動は未考慮</t>
    <rPh sb="1" eb="3">
      <t>ブッカ</t>
    </rPh>
    <rPh sb="3" eb="5">
      <t>ヘンドウ</t>
    </rPh>
    <rPh sb="6" eb="7">
      <t>ミ</t>
    </rPh>
    <rPh sb="7" eb="9">
      <t>コウリョ</t>
    </rPh>
    <phoneticPr fontId="4"/>
  </si>
  <si>
    <t>・規模の経済性は未考慮</t>
    <phoneticPr fontId="4"/>
  </si>
  <si>
    <t>・時間的問題は不明確</t>
    <phoneticPr fontId="4"/>
  </si>
  <si>
    <t>・生産能力の限界は無視</t>
    <phoneticPr fontId="4"/>
  </si>
  <si>
    <t>・在庫による調整は無視</t>
    <phoneticPr fontId="4"/>
  </si>
  <si>
    <t>・使用する産業連関表の部門数によって推計結果は違う</t>
    <phoneticPr fontId="4"/>
  </si>
  <si>
    <t>「生産が２倍になれば原材料等の投入量も２倍になる」という線形的な比例関係を仮定します。</t>
    <phoneticPr fontId="4"/>
  </si>
  <si>
    <t>経済波及効果が達成される所要時間は不明確です。</t>
    <rPh sb="7" eb="9">
      <t>タッセイ</t>
    </rPh>
    <rPh sb="17" eb="20">
      <t>フメイカク</t>
    </rPh>
    <phoneticPr fontId="4"/>
  </si>
  <si>
    <t>・雇用者所得の消費への転換比率は「平均消費性向」を用いる</t>
    <rPh sb="19" eb="21">
      <t>ショウヒ</t>
    </rPh>
    <rPh sb="21" eb="23">
      <t>セイコウ</t>
    </rPh>
    <rPh sb="25" eb="26">
      <t>モチ</t>
    </rPh>
    <phoneticPr fontId="4"/>
  </si>
  <si>
    <t>①部門別の新規需要額（億円単位）</t>
    <rPh sb="1" eb="3">
      <t>ブモン</t>
    </rPh>
    <rPh sb="3" eb="4">
      <t>ベツ</t>
    </rPh>
    <rPh sb="5" eb="7">
      <t>シンキ</t>
    </rPh>
    <rPh sb="7" eb="9">
      <t>ジュヨウ</t>
    </rPh>
    <rPh sb="9" eb="10">
      <t>ガク</t>
    </rPh>
    <rPh sb="11" eb="13">
      <t>オクエン</t>
    </rPh>
    <rPh sb="13" eb="15">
      <t>タンイ</t>
    </rPh>
    <phoneticPr fontId="4"/>
  </si>
  <si>
    <t>○免責事項</t>
    <rPh sb="1" eb="3">
      <t>メンセキ</t>
    </rPh>
    <rPh sb="3" eb="5">
      <t>ジコウ</t>
    </rPh>
    <phoneticPr fontId="4"/>
  </si>
  <si>
    <t>○利用事例提供のお願い</t>
    <rPh sb="1" eb="3">
      <t>リヨウ</t>
    </rPh>
    <rPh sb="3" eb="5">
      <t>ジレイ</t>
    </rPh>
    <rPh sb="5" eb="7">
      <t>テイキョウ</t>
    </rPh>
    <rPh sb="9" eb="10">
      <t>ネガ</t>
    </rPh>
    <phoneticPr fontId="4"/>
  </si>
  <si>
    <t>e-mail：tokei@sbox.pref.osaka.lg.jp</t>
    <phoneticPr fontId="4"/>
  </si>
  <si>
    <t>FAX：06-6614-6921</t>
    <phoneticPr fontId="4"/>
  </si>
  <si>
    <t>電話：06-6210-9195（直通）</t>
    <phoneticPr fontId="4"/>
  </si>
  <si>
    <t>＜連絡先＞</t>
    <phoneticPr fontId="4"/>
  </si>
  <si>
    <t>－</t>
  </si>
  <si>
    <t>需要合計</t>
    <rPh sb="0" eb="2">
      <t>ジュヨウ</t>
    </rPh>
    <rPh sb="2" eb="4">
      <t>ゴウケイ</t>
    </rPh>
    <phoneticPr fontId="4"/>
  </si>
  <si>
    <t>平均消費性向</t>
    <phoneticPr fontId="4"/>
  </si>
  <si>
    <t>○このツールでできること</t>
    <phoneticPr fontId="4"/>
  </si>
  <si>
    <t>○このツールの使い方</t>
    <rPh sb="7" eb="8">
      <t>ツカ</t>
    </rPh>
    <rPh sb="9" eb="10">
      <t>カタ</t>
    </rPh>
    <phoneticPr fontId="4"/>
  </si>
  <si>
    <t>○基本的仮定、前提条件</t>
    <rPh sb="1" eb="4">
      <t>キホンテキ</t>
    </rPh>
    <rPh sb="4" eb="6">
      <t>カテイ</t>
    </rPh>
    <rPh sb="7" eb="9">
      <t>ゼンテイ</t>
    </rPh>
    <rPh sb="9" eb="11">
      <t>ジョウケン</t>
    </rPh>
    <phoneticPr fontId="4"/>
  </si>
  <si>
    <t>経済波及効果の推計は、以下の基本的仮定、前提条件に基づいています。</t>
    <rPh sb="0" eb="2">
      <t>ケイザイ</t>
    </rPh>
    <rPh sb="2" eb="4">
      <t>ハキュウ</t>
    </rPh>
    <rPh sb="4" eb="6">
      <t>コウカ</t>
    </rPh>
    <rPh sb="7" eb="9">
      <t>スイケイ</t>
    </rPh>
    <rPh sb="11" eb="13">
      <t>イカ</t>
    </rPh>
    <rPh sb="14" eb="17">
      <t>キホンテキ</t>
    </rPh>
    <rPh sb="17" eb="19">
      <t>カテイ</t>
    </rPh>
    <rPh sb="20" eb="22">
      <t>ゼンテイ</t>
    </rPh>
    <rPh sb="22" eb="24">
      <t>ジョウケン</t>
    </rPh>
    <rPh sb="25" eb="26">
      <t>モト</t>
    </rPh>
    <phoneticPr fontId="4"/>
  </si>
  <si>
    <t>そのようなことはないと仮定します。</t>
    <phoneticPr fontId="4"/>
  </si>
  <si>
    <t>現実には、生産余力がない場合には輸移入への依存などにより府内の生産に波及しませんが、生産限界はないと仮定します。</t>
    <rPh sb="0" eb="2">
      <t>ゲンジツ</t>
    </rPh>
    <rPh sb="28" eb="29">
      <t>フ</t>
    </rPh>
    <rPh sb="44" eb="46">
      <t>ゲンカイ</t>
    </rPh>
    <phoneticPr fontId="4"/>
  </si>
  <si>
    <t>・時間外勤務対応などによる影響は無視</t>
    <phoneticPr fontId="4"/>
  </si>
  <si>
    <t>雇用者所得の一定割合が最終需要（消費）に回ることを「所得の消費への転換」と呼び、その一定割合を「消費への転換比率」といいます。</t>
    <rPh sb="20" eb="21">
      <t>マワ</t>
    </rPh>
    <rPh sb="26" eb="28">
      <t>ショトク</t>
    </rPh>
    <rPh sb="29" eb="31">
      <t>ショウヒ</t>
    </rPh>
    <rPh sb="33" eb="35">
      <t>テンカン</t>
    </rPh>
    <rPh sb="37" eb="38">
      <t>ヨ</t>
    </rPh>
    <rPh sb="42" eb="44">
      <t>イッテイ</t>
    </rPh>
    <rPh sb="44" eb="46">
      <t>ワリアイ</t>
    </rPh>
    <rPh sb="48" eb="50">
      <t>ショウヒ</t>
    </rPh>
    <rPh sb="52" eb="54">
      <t>テンカン</t>
    </rPh>
    <rPh sb="54" eb="56">
      <t>ヒリツ</t>
    </rPh>
    <phoneticPr fontId="4"/>
  </si>
  <si>
    <t>・推計できる経済波及効果効果の範囲には限界がある</t>
    <rPh sb="1" eb="3">
      <t>スイケイ</t>
    </rPh>
    <rPh sb="6" eb="8">
      <t>ケイザイ</t>
    </rPh>
    <rPh sb="8" eb="10">
      <t>ハキュウ</t>
    </rPh>
    <rPh sb="10" eb="12">
      <t>コウカ</t>
    </rPh>
    <phoneticPr fontId="4"/>
  </si>
  <si>
    <t>例えば、道路や橋りょうの建設であれば、建設そのものの経済波及効果は推計できますが、完成後に地域の生産力に及ぼす影響や</t>
    <rPh sb="0" eb="1">
      <t>タト</t>
    </rPh>
    <rPh sb="4" eb="6">
      <t>ドウロ</t>
    </rPh>
    <rPh sb="7" eb="8">
      <t>キョウ</t>
    </rPh>
    <rPh sb="12" eb="14">
      <t>ケンセツ</t>
    </rPh>
    <rPh sb="26" eb="28">
      <t>ケイザイ</t>
    </rPh>
    <rPh sb="28" eb="30">
      <t>ハキュウ</t>
    </rPh>
    <rPh sb="33" eb="35">
      <t>スイケイ</t>
    </rPh>
    <rPh sb="41" eb="43">
      <t>カンセイ</t>
    </rPh>
    <rPh sb="43" eb="44">
      <t>ゴ</t>
    </rPh>
    <rPh sb="52" eb="53">
      <t>オヨ</t>
    </rPh>
    <rPh sb="55" eb="57">
      <t>エイキョウ</t>
    </rPh>
    <phoneticPr fontId="4"/>
  </si>
  <si>
    <t>このツールによる推計の結果は、大阪府が保証するものではありません。</t>
    <rPh sb="8" eb="10">
      <t>スイケイ</t>
    </rPh>
    <rPh sb="11" eb="13">
      <t>ケッカ</t>
    </rPh>
    <rPh sb="15" eb="18">
      <t>オオサカフ</t>
    </rPh>
    <rPh sb="19" eb="21">
      <t>ホショウ</t>
    </rPh>
    <phoneticPr fontId="4"/>
  </si>
  <si>
    <t>推計される方の責任において利用してください。</t>
    <rPh sb="0" eb="2">
      <t>スイケイ</t>
    </rPh>
    <rPh sb="5" eb="6">
      <t>カタ</t>
    </rPh>
    <rPh sb="7" eb="9">
      <t>セキニン</t>
    </rPh>
    <rPh sb="13" eb="15">
      <t>リヨウ</t>
    </rPh>
    <phoneticPr fontId="4"/>
  </si>
  <si>
    <t>○留意いただきたいこと</t>
    <rPh sb="1" eb="3">
      <t>リュウイ</t>
    </rPh>
    <phoneticPr fontId="4"/>
  </si>
  <si>
    <t>大量生産による単価の縮小はないと仮定します。</t>
    <phoneticPr fontId="4"/>
  </si>
  <si>
    <t>このツールでは、「消費への転換比率」に平均消費性向（総務省「家計調査」）」を用いていますが、変更は可能です。</t>
    <rPh sb="9" eb="11">
      <t>ショウヒ</t>
    </rPh>
    <rPh sb="13" eb="15">
      <t>テンカン</t>
    </rPh>
    <rPh sb="15" eb="17">
      <t>ヒリツ</t>
    </rPh>
    <rPh sb="19" eb="21">
      <t>ヘイキン</t>
    </rPh>
    <rPh sb="21" eb="23">
      <t>ショウヒ</t>
    </rPh>
    <rPh sb="23" eb="25">
      <t>セイコウ</t>
    </rPh>
    <rPh sb="26" eb="29">
      <t>ソウムショウ</t>
    </rPh>
    <rPh sb="30" eb="32">
      <t>カケイ</t>
    </rPh>
    <rPh sb="32" eb="34">
      <t>チョウサ</t>
    </rPh>
    <rPh sb="38" eb="39">
      <t>モチ</t>
    </rPh>
    <rPh sb="46" eb="48">
      <t>ヘンコウ</t>
    </rPh>
    <rPh sb="49" eb="51">
      <t>カノウ</t>
    </rPh>
    <phoneticPr fontId="4"/>
  </si>
  <si>
    <t>推計に用いる産業連関表の部門数が多いものほど推計結果は小さくなる傾向があります。</t>
    <rPh sb="0" eb="2">
      <t>スイケイ</t>
    </rPh>
    <phoneticPr fontId="4"/>
  </si>
  <si>
    <t>産業連関表を用いての推計は、生産波及効果に関する経済効果のみ対象としています。</t>
    <rPh sb="6" eb="7">
      <t>モチ</t>
    </rPh>
    <rPh sb="10" eb="12">
      <t>スイケイ</t>
    </rPh>
    <phoneticPr fontId="4"/>
  </si>
  <si>
    <t>〒559-8555   大阪市住之江区南港北 一丁目14-16 　大阪府咲洲庁舎（さきしまコスモタワー）19階</t>
    <rPh sb="23" eb="24">
      <t>イチ</t>
    </rPh>
    <rPh sb="24" eb="26">
      <t>チョウメ</t>
    </rPh>
    <phoneticPr fontId="4"/>
  </si>
  <si>
    <t>大阪府産業連関表及びこのツールを利用された場合は、お手数ですが、下記連絡先にお知らせください。</t>
    <rPh sb="8" eb="9">
      <t>オヨ</t>
    </rPh>
    <rPh sb="26" eb="28">
      <t>テスウ</t>
    </rPh>
    <rPh sb="32" eb="34">
      <t>カキ</t>
    </rPh>
    <rPh sb="34" eb="36">
      <t>レンラク</t>
    </rPh>
    <rPh sb="36" eb="37">
      <t>サキ</t>
    </rPh>
    <rPh sb="39" eb="40">
      <t>シ</t>
    </rPh>
    <phoneticPr fontId="4"/>
  </si>
  <si>
    <t>どの程度増加するか推計できます。</t>
    <phoneticPr fontId="4"/>
  </si>
  <si>
    <t>現実には、残業して対応するなどにより、従業者数は増加するとは限りませんが、生産額と労働力の間に比例関係が存在すると仮定します。</t>
    <rPh sb="0" eb="2">
      <t>ゲンジツ</t>
    </rPh>
    <rPh sb="5" eb="7">
      <t>ザンギョウ</t>
    </rPh>
    <rPh sb="9" eb="11">
      <t>タイオウ</t>
    </rPh>
    <phoneticPr fontId="4"/>
  </si>
  <si>
    <t>現実には、（過剰な在庫があるので）生産増ではなく在庫削減で対応すると需要が生産に結び付かないこともありますが、</t>
    <rPh sb="0" eb="2">
      <t>ゲンジツ</t>
    </rPh>
    <rPh sb="42" eb="43">
      <t>ツ</t>
    </rPh>
    <phoneticPr fontId="4"/>
  </si>
  <si>
    <t>大阪府内にイベントや設備投資などの新規需要が発生した場合に各産業の生産額、粗付加価値額、雇用者所得及び雇用が</t>
    <rPh sb="10" eb="12">
      <t>セツビ</t>
    </rPh>
    <rPh sb="12" eb="14">
      <t>トウシ</t>
    </rPh>
    <rPh sb="17" eb="19">
      <t>シンキ</t>
    </rPh>
    <rPh sb="19" eb="21">
      <t>ジュヨウ</t>
    </rPh>
    <phoneticPr fontId="4"/>
  </si>
  <si>
    <t>算出した効果額を推計する年の価格に戻す（インフレート）プロセスが必要です。</t>
    <rPh sb="12" eb="13">
      <t>ネン</t>
    </rPh>
    <rPh sb="32" eb="34">
      <t>ヒツヨウ</t>
    </rPh>
    <phoneticPr fontId="4"/>
  </si>
  <si>
    <t>利便性の向上に伴う経済効果は推計できません。</t>
    <rPh sb="7" eb="8">
      <t>トモナ</t>
    </rPh>
    <rPh sb="9" eb="11">
      <t>ケイザイ</t>
    </rPh>
    <rPh sb="11" eb="13">
      <t>コウカ</t>
    </rPh>
    <rPh sb="14" eb="16">
      <t>スイケイ</t>
    </rPh>
    <phoneticPr fontId="4"/>
  </si>
  <si>
    <t>電気・ガス・熱供給</t>
  </si>
  <si>
    <t>令和２年大阪府産業連関表(37部門)</t>
    <rPh sb="0" eb="2">
      <t>レイワ</t>
    </rPh>
    <rPh sb="4" eb="7">
      <t>オオサカフ</t>
    </rPh>
    <rPh sb="7" eb="9">
      <t>サンギョウ</t>
    </rPh>
    <rPh sb="9" eb="11">
      <t>レンカン</t>
    </rPh>
    <rPh sb="11" eb="12">
      <t>ヒョウ</t>
    </rPh>
    <phoneticPr fontId="4"/>
  </si>
  <si>
    <t>令和２年（2020年）大阪府産業連関表　経済波及効果推計ツール（37部門）</t>
    <rPh sb="0" eb="2">
      <t>レイワ</t>
    </rPh>
    <rPh sb="3" eb="4">
      <t>ネン</t>
    </rPh>
    <rPh sb="9" eb="10">
      <t>ネン</t>
    </rPh>
    <rPh sb="11" eb="14">
      <t>オオサカフ</t>
    </rPh>
    <rPh sb="14" eb="16">
      <t>サンギョウ</t>
    </rPh>
    <rPh sb="16" eb="18">
      <t>レンカン</t>
    </rPh>
    <rPh sb="18" eb="19">
      <t>ヒョウ</t>
    </rPh>
    <rPh sb="20" eb="22">
      <t>ケイザイ</t>
    </rPh>
    <rPh sb="22" eb="24">
      <t>ハキュウ</t>
    </rPh>
    <rPh sb="24" eb="26">
      <t>コウカ</t>
    </rPh>
    <rPh sb="26" eb="28">
      <t>スイケイ</t>
    </rPh>
    <rPh sb="34" eb="36">
      <t>ブモン</t>
    </rPh>
    <phoneticPr fontId="4"/>
  </si>
  <si>
    <t>令和２年の産業構造により推計しており、「投入係数」は一定と仮定しています。</t>
    <rPh sb="3" eb="4">
      <t>ネン</t>
    </rPh>
    <rPh sb="5" eb="7">
      <t>サンギョウ</t>
    </rPh>
    <rPh sb="7" eb="9">
      <t>コウゾウ</t>
    </rPh>
    <rPh sb="12" eb="14">
      <t>スイケイ</t>
    </rPh>
    <rPh sb="20" eb="22">
      <t>トウニュウ</t>
    </rPh>
    <rPh sb="22" eb="24">
      <t>ケイスウ</t>
    </rPh>
    <rPh sb="26" eb="28">
      <t>イッテイ</t>
    </rPh>
    <rPh sb="29" eb="31">
      <t>カテイ</t>
    </rPh>
    <phoneticPr fontId="4"/>
  </si>
  <si>
    <t>推計結果は、令和２年の価格で表示されます。厳密には、推計する年の価格を一旦令和２年の価格にして（デフレート）、</t>
    <rPh sb="0" eb="2">
      <t>スイケイ</t>
    </rPh>
    <rPh sb="2" eb="4">
      <t>ケッカ</t>
    </rPh>
    <rPh sb="9" eb="10">
      <t>ネン</t>
    </rPh>
    <rPh sb="11" eb="13">
      <t>カカク</t>
    </rPh>
    <rPh sb="14" eb="16">
      <t>ヒョウジ</t>
    </rPh>
    <rPh sb="30" eb="31">
      <t>ネン</t>
    </rPh>
    <rPh sb="32" eb="34">
      <t>カカク</t>
    </rPh>
    <phoneticPr fontId="4"/>
  </si>
  <si>
    <t>令和２年大阪府産業連関表　経済波及効果推計ツール（37部門）</t>
    <rPh sb="0" eb="2">
      <t>レイワ</t>
    </rPh>
    <rPh sb="3" eb="4">
      <t>ネン</t>
    </rPh>
    <rPh sb="4" eb="7">
      <t>オオサカフ</t>
    </rPh>
    <rPh sb="7" eb="9">
      <t>サンギョウ</t>
    </rPh>
    <rPh sb="9" eb="11">
      <t>レンカン</t>
    </rPh>
    <rPh sb="11" eb="12">
      <t>ヒョウ</t>
    </rPh>
    <rPh sb="13" eb="15">
      <t>ケイザイ</t>
    </rPh>
    <rPh sb="15" eb="17">
      <t>ハキュウ</t>
    </rPh>
    <rPh sb="17" eb="19">
      <t>コウカ</t>
    </rPh>
    <rPh sb="19" eb="21">
      <t>スイケイ</t>
    </rPh>
    <rPh sb="27" eb="29">
      <t>ブモン</t>
    </rPh>
    <phoneticPr fontId="4"/>
  </si>
  <si>
    <t>③価格種別</t>
    <rPh sb="1" eb="3">
      <t>カカク</t>
    </rPh>
    <rPh sb="3" eb="5">
      <t>シュベツ</t>
    </rPh>
    <phoneticPr fontId="4"/>
  </si>
  <si>
    <t>④平均消費性向</t>
    <rPh sb="1" eb="3">
      <t>ヘイキン</t>
    </rPh>
    <rPh sb="3" eb="5">
      <t>ショウヒ</t>
    </rPh>
    <rPh sb="5" eb="7">
      <t>セイコウ</t>
    </rPh>
    <phoneticPr fontId="4"/>
  </si>
  <si>
    <t>令和２年（2020年）産業連関表（総務省）需要合計（購入者価格評価表、産出表より）</t>
    <rPh sb="0" eb="2">
      <t>レイワ</t>
    </rPh>
    <rPh sb="3" eb="4">
      <t>ネン</t>
    </rPh>
    <rPh sb="9" eb="10">
      <t>ネン</t>
    </rPh>
    <rPh sb="11" eb="13">
      <t>サンギョウ</t>
    </rPh>
    <rPh sb="13" eb="15">
      <t>レンカン</t>
    </rPh>
    <rPh sb="15" eb="16">
      <t>ヒョウ</t>
    </rPh>
    <rPh sb="17" eb="20">
      <t>ソウムショウ</t>
    </rPh>
    <rPh sb="21" eb="23">
      <t>ジュヨウ</t>
    </rPh>
    <rPh sb="23" eb="25">
      <t>ゴウケイ</t>
    </rPh>
    <rPh sb="26" eb="29">
      <t>コウニュウシャ</t>
    </rPh>
    <rPh sb="29" eb="31">
      <t>カカク</t>
    </rPh>
    <rPh sb="31" eb="33">
      <t>ヒョウカ</t>
    </rPh>
    <rPh sb="33" eb="34">
      <t>ヒョウ</t>
    </rPh>
    <rPh sb="35" eb="38">
      <t>サンシュツヒョウ</t>
    </rPh>
    <phoneticPr fontId="4"/>
  </si>
  <si>
    <t>③部門別の価格種別（生産者価格 or 購入者価格）</t>
    <rPh sb="1" eb="3">
      <t>ブモン</t>
    </rPh>
    <rPh sb="3" eb="4">
      <t>ベツ</t>
    </rPh>
    <rPh sb="5" eb="7">
      <t>カカク</t>
    </rPh>
    <rPh sb="7" eb="9">
      <t>シュベツ</t>
    </rPh>
    <rPh sb="10" eb="13">
      <t>セイサンシャ</t>
    </rPh>
    <rPh sb="13" eb="15">
      <t>カカク</t>
    </rPh>
    <rPh sb="19" eb="22">
      <t>コウニュウシャ</t>
    </rPh>
    <rPh sb="22" eb="24">
      <t>カカク</t>
    </rPh>
    <phoneticPr fontId="4"/>
  </si>
  <si>
    <t>④平均消費性向（受け取った所得のうち消費に回る割合）</t>
    <rPh sb="1" eb="3">
      <t>ヘイキン</t>
    </rPh>
    <rPh sb="3" eb="5">
      <t>ショウヒ</t>
    </rPh>
    <rPh sb="5" eb="7">
      <t>セイコウ</t>
    </rPh>
    <rPh sb="8" eb="9">
      <t>ウ</t>
    </rPh>
    <rPh sb="10" eb="11">
      <t>ト</t>
    </rPh>
    <rPh sb="13" eb="15">
      <t>ショトク</t>
    </rPh>
    <rPh sb="18" eb="20">
      <t>ショウヒ</t>
    </rPh>
    <rPh sb="21" eb="22">
      <t>マワ</t>
    </rPh>
    <rPh sb="23" eb="25">
      <t>ワリアイ</t>
    </rPh>
    <phoneticPr fontId="4"/>
  </si>
  <si>
    <t>大阪府 総務部 統計課 分析・利活用促進グループ</t>
    <rPh sb="12" eb="14">
      <t>ブンセキ</t>
    </rPh>
    <rPh sb="15" eb="20">
      <t>リカツヨウソクシン</t>
    </rPh>
    <phoneticPr fontId="4"/>
  </si>
  <si>
    <t>令和２年平均</t>
  </si>
  <si>
    <t>府内産割合</t>
    <rPh sb="0" eb="5">
      <t>フナイサンワリアイ</t>
    </rPh>
    <phoneticPr fontId="4"/>
  </si>
  <si>
    <t>②財・サービスの府内産割合</t>
    <rPh sb="1" eb="2">
      <t>ザイ</t>
    </rPh>
    <rPh sb="8" eb="13">
      <t>フナイサンワリアイ</t>
    </rPh>
    <phoneticPr fontId="4"/>
  </si>
  <si>
    <r>
      <t>入力内容が【経済波及効果推計シート】に自動で反映されます。以下を参考に入力・選択してください。
　</t>
    </r>
    <r>
      <rPr>
        <b/>
        <sz val="10"/>
        <color rgb="FFFF0000"/>
        <rFont val="游ゴシック"/>
        <family val="3"/>
        <charset val="128"/>
      </rPr>
      <t>①新規需要額</t>
    </r>
    <r>
      <rPr>
        <sz val="10"/>
        <rFont val="游ゴシック"/>
        <family val="3"/>
        <charset val="128"/>
      </rPr>
      <t xml:space="preserve">
　　</t>
    </r>
    <r>
      <rPr>
        <b/>
        <u/>
        <sz val="10"/>
        <rFont val="游ゴシック"/>
        <family val="3"/>
        <charset val="128"/>
      </rPr>
      <t>発生する新規需要額を部門別に入力</t>
    </r>
    <r>
      <rPr>
        <sz val="10"/>
        <rFont val="游ゴシック"/>
        <family val="3"/>
        <charset val="128"/>
      </rPr>
      <t xml:space="preserve">
　　□例えば、リンゴに0.05億円需要が発生する場合は「農林漁業」に0.05
　　　　　　　ジュースに0.1億円需要が発生する場合は「飲食料品」に0.1
　　　を入力してください。
　　　（注）リンゴやジュースをスーパーで購入するとしても「商業」には計上しません。
　　　　　　←新たに需要が発生した財・サービスの種類に応じて部門分類に対応させる
　　□新たに需要が発生した財・サービスがどの部門分類に該当するか分からない場合は、
　　　総務省「令和2年（2020年）産業連関表-総合解説書-」p.160～の品目例示などをご覧ください。
　</t>
    </r>
    <r>
      <rPr>
        <b/>
        <sz val="10"/>
        <color rgb="FFFF0000"/>
        <rFont val="游ゴシック"/>
        <family val="3"/>
        <charset val="128"/>
      </rPr>
      <t>②財・サービスの産地</t>
    </r>
    <r>
      <rPr>
        <sz val="10"/>
        <rFont val="游ゴシック"/>
        <family val="3"/>
        <charset val="128"/>
      </rPr>
      <t xml:space="preserve">
　　</t>
    </r>
    <r>
      <rPr>
        <b/>
        <u/>
        <sz val="10"/>
        <rFont val="游ゴシック"/>
        <family val="3"/>
        <charset val="128"/>
      </rPr>
      <t>①で入力した新規需要の府内産割合（令和２年平均・府内産100％・府外産（府内産0％））を部門別に選択</t>
    </r>
    <r>
      <rPr>
        <sz val="10"/>
        <rFont val="游ゴシック"/>
        <family val="3"/>
        <charset val="128"/>
      </rPr>
      <t xml:space="preserve">
　　□令和２年平均：財・サービスの産地を指定しないときや、分からない時に使用します。
　　　　　　　　　　この場合、財・サービスの府内産割合として、令和２年大阪府産業連関表の自給率が設定されます。
　　□府内産100％：財・サービスの産地が、明らかに大阪府産である時に使用します。
　　　　　　　　　　この場合、財・サービスの府内産割合（自給率）が、100％に設定されます。
　　　　　　　　　（例）「大阪産の農産物」や、「府内の宿泊施設」に新規需要が発生した時などに選択します。
　　□府外産(府内産0％) ：財・サービスの産地が、明らかに大阪府外である時に使用します。
　　　　　　　　　　この場合、財・サービスの府内産割合（自給率）が、0％に設定されます。
　</t>
    </r>
    <r>
      <rPr>
        <b/>
        <sz val="10"/>
        <color rgb="FFFF0000"/>
        <rFont val="游ゴシック"/>
        <family val="3"/>
        <charset val="128"/>
      </rPr>
      <t>③価格種別</t>
    </r>
    <r>
      <rPr>
        <sz val="10"/>
        <rFont val="游ゴシック"/>
        <family val="3"/>
        <charset val="128"/>
      </rPr>
      <t xml:space="preserve">
　　</t>
    </r>
    <r>
      <rPr>
        <b/>
        <u/>
        <sz val="10"/>
        <rFont val="游ゴシック"/>
        <family val="3"/>
        <charset val="128"/>
      </rPr>
      <t>①で入力した金額が購入者価格か生産者価格かを部門別に選択</t>
    </r>
    <r>
      <rPr>
        <sz val="10"/>
        <rFont val="游ゴシック"/>
        <family val="3"/>
        <charset val="128"/>
      </rPr>
      <t xml:space="preserve">
　　□新規需要額が購入者価格（卸売・小売業者や運送業者へ支払う流通経費を含む額）か生産者価格
　　　（流通経費を含まない額＝工場出荷時の額）かを選択してください。
　　 　（注）通常の売買金額は購入者価格なので、特別なケース以外は購入者価格を選択してください。
　　□「－」の部門は選択する必要はありません。
　　（補足）産業連関表では生産者価格を用います。購入者価格を入力した場合、生産者価格への変換と
　　　　　　流通経費分の「商業」及び「運輸・郵便」への計上を、ツールが自動的に行います。
　</t>
    </r>
    <r>
      <rPr>
        <b/>
        <sz val="10"/>
        <color rgb="FFFF0000"/>
        <rFont val="游ゴシック"/>
        <family val="3"/>
        <charset val="128"/>
      </rPr>
      <t>④平均消費性向</t>
    </r>
    <r>
      <rPr>
        <sz val="10"/>
        <rFont val="游ゴシック"/>
        <family val="3"/>
        <charset val="128"/>
      </rPr>
      <t xml:space="preserve">
　　</t>
    </r>
    <r>
      <rPr>
        <b/>
        <u/>
        <sz val="10"/>
        <rFont val="游ゴシック"/>
        <family val="3"/>
        <charset val="128"/>
      </rPr>
      <t>一次波及効果で誘発された生産額から生じた雇用者所得のうち、消費に回る割合を入力</t>
    </r>
    <r>
      <rPr>
        <sz val="10"/>
        <rFont val="游ゴシック"/>
        <family val="3"/>
        <charset val="128"/>
      </rPr>
      <t xml:space="preserve">
　　□初期値として令和２年大阪市の平均消費性向*を入力していますが、自由に変更できます。
　　　  *総務省「家計調査（2020）」１世帯当たり年平均１か月間の収入と支出（二人以上の世帯のうち勤労者世帯）
　　（補足）平均消費性向＝消費支出÷可処分所得</t>
    </r>
    <rPh sb="2" eb="4">
      <t>ナイヨウ</t>
    </rPh>
    <rPh sb="29" eb="31">
      <t>イカ</t>
    </rPh>
    <rPh sb="32" eb="34">
      <t>サンコウ</t>
    </rPh>
    <rPh sb="35" eb="37">
      <t>ニュウリョク</t>
    </rPh>
    <rPh sb="38" eb="40">
      <t>センタク</t>
    </rPh>
    <rPh sb="51" eb="53">
      <t>シンキ</t>
    </rPh>
    <rPh sb="53" eb="55">
      <t>ジュヨウ</t>
    </rPh>
    <rPh sb="55" eb="56">
      <t>ガク</t>
    </rPh>
    <rPh sb="59" eb="61">
      <t>ハッセイ</t>
    </rPh>
    <rPh sb="63" eb="65">
      <t>シンキ</t>
    </rPh>
    <rPh sb="65" eb="67">
      <t>ジュヨウ</t>
    </rPh>
    <rPh sb="67" eb="68">
      <t>ガク</t>
    </rPh>
    <rPh sb="69" eb="71">
      <t>ブモン</t>
    </rPh>
    <rPh sb="71" eb="72">
      <t>ベツ</t>
    </rPh>
    <rPh sb="73" eb="75">
      <t>ニュウリョク</t>
    </rPh>
    <rPh sb="79" eb="80">
      <t>タト</t>
    </rPh>
    <rPh sb="91" eb="92">
      <t>オク</t>
    </rPh>
    <rPh sb="92" eb="93">
      <t>エン</t>
    </rPh>
    <rPh sb="93" eb="95">
      <t>ジュヨウ</t>
    </rPh>
    <rPh sb="96" eb="98">
      <t>ハッセイ</t>
    </rPh>
    <rPh sb="100" eb="102">
      <t>バアイ</t>
    </rPh>
    <rPh sb="104" eb="106">
      <t>ノウリン</t>
    </rPh>
    <rPh sb="106" eb="108">
      <t>ギョギョウ</t>
    </rPh>
    <rPh sb="130" eb="132">
      <t>オクエン</t>
    </rPh>
    <rPh sb="132" eb="134">
      <t>ジュヨウ</t>
    </rPh>
    <rPh sb="135" eb="137">
      <t>ハッセイ</t>
    </rPh>
    <rPh sb="139" eb="141">
      <t>バアイ</t>
    </rPh>
    <rPh sb="143" eb="145">
      <t>インショク</t>
    </rPh>
    <rPh sb="145" eb="146">
      <t>リョウ</t>
    </rPh>
    <rPh sb="146" eb="147">
      <t>ヒン</t>
    </rPh>
    <rPh sb="157" eb="159">
      <t>ニュウリョク</t>
    </rPh>
    <rPh sb="171" eb="172">
      <t>チュウ</t>
    </rPh>
    <rPh sb="187" eb="189">
      <t>コウニュウ</t>
    </rPh>
    <rPh sb="196" eb="198">
      <t>ショウギョウ</t>
    </rPh>
    <rPh sb="201" eb="203">
      <t>ケイジョウ</t>
    </rPh>
    <rPh sb="216" eb="217">
      <t>アラ</t>
    </rPh>
    <rPh sb="219" eb="221">
      <t>ジュヨウ</t>
    </rPh>
    <rPh sb="222" eb="224">
      <t>ハッセイ</t>
    </rPh>
    <rPh sb="226" eb="227">
      <t>ザイ</t>
    </rPh>
    <rPh sb="233" eb="235">
      <t>シュルイ</t>
    </rPh>
    <rPh sb="236" eb="237">
      <t>オウ</t>
    </rPh>
    <rPh sb="239" eb="241">
      <t>ブモン</t>
    </rPh>
    <rPh sb="241" eb="243">
      <t>ブンルイ</t>
    </rPh>
    <rPh sb="244" eb="246">
      <t>タイオウ</t>
    </rPh>
    <rPh sb="253" eb="254">
      <t>アラ</t>
    </rPh>
    <rPh sb="256" eb="258">
      <t>ジュヨウ</t>
    </rPh>
    <rPh sb="259" eb="261">
      <t>ハッセイ</t>
    </rPh>
    <rPh sb="263" eb="264">
      <t>ザイ</t>
    </rPh>
    <rPh sb="272" eb="274">
      <t>ブモン</t>
    </rPh>
    <rPh sb="274" eb="276">
      <t>ブンルイ</t>
    </rPh>
    <rPh sb="277" eb="279">
      <t>ガイトウ</t>
    </rPh>
    <rPh sb="282" eb="283">
      <t>ワ</t>
    </rPh>
    <rPh sb="287" eb="289">
      <t>バアイ</t>
    </rPh>
    <rPh sb="295" eb="298">
      <t>ソウムショウ</t>
    </rPh>
    <rPh sb="330" eb="332">
      <t>ヒンモク</t>
    </rPh>
    <rPh sb="332" eb="334">
      <t>レイジ</t>
    </rPh>
    <rPh sb="338" eb="339">
      <t>ラン</t>
    </rPh>
    <rPh sb="350" eb="351">
      <t>ザイ</t>
    </rPh>
    <rPh sb="357" eb="359">
      <t>サンチ</t>
    </rPh>
    <rPh sb="744" eb="746">
      <t>ウンユ</t>
    </rPh>
    <rPh sb="747" eb="749">
      <t>ユウビン</t>
    </rPh>
    <rPh sb="752" eb="754">
      <t>ケイジョウ</t>
    </rPh>
    <rPh sb="760" eb="763">
      <t>ジドウテキ</t>
    </rPh>
    <rPh sb="764" eb="765">
      <t>オコナ</t>
    </rPh>
    <rPh sb="773" eb="775">
      <t>ヘイキン</t>
    </rPh>
    <rPh sb="775" eb="777">
      <t>ショウヒ</t>
    </rPh>
    <rPh sb="777" eb="779">
      <t>セイコウ</t>
    </rPh>
    <rPh sb="782" eb="784">
      <t>イチジ</t>
    </rPh>
    <rPh sb="784" eb="786">
      <t>ハキュウ</t>
    </rPh>
    <rPh sb="786" eb="788">
      <t>コウカ</t>
    </rPh>
    <rPh sb="789" eb="791">
      <t>ユウハツ</t>
    </rPh>
    <rPh sb="794" eb="797">
      <t>セイサンガク</t>
    </rPh>
    <rPh sb="799" eb="800">
      <t>ショウ</t>
    </rPh>
    <rPh sb="802" eb="805">
      <t>コヨウシャ</t>
    </rPh>
    <rPh sb="805" eb="807">
      <t>ショトク</t>
    </rPh>
    <rPh sb="811" eb="813">
      <t>ショウヒ</t>
    </rPh>
    <rPh sb="814" eb="815">
      <t>マワ</t>
    </rPh>
    <rPh sb="816" eb="818">
      <t>ワリアイ</t>
    </rPh>
    <rPh sb="819" eb="821">
      <t>ニュウリョク</t>
    </rPh>
    <rPh sb="825" eb="828">
      <t>ショキチ</t>
    </rPh>
    <rPh sb="831" eb="833">
      <t>レイワ</t>
    </rPh>
    <rPh sb="834" eb="835">
      <t>ネン</t>
    </rPh>
    <rPh sb="835" eb="838">
      <t>オオサカシ</t>
    </rPh>
    <rPh sb="839" eb="841">
      <t>ヘイキン</t>
    </rPh>
    <rPh sb="841" eb="843">
      <t>ショウヒ</t>
    </rPh>
    <rPh sb="843" eb="845">
      <t>セイコウ</t>
    </rPh>
    <rPh sb="847" eb="849">
      <t>ニュウリョク</t>
    </rPh>
    <rPh sb="856" eb="858">
      <t>ジユウ</t>
    </rPh>
    <rPh sb="931" eb="933">
      <t>ヘイキン</t>
    </rPh>
    <rPh sb="933" eb="935">
      <t>ショウヒ</t>
    </rPh>
    <rPh sb="935" eb="937">
      <t>セイコウ</t>
    </rPh>
    <rPh sb="938" eb="940">
      <t>ショウヒ</t>
    </rPh>
    <rPh sb="940" eb="942">
      <t>シシュツ</t>
    </rPh>
    <rPh sb="943" eb="946">
      <t>カショブン</t>
    </rPh>
    <rPh sb="946" eb="948">
      <t>ショトク</t>
    </rPh>
    <phoneticPr fontId="4"/>
  </si>
  <si>
    <t>②部門別の財・サービスの府内産割合（令和２年平均 or 府内産100％ or 府外産(府内産0%)）</t>
    <rPh sb="1" eb="3">
      <t>ブモン</t>
    </rPh>
    <rPh sb="3" eb="4">
      <t>ベツ</t>
    </rPh>
    <rPh sb="5" eb="6">
      <t>ザイ</t>
    </rPh>
    <rPh sb="12" eb="14">
      <t>フナイ</t>
    </rPh>
    <rPh sb="14" eb="15">
      <t>サン</t>
    </rPh>
    <rPh sb="15" eb="17">
      <t>ワリアイ</t>
    </rPh>
    <phoneticPr fontId="4"/>
  </si>
  <si>
    <t>【入力シート】に以下の４点を入力・選択すると【経済波及効果推計シート】に推計結果と推計過程が表示されます。</t>
    <rPh sb="1" eb="3">
      <t>ニュウリョク</t>
    </rPh>
    <rPh sb="8" eb="10">
      <t>イカ</t>
    </rPh>
    <rPh sb="12" eb="13">
      <t>テン</t>
    </rPh>
    <rPh sb="14" eb="16">
      <t>ニュウリョク</t>
    </rPh>
    <rPh sb="17" eb="19">
      <t>センタク</t>
    </rPh>
    <rPh sb="41" eb="43">
      <t>スイケイ</t>
    </rPh>
    <rPh sb="43" eb="45">
      <t>カテイ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</si>
</sst>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_ "/>
    <numFmt numFmtId="177" formatCode="0.000000_ "/>
    <numFmt numFmtId="178" formatCode="00"/>
    <numFmt numFmtId="179" formatCode="0.000000_);[Red]\(0.000000\)"/>
    <numFmt numFmtId="180" formatCode="0.00_ "/>
    <numFmt numFmtId="181" formatCode="0.0000_ "/>
    <numFmt numFmtId="182" formatCode="#,##0_ "/>
    <numFmt numFmtId="183" formatCode="#,##0.000000;[Red]\-#,##0.00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6"/>
      <name val="ＭＳ Ｐ明朝"/>
      <family val="1"/>
      <charset val="128"/>
    </font>
    <font>
      <sz val="10"/>
      <name val="ＭＳ Ｐゴシック"/>
      <family val="3"/>
      <charset val="128"/>
    </font>
    <font>
      <sz val="11"/>
      <color theme="1"/>
      <name val="ＭＳ Ｐゴシック"/>
      <family val="3"/>
      <charset val="128"/>
      <scheme val="minor"/>
    </font>
    <font>
      <sz val="14"/>
      <name val="ＭＳ 明朝"/>
      <family val="1"/>
      <charset val="128"/>
    </font>
    <font>
      <sz val="9"/>
      <name val="ＭＳ 明朝"/>
      <family val="1"/>
      <charset val="128"/>
    </font>
    <font>
      <sz val="11"/>
      <name val="ＭＳ 明朝"/>
      <family val="1"/>
      <charset val="128"/>
    </font>
    <font>
      <sz val="11"/>
      <color theme="1"/>
      <name val="ＭＳ ゴシック"/>
      <family val="2"/>
      <charset val="128"/>
    </font>
    <font>
      <sz val="10"/>
      <color theme="1"/>
      <name val="ＭＳ Ｐ明朝"/>
      <family val="1"/>
      <charset val="128"/>
    </font>
    <font>
      <sz val="18"/>
      <name val="游ゴシック"/>
      <family val="3"/>
      <charset val="128"/>
    </font>
    <font>
      <sz val="9"/>
      <name val="游ゴシック"/>
      <family val="3"/>
      <charset val="128"/>
    </font>
    <font>
      <sz val="12"/>
      <name val="游ゴシック"/>
      <family val="3"/>
      <charset val="128"/>
    </font>
    <font>
      <b/>
      <sz val="12"/>
      <name val="游ゴシック"/>
      <family val="3"/>
      <charset val="128"/>
    </font>
    <font>
      <sz val="8"/>
      <name val="游ゴシック"/>
      <family val="3"/>
      <charset val="128"/>
    </font>
    <font>
      <sz val="11"/>
      <name val="游ゴシック"/>
      <family val="3"/>
      <charset val="128"/>
    </font>
    <font>
      <b/>
      <sz val="11"/>
      <name val="游ゴシック"/>
      <family val="3"/>
      <charset val="128"/>
    </font>
    <font>
      <sz val="10"/>
      <name val="游ゴシック"/>
      <family val="3"/>
      <charset val="128"/>
    </font>
    <font>
      <b/>
      <sz val="18"/>
      <name val="游ゴシック"/>
      <family val="3"/>
      <charset val="128"/>
    </font>
    <font>
      <sz val="10"/>
      <color theme="1"/>
      <name val="游ゴシック"/>
      <family val="3"/>
      <charset val="128"/>
    </font>
    <font>
      <sz val="6"/>
      <name val="ＭＳ Ｐゴシック"/>
      <family val="2"/>
      <charset val="128"/>
      <scheme val="minor"/>
    </font>
    <font>
      <b/>
      <sz val="11"/>
      <color rgb="FF0070C0"/>
      <name val="游ゴシック"/>
      <family val="3"/>
      <charset val="128"/>
    </font>
    <font>
      <sz val="14"/>
      <name val="游ゴシック"/>
      <family val="3"/>
      <charset val="128"/>
    </font>
    <font>
      <b/>
      <sz val="10"/>
      <name val="游ゴシック"/>
      <family val="3"/>
      <charset val="128"/>
    </font>
    <font>
      <b/>
      <sz val="14"/>
      <name val="游ゴシック"/>
      <family val="3"/>
      <charset val="128"/>
    </font>
    <font>
      <b/>
      <sz val="11"/>
      <color theme="0"/>
      <name val="游ゴシック"/>
      <family val="3"/>
      <charset val="128"/>
    </font>
    <font>
      <b/>
      <sz val="10"/>
      <color rgb="FFFF0000"/>
      <name val="游ゴシック"/>
      <family val="3"/>
      <charset val="128"/>
    </font>
    <font>
      <b/>
      <u/>
      <sz val="10"/>
      <name val="游ゴシック"/>
      <family val="3"/>
      <charset val="128"/>
    </font>
  </fonts>
  <fills count="20">
    <fill>
      <patternFill patternType="none"/>
    </fill>
    <fill>
      <patternFill patternType="gray125"/>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FFC000"/>
        <bgColor indexed="64"/>
      </patternFill>
    </fill>
    <fill>
      <patternFill patternType="solid">
        <fgColor rgb="FFFF99FF"/>
        <bgColor indexed="64"/>
      </patternFill>
    </fill>
    <fill>
      <patternFill patternType="solid">
        <fgColor rgb="FFCCFF33"/>
        <bgColor indexed="64"/>
      </patternFill>
    </fill>
    <fill>
      <patternFill patternType="solid">
        <fgColor theme="8" tint="0.39997558519241921"/>
        <bgColor indexed="64"/>
      </patternFill>
    </fill>
    <fill>
      <patternFill patternType="solid">
        <fgColor rgb="FFFFFF99"/>
        <bgColor indexed="64"/>
      </patternFill>
    </fill>
    <fill>
      <patternFill patternType="solid">
        <fgColor rgb="FFFFCCFF"/>
        <bgColor indexed="64"/>
      </patternFill>
    </fill>
    <fill>
      <patternFill patternType="solid">
        <fgColor rgb="FFFFCC66"/>
        <bgColor indexed="64"/>
      </patternFill>
    </fill>
    <fill>
      <patternFill patternType="solid">
        <fgColor theme="4" tint="0.39994506668294322"/>
        <bgColor indexed="64"/>
      </patternFill>
    </fill>
    <fill>
      <patternFill patternType="solid">
        <fgColor theme="7" tint="0.39997558519241921"/>
        <bgColor indexed="64"/>
      </patternFill>
    </fill>
    <fill>
      <patternFill patternType="solid">
        <fgColor theme="9" tint="0.3999450666829432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99FFCC"/>
        <bgColor indexed="64"/>
      </patternFill>
    </fill>
    <fill>
      <patternFill patternType="solid">
        <fgColor theme="4" tint="-0.249977111117893"/>
        <bgColor indexed="64"/>
      </patternFill>
    </fill>
  </fills>
  <borders count="9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medium">
        <color indexed="64"/>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medium">
        <color rgb="FFFF0000"/>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rgb="FFFF0000"/>
      </left>
      <right style="medium">
        <color rgb="FFFF0000"/>
      </right>
      <top/>
      <bottom style="hair">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hair">
        <color indexed="64"/>
      </top>
      <bottom/>
      <diagonal/>
    </border>
    <border>
      <left/>
      <right style="medium">
        <color rgb="FFFF0000"/>
      </right>
      <top style="medium">
        <color indexed="64"/>
      </top>
      <bottom/>
      <diagonal/>
    </border>
    <border>
      <left style="medium">
        <color indexed="64"/>
      </left>
      <right style="medium">
        <color rgb="FFFF0000"/>
      </right>
      <top/>
      <bottom style="thin">
        <color indexed="64"/>
      </bottom>
      <diagonal/>
    </border>
    <border>
      <left style="medium">
        <color indexed="64"/>
      </left>
      <right/>
      <top/>
      <bottom style="thin">
        <color indexed="64"/>
      </bottom>
      <diagonal/>
    </border>
    <border>
      <left/>
      <right style="medium">
        <color rgb="FFFF0000"/>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indexed="64"/>
      </left>
      <right style="medium">
        <color rgb="FFFF0000"/>
      </right>
      <top/>
      <bottom style="medium">
        <color indexed="64"/>
      </bottom>
      <diagonal/>
    </border>
    <border>
      <left/>
      <right style="medium">
        <color rgb="FFFF0000"/>
      </right>
      <top/>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s>
  <cellStyleXfs count="33">
    <xf numFmtId="0" fontId="0" fillId="0" borderId="0">
      <alignment vertical="center"/>
    </xf>
    <xf numFmtId="9" fontId="3" fillId="0" borderId="0" applyFont="0" applyFill="0" applyBorder="0" applyAlignment="0" applyProtection="0"/>
    <xf numFmtId="38" fontId="3" fillId="0" borderId="0" applyFont="0" applyFill="0" applyBorder="0" applyAlignment="0" applyProtection="0">
      <alignment vertical="center"/>
    </xf>
    <xf numFmtId="38" fontId="7" fillId="0" borderId="0" applyFont="0" applyFill="0" applyBorder="0" applyAlignment="0" applyProtection="0">
      <alignment vertical="center"/>
    </xf>
    <xf numFmtId="0" fontId="6" fillId="0" borderId="0"/>
    <xf numFmtId="0" fontId="3" fillId="0" borderId="0"/>
    <xf numFmtId="0" fontId="3" fillId="0" borderId="0"/>
    <xf numFmtId="0" fontId="3" fillId="0" borderId="0"/>
    <xf numFmtId="0" fontId="7" fillId="0" borderId="0">
      <alignment vertical="center"/>
    </xf>
    <xf numFmtId="0" fontId="6" fillId="0" borderId="0"/>
    <xf numFmtId="0" fontId="8" fillId="0" borderId="0"/>
    <xf numFmtId="0" fontId="3" fillId="0" borderId="0"/>
    <xf numFmtId="0" fontId="2" fillId="0" borderId="0">
      <alignment vertical="center"/>
    </xf>
    <xf numFmtId="0" fontId="11" fillId="0" borderId="0">
      <alignment vertical="center"/>
    </xf>
    <xf numFmtId="0" fontId="2" fillId="0" borderId="0">
      <alignment vertical="center"/>
    </xf>
    <xf numFmtId="0" fontId="2" fillId="0" borderId="0">
      <alignment vertical="center"/>
    </xf>
    <xf numFmtId="0" fontId="12" fillId="12" borderId="0" applyNumberFormat="0" applyFont="0" applyBorder="0" applyAlignment="0" applyProtection="0">
      <alignment horizontal="center" vertical="center" wrapText="1"/>
    </xf>
    <xf numFmtId="0" fontId="12" fillId="13" borderId="0" applyNumberFormat="0" applyFont="0" applyBorder="0" applyAlignment="0" applyProtection="0">
      <alignment horizontal="center" vertical="center" wrapText="1"/>
    </xf>
    <xf numFmtId="0" fontId="12" fillId="14" borderId="66" applyNumberFormat="0" applyFont="0" applyBorder="0" applyAlignment="0" applyProtection="0">
      <alignment horizontal="center" vertical="center" wrapText="1"/>
    </xf>
    <xf numFmtId="38" fontId="1" fillId="0" borderId="0" applyFont="0" applyFill="0" applyBorder="0" applyAlignment="0" applyProtection="0">
      <alignment vertical="center"/>
    </xf>
    <xf numFmtId="38" fontId="10" fillId="0" borderId="0" applyFont="0" applyFill="0" applyBorder="0" applyAlignment="0" applyProtection="0"/>
    <xf numFmtId="0" fontId="9"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6" fillId="0" borderId="0"/>
    <xf numFmtId="0" fontId="3" fillId="0" borderId="0"/>
    <xf numFmtId="0" fontId="3" fillId="0" borderId="0"/>
    <xf numFmtId="0" fontId="1" fillId="0" borderId="0">
      <alignment vertical="center"/>
    </xf>
    <xf numFmtId="38" fontId="3" fillId="0" borderId="0" applyFont="0" applyFill="0" applyBorder="0" applyAlignment="0" applyProtection="0">
      <alignment vertical="center"/>
    </xf>
  </cellStyleXfs>
  <cellXfs count="302">
    <xf numFmtId="0" fontId="0" fillId="0" borderId="0" xfId="0">
      <alignment vertical="center"/>
    </xf>
    <xf numFmtId="0" fontId="13" fillId="0" borderId="0" xfId="0" applyFont="1">
      <alignment vertical="center"/>
    </xf>
    <xf numFmtId="0" fontId="14" fillId="0" borderId="0" xfId="0" applyFont="1">
      <alignment vertical="center"/>
    </xf>
    <xf numFmtId="0" fontId="16" fillId="0" borderId="0" xfId="0" applyFont="1" applyAlignment="1">
      <alignment vertical="center"/>
    </xf>
    <xf numFmtId="0" fontId="16" fillId="0" borderId="0" xfId="0" applyFont="1" applyAlignment="1">
      <alignment horizontal="center" vertical="center"/>
    </xf>
    <xf numFmtId="0" fontId="14" fillId="0" borderId="0" xfId="0" applyFont="1" applyAlignment="1">
      <alignment vertical="center" wrapText="1"/>
    </xf>
    <xf numFmtId="176" fontId="16" fillId="0" borderId="0" xfId="0" applyNumberFormat="1" applyFont="1" applyBorder="1">
      <alignment vertical="center"/>
    </xf>
    <xf numFmtId="176" fontId="16" fillId="0" borderId="19" xfId="0" applyNumberFormat="1" applyFont="1" applyBorder="1">
      <alignment vertical="center"/>
    </xf>
    <xf numFmtId="0" fontId="16" fillId="0" borderId="0" xfId="0" applyFont="1" applyBorder="1">
      <alignment vertical="center"/>
    </xf>
    <xf numFmtId="0" fontId="14" fillId="0" borderId="13" xfId="0" applyFont="1" applyBorder="1">
      <alignment vertical="center"/>
    </xf>
    <xf numFmtId="0" fontId="14" fillId="0" borderId="25" xfId="0" applyFont="1" applyBorder="1" applyAlignment="1">
      <alignment horizontal="distributed" vertical="center" justifyLastLine="1"/>
    </xf>
    <xf numFmtId="0" fontId="14" fillId="2" borderId="31" xfId="0" applyFont="1" applyFill="1" applyBorder="1" applyAlignment="1">
      <alignment horizontal="center" vertical="center"/>
    </xf>
    <xf numFmtId="0" fontId="14" fillId="3" borderId="12" xfId="0" applyFont="1" applyFill="1" applyBorder="1" applyAlignment="1">
      <alignment horizontal="center" vertical="center"/>
    </xf>
    <xf numFmtId="0" fontId="17" fillId="4" borderId="12" xfId="0" applyFont="1" applyFill="1" applyBorder="1" applyAlignment="1">
      <alignment horizontal="center" vertical="center" shrinkToFit="1"/>
    </xf>
    <xf numFmtId="0" fontId="14" fillId="5" borderId="12" xfId="0" applyFont="1" applyFill="1" applyBorder="1" applyAlignment="1">
      <alignment horizontal="center" vertical="center"/>
    </xf>
    <xf numFmtId="0" fontId="14" fillId="6" borderId="12" xfId="0" applyFont="1" applyFill="1" applyBorder="1" applyAlignment="1">
      <alignment horizontal="center" vertical="center"/>
    </xf>
    <xf numFmtId="0" fontId="14" fillId="7" borderId="12" xfId="0" applyFont="1" applyFill="1" applyBorder="1" applyAlignment="1">
      <alignment horizontal="center" vertical="center"/>
    </xf>
    <xf numFmtId="0" fontId="17" fillId="8" borderId="12" xfId="0" applyFont="1" applyFill="1" applyBorder="1" applyAlignment="1">
      <alignment horizontal="center" vertical="center" shrinkToFit="1"/>
    </xf>
    <xf numFmtId="0" fontId="14" fillId="11" borderId="12" xfId="0" applyFont="1" applyFill="1" applyBorder="1" applyAlignment="1">
      <alignment horizontal="center" vertical="center"/>
    </xf>
    <xf numFmtId="0" fontId="14" fillId="10" borderId="12" xfId="0" applyFont="1" applyFill="1" applyBorder="1" applyAlignment="1">
      <alignment horizontal="center" vertical="center"/>
    </xf>
    <xf numFmtId="178" fontId="14" fillId="0" borderId="14" xfId="0" applyNumberFormat="1" applyFont="1" applyFill="1" applyBorder="1" applyAlignment="1">
      <alignment horizontal="center" vertical="center"/>
    </xf>
    <xf numFmtId="0" fontId="14" fillId="0" borderId="26" xfId="0" applyNumberFormat="1" applyFont="1" applyFill="1" applyBorder="1" applyAlignment="1">
      <alignment horizontal="distributed" vertical="center"/>
    </xf>
    <xf numFmtId="176" fontId="14" fillId="2" borderId="32" xfId="0" applyNumberFormat="1" applyFont="1" applyFill="1" applyBorder="1" applyProtection="1">
      <alignment vertical="center"/>
      <protection locked="0"/>
    </xf>
    <xf numFmtId="176" fontId="14" fillId="3" borderId="20" xfId="0" applyNumberFormat="1" applyFont="1" applyFill="1" applyBorder="1">
      <alignment vertical="center"/>
    </xf>
    <xf numFmtId="176" fontId="14" fillId="4" borderId="20" xfId="0" applyNumberFormat="1" applyFont="1" applyFill="1" applyBorder="1">
      <alignment vertical="center"/>
    </xf>
    <xf numFmtId="176" fontId="14" fillId="5" borderId="20" xfId="0" applyNumberFormat="1" applyFont="1" applyFill="1" applyBorder="1">
      <alignment vertical="center"/>
    </xf>
    <xf numFmtId="176" fontId="14" fillId="6" borderId="20" xfId="0" applyNumberFormat="1" applyFont="1" applyFill="1" applyBorder="1">
      <alignment vertical="center"/>
    </xf>
    <xf numFmtId="176" fontId="14" fillId="7" borderId="20" xfId="0" applyNumberFormat="1" applyFont="1" applyFill="1" applyBorder="1">
      <alignment vertical="center"/>
    </xf>
    <xf numFmtId="176" fontId="14" fillId="8" borderId="20" xfId="0" applyNumberFormat="1" applyFont="1" applyFill="1" applyBorder="1">
      <alignment vertical="center"/>
    </xf>
    <xf numFmtId="176" fontId="14" fillId="11" borderId="20" xfId="0" applyNumberFormat="1" applyFont="1" applyFill="1" applyBorder="1">
      <alignment vertical="center"/>
    </xf>
    <xf numFmtId="176" fontId="14" fillId="10" borderId="20" xfId="0" applyNumberFormat="1" applyFont="1" applyFill="1" applyBorder="1">
      <alignment vertical="center"/>
    </xf>
    <xf numFmtId="178" fontId="14" fillId="0" borderId="15" xfId="0" applyNumberFormat="1" applyFont="1" applyFill="1" applyBorder="1" applyAlignment="1">
      <alignment horizontal="center" vertical="center"/>
    </xf>
    <xf numFmtId="0" fontId="14" fillId="0" borderId="27" xfId="0" applyNumberFormat="1" applyFont="1" applyFill="1" applyBorder="1" applyAlignment="1">
      <alignment horizontal="distributed" vertical="center"/>
    </xf>
    <xf numFmtId="176" fontId="14" fillId="2" borderId="33" xfId="0" applyNumberFormat="1" applyFont="1" applyFill="1" applyBorder="1" applyProtection="1">
      <alignment vertical="center"/>
      <protection locked="0"/>
    </xf>
    <xf numFmtId="176" fontId="14" fillId="3" borderId="21" xfId="0" applyNumberFormat="1" applyFont="1" applyFill="1" applyBorder="1">
      <alignment vertical="center"/>
    </xf>
    <xf numFmtId="176" fontId="14" fillId="4" borderId="21" xfId="0" applyNumberFormat="1" applyFont="1" applyFill="1" applyBorder="1">
      <alignment vertical="center"/>
    </xf>
    <xf numFmtId="176" fontId="14" fillId="5" borderId="21" xfId="0" applyNumberFormat="1" applyFont="1" applyFill="1" applyBorder="1">
      <alignment vertical="center"/>
    </xf>
    <xf numFmtId="176" fontId="14" fillId="6" borderId="21" xfId="0" applyNumberFormat="1" applyFont="1" applyFill="1" applyBorder="1">
      <alignment vertical="center"/>
    </xf>
    <xf numFmtId="176" fontId="14" fillId="7" borderId="21" xfId="0" applyNumberFormat="1" applyFont="1" applyFill="1" applyBorder="1">
      <alignment vertical="center"/>
    </xf>
    <xf numFmtId="176" fontId="14" fillId="8" borderId="21" xfId="0" applyNumberFormat="1" applyFont="1" applyFill="1" applyBorder="1">
      <alignment vertical="center"/>
    </xf>
    <xf numFmtId="176" fontId="14" fillId="11" borderId="21" xfId="0" applyNumberFormat="1" applyFont="1" applyFill="1" applyBorder="1">
      <alignment vertical="center"/>
    </xf>
    <xf numFmtId="176" fontId="14" fillId="10" borderId="21" xfId="0" applyNumberFormat="1" applyFont="1" applyFill="1" applyBorder="1">
      <alignment vertical="center"/>
    </xf>
    <xf numFmtId="178" fontId="14" fillId="0" borderId="16" xfId="0" applyNumberFormat="1" applyFont="1" applyFill="1" applyBorder="1" applyAlignment="1">
      <alignment horizontal="center" vertical="center"/>
    </xf>
    <xf numFmtId="0" fontId="14" fillId="0" borderId="28" xfId="0" applyNumberFormat="1" applyFont="1" applyFill="1" applyBorder="1" applyAlignment="1">
      <alignment horizontal="distributed" vertical="center"/>
    </xf>
    <xf numFmtId="176" fontId="14" fillId="2" borderId="34" xfId="0" applyNumberFormat="1" applyFont="1" applyFill="1" applyBorder="1" applyProtection="1">
      <alignment vertical="center"/>
      <protection locked="0"/>
    </xf>
    <xf numFmtId="176" fontId="14" fillId="3" borderId="22" xfId="0" applyNumberFormat="1" applyFont="1" applyFill="1" applyBorder="1">
      <alignment vertical="center"/>
    </xf>
    <xf numFmtId="176" fontId="14" fillId="4" borderId="22" xfId="0" applyNumberFormat="1" applyFont="1" applyFill="1" applyBorder="1">
      <alignment vertical="center"/>
    </xf>
    <xf numFmtId="176" fontId="14" fillId="5" borderId="22" xfId="0" applyNumberFormat="1" applyFont="1" applyFill="1" applyBorder="1">
      <alignment vertical="center"/>
    </xf>
    <xf numFmtId="176" fontId="14" fillId="6" borderId="22" xfId="0" applyNumberFormat="1" applyFont="1" applyFill="1" applyBorder="1">
      <alignment vertical="center"/>
    </xf>
    <xf numFmtId="176" fontId="14" fillId="7" borderId="22" xfId="0" applyNumberFormat="1" applyFont="1" applyFill="1" applyBorder="1">
      <alignment vertical="center"/>
    </xf>
    <xf numFmtId="176" fontId="14" fillId="8" borderId="22" xfId="0" applyNumberFormat="1" applyFont="1" applyFill="1" applyBorder="1">
      <alignment vertical="center"/>
    </xf>
    <xf numFmtId="176" fontId="14" fillId="11" borderId="22" xfId="0" applyNumberFormat="1" applyFont="1" applyFill="1" applyBorder="1">
      <alignment vertical="center"/>
    </xf>
    <xf numFmtId="176" fontId="14" fillId="10" borderId="22" xfId="0" applyNumberFormat="1" applyFont="1" applyFill="1" applyBorder="1">
      <alignment vertical="center"/>
    </xf>
    <xf numFmtId="178" fontId="14" fillId="0" borderId="17" xfId="0" applyNumberFormat="1" applyFont="1" applyFill="1" applyBorder="1" applyAlignment="1">
      <alignment horizontal="center" vertical="center"/>
    </xf>
    <xf numFmtId="0" fontId="14" fillId="0" borderId="29" xfId="0" applyNumberFormat="1" applyFont="1" applyFill="1" applyBorder="1" applyAlignment="1">
      <alignment horizontal="distributed" vertical="center"/>
    </xf>
    <xf numFmtId="176" fontId="14" fillId="2" borderId="35" xfId="0" applyNumberFormat="1" applyFont="1" applyFill="1" applyBorder="1" applyProtection="1">
      <alignment vertical="center"/>
      <protection locked="0"/>
    </xf>
    <xf numFmtId="176" fontId="14" fillId="3" borderId="23" xfId="0" applyNumberFormat="1" applyFont="1" applyFill="1" applyBorder="1">
      <alignment vertical="center"/>
    </xf>
    <xf numFmtId="176" fontId="14" fillId="4" borderId="23" xfId="0" applyNumberFormat="1" applyFont="1" applyFill="1" applyBorder="1">
      <alignment vertical="center"/>
    </xf>
    <xf numFmtId="176" fontId="14" fillId="5" borderId="23" xfId="0" applyNumberFormat="1" applyFont="1" applyFill="1" applyBorder="1">
      <alignment vertical="center"/>
    </xf>
    <xf numFmtId="176" fontId="14" fillId="6" borderId="23" xfId="0" applyNumberFormat="1" applyFont="1" applyFill="1" applyBorder="1">
      <alignment vertical="center"/>
    </xf>
    <xf numFmtId="176" fontId="14" fillId="7" borderId="23" xfId="0" applyNumberFormat="1" applyFont="1" applyFill="1" applyBorder="1">
      <alignment vertical="center"/>
    </xf>
    <xf numFmtId="176" fontId="14" fillId="8" borderId="23" xfId="0" applyNumberFormat="1" applyFont="1" applyFill="1" applyBorder="1">
      <alignment vertical="center"/>
    </xf>
    <xf numFmtId="176" fontId="14" fillId="11" borderId="23" xfId="0" applyNumberFormat="1" applyFont="1" applyFill="1" applyBorder="1">
      <alignment vertical="center"/>
    </xf>
    <xf numFmtId="176" fontId="14" fillId="10" borderId="23" xfId="0" applyNumberFormat="1" applyFont="1" applyFill="1" applyBorder="1">
      <alignment vertical="center"/>
    </xf>
    <xf numFmtId="0" fontId="18" fillId="0" borderId="0" xfId="0" applyFont="1">
      <alignment vertical="center"/>
    </xf>
    <xf numFmtId="178" fontId="14" fillId="0" borderId="62" xfId="0" applyNumberFormat="1" applyFont="1" applyFill="1" applyBorder="1" applyAlignment="1">
      <alignment horizontal="center" vertical="center"/>
    </xf>
    <xf numFmtId="0" fontId="14" fillId="0" borderId="63" xfId="0" applyNumberFormat="1" applyFont="1" applyFill="1" applyBorder="1" applyAlignment="1">
      <alignment horizontal="distributed" vertical="center"/>
    </xf>
    <xf numFmtId="176" fontId="14" fillId="2" borderId="64" xfId="0" applyNumberFormat="1" applyFont="1" applyFill="1" applyBorder="1" applyProtection="1">
      <alignment vertical="center"/>
      <protection locked="0"/>
    </xf>
    <xf numFmtId="176" fontId="14" fillId="3" borderId="65" xfId="0" applyNumberFormat="1" applyFont="1" applyFill="1" applyBorder="1">
      <alignment vertical="center"/>
    </xf>
    <xf numFmtId="176" fontId="14" fillId="4" borderId="65" xfId="0" applyNumberFormat="1" applyFont="1" applyFill="1" applyBorder="1">
      <alignment vertical="center"/>
    </xf>
    <xf numFmtId="176" fontId="14" fillId="5" borderId="65" xfId="0" applyNumberFormat="1" applyFont="1" applyFill="1" applyBorder="1">
      <alignment vertical="center"/>
    </xf>
    <xf numFmtId="176" fontId="14" fillId="6" borderId="65" xfId="0" applyNumberFormat="1" applyFont="1" applyFill="1" applyBorder="1">
      <alignment vertical="center"/>
    </xf>
    <xf numFmtId="176" fontId="14" fillId="7" borderId="65" xfId="0" applyNumberFormat="1" applyFont="1" applyFill="1" applyBorder="1">
      <alignment vertical="center"/>
    </xf>
    <xf numFmtId="176" fontId="14" fillId="8" borderId="65" xfId="0" applyNumberFormat="1" applyFont="1" applyFill="1" applyBorder="1">
      <alignment vertical="center"/>
    </xf>
    <xf numFmtId="176" fontId="14" fillId="11" borderId="65" xfId="0" applyNumberFormat="1" applyFont="1" applyFill="1" applyBorder="1">
      <alignment vertical="center"/>
    </xf>
    <xf numFmtId="176" fontId="14" fillId="10" borderId="65" xfId="0" applyNumberFormat="1" applyFont="1" applyFill="1" applyBorder="1">
      <alignment vertical="center"/>
    </xf>
    <xf numFmtId="178" fontId="14" fillId="0" borderId="18" xfId="0" applyNumberFormat="1" applyFont="1" applyFill="1" applyBorder="1" applyAlignment="1">
      <alignment horizontal="center" vertical="center"/>
    </xf>
    <xf numFmtId="0" fontId="14" fillId="0" borderId="30" xfId="0" applyNumberFormat="1" applyFont="1" applyFill="1" applyBorder="1" applyAlignment="1">
      <alignment horizontal="distributed" vertical="center"/>
    </xf>
    <xf numFmtId="176" fontId="14" fillId="2" borderId="36" xfId="0" applyNumberFormat="1" applyFont="1" applyFill="1" applyBorder="1" applyProtection="1">
      <alignment vertical="center"/>
      <protection locked="0"/>
    </xf>
    <xf numFmtId="176" fontId="14" fillId="3" borderId="24" xfId="0" applyNumberFormat="1" applyFont="1" applyFill="1" applyBorder="1">
      <alignment vertical="center"/>
    </xf>
    <xf numFmtId="176" fontId="14" fillId="4" borderId="24" xfId="0" applyNumberFormat="1" applyFont="1" applyFill="1" applyBorder="1">
      <alignment vertical="center"/>
    </xf>
    <xf numFmtId="176" fontId="14" fillId="5" borderId="24" xfId="0" applyNumberFormat="1" applyFont="1" applyFill="1" applyBorder="1">
      <alignment vertical="center"/>
    </xf>
    <xf numFmtId="176" fontId="14" fillId="6" borderId="24" xfId="0" applyNumberFormat="1" applyFont="1" applyFill="1" applyBorder="1">
      <alignment vertical="center"/>
    </xf>
    <xf numFmtId="176" fontId="14" fillId="7" borderId="24" xfId="0" applyNumberFormat="1" applyFont="1" applyFill="1" applyBorder="1">
      <alignment vertical="center"/>
    </xf>
    <xf numFmtId="176" fontId="14" fillId="8" borderId="24" xfId="0" applyNumberFormat="1" applyFont="1" applyFill="1" applyBorder="1">
      <alignment vertical="center"/>
    </xf>
    <xf numFmtId="176" fontId="14" fillId="11" borderId="24" xfId="0" applyNumberFormat="1" applyFont="1" applyFill="1" applyBorder="1">
      <alignment vertical="center"/>
    </xf>
    <xf numFmtId="176" fontId="14" fillId="10" borderId="24" xfId="0" applyNumberFormat="1" applyFont="1" applyFill="1" applyBorder="1">
      <alignment vertical="center"/>
    </xf>
    <xf numFmtId="0" fontId="18" fillId="0" borderId="0" xfId="0" applyFont="1" applyAlignment="1">
      <alignment vertical="center"/>
    </xf>
    <xf numFmtId="0" fontId="16" fillId="0" borderId="51" xfId="0" applyFont="1" applyBorder="1" applyAlignment="1">
      <alignment vertical="center"/>
    </xf>
    <xf numFmtId="0" fontId="18" fillId="0" borderId="37" xfId="0" applyFont="1" applyBorder="1" applyAlignment="1">
      <alignment horizontal="centerContinuous" vertical="center"/>
    </xf>
    <xf numFmtId="0" fontId="18" fillId="0" borderId="40" xfId="0" applyFont="1" applyBorder="1" applyAlignment="1">
      <alignment horizontal="centerContinuous" vertical="center"/>
    </xf>
    <xf numFmtId="40" fontId="18" fillId="0" borderId="42" xfId="0" applyNumberFormat="1" applyFont="1" applyBorder="1" applyAlignment="1">
      <alignment vertical="center"/>
    </xf>
    <xf numFmtId="176" fontId="18" fillId="0" borderId="0" xfId="0" applyNumberFormat="1" applyFont="1" applyBorder="1" applyAlignment="1">
      <alignment vertical="center"/>
    </xf>
    <xf numFmtId="0" fontId="18" fillId="0" borderId="57" xfId="0" applyFont="1" applyBorder="1" applyAlignment="1">
      <alignment horizontal="centerContinuous" vertical="center"/>
    </xf>
    <xf numFmtId="0" fontId="18" fillId="0" borderId="58" xfId="0" applyFont="1" applyBorder="1" applyAlignment="1">
      <alignment horizontal="centerContinuous" vertical="center"/>
    </xf>
    <xf numFmtId="40" fontId="18" fillId="0" borderId="55" xfId="0" applyNumberFormat="1" applyFont="1" applyBorder="1" applyAlignment="1">
      <alignment vertical="center"/>
    </xf>
    <xf numFmtId="0" fontId="18" fillId="0" borderId="37" xfId="0" applyFont="1" applyBorder="1" applyAlignment="1">
      <alignment vertical="center"/>
    </xf>
    <xf numFmtId="0" fontId="18" fillId="0" borderId="40" xfId="0" applyFont="1" applyBorder="1" applyAlignment="1">
      <alignment vertical="center"/>
    </xf>
    <xf numFmtId="0" fontId="18" fillId="0" borderId="41" xfId="0" applyFont="1" applyBorder="1">
      <alignment vertical="center"/>
    </xf>
    <xf numFmtId="0" fontId="18" fillId="0" borderId="40" xfId="0" applyFont="1" applyBorder="1">
      <alignment vertical="center"/>
    </xf>
    <xf numFmtId="0" fontId="18" fillId="0" borderId="43" xfId="0" applyFont="1" applyBorder="1" applyAlignment="1">
      <alignment vertical="center"/>
    </xf>
    <xf numFmtId="0" fontId="18" fillId="0" borderId="0" xfId="0" applyFont="1" applyBorder="1" applyAlignment="1">
      <alignment vertical="center"/>
    </xf>
    <xf numFmtId="0" fontId="18" fillId="0" borderId="11" xfId="0" applyFont="1" applyBorder="1">
      <alignment vertical="center"/>
    </xf>
    <xf numFmtId="0" fontId="18" fillId="0" borderId="43" xfId="0" applyFont="1" applyBorder="1">
      <alignment vertical="center"/>
    </xf>
    <xf numFmtId="0" fontId="18" fillId="0" borderId="0" xfId="0" applyFont="1" applyBorder="1">
      <alignment vertical="center"/>
    </xf>
    <xf numFmtId="0" fontId="14" fillId="0" borderId="54" xfId="0" applyFont="1" applyBorder="1" applyAlignment="1">
      <alignment horizontal="center" vertical="center"/>
    </xf>
    <xf numFmtId="0" fontId="14" fillId="0" borderId="55" xfId="0" applyFont="1" applyBorder="1" applyAlignment="1">
      <alignment horizontal="center" vertical="center"/>
    </xf>
    <xf numFmtId="0" fontId="19" fillId="0" borderId="37" xfId="0" applyFont="1" applyBorder="1" applyAlignment="1">
      <alignment horizontal="centerContinuous" vertical="center"/>
    </xf>
    <xf numFmtId="0" fontId="19" fillId="0" borderId="42" xfId="0" applyFont="1" applyBorder="1" applyAlignment="1">
      <alignment horizontal="centerContinuous" vertical="center"/>
    </xf>
    <xf numFmtId="40" fontId="16" fillId="0" borderId="37" xfId="0" applyNumberFormat="1" applyFont="1" applyBorder="1" applyAlignment="1">
      <alignment vertical="center"/>
    </xf>
    <xf numFmtId="40" fontId="19" fillId="0" borderId="38" xfId="0" applyNumberFormat="1" applyFont="1" applyBorder="1" applyAlignment="1">
      <alignment horizontal="center" vertical="center"/>
    </xf>
    <xf numFmtId="40" fontId="16" fillId="0" borderId="39" xfId="0" applyNumberFormat="1" applyFont="1" applyBorder="1" applyAlignment="1">
      <alignment vertical="center"/>
    </xf>
    <xf numFmtId="40" fontId="19" fillId="0" borderId="42" xfId="0" applyNumberFormat="1" applyFont="1" applyBorder="1" applyAlignment="1">
      <alignment horizontal="center" vertical="center"/>
    </xf>
    <xf numFmtId="0" fontId="19" fillId="0" borderId="42" xfId="0" applyFont="1" applyBorder="1" applyAlignment="1">
      <alignment horizontal="center" vertical="center"/>
    </xf>
    <xf numFmtId="0" fontId="20" fillId="0" borderId="56" xfId="0" applyFont="1" applyBorder="1" applyAlignment="1">
      <alignment horizontal="center" vertical="center" wrapText="1"/>
    </xf>
    <xf numFmtId="40" fontId="18" fillId="0" borderId="45" xfId="0" applyNumberFormat="1" applyFont="1" applyBorder="1" applyAlignment="1">
      <alignment vertical="center"/>
    </xf>
    <xf numFmtId="40" fontId="18" fillId="0" borderId="2" xfId="0" applyNumberFormat="1" applyFont="1" applyBorder="1" applyAlignment="1">
      <alignment horizontal="center" vertical="center"/>
    </xf>
    <xf numFmtId="40" fontId="18" fillId="0" borderId="1" xfId="0" applyNumberFormat="1" applyFont="1" applyBorder="1" applyAlignment="1">
      <alignment vertical="center"/>
    </xf>
    <xf numFmtId="40" fontId="18" fillId="0" borderId="46" xfId="0" applyNumberFormat="1" applyFont="1" applyBorder="1" applyAlignment="1">
      <alignment horizontal="center" vertical="center"/>
    </xf>
    <xf numFmtId="40" fontId="18" fillId="0" borderId="45" xfId="0" applyNumberFormat="1" applyFont="1" applyBorder="1" applyAlignment="1">
      <alignment horizontal="right" vertical="center"/>
    </xf>
    <xf numFmtId="0" fontId="18" fillId="0" borderId="46" xfId="0" applyFont="1" applyBorder="1" applyAlignment="1">
      <alignment horizontal="center" vertical="center"/>
    </xf>
    <xf numFmtId="0" fontId="18" fillId="0" borderId="47" xfId="0" applyFont="1" applyBorder="1">
      <alignment vertical="center"/>
    </xf>
    <xf numFmtId="0" fontId="20" fillId="0" borderId="60" xfId="0" applyFont="1" applyBorder="1" applyAlignment="1">
      <alignment horizontal="center" vertical="center" wrapText="1"/>
    </xf>
    <xf numFmtId="40" fontId="18" fillId="0" borderId="57" xfId="0" applyNumberFormat="1" applyFont="1" applyBorder="1" applyAlignment="1">
      <alignment vertical="center"/>
    </xf>
    <xf numFmtId="40" fontId="18" fillId="0" borderId="61" xfId="0" applyNumberFormat="1" applyFont="1" applyBorder="1" applyAlignment="1">
      <alignment horizontal="center" vertical="center"/>
    </xf>
    <xf numFmtId="40" fontId="18" fillId="0" borderId="54" xfId="0" applyNumberFormat="1" applyFont="1" applyBorder="1" applyAlignment="1">
      <alignment vertical="center"/>
    </xf>
    <xf numFmtId="40" fontId="18" fillId="0" borderId="55" xfId="0" applyNumberFormat="1" applyFont="1" applyBorder="1" applyAlignment="1">
      <alignment horizontal="center" vertical="center"/>
    </xf>
    <xf numFmtId="0" fontId="18" fillId="0" borderId="55" xfId="0" applyFont="1" applyBorder="1" applyAlignment="1">
      <alignment horizontal="center" vertical="center"/>
    </xf>
    <xf numFmtId="0" fontId="21" fillId="0" borderId="0" xfId="0" applyNumberFormat="1" applyFont="1" applyFill="1" applyAlignment="1">
      <alignment vertical="center"/>
    </xf>
    <xf numFmtId="0" fontId="20" fillId="0" borderId="0" xfId="0" applyNumberFormat="1" applyFont="1" applyFill="1" applyBorder="1" applyAlignment="1">
      <alignment vertical="center"/>
    </xf>
    <xf numFmtId="0" fontId="20" fillId="0" borderId="0" xfId="0" applyNumberFormat="1" applyFont="1" applyFill="1" applyAlignment="1">
      <alignment vertical="center"/>
    </xf>
    <xf numFmtId="0" fontId="16" fillId="0" borderId="0" xfId="0" applyNumberFormat="1" applyFont="1" applyFill="1" applyBorder="1" applyAlignment="1">
      <alignment vertical="center"/>
    </xf>
    <xf numFmtId="0" fontId="20" fillId="0" borderId="1" xfId="0" applyNumberFormat="1" applyFont="1" applyFill="1" applyBorder="1" applyAlignment="1">
      <alignment vertical="center"/>
    </xf>
    <xf numFmtId="0" fontId="20" fillId="0" borderId="2" xfId="0" applyNumberFormat="1" applyFont="1" applyFill="1" applyBorder="1" applyAlignment="1">
      <alignment vertical="center"/>
    </xf>
    <xf numFmtId="178" fontId="20" fillId="0" borderId="3" xfId="0" applyNumberFormat="1" applyFont="1" applyFill="1" applyBorder="1" applyAlignment="1">
      <alignment horizontal="center" vertical="center"/>
    </xf>
    <xf numFmtId="178" fontId="20" fillId="0" borderId="2" xfId="0" applyNumberFormat="1" applyFont="1" applyFill="1" applyBorder="1" applyAlignment="1">
      <alignment horizontal="center" vertical="center"/>
    </xf>
    <xf numFmtId="0" fontId="20" fillId="0" borderId="4" xfId="0" applyNumberFormat="1" applyFont="1" applyFill="1" applyBorder="1" applyAlignment="1">
      <alignment vertical="center"/>
    </xf>
    <xf numFmtId="0" fontId="20" fillId="0" borderId="5" xfId="0" applyNumberFormat="1" applyFont="1" applyFill="1" applyBorder="1" applyAlignment="1">
      <alignment vertical="center"/>
    </xf>
    <xf numFmtId="0" fontId="20" fillId="0" borderId="6" xfId="0" applyNumberFormat="1" applyFont="1" applyFill="1" applyBorder="1" applyAlignment="1">
      <alignment horizontal="center" vertical="center" wrapText="1"/>
    </xf>
    <xf numFmtId="0" fontId="20" fillId="0" borderId="5" xfId="0" applyNumberFormat="1" applyFont="1" applyFill="1" applyBorder="1" applyAlignment="1">
      <alignment horizontal="center" vertical="center" wrapText="1"/>
    </xf>
    <xf numFmtId="178" fontId="20" fillId="0" borderId="8" xfId="0" applyNumberFormat="1" applyFont="1" applyFill="1" applyBorder="1" applyAlignment="1">
      <alignment horizontal="center" vertical="center"/>
    </xf>
    <xf numFmtId="0" fontId="20" fillId="0" borderId="9" xfId="0" applyNumberFormat="1" applyFont="1" applyFill="1" applyBorder="1" applyAlignment="1">
      <alignment horizontal="distributed" vertical="center"/>
    </xf>
    <xf numFmtId="177" fontId="22" fillId="0" borderId="9" xfId="12" applyNumberFormat="1" applyFont="1" applyBorder="1">
      <alignment vertical="center"/>
    </xf>
    <xf numFmtId="0" fontId="20" fillId="0" borderId="5" xfId="0" applyNumberFormat="1" applyFont="1" applyFill="1" applyBorder="1" applyAlignment="1">
      <alignment horizontal="distributed" vertical="center"/>
    </xf>
    <xf numFmtId="177" fontId="22" fillId="0" borderId="6" xfId="12" applyNumberFormat="1" applyFont="1" applyBorder="1">
      <alignment vertical="center"/>
    </xf>
    <xf numFmtId="177" fontId="22" fillId="0" borderId="5" xfId="12" applyNumberFormat="1" applyFont="1" applyBorder="1">
      <alignment vertical="center"/>
    </xf>
    <xf numFmtId="178" fontId="20" fillId="0" borderId="1" xfId="0" applyNumberFormat="1" applyFont="1" applyFill="1" applyBorder="1" applyAlignment="1">
      <alignment horizontal="center" vertical="center"/>
    </xf>
    <xf numFmtId="178" fontId="20" fillId="0" borderId="4" xfId="0" applyNumberFormat="1" applyFont="1" applyFill="1" applyBorder="1" applyAlignment="1">
      <alignment horizontal="center" vertical="center"/>
    </xf>
    <xf numFmtId="0" fontId="18" fillId="0" borderId="13" xfId="0" applyFont="1" applyBorder="1">
      <alignment vertical="center"/>
    </xf>
    <xf numFmtId="0" fontId="18" fillId="0" borderId="25" xfId="0" applyFont="1" applyBorder="1" applyAlignment="1">
      <alignment horizontal="distributed" vertical="center" justifyLastLine="1"/>
    </xf>
    <xf numFmtId="178" fontId="18" fillId="0" borderId="14" xfId="0" applyNumberFormat="1" applyFont="1" applyFill="1" applyBorder="1" applyAlignment="1">
      <alignment horizontal="center" vertical="center"/>
    </xf>
    <xf numFmtId="0" fontId="18" fillId="0" borderId="26" xfId="0" applyNumberFormat="1" applyFont="1" applyFill="1" applyBorder="1" applyAlignment="1">
      <alignment horizontal="distributed" vertical="center"/>
    </xf>
    <xf numFmtId="178" fontId="18" fillId="0" borderId="15" xfId="0" applyNumberFormat="1" applyFont="1" applyFill="1" applyBorder="1" applyAlignment="1">
      <alignment horizontal="center" vertical="center"/>
    </xf>
    <xf numFmtId="0" fontId="18" fillId="0" borderId="27" xfId="0" applyNumberFormat="1" applyFont="1" applyFill="1" applyBorder="1" applyAlignment="1">
      <alignment horizontal="distributed" vertical="center"/>
    </xf>
    <xf numFmtId="178" fontId="18" fillId="0" borderId="16" xfId="0" applyNumberFormat="1" applyFont="1" applyFill="1" applyBorder="1" applyAlignment="1">
      <alignment horizontal="center" vertical="center"/>
    </xf>
    <xf numFmtId="0" fontId="18" fillId="0" borderId="28" xfId="0" applyNumberFormat="1" applyFont="1" applyFill="1" applyBorder="1" applyAlignment="1">
      <alignment horizontal="distributed" vertical="center"/>
    </xf>
    <xf numFmtId="178" fontId="18" fillId="0" borderId="17" xfId="0" applyNumberFormat="1" applyFont="1" applyFill="1" applyBorder="1" applyAlignment="1">
      <alignment horizontal="center" vertical="center"/>
    </xf>
    <xf numFmtId="0" fontId="18" fillId="0" borderId="29" xfId="0" applyNumberFormat="1" applyFont="1" applyFill="1" applyBorder="1" applyAlignment="1">
      <alignment horizontal="distributed" vertical="center"/>
    </xf>
    <xf numFmtId="178" fontId="18" fillId="0" borderId="62" xfId="0" applyNumberFormat="1" applyFont="1" applyFill="1" applyBorder="1" applyAlignment="1">
      <alignment horizontal="center" vertical="center"/>
    </xf>
    <xf numFmtId="0" fontId="18" fillId="0" borderId="63" xfId="0" applyNumberFormat="1" applyFont="1" applyFill="1" applyBorder="1" applyAlignment="1">
      <alignment horizontal="distributed" vertical="center"/>
    </xf>
    <xf numFmtId="178" fontId="18" fillId="0" borderId="18" xfId="0" applyNumberFormat="1" applyFont="1" applyFill="1" applyBorder="1" applyAlignment="1">
      <alignment horizontal="center" vertical="center"/>
    </xf>
    <xf numFmtId="0" fontId="18" fillId="0" borderId="30" xfId="0" applyNumberFormat="1" applyFont="1" applyFill="1" applyBorder="1" applyAlignment="1">
      <alignment horizontal="distributed" vertical="center"/>
    </xf>
    <xf numFmtId="0" fontId="18" fillId="16" borderId="67" xfId="0" applyFont="1" applyFill="1" applyBorder="1" applyAlignment="1">
      <alignment horizontal="center" vertical="center"/>
    </xf>
    <xf numFmtId="0" fontId="18" fillId="16" borderId="68" xfId="0" applyFont="1" applyFill="1" applyBorder="1" applyAlignment="1">
      <alignment horizontal="center" vertical="center"/>
    </xf>
    <xf numFmtId="0" fontId="18" fillId="16" borderId="69" xfId="0" applyFont="1" applyFill="1" applyBorder="1" applyAlignment="1">
      <alignment horizontal="center" vertical="center"/>
    </xf>
    <xf numFmtId="0" fontId="18" fillId="16" borderId="70" xfId="0" applyFont="1" applyFill="1" applyBorder="1" applyAlignment="1">
      <alignment horizontal="center" vertical="center"/>
    </xf>
    <xf numFmtId="0" fontId="18" fillId="16" borderId="71" xfId="0" applyFont="1" applyFill="1" applyBorder="1" applyAlignment="1">
      <alignment horizontal="center" vertical="center"/>
    </xf>
    <xf numFmtId="0" fontId="18" fillId="16" borderId="21" xfId="0" applyFont="1" applyFill="1" applyBorder="1" applyAlignment="1">
      <alignment horizontal="center" vertical="center"/>
    </xf>
    <xf numFmtId="0" fontId="18" fillId="16" borderId="23" xfId="0" applyFont="1" applyFill="1" applyBorder="1" applyAlignment="1">
      <alignment horizontal="center" vertical="center"/>
    </xf>
    <xf numFmtId="0" fontId="0" fillId="0" borderId="0" xfId="0" applyFill="1">
      <alignment vertical="center"/>
    </xf>
    <xf numFmtId="0" fontId="18" fillId="0" borderId="0" xfId="0" applyFont="1" applyFill="1">
      <alignment vertical="center"/>
    </xf>
    <xf numFmtId="0" fontId="19" fillId="9" borderId="31" xfId="0" applyFont="1" applyFill="1" applyBorder="1" applyAlignment="1">
      <alignment horizontal="center" vertical="center"/>
    </xf>
    <xf numFmtId="180" fontId="18" fillId="9" borderId="0" xfId="0" applyNumberFormat="1" applyFont="1" applyFill="1">
      <alignment vertical="center"/>
    </xf>
    <xf numFmtId="176" fontId="18" fillId="9" borderId="32" xfId="0" applyNumberFormat="1" applyFont="1" applyFill="1" applyBorder="1" applyProtection="1">
      <alignment vertical="center"/>
      <protection locked="0"/>
    </xf>
    <xf numFmtId="176" fontId="18" fillId="9" borderId="33" xfId="0" applyNumberFormat="1" applyFont="1" applyFill="1" applyBorder="1" applyProtection="1">
      <alignment vertical="center"/>
      <protection locked="0"/>
    </xf>
    <xf numFmtId="176" fontId="18" fillId="9" borderId="34" xfId="0" applyNumberFormat="1" applyFont="1" applyFill="1" applyBorder="1" applyProtection="1">
      <alignment vertical="center"/>
      <protection locked="0"/>
    </xf>
    <xf numFmtId="176" fontId="18" fillId="9" borderId="35" xfId="0" applyNumberFormat="1" applyFont="1" applyFill="1" applyBorder="1" applyProtection="1">
      <alignment vertical="center"/>
      <protection locked="0"/>
    </xf>
    <xf numFmtId="176" fontId="18" fillId="9" borderId="64" xfId="0" applyNumberFormat="1" applyFont="1" applyFill="1" applyBorder="1" applyProtection="1">
      <alignment vertical="center"/>
      <protection locked="0"/>
    </xf>
    <xf numFmtId="176" fontId="18" fillId="9" borderId="36" xfId="0" applyNumberFormat="1" applyFont="1" applyFill="1" applyBorder="1" applyProtection="1">
      <alignment vertical="center"/>
      <protection locked="0"/>
    </xf>
    <xf numFmtId="180" fontId="18" fillId="9" borderId="72" xfId="0" applyNumberFormat="1" applyFont="1" applyFill="1" applyBorder="1">
      <alignment vertical="center"/>
    </xf>
    <xf numFmtId="0" fontId="19" fillId="9" borderId="72" xfId="0" applyFont="1" applyFill="1" applyBorder="1" applyAlignment="1">
      <alignment horizontal="center" vertical="center"/>
    </xf>
    <xf numFmtId="0" fontId="19" fillId="9" borderId="12" xfId="0" applyFont="1" applyFill="1" applyBorder="1" applyAlignment="1">
      <alignment horizontal="center" vertical="center"/>
    </xf>
    <xf numFmtId="180" fontId="18" fillId="9" borderId="67" xfId="0" applyNumberFormat="1" applyFont="1" applyFill="1" applyBorder="1">
      <alignment vertical="center"/>
    </xf>
    <xf numFmtId="180" fontId="18" fillId="9" borderId="68" xfId="0" applyNumberFormat="1" applyFont="1" applyFill="1" applyBorder="1">
      <alignment vertical="center"/>
    </xf>
    <xf numFmtId="180" fontId="18" fillId="9" borderId="73" xfId="0" applyNumberFormat="1" applyFont="1" applyFill="1" applyBorder="1">
      <alignment vertical="center"/>
    </xf>
    <xf numFmtId="180" fontId="18" fillId="9" borderId="70" xfId="0" applyNumberFormat="1" applyFont="1" applyFill="1" applyBorder="1">
      <alignment vertical="center"/>
    </xf>
    <xf numFmtId="180" fontId="18" fillId="9" borderId="69" xfId="0" applyNumberFormat="1" applyFont="1" applyFill="1" applyBorder="1">
      <alignment vertical="center"/>
    </xf>
    <xf numFmtId="180" fontId="18" fillId="9" borderId="75" xfId="0" applyNumberFormat="1" applyFont="1" applyFill="1" applyBorder="1">
      <alignment vertical="center"/>
    </xf>
    <xf numFmtId="0" fontId="18" fillId="17" borderId="66" xfId="0" applyFont="1" applyFill="1" applyBorder="1">
      <alignment vertical="center"/>
    </xf>
    <xf numFmtId="0" fontId="19" fillId="17" borderId="66" xfId="0" applyFont="1" applyFill="1" applyBorder="1" applyAlignment="1">
      <alignment horizontal="distributed" vertical="center" wrapText="1"/>
    </xf>
    <xf numFmtId="0" fontId="18" fillId="17" borderId="66" xfId="0" applyFont="1" applyFill="1" applyBorder="1" applyAlignment="1">
      <alignment horizontal="distributed" vertical="center" wrapText="1"/>
    </xf>
    <xf numFmtId="0" fontId="18" fillId="17" borderId="0" xfId="0" applyFont="1" applyFill="1" applyBorder="1">
      <alignment vertical="center"/>
    </xf>
    <xf numFmtId="0" fontId="18" fillId="17" borderId="13" xfId="0" applyFont="1" applyFill="1" applyBorder="1" applyAlignment="1">
      <alignment horizontal="distributed" vertical="center" wrapText="1"/>
    </xf>
    <xf numFmtId="0" fontId="18" fillId="17" borderId="12" xfId="0" applyFont="1" applyFill="1" applyBorder="1" applyAlignment="1">
      <alignment horizontal="distributed" vertical="center" wrapText="1"/>
    </xf>
    <xf numFmtId="177" fontId="18" fillId="17" borderId="43" xfId="0" applyNumberFormat="1" applyFont="1" applyFill="1" applyBorder="1">
      <alignment vertical="center"/>
    </xf>
    <xf numFmtId="177" fontId="18" fillId="17" borderId="67" xfId="0" applyNumberFormat="1" applyFont="1" applyFill="1" applyBorder="1">
      <alignment vertical="center"/>
    </xf>
    <xf numFmtId="177" fontId="18" fillId="17" borderId="70" xfId="0" applyNumberFormat="1" applyFont="1" applyFill="1" applyBorder="1">
      <alignment vertical="center"/>
    </xf>
    <xf numFmtId="177" fontId="18" fillId="17" borderId="69" xfId="0" applyNumberFormat="1" applyFont="1" applyFill="1" applyBorder="1">
      <alignment vertical="center"/>
    </xf>
    <xf numFmtId="177" fontId="18" fillId="17" borderId="74" xfId="0" applyNumberFormat="1" applyFont="1" applyFill="1" applyBorder="1">
      <alignment vertical="center"/>
    </xf>
    <xf numFmtId="177" fontId="18" fillId="17" borderId="50" xfId="0" applyNumberFormat="1" applyFont="1" applyFill="1" applyBorder="1">
      <alignment vertical="center"/>
    </xf>
    <xf numFmtId="177" fontId="18" fillId="17" borderId="68" xfId="0" applyNumberFormat="1" applyFont="1" applyFill="1" applyBorder="1">
      <alignment vertical="center"/>
    </xf>
    <xf numFmtId="49" fontId="18" fillId="17" borderId="66" xfId="0" applyNumberFormat="1" applyFont="1" applyFill="1" applyBorder="1">
      <alignment vertical="center"/>
    </xf>
    <xf numFmtId="0" fontId="0" fillId="0" borderId="0" xfId="0" applyBorder="1">
      <alignment vertical="center"/>
    </xf>
    <xf numFmtId="0" fontId="24" fillId="0" borderId="51" xfId="0" applyFont="1" applyFill="1" applyBorder="1" applyAlignment="1">
      <alignment vertical="center"/>
    </xf>
    <xf numFmtId="0" fontId="19" fillId="0" borderId="12" xfId="0" applyFont="1" applyFill="1" applyBorder="1" applyAlignment="1">
      <alignment horizontal="center" vertical="center"/>
    </xf>
    <xf numFmtId="176" fontId="18" fillId="18" borderId="20" xfId="0" applyNumberFormat="1" applyFont="1" applyFill="1" applyBorder="1" applyProtection="1">
      <alignment vertical="center"/>
      <protection locked="0"/>
    </xf>
    <xf numFmtId="176" fontId="18" fillId="18" borderId="21" xfId="0" applyNumberFormat="1" applyFont="1" applyFill="1" applyBorder="1" applyProtection="1">
      <alignment vertical="center"/>
      <protection locked="0"/>
    </xf>
    <xf numFmtId="176" fontId="18" fillId="18" borderId="22" xfId="0" applyNumberFormat="1" applyFont="1" applyFill="1" applyBorder="1" applyProtection="1">
      <alignment vertical="center"/>
      <protection locked="0"/>
    </xf>
    <xf numFmtId="176" fontId="18" fillId="18" borderId="23" xfId="0" applyNumberFormat="1" applyFont="1" applyFill="1" applyBorder="1" applyProtection="1">
      <alignment vertical="center"/>
      <protection locked="0"/>
    </xf>
    <xf numFmtId="176" fontId="18" fillId="18" borderId="65" xfId="0" applyNumberFormat="1" applyFont="1" applyFill="1" applyBorder="1" applyProtection="1">
      <alignment vertical="center"/>
      <protection locked="0"/>
    </xf>
    <xf numFmtId="176" fontId="18" fillId="18" borderId="24" xfId="0" applyNumberFormat="1" applyFont="1" applyFill="1" applyBorder="1" applyProtection="1">
      <alignment vertical="center"/>
      <protection locked="0"/>
    </xf>
    <xf numFmtId="0" fontId="26" fillId="0" borderId="0" xfId="0" applyFont="1" applyAlignment="1">
      <alignment horizontal="center" vertical="center" wrapText="1"/>
    </xf>
    <xf numFmtId="0" fontId="18" fillId="0" borderId="0" xfId="0" applyFont="1" applyAlignment="1">
      <alignment horizontal="left" vertical="center" wrapText="1"/>
    </xf>
    <xf numFmtId="181" fontId="18" fillId="15" borderId="68" xfId="0" applyNumberFormat="1" applyFont="1" applyFill="1" applyBorder="1">
      <alignment vertical="center"/>
    </xf>
    <xf numFmtId="0" fontId="27" fillId="0" borderId="0" xfId="0" applyFont="1">
      <alignment vertical="center"/>
    </xf>
    <xf numFmtId="0" fontId="18" fillId="0" borderId="44" xfId="0" applyFont="1" applyBorder="1" applyAlignment="1">
      <alignment horizontal="left" vertical="center"/>
    </xf>
    <xf numFmtId="0" fontId="0" fillId="0" borderId="44" xfId="0" applyBorder="1">
      <alignment vertical="center"/>
    </xf>
    <xf numFmtId="0" fontId="0" fillId="0" borderId="49" xfId="0" applyBorder="1">
      <alignment vertical="center"/>
    </xf>
    <xf numFmtId="0" fontId="14" fillId="0" borderId="67" xfId="0" applyFont="1" applyBorder="1" applyAlignment="1">
      <alignment vertical="center" wrapText="1"/>
    </xf>
    <xf numFmtId="0" fontId="28" fillId="19" borderId="0" xfId="0" applyFont="1" applyFill="1">
      <alignment vertical="center"/>
    </xf>
    <xf numFmtId="0" fontId="18" fillId="0" borderId="0" xfId="0" applyFont="1" applyAlignment="1">
      <alignment vertical="center" wrapText="1"/>
    </xf>
    <xf numFmtId="0" fontId="18" fillId="0" borderId="76" xfId="0" applyFont="1" applyBorder="1" applyAlignment="1">
      <alignment vertical="center"/>
    </xf>
    <xf numFmtId="0" fontId="18" fillId="0" borderId="77" xfId="0" applyFont="1" applyBorder="1" applyAlignment="1">
      <alignment vertical="center"/>
    </xf>
    <xf numFmtId="0" fontId="18" fillId="0" borderId="78" xfId="0" applyFont="1" applyBorder="1" applyAlignment="1">
      <alignment vertical="center"/>
    </xf>
    <xf numFmtId="0" fontId="18" fillId="0" borderId="79" xfId="0" applyFont="1" applyBorder="1" applyAlignment="1">
      <alignment vertical="center"/>
    </xf>
    <xf numFmtId="0" fontId="18" fillId="0" borderId="80" xfId="0" applyFont="1" applyBorder="1" applyAlignment="1">
      <alignment vertical="center"/>
    </xf>
    <xf numFmtId="0" fontId="18" fillId="0" borderId="81" xfId="0" applyFont="1" applyBorder="1">
      <alignment vertical="center"/>
    </xf>
    <xf numFmtId="0" fontId="18" fillId="0" borderId="82" xfId="0" applyFont="1" applyBorder="1">
      <alignment vertical="center"/>
    </xf>
    <xf numFmtId="0" fontId="18" fillId="0" borderId="82" xfId="0" applyFont="1" applyBorder="1" applyAlignment="1">
      <alignment vertical="center"/>
    </xf>
    <xf numFmtId="0" fontId="18" fillId="0" borderId="83" xfId="0" applyFont="1" applyBorder="1">
      <alignment vertical="center"/>
    </xf>
    <xf numFmtId="0" fontId="24" fillId="0" borderId="0" xfId="0" applyFont="1" applyFill="1" applyBorder="1" applyAlignment="1">
      <alignment vertical="center"/>
    </xf>
    <xf numFmtId="180" fontId="18" fillId="9" borderId="84" xfId="0" applyNumberFormat="1" applyFont="1" applyFill="1" applyBorder="1">
      <alignment vertical="center"/>
    </xf>
    <xf numFmtId="182" fontId="18" fillId="17" borderId="66" xfId="0" applyNumberFormat="1" applyFont="1" applyFill="1" applyBorder="1">
      <alignment vertical="center"/>
    </xf>
    <xf numFmtId="49" fontId="18" fillId="15" borderId="66" xfId="0" applyNumberFormat="1" applyFont="1" applyFill="1" applyBorder="1">
      <alignment vertical="center"/>
    </xf>
    <xf numFmtId="0" fontId="18" fillId="15" borderId="66" xfId="0" applyFont="1" applyFill="1" applyBorder="1" applyAlignment="1">
      <alignment horizontal="distributed" vertical="center" wrapText="1"/>
    </xf>
    <xf numFmtId="180" fontId="18" fillId="15" borderId="70" xfId="0" applyNumberFormat="1" applyFont="1" applyFill="1" applyBorder="1">
      <alignment vertical="center"/>
    </xf>
    <xf numFmtId="180" fontId="18" fillId="15" borderId="75" xfId="0" applyNumberFormat="1" applyFont="1" applyFill="1" applyBorder="1">
      <alignment vertical="center"/>
    </xf>
    <xf numFmtId="176" fontId="18" fillId="15" borderId="34" xfId="0" applyNumberFormat="1" applyFont="1" applyFill="1" applyBorder="1" applyProtection="1">
      <alignment vertical="center"/>
      <protection locked="0"/>
    </xf>
    <xf numFmtId="180" fontId="18" fillId="15" borderId="67" xfId="0" applyNumberFormat="1" applyFont="1" applyFill="1" applyBorder="1">
      <alignment vertical="center"/>
    </xf>
    <xf numFmtId="180" fontId="18" fillId="15" borderId="0" xfId="0" applyNumberFormat="1" applyFont="1" applyFill="1">
      <alignment vertical="center"/>
    </xf>
    <xf numFmtId="176" fontId="18" fillId="15" borderId="33" xfId="0" applyNumberFormat="1" applyFont="1" applyFill="1" applyBorder="1" applyProtection="1">
      <alignment vertical="center"/>
      <protection locked="0"/>
    </xf>
    <xf numFmtId="176" fontId="18" fillId="9" borderId="21" xfId="0" applyNumberFormat="1" applyFont="1" applyFill="1" applyBorder="1" applyAlignment="1" applyProtection="1">
      <alignment horizontal="center" vertical="center"/>
      <protection locked="0"/>
    </xf>
    <xf numFmtId="176" fontId="18" fillId="9" borderId="67" xfId="0" applyNumberFormat="1" applyFont="1" applyFill="1" applyBorder="1" applyAlignment="1" applyProtection="1">
      <alignment horizontal="center" vertical="center"/>
      <protection locked="0"/>
    </xf>
    <xf numFmtId="176" fontId="18" fillId="9" borderId="23" xfId="0" applyNumberFormat="1" applyFont="1" applyFill="1" applyBorder="1" applyAlignment="1" applyProtection="1">
      <alignment horizontal="center" vertical="center"/>
      <protection locked="0"/>
    </xf>
    <xf numFmtId="176" fontId="18" fillId="9" borderId="69" xfId="0" applyNumberFormat="1" applyFont="1" applyFill="1" applyBorder="1" applyAlignment="1" applyProtection="1">
      <alignment horizontal="center" vertical="center"/>
      <protection locked="0"/>
    </xf>
    <xf numFmtId="176" fontId="18" fillId="9" borderId="71" xfId="0" applyNumberFormat="1" applyFont="1" applyFill="1" applyBorder="1" applyAlignment="1" applyProtection="1">
      <alignment horizontal="center" vertical="center"/>
      <protection locked="0"/>
    </xf>
    <xf numFmtId="176" fontId="18" fillId="9" borderId="70" xfId="0" applyNumberFormat="1" applyFont="1" applyFill="1" applyBorder="1" applyAlignment="1" applyProtection="1">
      <alignment horizontal="center" vertical="center"/>
      <protection locked="0"/>
    </xf>
    <xf numFmtId="176" fontId="18" fillId="9" borderId="65" xfId="0" applyNumberFormat="1" applyFont="1" applyFill="1" applyBorder="1" applyAlignment="1" applyProtection="1">
      <alignment horizontal="center" vertical="center"/>
      <protection locked="0"/>
    </xf>
    <xf numFmtId="176" fontId="18" fillId="9" borderId="68" xfId="0" applyNumberFormat="1" applyFont="1" applyFill="1" applyBorder="1" applyAlignment="1" applyProtection="1">
      <alignment horizontal="center" vertical="center"/>
      <protection locked="0"/>
    </xf>
    <xf numFmtId="0" fontId="14" fillId="9" borderId="13" xfId="0" applyFont="1" applyFill="1" applyBorder="1" applyAlignment="1">
      <alignment horizontal="center" vertical="center"/>
    </xf>
    <xf numFmtId="176" fontId="14" fillId="9" borderId="14" xfId="0" applyNumberFormat="1" applyFont="1" applyFill="1" applyBorder="1" applyProtection="1">
      <alignment vertical="center"/>
      <protection locked="0"/>
    </xf>
    <xf numFmtId="176" fontId="14" fillId="9" borderId="15" xfId="0" applyNumberFormat="1" applyFont="1" applyFill="1" applyBorder="1" applyProtection="1">
      <alignment vertical="center"/>
      <protection locked="0"/>
    </xf>
    <xf numFmtId="176" fontId="14" fillId="9" borderId="16" xfId="0" applyNumberFormat="1" applyFont="1" applyFill="1" applyBorder="1" applyProtection="1">
      <alignment vertical="center"/>
      <protection locked="0"/>
    </xf>
    <xf numFmtId="176" fontId="14" fillId="9" borderId="17" xfId="0" applyNumberFormat="1" applyFont="1" applyFill="1" applyBorder="1" applyProtection="1">
      <alignment vertical="center"/>
      <protection locked="0"/>
    </xf>
    <xf numFmtId="176" fontId="14" fillId="9" borderId="62" xfId="0" applyNumberFormat="1" applyFont="1" applyFill="1" applyBorder="1" applyProtection="1">
      <alignment vertical="center"/>
      <protection locked="0"/>
    </xf>
    <xf numFmtId="176" fontId="14" fillId="9" borderId="18" xfId="0" applyNumberFormat="1" applyFont="1" applyFill="1" applyBorder="1" applyProtection="1">
      <alignment vertical="center"/>
      <protection locked="0"/>
    </xf>
    <xf numFmtId="0" fontId="14" fillId="9" borderId="86" xfId="0" applyFont="1" applyFill="1" applyBorder="1" applyAlignment="1">
      <alignment horizontal="center" vertical="center"/>
    </xf>
    <xf numFmtId="176" fontId="14" fillId="9" borderId="87" xfId="0" applyNumberFormat="1" applyFont="1" applyFill="1" applyBorder="1" applyAlignment="1" applyProtection="1">
      <alignment horizontal="center" vertical="center"/>
      <protection locked="0"/>
    </xf>
    <xf numFmtId="176" fontId="14" fillId="9" borderId="88" xfId="0" applyNumberFormat="1" applyFont="1" applyFill="1" applyBorder="1" applyAlignment="1" applyProtection="1">
      <alignment horizontal="center" vertical="center"/>
      <protection locked="0"/>
    </xf>
    <xf numFmtId="176" fontId="14" fillId="9" borderId="89" xfId="0" applyNumberFormat="1" applyFont="1" applyFill="1" applyBorder="1" applyAlignment="1" applyProtection="1">
      <alignment horizontal="center" vertical="center"/>
      <protection locked="0"/>
    </xf>
    <xf numFmtId="176" fontId="14" fillId="9" borderId="90" xfId="0" applyNumberFormat="1" applyFont="1" applyFill="1" applyBorder="1" applyAlignment="1" applyProtection="1">
      <alignment horizontal="center" vertical="center"/>
      <protection locked="0"/>
    </xf>
    <xf numFmtId="176" fontId="14" fillId="9" borderId="91" xfId="0" applyNumberFormat="1" applyFont="1" applyFill="1" applyBorder="1" applyAlignment="1" applyProtection="1">
      <alignment horizontal="center" vertical="center"/>
      <protection locked="0"/>
    </xf>
    <xf numFmtId="176" fontId="14" fillId="9" borderId="92" xfId="0" applyNumberFormat="1" applyFont="1" applyFill="1" applyBorder="1" applyAlignment="1" applyProtection="1">
      <alignment horizontal="center" vertical="center"/>
      <protection locked="0"/>
    </xf>
    <xf numFmtId="177" fontId="22" fillId="0" borderId="0" xfId="12" applyNumberFormat="1" applyFont="1">
      <alignment vertical="center"/>
    </xf>
    <xf numFmtId="0" fontId="20" fillId="0" borderId="0" xfId="0" applyFont="1">
      <alignment vertical="center"/>
    </xf>
    <xf numFmtId="179" fontId="20" fillId="0" borderId="10" xfId="0" applyNumberFormat="1" applyFont="1" applyBorder="1">
      <alignment vertical="center"/>
    </xf>
    <xf numFmtId="179" fontId="20" fillId="0" borderId="7" xfId="0" applyNumberFormat="1" applyFont="1" applyBorder="1">
      <alignment vertical="center"/>
    </xf>
    <xf numFmtId="183" fontId="20" fillId="0" borderId="66" xfId="32" applyNumberFormat="1" applyFont="1" applyBorder="1">
      <alignment vertical="center"/>
    </xf>
    <xf numFmtId="183" fontId="20" fillId="0" borderId="7" xfId="32" applyNumberFormat="1" applyFont="1" applyBorder="1">
      <alignment vertical="center"/>
    </xf>
    <xf numFmtId="0" fontId="20" fillId="0" borderId="66" xfId="0" applyNumberFormat="1" applyFont="1" applyFill="1" applyBorder="1" applyAlignment="1">
      <alignment horizontal="center" vertical="center" wrapText="1"/>
    </xf>
    <xf numFmtId="0" fontId="20" fillId="0" borderId="66" xfId="0" applyNumberFormat="1" applyFont="1" applyFill="1" applyBorder="1" applyAlignment="1">
      <alignment horizontal="center" vertical="center"/>
    </xf>
    <xf numFmtId="179" fontId="20" fillId="0" borderId="66" xfId="0" applyNumberFormat="1" applyFont="1" applyBorder="1">
      <alignment vertical="center"/>
    </xf>
    <xf numFmtId="0" fontId="20" fillId="0" borderId="37" xfId="0" applyFont="1" applyBorder="1" applyAlignment="1">
      <alignment horizontal="left" vertical="top" wrapText="1"/>
    </xf>
    <xf numFmtId="0" fontId="20" fillId="0" borderId="40" xfId="0" applyFont="1" applyBorder="1" applyAlignment="1">
      <alignment horizontal="left" vertical="top" wrapText="1"/>
    </xf>
    <xf numFmtId="0" fontId="20" fillId="0" borderId="42" xfId="0" applyFont="1" applyBorder="1" applyAlignment="1">
      <alignment horizontal="left" vertical="top" wrapText="1"/>
    </xf>
    <xf numFmtId="0" fontId="20" fillId="0" borderId="43" xfId="0" applyFont="1" applyBorder="1" applyAlignment="1">
      <alignment horizontal="left" vertical="top" wrapText="1"/>
    </xf>
    <xf numFmtId="0" fontId="20" fillId="0" borderId="0" xfId="0" applyFont="1" applyBorder="1" applyAlignment="1">
      <alignment horizontal="left" vertical="top" wrapText="1"/>
    </xf>
    <xf numFmtId="0" fontId="20" fillId="0" borderId="44" xfId="0" applyFont="1" applyBorder="1" applyAlignment="1">
      <alignment horizontal="left" vertical="top" wrapText="1"/>
    </xf>
    <xf numFmtId="0" fontId="20" fillId="0" borderId="50" xfId="0" applyFont="1" applyBorder="1" applyAlignment="1">
      <alignment horizontal="left" vertical="top" wrapText="1"/>
    </xf>
    <xf numFmtId="0" fontId="20" fillId="0" borderId="51" xfId="0" applyFont="1" applyBorder="1" applyAlignment="1">
      <alignment horizontal="left" vertical="top" wrapText="1"/>
    </xf>
    <xf numFmtId="0" fontId="20" fillId="0" borderId="49" xfId="0" applyFont="1" applyBorder="1" applyAlignment="1">
      <alignment horizontal="left" vertical="top" wrapText="1"/>
    </xf>
    <xf numFmtId="0" fontId="18" fillId="0" borderId="37" xfId="0" applyFont="1" applyBorder="1" applyAlignment="1">
      <alignment horizontal="center" vertical="center"/>
    </xf>
    <xf numFmtId="0" fontId="18" fillId="0" borderId="40" xfId="0" applyFont="1" applyBorder="1" applyAlignment="1">
      <alignment horizontal="center" vertical="center"/>
    </xf>
    <xf numFmtId="0" fontId="18" fillId="0" borderId="43" xfId="0" applyFont="1" applyBorder="1" applyAlignment="1">
      <alignment horizontal="center" vertical="center"/>
    </xf>
    <xf numFmtId="0" fontId="18" fillId="0" borderId="0" xfId="0" applyFont="1" applyBorder="1" applyAlignment="1">
      <alignment horizontal="center" vertical="center"/>
    </xf>
    <xf numFmtId="0" fontId="18" fillId="0" borderId="50" xfId="0" applyFont="1" applyBorder="1" applyAlignment="1">
      <alignment horizontal="center" vertical="center"/>
    </xf>
    <xf numFmtId="0" fontId="18" fillId="0" borderId="51" xfId="0" applyFont="1" applyBorder="1" applyAlignment="1">
      <alignment horizontal="center" vertical="center"/>
    </xf>
    <xf numFmtId="176" fontId="18" fillId="0" borderId="59" xfId="0" applyNumberFormat="1" applyFont="1" applyBorder="1" applyAlignment="1">
      <alignment vertical="center"/>
    </xf>
    <xf numFmtId="176" fontId="18" fillId="0" borderId="41" xfId="0" applyNumberFormat="1" applyFont="1" applyBorder="1" applyAlignment="1">
      <alignment vertical="center"/>
    </xf>
    <xf numFmtId="176" fontId="18" fillId="0" borderId="57" xfId="0" applyNumberFormat="1" applyFont="1" applyBorder="1" applyAlignment="1">
      <alignment vertical="center"/>
    </xf>
    <xf numFmtId="176" fontId="18" fillId="0" borderId="58" xfId="0" applyNumberFormat="1" applyFont="1" applyBorder="1" applyAlignment="1">
      <alignment vertical="center"/>
    </xf>
    <xf numFmtId="0" fontId="15" fillId="2" borderId="52" xfId="0" applyFont="1" applyFill="1" applyBorder="1" applyAlignment="1" applyProtection="1">
      <alignment horizontal="center" vertical="center"/>
      <protection locked="0"/>
    </xf>
    <xf numFmtId="0" fontId="15" fillId="2" borderId="53" xfId="0" applyFont="1" applyFill="1" applyBorder="1" applyAlignment="1" applyProtection="1">
      <alignment horizontal="center" vertical="center"/>
      <protection locked="0"/>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18" fillId="0" borderId="48" xfId="0" applyFont="1" applyBorder="1" applyAlignment="1">
      <alignment horizontal="center" vertical="center"/>
    </xf>
    <xf numFmtId="0" fontId="18" fillId="0" borderId="42" xfId="0" applyFont="1" applyBorder="1" applyAlignment="1">
      <alignment horizontal="center" vertical="center"/>
    </xf>
    <xf numFmtId="0" fontId="18" fillId="0" borderId="44" xfId="0" applyFont="1" applyBorder="1" applyAlignment="1">
      <alignment horizontal="center" vertical="center"/>
    </xf>
    <xf numFmtId="0" fontId="18" fillId="0" borderId="49" xfId="0" applyFont="1" applyBorder="1" applyAlignment="1">
      <alignment horizontal="center" vertical="center"/>
    </xf>
    <xf numFmtId="0" fontId="14" fillId="0" borderId="85" xfId="0" applyFont="1" applyBorder="1" applyAlignment="1">
      <alignment horizontal="center" vertical="center"/>
    </xf>
    <xf numFmtId="0" fontId="25" fillId="9" borderId="0" xfId="0" applyFont="1" applyFill="1" applyAlignment="1">
      <alignment horizontal="center" vertical="center"/>
    </xf>
    <xf numFmtId="0" fontId="25" fillId="17" borderId="0" xfId="0" applyFont="1" applyFill="1" applyAlignment="1">
      <alignment horizontal="center" vertical="center"/>
    </xf>
  </cellXfs>
  <cellStyles count="33">
    <cellStyle name="きんき｜近畿" xfId="16" xr:uid="{00000000-0005-0000-0000-000000000000}"/>
    <cellStyle name="けいざ｜経済センサス組替集計" xfId="17" xr:uid="{00000000-0005-0000-0000-000001000000}"/>
    <cellStyle name="ぜんこ｜全国" xfId="18" xr:uid="{00000000-0005-0000-0000-000002000000}"/>
    <cellStyle name="パーセント 2" xfId="1" xr:uid="{00000000-0005-0000-0000-000003000000}"/>
    <cellStyle name="桁区切り" xfId="32" builtinId="6"/>
    <cellStyle name="桁区切り 2" xfId="2" xr:uid="{00000000-0005-0000-0000-000004000000}"/>
    <cellStyle name="桁区切り 3" xfId="3" xr:uid="{00000000-0005-0000-0000-000005000000}"/>
    <cellStyle name="桁区切り 4" xfId="19" xr:uid="{00000000-0005-0000-0000-000006000000}"/>
    <cellStyle name="桁区切り 5" xfId="20" xr:uid="{00000000-0005-0000-0000-000007000000}"/>
    <cellStyle name="標準" xfId="0" builtinId="0"/>
    <cellStyle name="標準 10" xfId="12" xr:uid="{00000000-0005-0000-0000-000009000000}"/>
    <cellStyle name="標準 11" xfId="13" xr:uid="{00000000-0005-0000-0000-00000A000000}"/>
    <cellStyle name="標準 12" xfId="21" xr:uid="{00000000-0005-0000-0000-00000B000000}"/>
    <cellStyle name="標準 13" xfId="22" xr:uid="{00000000-0005-0000-0000-00000C000000}"/>
    <cellStyle name="標準 14" xfId="23" xr:uid="{00000000-0005-0000-0000-00000D000000}"/>
    <cellStyle name="標準 15" xfId="24" xr:uid="{00000000-0005-0000-0000-00000E000000}"/>
    <cellStyle name="標準 16" xfId="25" xr:uid="{00000000-0005-0000-0000-00000F000000}"/>
    <cellStyle name="標準 17" xfId="14" xr:uid="{00000000-0005-0000-0000-000010000000}"/>
    <cellStyle name="標準 18" xfId="26" xr:uid="{00000000-0005-0000-0000-000011000000}"/>
    <cellStyle name="標準 19" xfId="27" xr:uid="{00000000-0005-0000-0000-000012000000}"/>
    <cellStyle name="標準 2" xfId="4" xr:uid="{00000000-0005-0000-0000-000013000000}"/>
    <cellStyle name="標準 2 15" xfId="28" xr:uid="{00000000-0005-0000-0000-000014000000}"/>
    <cellStyle name="標準 2 2" xfId="29" xr:uid="{00000000-0005-0000-0000-000015000000}"/>
    <cellStyle name="標準 2 3" xfId="30" xr:uid="{00000000-0005-0000-0000-000016000000}"/>
    <cellStyle name="標準 3" xfId="5" xr:uid="{00000000-0005-0000-0000-000017000000}"/>
    <cellStyle name="標準 3 2" xfId="31" xr:uid="{00000000-0005-0000-0000-000018000000}"/>
    <cellStyle name="標準 4" xfId="6" xr:uid="{00000000-0005-0000-0000-000019000000}"/>
    <cellStyle name="標準 5" xfId="7" xr:uid="{00000000-0005-0000-0000-00001A000000}"/>
    <cellStyle name="標準 6" xfId="8" xr:uid="{00000000-0005-0000-0000-00001B000000}"/>
    <cellStyle name="標準 7" xfId="9" xr:uid="{00000000-0005-0000-0000-00001C000000}"/>
    <cellStyle name="標準 8" xfId="11" xr:uid="{00000000-0005-0000-0000-00001D000000}"/>
    <cellStyle name="標準 9" xfId="15" xr:uid="{00000000-0005-0000-0000-00001E000000}"/>
    <cellStyle name="未定義" xfId="10" xr:uid="{00000000-0005-0000-0000-00001F000000}"/>
  </cellStyles>
  <dxfs count="0"/>
  <tableStyles count="0" defaultTableStyle="TableStyleMedium2" defaultPivotStyle="PivotStyleLight16"/>
  <colors>
    <mruColors>
      <color rgb="FFFFFF99"/>
      <color rgb="FFFFCCFF"/>
      <color rgb="FF99FFCC"/>
      <color rgb="FF66FF99"/>
      <color rgb="FFFF99FF"/>
      <color rgb="FF34EC87"/>
      <color rgb="FFFFCC66"/>
      <color rgb="FFFFFF66"/>
      <color rgb="FFCC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28575</xdr:colOff>
      <xdr:row>11</xdr:row>
      <xdr:rowOff>76200</xdr:rowOff>
    </xdr:from>
    <xdr:to>
      <xdr:col>9</xdr:col>
      <xdr:colOff>640575</xdr:colOff>
      <xdr:row>15</xdr:row>
      <xdr:rowOff>66675</xdr:rowOff>
    </xdr:to>
    <xdr:sp macro="" textlink="">
      <xdr:nvSpPr>
        <xdr:cNvPr id="3" name="右矢印 2">
          <a:extLst>
            <a:ext uri="{FF2B5EF4-FFF2-40B4-BE49-F238E27FC236}">
              <a16:creationId xmlns:a16="http://schemas.microsoft.com/office/drawing/2014/main" id="{00000000-0008-0000-0200-000003000000}"/>
            </a:ext>
          </a:extLst>
        </xdr:cNvPr>
        <xdr:cNvSpPr/>
      </xdr:nvSpPr>
      <xdr:spPr>
        <a:xfrm>
          <a:off x="6134100" y="2276475"/>
          <a:ext cx="612000" cy="600075"/>
        </a:xfrm>
        <a:prstGeom prst="rightArrow">
          <a:avLst/>
        </a:prstGeom>
        <a:solidFill>
          <a:srgbClr val="00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21430</xdr:colOff>
      <xdr:row>6</xdr:row>
      <xdr:rowOff>78581</xdr:rowOff>
    </xdr:from>
    <xdr:to>
      <xdr:col>7</xdr:col>
      <xdr:colOff>633430</xdr:colOff>
      <xdr:row>10</xdr:row>
      <xdr:rowOff>59531</xdr:rowOff>
    </xdr:to>
    <xdr:sp macro="" textlink="">
      <xdr:nvSpPr>
        <xdr:cNvPr id="2" name="右矢印 1">
          <a:extLst>
            <a:ext uri="{FF2B5EF4-FFF2-40B4-BE49-F238E27FC236}">
              <a16:creationId xmlns:a16="http://schemas.microsoft.com/office/drawing/2014/main" id="{00000000-0008-0000-0200-000002000000}"/>
            </a:ext>
          </a:extLst>
        </xdr:cNvPr>
        <xdr:cNvSpPr/>
      </xdr:nvSpPr>
      <xdr:spPr>
        <a:xfrm>
          <a:off x="4583905" y="1516856"/>
          <a:ext cx="612000" cy="590550"/>
        </a:xfrm>
        <a:prstGeom prst="rightArrow">
          <a:avLst/>
        </a:prstGeom>
        <a:solidFill>
          <a:srgbClr val="00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19049</xdr:colOff>
      <xdr:row>16</xdr:row>
      <xdr:rowOff>76200</xdr:rowOff>
    </xdr:from>
    <xdr:to>
      <xdr:col>11</xdr:col>
      <xdr:colOff>631049</xdr:colOff>
      <xdr:row>20</xdr:row>
      <xdr:rowOff>66675</xdr:rowOff>
    </xdr:to>
    <xdr:sp macro="" textlink="">
      <xdr:nvSpPr>
        <xdr:cNvPr id="4" name="右矢印 3">
          <a:extLst>
            <a:ext uri="{FF2B5EF4-FFF2-40B4-BE49-F238E27FC236}">
              <a16:creationId xmlns:a16="http://schemas.microsoft.com/office/drawing/2014/main" id="{00000000-0008-0000-0200-000004000000}"/>
            </a:ext>
          </a:extLst>
        </xdr:cNvPr>
        <xdr:cNvSpPr/>
      </xdr:nvSpPr>
      <xdr:spPr>
        <a:xfrm>
          <a:off x="7667624" y="3038475"/>
          <a:ext cx="612000" cy="600075"/>
        </a:xfrm>
        <a:prstGeom prst="right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19049</xdr:colOff>
      <xdr:row>21</xdr:row>
      <xdr:rowOff>66675</xdr:rowOff>
    </xdr:from>
    <xdr:to>
      <xdr:col>13</xdr:col>
      <xdr:colOff>631049</xdr:colOff>
      <xdr:row>25</xdr:row>
      <xdr:rowOff>57150</xdr:rowOff>
    </xdr:to>
    <xdr:sp macro="" textlink="">
      <xdr:nvSpPr>
        <xdr:cNvPr id="5" name="右矢印 4">
          <a:extLst>
            <a:ext uri="{FF2B5EF4-FFF2-40B4-BE49-F238E27FC236}">
              <a16:creationId xmlns:a16="http://schemas.microsoft.com/office/drawing/2014/main" id="{00000000-0008-0000-0200-000005000000}"/>
            </a:ext>
          </a:extLst>
        </xdr:cNvPr>
        <xdr:cNvSpPr/>
      </xdr:nvSpPr>
      <xdr:spPr>
        <a:xfrm>
          <a:off x="9210674" y="3790950"/>
          <a:ext cx="612000" cy="600075"/>
        </a:xfrm>
        <a:prstGeom prst="rightArrow">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17991</xdr:colOff>
      <xdr:row>26</xdr:row>
      <xdr:rowOff>76200</xdr:rowOff>
    </xdr:from>
    <xdr:to>
      <xdr:col>15</xdr:col>
      <xdr:colOff>629991</xdr:colOff>
      <xdr:row>30</xdr:row>
      <xdr:rowOff>66675</xdr:rowOff>
    </xdr:to>
    <xdr:sp macro="" textlink="">
      <xdr:nvSpPr>
        <xdr:cNvPr id="7" name="右矢印 6">
          <a:extLst>
            <a:ext uri="{FF2B5EF4-FFF2-40B4-BE49-F238E27FC236}">
              <a16:creationId xmlns:a16="http://schemas.microsoft.com/office/drawing/2014/main" id="{00000000-0008-0000-0200-000007000000}"/>
            </a:ext>
          </a:extLst>
        </xdr:cNvPr>
        <xdr:cNvSpPr/>
      </xdr:nvSpPr>
      <xdr:spPr>
        <a:xfrm>
          <a:off x="10752666" y="4562475"/>
          <a:ext cx="612000" cy="600075"/>
        </a:xfrm>
        <a:prstGeom prst="rightArrow">
          <a:avLst/>
        </a:prstGeom>
        <a:solidFill>
          <a:srgbClr val="CCFF33"/>
        </a:solidFill>
        <a:ln>
          <a:no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19051</xdr:colOff>
      <xdr:row>17</xdr:row>
      <xdr:rowOff>76200</xdr:rowOff>
    </xdr:from>
    <xdr:to>
      <xdr:col>9</xdr:col>
      <xdr:colOff>631051</xdr:colOff>
      <xdr:row>19</xdr:row>
      <xdr:rowOff>66675</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6124576" y="3190875"/>
          <a:ext cx="612000" cy="29527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19050</xdr:colOff>
      <xdr:row>22</xdr:row>
      <xdr:rowOff>76200</xdr:rowOff>
    </xdr:from>
    <xdr:to>
      <xdr:col>9</xdr:col>
      <xdr:colOff>631050</xdr:colOff>
      <xdr:row>24</xdr:row>
      <xdr:rowOff>66675</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6124575" y="3952875"/>
          <a:ext cx="61200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28575</xdr:colOff>
      <xdr:row>22</xdr:row>
      <xdr:rowOff>76200</xdr:rowOff>
    </xdr:from>
    <xdr:to>
      <xdr:col>11</xdr:col>
      <xdr:colOff>640575</xdr:colOff>
      <xdr:row>24</xdr:row>
      <xdr:rowOff>66675</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0" y="3952875"/>
          <a:ext cx="61200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19050</xdr:colOff>
      <xdr:row>11</xdr:row>
      <xdr:rowOff>76200</xdr:rowOff>
    </xdr:from>
    <xdr:to>
      <xdr:col>17</xdr:col>
      <xdr:colOff>631050</xdr:colOff>
      <xdr:row>15</xdr:row>
      <xdr:rowOff>66675</xdr:rowOff>
    </xdr:to>
    <xdr:sp macro="" textlink="">
      <xdr:nvSpPr>
        <xdr:cNvPr id="18" name="右矢印 17">
          <a:extLst>
            <a:ext uri="{FF2B5EF4-FFF2-40B4-BE49-F238E27FC236}">
              <a16:creationId xmlns:a16="http://schemas.microsoft.com/office/drawing/2014/main" id="{00000000-0008-0000-0200-000012000000}"/>
            </a:ext>
          </a:extLst>
        </xdr:cNvPr>
        <xdr:cNvSpPr/>
      </xdr:nvSpPr>
      <xdr:spPr>
        <a:xfrm>
          <a:off x="12296775" y="2276475"/>
          <a:ext cx="612000" cy="600075"/>
        </a:xfrm>
        <a:prstGeom prst="rightArrow">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19049</xdr:colOff>
      <xdr:row>16</xdr:row>
      <xdr:rowOff>76200</xdr:rowOff>
    </xdr:from>
    <xdr:to>
      <xdr:col>19</xdr:col>
      <xdr:colOff>631049</xdr:colOff>
      <xdr:row>20</xdr:row>
      <xdr:rowOff>66675</xdr:rowOff>
    </xdr:to>
    <xdr:sp macro="" textlink="">
      <xdr:nvSpPr>
        <xdr:cNvPr id="19" name="右矢印 18">
          <a:extLst>
            <a:ext uri="{FF2B5EF4-FFF2-40B4-BE49-F238E27FC236}">
              <a16:creationId xmlns:a16="http://schemas.microsoft.com/office/drawing/2014/main" id="{00000000-0008-0000-0200-000013000000}"/>
            </a:ext>
          </a:extLst>
        </xdr:cNvPr>
        <xdr:cNvSpPr/>
      </xdr:nvSpPr>
      <xdr:spPr>
        <a:xfrm>
          <a:off x="13839824" y="3038475"/>
          <a:ext cx="612000" cy="600075"/>
        </a:xfrm>
        <a:prstGeom prst="rightArrow">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19049</xdr:colOff>
      <xdr:row>21</xdr:row>
      <xdr:rowOff>66675</xdr:rowOff>
    </xdr:from>
    <xdr:to>
      <xdr:col>21</xdr:col>
      <xdr:colOff>631049</xdr:colOff>
      <xdr:row>25</xdr:row>
      <xdr:rowOff>57150</xdr:rowOff>
    </xdr:to>
    <xdr:sp macro="" textlink="">
      <xdr:nvSpPr>
        <xdr:cNvPr id="20" name="右矢印 19">
          <a:extLst>
            <a:ext uri="{FF2B5EF4-FFF2-40B4-BE49-F238E27FC236}">
              <a16:creationId xmlns:a16="http://schemas.microsoft.com/office/drawing/2014/main" id="{00000000-0008-0000-0200-000014000000}"/>
            </a:ext>
          </a:extLst>
        </xdr:cNvPr>
        <xdr:cNvSpPr/>
      </xdr:nvSpPr>
      <xdr:spPr>
        <a:xfrm>
          <a:off x="15382874" y="3790950"/>
          <a:ext cx="612000" cy="600075"/>
        </a:xfrm>
        <a:prstGeom prst="rightArrow">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19051</xdr:colOff>
      <xdr:row>17</xdr:row>
      <xdr:rowOff>76200</xdr:rowOff>
    </xdr:from>
    <xdr:to>
      <xdr:col>17</xdr:col>
      <xdr:colOff>638176</xdr:colOff>
      <xdr:row>19</xdr:row>
      <xdr:rowOff>66675</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2296776" y="3190875"/>
          <a:ext cx="619125" cy="295275"/>
        </a:xfrm>
        <a:prstGeom prst="rect">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28575</xdr:colOff>
      <xdr:row>22</xdr:row>
      <xdr:rowOff>76200</xdr:rowOff>
    </xdr:from>
    <xdr:to>
      <xdr:col>17</xdr:col>
      <xdr:colOff>640575</xdr:colOff>
      <xdr:row>24</xdr:row>
      <xdr:rowOff>66675</xdr:rowOff>
    </xdr:to>
    <xdr:sp macro="" textlink="">
      <xdr:nvSpPr>
        <xdr:cNvPr id="22" name="正方形/長方形 21">
          <a:extLst>
            <a:ext uri="{FF2B5EF4-FFF2-40B4-BE49-F238E27FC236}">
              <a16:creationId xmlns:a16="http://schemas.microsoft.com/office/drawing/2014/main" id="{00000000-0008-0000-0200-000016000000}"/>
            </a:ext>
          </a:extLst>
        </xdr:cNvPr>
        <xdr:cNvSpPr/>
      </xdr:nvSpPr>
      <xdr:spPr>
        <a:xfrm>
          <a:off x="12306300" y="3952875"/>
          <a:ext cx="61200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19050</xdr:colOff>
      <xdr:row>22</xdr:row>
      <xdr:rowOff>76200</xdr:rowOff>
    </xdr:from>
    <xdr:to>
      <xdr:col>19</xdr:col>
      <xdr:colOff>631050</xdr:colOff>
      <xdr:row>24</xdr:row>
      <xdr:rowOff>66675</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13839825" y="3952875"/>
          <a:ext cx="61200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28575</xdr:colOff>
      <xdr:row>6</xdr:row>
      <xdr:rowOff>85725</xdr:rowOff>
    </xdr:from>
    <xdr:to>
      <xdr:col>4</xdr:col>
      <xdr:colOff>640575</xdr:colOff>
      <xdr:row>10</xdr:row>
      <xdr:rowOff>66675</xdr:rowOff>
    </xdr:to>
    <xdr:sp macro="" textlink="">
      <xdr:nvSpPr>
        <xdr:cNvPr id="24" name="右矢印 23">
          <a:extLst>
            <a:ext uri="{FF2B5EF4-FFF2-40B4-BE49-F238E27FC236}">
              <a16:creationId xmlns:a16="http://schemas.microsoft.com/office/drawing/2014/main" id="{00000000-0008-0000-0200-000018000000}"/>
            </a:ext>
          </a:extLst>
        </xdr:cNvPr>
        <xdr:cNvSpPr/>
      </xdr:nvSpPr>
      <xdr:spPr>
        <a:xfrm>
          <a:off x="3048000" y="1524000"/>
          <a:ext cx="612000" cy="590550"/>
        </a:xfrm>
        <a:prstGeom prst="rightArrow">
          <a:avLst/>
        </a:prstGeom>
        <a:solidFill>
          <a:srgbClr val="FFFF99"/>
        </a:solidFill>
        <a:ln w="9525">
          <a:solidFill>
            <a:schemeClr val="tx1"/>
          </a:solid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1194956</xdr:colOff>
      <xdr:row>1</xdr:row>
      <xdr:rowOff>0</xdr:rowOff>
    </xdr:from>
    <xdr:ext cx="1719263" cy="364074"/>
    <mc:AlternateContent xmlns:mc="http://schemas.openxmlformats.org/markup-compatibility/2006" xmlns:a14="http://schemas.microsoft.com/office/drawing/2010/main">
      <mc:Choice Requires="a14">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p>
                    <m:sSupPr>
                      <m:ctrlPr>
                        <a:rPr kumimoji="1" lang="en-US" altLang="ja-JP" sz="1200" i="1">
                          <a:latin typeface="Cambria Math" panose="02040503050406030204" pitchFamily="18" charset="0"/>
                        </a:rPr>
                      </m:ctrlPr>
                    </m:sSupPr>
                    <m:e>
                      <m:d>
                        <m:dPr>
                          <m:begChr m:val="["/>
                          <m:endChr m:val="]"/>
                          <m:ctrlPr>
                            <a:rPr kumimoji="1" lang="en-US" altLang="ja-JP" sz="120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d>
                            <m:dPr>
                              <m:ctrlPr>
                                <a:rPr kumimoji="1" lang="en-US" altLang="ja-JP" sz="1200" b="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acc>
                                <m:accPr>
                                  <m:chr m:val="̂"/>
                                  <m:ctrlPr>
                                    <a:rPr kumimoji="1" lang="en-US" altLang="ja-JP" sz="1200" b="0" i="1">
                                      <a:solidFill>
                                        <a:schemeClr val="tx1"/>
                                      </a:solidFill>
                                      <a:effectLst/>
                                      <a:latin typeface="Cambria Math" panose="02040503050406030204" pitchFamily="18" charset="0"/>
                                      <a:ea typeface="+mn-ea"/>
                                      <a:cs typeface="+mn-cs"/>
                                    </a:rPr>
                                  </m:ctrlPr>
                                </m:accPr>
                                <m:e>
                                  <m:r>
                                    <a:rPr kumimoji="1" lang="en-US" altLang="ja-JP" sz="1200" b="0" i="1">
                                      <a:solidFill>
                                        <a:schemeClr val="tx1"/>
                                      </a:solidFill>
                                      <a:effectLst/>
                                      <a:latin typeface="Cambria Math"/>
                                      <a:ea typeface="+mn-ea"/>
                                      <a:cs typeface="+mn-cs"/>
                                    </a:rPr>
                                    <m:t>𝑀</m:t>
                                  </m:r>
                                </m:e>
                              </m:acc>
                            </m:e>
                          </m:d>
                          <m:r>
                            <a:rPr kumimoji="1" lang="en-US" altLang="ja-JP" sz="1200" b="0" i="1">
                              <a:solidFill>
                                <a:schemeClr val="tx1"/>
                              </a:solidFill>
                              <a:effectLst/>
                              <a:latin typeface="Cambria Math"/>
                              <a:ea typeface="+mn-ea"/>
                              <a:cs typeface="+mn-cs"/>
                            </a:rPr>
                            <m:t>𝐴</m:t>
                          </m:r>
                        </m:e>
                      </m:d>
                    </m:e>
                    <m:sup>
                      <m:r>
                        <a:rPr kumimoji="1" lang="en-US" altLang="ja-JP" sz="1200" b="0" i="1">
                          <a:latin typeface="Cambria Math"/>
                        </a:rPr>
                        <m:t>−1</m:t>
                      </m:r>
                    </m:sup>
                  </m:sSup>
                </m:oMath>
              </a14:m>
              <a:r>
                <a:rPr kumimoji="1" lang="ja-JP" altLang="en-US" sz="1200">
                  <a:latin typeface="游ゴシック" panose="020B0400000000000000" pitchFamily="50" charset="-128"/>
                  <a:ea typeface="游ゴシック" panose="020B0400000000000000" pitchFamily="50" charset="-128"/>
                </a:rPr>
                <a:t>型</a:t>
              </a:r>
            </a:p>
          </xdr:txBody>
        </xdr:sp>
      </mc:Choice>
      <mc:Fallback xmlns="">
        <xdr:sp macro="" textlink="">
          <xdr:nvSpPr>
            <xdr:cNvPr id="2" name="テキスト ボックス 1"/>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𝐼−𝑀</a:t>
              </a:r>
              <a:r>
                <a:rPr kumimoji="1" lang="en-US" altLang="ja-JP" sz="1200" b="0" i="0">
                  <a:solidFill>
                    <a:schemeClr val="tx1"/>
                  </a:solidFill>
                  <a:effectLst/>
                  <a:latin typeface="Cambria Math" panose="02040503050406030204" pitchFamily="18" charset="0"/>
                  <a:ea typeface="+mn-ea"/>
                  <a:cs typeface="+mn-cs"/>
                </a:rPr>
                <a:t> ̂ )</a:t>
              </a:r>
              <a:r>
                <a:rPr kumimoji="1" lang="en-US" altLang="ja-JP" sz="1200" b="0" i="0">
                  <a:solidFill>
                    <a:schemeClr val="tx1"/>
                  </a:solidFill>
                  <a:effectLst/>
                  <a:latin typeface="Cambria Math"/>
                  <a:ea typeface="+mn-ea"/>
                  <a:cs typeface="+mn-cs"/>
                </a:rPr>
                <a:t>𝐴</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latin typeface="Cambria Math"/>
                </a:rPr>
                <a:t>−1</a:t>
              </a:r>
              <a:r>
                <a:rPr kumimoji="1" lang="en-US" altLang="ja-JP" sz="1200" b="0" i="0">
                  <a:latin typeface="Cambria Math" panose="02040503050406030204" pitchFamily="18" charset="0"/>
                </a:rPr>
                <a:t>)</a:t>
              </a:r>
              <a:r>
                <a:rPr kumimoji="1" lang="ja-JP" altLang="en-US" sz="1200">
                  <a:latin typeface="游ゴシック" panose="020B0400000000000000" pitchFamily="50" charset="-128"/>
                  <a:ea typeface="游ゴシック" panose="020B0400000000000000" pitchFamily="50" charset="-128"/>
                </a:rPr>
                <a:t>型</a:t>
              </a:r>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xdr:from>
      <xdr:col>0</xdr:col>
      <xdr:colOff>152400</xdr:colOff>
      <xdr:row>1</xdr:row>
      <xdr:rowOff>47625</xdr:rowOff>
    </xdr:from>
    <xdr:to>
      <xdr:col>16</xdr:col>
      <xdr:colOff>238125</xdr:colOff>
      <xdr:row>42</xdr:row>
      <xdr:rowOff>152400</xdr:rowOff>
    </xdr:to>
    <xdr:grpSp>
      <xdr:nvGrpSpPr>
        <xdr:cNvPr id="2" name="キャンバス 1">
          <a:extLst>
            <a:ext uri="{FF2B5EF4-FFF2-40B4-BE49-F238E27FC236}">
              <a16:creationId xmlns:a16="http://schemas.microsoft.com/office/drawing/2014/main" id="{00000000-0008-0000-0400-000002000000}"/>
            </a:ext>
          </a:extLst>
        </xdr:cNvPr>
        <xdr:cNvGrpSpPr/>
      </xdr:nvGrpSpPr>
      <xdr:grpSpPr>
        <a:xfrm>
          <a:off x="152400" y="210911"/>
          <a:ext cx="10013496" cy="6799489"/>
          <a:chOff x="1" y="0"/>
          <a:chExt cx="8620124" cy="6591300"/>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 y="0"/>
            <a:ext cx="8620124" cy="6591300"/>
          </a:xfrm>
          <a:prstGeom prst="rect">
            <a:avLst/>
          </a:prstGeom>
          <a:ln w="9525" cap="flat" cmpd="sng" algn="ctr">
            <a:solidFill>
              <a:prstClr val="black"/>
            </a:solidFill>
            <a:prstDash val="solid"/>
            <a:round/>
            <a:headEnd type="none" w="med" len="med"/>
            <a:tailEnd type="none" w="med" len="med"/>
          </a:ln>
        </xdr:spPr>
      </xdr:sp>
      <xdr:cxnSp macro="">
        <xdr:nvCxnSpPr>
          <xdr:cNvPr id="4" name="直線矢印コネクタ 3">
            <a:extLst>
              <a:ext uri="{FF2B5EF4-FFF2-40B4-BE49-F238E27FC236}">
                <a16:creationId xmlns:a16="http://schemas.microsoft.com/office/drawing/2014/main" id="{00000000-0008-0000-0400-000004000000}"/>
              </a:ext>
            </a:extLst>
          </xdr:cNvPr>
          <xdr:cNvCxnSpPr>
            <a:stCxn id="39" idx="0"/>
          </xdr:cNvCxnSpPr>
        </xdr:nvCxnSpPr>
        <xdr:spPr>
          <a:xfrm flipV="1">
            <a:off x="1113959" y="744785"/>
            <a:ext cx="3110719" cy="266516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星 32 4">
            <a:extLst>
              <a:ext uri="{FF2B5EF4-FFF2-40B4-BE49-F238E27FC236}">
                <a16:creationId xmlns:a16="http://schemas.microsoft.com/office/drawing/2014/main" id="{00000000-0008-0000-0400-000005000000}"/>
              </a:ext>
            </a:extLst>
          </xdr:cNvPr>
          <xdr:cNvSpPr/>
        </xdr:nvSpPr>
        <xdr:spPr>
          <a:xfrm>
            <a:off x="77325" y="38101"/>
            <a:ext cx="1496622" cy="1066799"/>
          </a:xfrm>
          <a:prstGeom prst="star32">
            <a:avLst>
              <a:gd name="adj" fmla="val 36961"/>
            </a:avLst>
          </a:prstGeom>
          <a:solidFill>
            <a:srgbClr val="FFFF00"/>
          </a:solidFill>
          <a:ln>
            <a:solidFill>
              <a:srgbClr val="FF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2400"/>
              </a:lnSpc>
              <a:spcAft>
                <a:spcPts val="0"/>
              </a:spcAft>
            </a:pPr>
            <a:endParaRPr lang="en-US" sz="1600" b="1">
              <a:effectLst/>
              <a:latin typeface="ＭＳ Ｐゴシック"/>
              <a:cs typeface="ＭＳ Ｐゴシック"/>
            </a:endParaRPr>
          </a:p>
          <a:p>
            <a:pPr>
              <a:lnSpc>
                <a:spcPts val="2400"/>
              </a:lnSpc>
              <a:spcAft>
                <a:spcPts val="0"/>
              </a:spcAft>
            </a:pPr>
            <a:endParaRPr lang="ja-JP" sz="1200">
              <a:effectLst/>
              <a:latin typeface="ＭＳ Ｐゴシック"/>
              <a:cs typeface="ＭＳ Ｐゴシック"/>
            </a:endParaRPr>
          </a:p>
        </xdr:txBody>
      </xdr:sp>
      <xdr:sp macro="" textlink="">
        <xdr:nvSpPr>
          <xdr:cNvPr id="6" name="右矢印 5">
            <a:extLst>
              <a:ext uri="{FF2B5EF4-FFF2-40B4-BE49-F238E27FC236}">
                <a16:creationId xmlns:a16="http://schemas.microsoft.com/office/drawing/2014/main" id="{00000000-0008-0000-0400-000006000000}"/>
              </a:ext>
            </a:extLst>
          </xdr:cNvPr>
          <xdr:cNvSpPr/>
        </xdr:nvSpPr>
        <xdr:spPr>
          <a:xfrm>
            <a:off x="1572156" y="360804"/>
            <a:ext cx="774063" cy="448809"/>
          </a:xfrm>
          <a:prstGeom prst="rightArrow">
            <a:avLst>
              <a:gd name="adj1" fmla="val 50000"/>
              <a:gd name="adj2" fmla="val 54885"/>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solidFill>
                  <a:srgbClr val="000000"/>
                </a:solidFill>
                <a:effectLst/>
                <a:latin typeface="ＭＳ Ｐゴシック"/>
                <a:ea typeface="HG丸ｺﾞｼｯｸM-PRO"/>
                <a:cs typeface="Times New Roman"/>
              </a:rPr>
              <a:t>× 自給率</a:t>
            </a:r>
            <a:endParaRPr lang="ja-JP" sz="1200">
              <a:effectLst/>
              <a:latin typeface="ＭＳ Ｐゴシック"/>
              <a:cs typeface="ＭＳ Ｐゴシック"/>
            </a:endParaRPr>
          </a:p>
        </xdr:txBody>
      </xdr:sp>
      <xdr:sp macro="" textlink="">
        <xdr:nvSpPr>
          <xdr:cNvPr id="7" name="テキスト ボックス 70">
            <a:extLst>
              <a:ext uri="{FF2B5EF4-FFF2-40B4-BE49-F238E27FC236}">
                <a16:creationId xmlns:a16="http://schemas.microsoft.com/office/drawing/2014/main" id="{00000000-0008-0000-0400-000007000000}"/>
              </a:ext>
            </a:extLst>
          </xdr:cNvPr>
          <xdr:cNvSpPr txBox="1"/>
        </xdr:nvSpPr>
        <xdr:spPr>
          <a:xfrm>
            <a:off x="2372319" y="284301"/>
            <a:ext cx="1412874" cy="619124"/>
          </a:xfrm>
          <a:prstGeom prst="rect">
            <a:avLst/>
          </a:prstGeom>
          <a:solidFill>
            <a:srgbClr val="FFFF99"/>
          </a:solidFill>
          <a:ln w="9525">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府内需要増加分</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（直接効果）</a:t>
            </a:r>
            <a:endParaRPr lang="ja-JP" sz="1200">
              <a:effectLst/>
              <a:latin typeface="ＭＳ Ｐゴシック"/>
              <a:cs typeface="ＭＳ Ｐゴシック"/>
            </a:endParaRPr>
          </a:p>
        </xdr:txBody>
      </xdr:sp>
      <xdr:sp macro="" textlink="">
        <xdr:nvSpPr>
          <xdr:cNvPr id="8" name="右矢印 7">
            <a:extLst>
              <a:ext uri="{FF2B5EF4-FFF2-40B4-BE49-F238E27FC236}">
                <a16:creationId xmlns:a16="http://schemas.microsoft.com/office/drawing/2014/main" id="{00000000-0008-0000-0400-000008000000}"/>
              </a:ext>
            </a:extLst>
          </xdr:cNvPr>
          <xdr:cNvSpPr/>
        </xdr:nvSpPr>
        <xdr:spPr>
          <a:xfrm>
            <a:off x="3823742" y="336605"/>
            <a:ext cx="1559196" cy="519139"/>
          </a:xfrm>
          <a:prstGeom prst="rightArrow">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solidFill>
                  <a:srgbClr val="000000"/>
                </a:solidFill>
                <a:effectLst/>
                <a:latin typeface="ＭＳ Ｐゴシック"/>
                <a:ea typeface="HG丸ｺﾞｼｯｸM-PRO"/>
                <a:cs typeface="Times New Roman"/>
              </a:rPr>
              <a:t>× 逆行列係数</a:t>
            </a:r>
            <a:endParaRPr lang="ja-JP" sz="1200">
              <a:effectLst/>
              <a:latin typeface="ＭＳ Ｐゴシック"/>
              <a:cs typeface="ＭＳ Ｐゴシック"/>
            </a:endParaRPr>
          </a:p>
        </xdr:txBody>
      </xdr:sp>
      <xdr:sp macro="" textlink="">
        <xdr:nvSpPr>
          <xdr:cNvPr id="9" name="角丸四角形 8">
            <a:extLst>
              <a:ext uri="{FF2B5EF4-FFF2-40B4-BE49-F238E27FC236}">
                <a16:creationId xmlns:a16="http://schemas.microsoft.com/office/drawing/2014/main" id="{00000000-0008-0000-0400-000009000000}"/>
              </a:ext>
            </a:extLst>
          </xdr:cNvPr>
          <xdr:cNvSpPr/>
        </xdr:nvSpPr>
        <xdr:spPr>
          <a:xfrm>
            <a:off x="148496" y="1260757"/>
            <a:ext cx="6689215" cy="1673860"/>
          </a:xfrm>
          <a:prstGeom prst="roundRect">
            <a:avLst>
              <a:gd name="adj" fmla="val 7941"/>
            </a:avLst>
          </a:prstGeom>
          <a:noFill/>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r>
              <a:rPr lang="en-US" sz="1100">
                <a:effectLst/>
                <a:latin typeface="ＭＳ Ｐゴシック"/>
                <a:ea typeface="ＭＳ 明朝"/>
                <a:cs typeface="Times New Roman"/>
              </a:rPr>
              <a:t> </a:t>
            </a:r>
            <a:endParaRPr lang="ja-JP" sz="1200">
              <a:effectLst/>
              <a:latin typeface="ＭＳ Ｐゴシック"/>
              <a:cs typeface="ＭＳ Ｐゴシック"/>
            </a:endParaRPr>
          </a:p>
        </xdr:txBody>
      </xdr:sp>
      <xdr:sp macro="" textlink="">
        <xdr:nvSpPr>
          <xdr:cNvPr id="10" name="テキスト ボックス 101">
            <a:extLst>
              <a:ext uri="{FF2B5EF4-FFF2-40B4-BE49-F238E27FC236}">
                <a16:creationId xmlns:a16="http://schemas.microsoft.com/office/drawing/2014/main" id="{00000000-0008-0000-0400-00000A000000}"/>
              </a:ext>
            </a:extLst>
          </xdr:cNvPr>
          <xdr:cNvSpPr txBox="1"/>
        </xdr:nvSpPr>
        <xdr:spPr>
          <a:xfrm>
            <a:off x="266845" y="1165733"/>
            <a:ext cx="2276169" cy="250190"/>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一次波及効果（直接効果含む）の内容</a:t>
            </a:r>
            <a:endParaRPr lang="ja-JP" sz="1200">
              <a:effectLst/>
              <a:latin typeface="ＭＳ Ｐゴシック"/>
              <a:cs typeface="ＭＳ Ｐゴシック"/>
            </a:endParaRPr>
          </a:p>
        </xdr:txBody>
      </xdr:sp>
      <xdr:sp macro="" textlink="">
        <xdr:nvSpPr>
          <xdr:cNvPr id="11" name="角丸四角形 10">
            <a:extLst>
              <a:ext uri="{FF2B5EF4-FFF2-40B4-BE49-F238E27FC236}">
                <a16:creationId xmlns:a16="http://schemas.microsoft.com/office/drawing/2014/main" id="{00000000-0008-0000-0400-00000B000000}"/>
              </a:ext>
            </a:extLst>
          </xdr:cNvPr>
          <xdr:cNvSpPr/>
        </xdr:nvSpPr>
        <xdr:spPr>
          <a:xfrm>
            <a:off x="406542" y="2329713"/>
            <a:ext cx="1122480" cy="432385"/>
          </a:xfrm>
          <a:prstGeom prst="roundRect">
            <a:avLst>
              <a:gd name="adj" fmla="val 12067"/>
            </a:avLst>
          </a:prstGeom>
          <a:solidFill>
            <a:srgbClr val="00B0F0"/>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粗付加価値誘発額</a:t>
            </a:r>
            <a:endParaRPr lang="ja-JP" sz="1200">
              <a:effectLst/>
              <a:latin typeface="ＭＳ Ｐゴシック"/>
              <a:cs typeface="ＭＳ Ｐゴシック"/>
            </a:endParaRPr>
          </a:p>
        </xdr:txBody>
      </xdr:sp>
      <xdr:sp macro="" textlink="">
        <xdr:nvSpPr>
          <xdr:cNvPr id="12" name="角丸四角形 11">
            <a:extLst>
              <a:ext uri="{FF2B5EF4-FFF2-40B4-BE49-F238E27FC236}">
                <a16:creationId xmlns:a16="http://schemas.microsoft.com/office/drawing/2014/main" id="{00000000-0008-0000-0400-00000C000000}"/>
              </a:ext>
            </a:extLst>
          </xdr:cNvPr>
          <xdr:cNvSpPr/>
        </xdr:nvSpPr>
        <xdr:spPr>
          <a:xfrm>
            <a:off x="2490031" y="2313950"/>
            <a:ext cx="1122480" cy="432385"/>
          </a:xfrm>
          <a:prstGeom prst="roundRect">
            <a:avLst>
              <a:gd name="adj" fmla="val 12067"/>
            </a:avLst>
          </a:prstGeom>
          <a:solidFill>
            <a:srgbClr val="FFC000"/>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労働誘発量</a:t>
            </a:r>
            <a:endParaRPr lang="ja-JP" sz="1200">
              <a:effectLst/>
              <a:latin typeface="ＭＳ Ｐゴシック"/>
              <a:cs typeface="ＭＳ Ｐゴシック"/>
            </a:endParaRPr>
          </a:p>
        </xdr:txBody>
      </xdr:sp>
      <xdr:sp macro="" textlink="">
        <xdr:nvSpPr>
          <xdr:cNvPr id="13" name="テキスト ボックス 42">
            <a:extLst>
              <a:ext uri="{FF2B5EF4-FFF2-40B4-BE49-F238E27FC236}">
                <a16:creationId xmlns:a16="http://schemas.microsoft.com/office/drawing/2014/main" id="{00000000-0008-0000-0400-00000D000000}"/>
              </a:ext>
            </a:extLst>
          </xdr:cNvPr>
          <xdr:cNvSpPr txBox="1"/>
        </xdr:nvSpPr>
        <xdr:spPr>
          <a:xfrm>
            <a:off x="5397881" y="2277997"/>
            <a:ext cx="1122480" cy="465645"/>
          </a:xfrm>
          <a:prstGeom prst="rect">
            <a:avLst/>
          </a:prstGeom>
          <a:solidFill>
            <a:srgbClr val="FF99FF"/>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雇用者所得</a:t>
            </a:r>
            <a:endParaRPr lang="ja-JP" sz="1200">
              <a:effectLst/>
              <a:latin typeface="ＭＳ Ｐゴシック"/>
              <a:cs typeface="ＭＳ Ｐゴシック"/>
            </a:endParaRPr>
          </a:p>
        </xdr:txBody>
      </xdr:sp>
      <xdr:sp macro="" textlink="">
        <xdr:nvSpPr>
          <xdr:cNvPr id="14" name="フリーフォーム 13">
            <a:extLst>
              <a:ext uri="{FF2B5EF4-FFF2-40B4-BE49-F238E27FC236}">
                <a16:creationId xmlns:a16="http://schemas.microsoft.com/office/drawing/2014/main" id="{00000000-0008-0000-0400-00000E000000}"/>
              </a:ext>
            </a:extLst>
          </xdr:cNvPr>
          <xdr:cNvSpPr/>
        </xdr:nvSpPr>
        <xdr:spPr>
          <a:xfrm>
            <a:off x="854647" y="809948"/>
            <a:ext cx="4609963" cy="1520275"/>
          </a:xfrm>
          <a:custGeom>
            <a:avLst/>
            <a:gdLst>
              <a:gd name="connsiteX0" fmla="*/ 4210493 w 4210493"/>
              <a:gd name="connsiteY0" fmla="*/ 0 h 988828"/>
              <a:gd name="connsiteX1" fmla="*/ 2860158 w 4210493"/>
              <a:gd name="connsiteY1" fmla="*/ 446568 h 988828"/>
              <a:gd name="connsiteX2" fmla="*/ 616688 w 4210493"/>
              <a:gd name="connsiteY2" fmla="*/ 563526 h 988828"/>
              <a:gd name="connsiteX3" fmla="*/ 0 w 4210493"/>
              <a:gd name="connsiteY3" fmla="*/ 988828 h 988828"/>
            </a:gdLst>
            <a:ahLst/>
            <a:cxnLst>
              <a:cxn ang="0">
                <a:pos x="connsiteX0" y="connsiteY0"/>
              </a:cxn>
              <a:cxn ang="0">
                <a:pos x="connsiteX1" y="connsiteY1"/>
              </a:cxn>
              <a:cxn ang="0">
                <a:pos x="connsiteX2" y="connsiteY2"/>
              </a:cxn>
              <a:cxn ang="0">
                <a:pos x="connsiteX3" y="connsiteY3"/>
              </a:cxn>
            </a:cxnLst>
            <a:rect l="l" t="t" r="r" b="b"/>
            <a:pathLst>
              <a:path w="4210493" h="988828">
                <a:moveTo>
                  <a:pt x="4210493" y="0"/>
                </a:moveTo>
                <a:cubicBezTo>
                  <a:pt x="3834809" y="176323"/>
                  <a:pt x="3459125" y="352647"/>
                  <a:pt x="2860158" y="446568"/>
                </a:cubicBezTo>
                <a:cubicBezTo>
                  <a:pt x="2261190" y="540489"/>
                  <a:pt x="1093381" y="473149"/>
                  <a:pt x="616688" y="563526"/>
                </a:cubicBezTo>
                <a:cubicBezTo>
                  <a:pt x="139995" y="653903"/>
                  <a:pt x="69997" y="821365"/>
                  <a:pt x="0" y="988828"/>
                </a:cubicBezTo>
              </a:path>
            </a:pathLst>
          </a:custGeom>
          <a:noFill/>
          <a:ln w="69850">
            <a:solidFill>
              <a:srgbClr val="00B0F0"/>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15" name="フリーフォーム 14">
            <a:extLst>
              <a:ext uri="{FF2B5EF4-FFF2-40B4-BE49-F238E27FC236}">
                <a16:creationId xmlns:a16="http://schemas.microsoft.com/office/drawing/2014/main" id="{00000000-0008-0000-0400-00000F000000}"/>
              </a:ext>
            </a:extLst>
          </xdr:cNvPr>
          <xdr:cNvSpPr/>
        </xdr:nvSpPr>
        <xdr:spPr>
          <a:xfrm>
            <a:off x="3615849" y="809948"/>
            <a:ext cx="2219997" cy="1698090"/>
          </a:xfrm>
          <a:custGeom>
            <a:avLst/>
            <a:gdLst>
              <a:gd name="connsiteX0" fmla="*/ 4072270 w 4072270"/>
              <a:gd name="connsiteY0" fmla="*/ 0 h 1807535"/>
              <a:gd name="connsiteX1" fmla="*/ 2030819 w 4072270"/>
              <a:gd name="connsiteY1" fmla="*/ 1275907 h 1807535"/>
              <a:gd name="connsiteX2" fmla="*/ 0 w 4072270"/>
              <a:gd name="connsiteY2" fmla="*/ 1807535 h 1807535"/>
            </a:gdLst>
            <a:ahLst/>
            <a:cxnLst>
              <a:cxn ang="0">
                <a:pos x="connsiteX0" y="connsiteY0"/>
              </a:cxn>
              <a:cxn ang="0">
                <a:pos x="connsiteX1" y="connsiteY1"/>
              </a:cxn>
              <a:cxn ang="0">
                <a:pos x="connsiteX2" y="connsiteY2"/>
              </a:cxn>
            </a:cxnLst>
            <a:rect l="l" t="t" r="r" b="b"/>
            <a:pathLst>
              <a:path w="4072270" h="1807535">
                <a:moveTo>
                  <a:pt x="4072270" y="0"/>
                </a:moveTo>
                <a:cubicBezTo>
                  <a:pt x="3390900" y="487325"/>
                  <a:pt x="2709531" y="974651"/>
                  <a:pt x="2030819" y="1275907"/>
                </a:cubicBezTo>
                <a:cubicBezTo>
                  <a:pt x="1352107" y="1577163"/>
                  <a:pt x="676053" y="1692349"/>
                  <a:pt x="0" y="1807535"/>
                </a:cubicBezTo>
              </a:path>
            </a:pathLst>
          </a:custGeom>
          <a:noFill/>
          <a:ln w="69850">
            <a:solidFill>
              <a:srgbClr val="FFC000"/>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16" name="テキスト ボックス 69">
            <a:extLst>
              <a:ext uri="{FF2B5EF4-FFF2-40B4-BE49-F238E27FC236}">
                <a16:creationId xmlns:a16="http://schemas.microsoft.com/office/drawing/2014/main" id="{00000000-0008-0000-0400-000010000000}"/>
              </a:ext>
            </a:extLst>
          </xdr:cNvPr>
          <xdr:cNvSpPr txBox="1"/>
        </xdr:nvSpPr>
        <xdr:spPr>
          <a:xfrm>
            <a:off x="5428010" y="286476"/>
            <a:ext cx="1136015" cy="600074"/>
          </a:xfrm>
          <a:prstGeom prst="rect">
            <a:avLst/>
          </a:prstGeom>
          <a:solidFill>
            <a:srgbClr val="00FF00"/>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一次波及効果</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（生産誘発額）</a:t>
            </a:r>
            <a:endParaRPr lang="ja-JP" sz="1200">
              <a:effectLst/>
              <a:latin typeface="ＭＳ Ｐゴシック"/>
              <a:cs typeface="ＭＳ Ｐゴシック"/>
            </a:endParaRPr>
          </a:p>
        </xdr:txBody>
      </xdr:sp>
      <xdr:sp macro="" textlink="">
        <xdr:nvSpPr>
          <xdr:cNvPr id="17" name="テキスト ボックス 64">
            <a:extLst>
              <a:ext uri="{FF2B5EF4-FFF2-40B4-BE49-F238E27FC236}">
                <a16:creationId xmlns:a16="http://schemas.microsoft.com/office/drawing/2014/main" id="{00000000-0008-0000-0400-000011000000}"/>
              </a:ext>
            </a:extLst>
          </xdr:cNvPr>
          <xdr:cNvSpPr txBox="1"/>
        </xdr:nvSpPr>
        <xdr:spPr>
          <a:xfrm>
            <a:off x="2654805" y="1481938"/>
            <a:ext cx="1189990" cy="409555"/>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粗付加価値率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sp macro="" textlink="">
        <xdr:nvSpPr>
          <xdr:cNvPr id="18" name="テキスト ボックス 66">
            <a:extLst>
              <a:ext uri="{FF2B5EF4-FFF2-40B4-BE49-F238E27FC236}">
                <a16:creationId xmlns:a16="http://schemas.microsoft.com/office/drawing/2014/main" id="{00000000-0008-0000-0400-000012000000}"/>
              </a:ext>
            </a:extLst>
          </xdr:cNvPr>
          <xdr:cNvSpPr txBox="1"/>
        </xdr:nvSpPr>
        <xdr:spPr>
          <a:xfrm>
            <a:off x="4261274" y="1483037"/>
            <a:ext cx="1073345" cy="410724"/>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労働誘発係数</a:t>
            </a:r>
            <a:endParaRPr lang="ja-JP" sz="1200">
              <a:effectLst/>
              <a:latin typeface="ＭＳ Ｐゴシック"/>
              <a:cs typeface="ＭＳ Ｐゴシック"/>
            </a:endParaRPr>
          </a:p>
        </xdr:txBody>
      </xdr:sp>
      <xdr:cxnSp macro="">
        <xdr:nvCxnSpPr>
          <xdr:cNvPr id="19" name="直線矢印コネクタ 18">
            <a:extLst>
              <a:ext uri="{FF2B5EF4-FFF2-40B4-BE49-F238E27FC236}">
                <a16:creationId xmlns:a16="http://schemas.microsoft.com/office/drawing/2014/main" id="{00000000-0008-0000-0400-000013000000}"/>
              </a:ext>
            </a:extLst>
          </xdr:cNvPr>
          <xdr:cNvCxnSpPr/>
        </xdr:nvCxnSpPr>
        <xdr:spPr>
          <a:xfrm>
            <a:off x="5962068" y="888813"/>
            <a:ext cx="7513" cy="1369894"/>
          </a:xfrm>
          <a:prstGeom prst="straightConnector1">
            <a:avLst/>
          </a:prstGeom>
          <a:ln w="69850">
            <a:solidFill>
              <a:srgbClr val="FF99FF"/>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74">
            <a:extLst>
              <a:ext uri="{FF2B5EF4-FFF2-40B4-BE49-F238E27FC236}">
                <a16:creationId xmlns:a16="http://schemas.microsoft.com/office/drawing/2014/main" id="{00000000-0008-0000-0400-000014000000}"/>
              </a:ext>
            </a:extLst>
          </xdr:cNvPr>
          <xdr:cNvSpPr txBox="1"/>
        </xdr:nvSpPr>
        <xdr:spPr>
          <a:xfrm>
            <a:off x="5366813" y="1480264"/>
            <a:ext cx="1189990" cy="417919"/>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雇用者所得率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cxnSp macro="">
        <xdr:nvCxnSpPr>
          <xdr:cNvPr id="21" name="直線矢印コネクタ 20">
            <a:extLst>
              <a:ext uri="{FF2B5EF4-FFF2-40B4-BE49-F238E27FC236}">
                <a16:creationId xmlns:a16="http://schemas.microsoft.com/office/drawing/2014/main" id="{00000000-0008-0000-0400-000015000000}"/>
              </a:ext>
            </a:extLst>
          </xdr:cNvPr>
          <xdr:cNvCxnSpPr>
            <a:stCxn id="13" idx="2"/>
            <a:endCxn id="32" idx="0"/>
          </xdr:cNvCxnSpPr>
        </xdr:nvCxnSpPr>
        <xdr:spPr>
          <a:xfrm>
            <a:off x="5959122" y="2743642"/>
            <a:ext cx="14632" cy="1555681"/>
          </a:xfrm>
          <a:prstGeom prst="straightConnector1">
            <a:avLst/>
          </a:prstGeom>
          <a:ln w="69850">
            <a:solidFill>
              <a:srgbClr val="CCFF33"/>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86">
            <a:extLst>
              <a:ext uri="{FF2B5EF4-FFF2-40B4-BE49-F238E27FC236}">
                <a16:creationId xmlns:a16="http://schemas.microsoft.com/office/drawing/2014/main" id="{00000000-0008-0000-0400-000016000000}"/>
              </a:ext>
            </a:extLst>
          </xdr:cNvPr>
          <xdr:cNvSpPr txBox="1"/>
        </xdr:nvSpPr>
        <xdr:spPr>
          <a:xfrm>
            <a:off x="4969100" y="3044342"/>
            <a:ext cx="1290715" cy="267381"/>
          </a:xfrm>
          <a:prstGeom prst="rect">
            <a:avLst/>
          </a:prstGeom>
          <a:solidFill>
            <a:srgbClr val="FFFF00"/>
          </a:solidFill>
          <a:ln w="19050">
            <a:solidFill>
              <a:srgbClr val="FF0000"/>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平均消費性向</a:t>
            </a:r>
            <a:endParaRPr lang="ja-JP" sz="1200">
              <a:effectLst/>
              <a:latin typeface="ＭＳ Ｐゴシック"/>
              <a:cs typeface="ＭＳ Ｐゴシック"/>
            </a:endParaRPr>
          </a:p>
        </xdr:txBody>
      </xdr:sp>
      <xdr:sp macro="" textlink="">
        <xdr:nvSpPr>
          <xdr:cNvPr id="23" name="角丸四角形 22">
            <a:extLst>
              <a:ext uri="{FF2B5EF4-FFF2-40B4-BE49-F238E27FC236}">
                <a16:creationId xmlns:a16="http://schemas.microsoft.com/office/drawing/2014/main" id="{00000000-0008-0000-0400-000017000000}"/>
              </a:ext>
            </a:extLst>
          </xdr:cNvPr>
          <xdr:cNvSpPr/>
        </xdr:nvSpPr>
        <xdr:spPr>
          <a:xfrm>
            <a:off x="193044" y="4904400"/>
            <a:ext cx="6690762" cy="1602740"/>
          </a:xfrm>
          <a:prstGeom prst="roundRect">
            <a:avLst>
              <a:gd name="adj" fmla="val 7941"/>
            </a:avLst>
          </a:prstGeom>
          <a:noFill/>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r>
              <a:rPr lang="en-US" sz="1100">
                <a:effectLst/>
                <a:latin typeface="ＭＳ Ｐゴシック"/>
                <a:ea typeface="ＭＳ 明朝"/>
                <a:cs typeface="Times New Roman"/>
              </a:rPr>
              <a:t> </a:t>
            </a:r>
            <a:endParaRPr lang="ja-JP" sz="1200">
              <a:effectLst/>
              <a:latin typeface="ＭＳ Ｐゴシック"/>
              <a:cs typeface="ＭＳ Ｐゴシック"/>
            </a:endParaRPr>
          </a:p>
        </xdr:txBody>
      </xdr:sp>
      <xdr:sp macro="" textlink="">
        <xdr:nvSpPr>
          <xdr:cNvPr id="24" name="フリーフォーム 23">
            <a:extLst>
              <a:ext uri="{FF2B5EF4-FFF2-40B4-BE49-F238E27FC236}">
                <a16:creationId xmlns:a16="http://schemas.microsoft.com/office/drawing/2014/main" id="{00000000-0008-0000-0400-000018000000}"/>
              </a:ext>
            </a:extLst>
          </xdr:cNvPr>
          <xdr:cNvSpPr/>
        </xdr:nvSpPr>
        <xdr:spPr>
          <a:xfrm>
            <a:off x="1470100" y="4496607"/>
            <a:ext cx="4024209" cy="1424392"/>
          </a:xfrm>
          <a:custGeom>
            <a:avLst/>
            <a:gdLst>
              <a:gd name="connsiteX0" fmla="*/ 2850078 w 2850078"/>
              <a:gd name="connsiteY0" fmla="*/ 0 h 1472540"/>
              <a:gd name="connsiteX1" fmla="*/ 2125683 w 2850078"/>
              <a:gd name="connsiteY1" fmla="*/ 320634 h 1472540"/>
              <a:gd name="connsiteX2" fmla="*/ 605641 w 2850078"/>
              <a:gd name="connsiteY2" fmla="*/ 451262 h 1472540"/>
              <a:gd name="connsiteX3" fmla="*/ 0 w 2850078"/>
              <a:gd name="connsiteY3" fmla="*/ 1472540 h 1472540"/>
            </a:gdLst>
            <a:ahLst/>
            <a:cxnLst>
              <a:cxn ang="0">
                <a:pos x="connsiteX0" y="connsiteY0"/>
              </a:cxn>
              <a:cxn ang="0">
                <a:pos x="connsiteX1" y="connsiteY1"/>
              </a:cxn>
              <a:cxn ang="0">
                <a:pos x="connsiteX2" y="connsiteY2"/>
              </a:cxn>
              <a:cxn ang="0">
                <a:pos x="connsiteX3" y="connsiteY3"/>
              </a:cxn>
            </a:cxnLst>
            <a:rect l="l" t="t" r="r" b="b"/>
            <a:pathLst>
              <a:path w="2850078" h="1472540">
                <a:moveTo>
                  <a:pt x="2850078" y="0"/>
                </a:moveTo>
                <a:cubicBezTo>
                  <a:pt x="2674917" y="122712"/>
                  <a:pt x="2499756" y="245424"/>
                  <a:pt x="2125683" y="320634"/>
                </a:cubicBezTo>
                <a:cubicBezTo>
                  <a:pt x="1751610" y="395844"/>
                  <a:pt x="959921" y="259278"/>
                  <a:pt x="605641" y="451262"/>
                </a:cubicBezTo>
                <a:cubicBezTo>
                  <a:pt x="251361" y="643246"/>
                  <a:pt x="125680" y="1057893"/>
                  <a:pt x="0" y="1472540"/>
                </a:cubicBezTo>
              </a:path>
            </a:pathLst>
          </a:custGeom>
          <a:noFill/>
          <a:ln w="69850">
            <a:solidFill>
              <a:schemeClr val="accent5">
                <a:lumMod val="60000"/>
                <a:lumOff val="40000"/>
              </a:schemeClr>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25" name="テキスト ボックス 102">
            <a:extLst>
              <a:ext uri="{FF2B5EF4-FFF2-40B4-BE49-F238E27FC236}">
                <a16:creationId xmlns:a16="http://schemas.microsoft.com/office/drawing/2014/main" id="{00000000-0008-0000-0400-000019000000}"/>
              </a:ext>
            </a:extLst>
          </xdr:cNvPr>
          <xdr:cNvSpPr txBox="1"/>
        </xdr:nvSpPr>
        <xdr:spPr>
          <a:xfrm>
            <a:off x="303439" y="4784754"/>
            <a:ext cx="1390015" cy="250190"/>
          </a:xfrm>
          <a:prstGeom prst="rect">
            <a:avLst/>
          </a:prstGeom>
          <a:solidFill>
            <a:schemeClr val="bg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二次波及効果の内容</a:t>
            </a:r>
            <a:endParaRPr lang="ja-JP" sz="1200">
              <a:effectLst/>
              <a:latin typeface="ＭＳ Ｐゴシック"/>
              <a:cs typeface="ＭＳ Ｐゴシック"/>
            </a:endParaRPr>
          </a:p>
        </xdr:txBody>
      </xdr:sp>
      <xdr:sp macro="" textlink="">
        <xdr:nvSpPr>
          <xdr:cNvPr id="26" name="角丸四角形 25">
            <a:extLst>
              <a:ext uri="{FF2B5EF4-FFF2-40B4-BE49-F238E27FC236}">
                <a16:creationId xmlns:a16="http://schemas.microsoft.com/office/drawing/2014/main" id="{00000000-0008-0000-0400-00001A000000}"/>
              </a:ext>
            </a:extLst>
          </xdr:cNvPr>
          <xdr:cNvSpPr/>
        </xdr:nvSpPr>
        <xdr:spPr>
          <a:xfrm>
            <a:off x="905255" y="5941156"/>
            <a:ext cx="1122480" cy="432385"/>
          </a:xfrm>
          <a:prstGeom prst="roundRect">
            <a:avLst>
              <a:gd name="adj" fmla="val 12067"/>
            </a:avLst>
          </a:prstGeom>
          <a:solidFill>
            <a:schemeClr val="accent5">
              <a:lumMod val="60000"/>
              <a:lumOff val="40000"/>
            </a:schemeClr>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粗付加価値誘発額</a:t>
            </a:r>
            <a:endParaRPr lang="ja-JP" sz="1200">
              <a:effectLst/>
              <a:latin typeface="ＭＳ Ｐゴシック"/>
              <a:cs typeface="ＭＳ Ｐゴシック"/>
            </a:endParaRPr>
          </a:p>
        </xdr:txBody>
      </xdr:sp>
      <xdr:sp macro="" textlink="">
        <xdr:nvSpPr>
          <xdr:cNvPr id="27" name="テキスト ボックス 91">
            <a:extLst>
              <a:ext uri="{FF2B5EF4-FFF2-40B4-BE49-F238E27FC236}">
                <a16:creationId xmlns:a16="http://schemas.microsoft.com/office/drawing/2014/main" id="{00000000-0008-0000-0400-00001B000000}"/>
              </a:ext>
            </a:extLst>
          </xdr:cNvPr>
          <xdr:cNvSpPr txBox="1"/>
        </xdr:nvSpPr>
        <xdr:spPr>
          <a:xfrm>
            <a:off x="1213950" y="5217003"/>
            <a:ext cx="1189990" cy="40259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 粗付加価値率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cxnSp macro="">
        <xdr:nvCxnSpPr>
          <xdr:cNvPr id="28" name="直線矢印コネクタ 27">
            <a:extLst>
              <a:ext uri="{FF2B5EF4-FFF2-40B4-BE49-F238E27FC236}">
                <a16:creationId xmlns:a16="http://schemas.microsoft.com/office/drawing/2014/main" id="{00000000-0008-0000-0400-00001C000000}"/>
              </a:ext>
            </a:extLst>
          </xdr:cNvPr>
          <xdr:cNvCxnSpPr>
            <a:endCxn id="30" idx="0"/>
          </xdr:cNvCxnSpPr>
        </xdr:nvCxnSpPr>
        <xdr:spPr>
          <a:xfrm flipH="1">
            <a:off x="3658764" y="4552466"/>
            <a:ext cx="2318154" cy="1392758"/>
          </a:xfrm>
          <a:prstGeom prst="straightConnector1">
            <a:avLst/>
          </a:prstGeom>
          <a:ln w="69850">
            <a:solidFill>
              <a:srgbClr val="FFCC66"/>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94">
            <a:extLst>
              <a:ext uri="{FF2B5EF4-FFF2-40B4-BE49-F238E27FC236}">
                <a16:creationId xmlns:a16="http://schemas.microsoft.com/office/drawing/2014/main" id="{00000000-0008-0000-0400-00001D000000}"/>
              </a:ext>
            </a:extLst>
          </xdr:cNvPr>
          <xdr:cNvSpPr txBox="1"/>
        </xdr:nvSpPr>
        <xdr:spPr>
          <a:xfrm>
            <a:off x="3313688" y="5194838"/>
            <a:ext cx="1189990" cy="409629"/>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 労働係数</a:t>
            </a:r>
            <a:endParaRPr lang="ja-JP" sz="1200">
              <a:effectLst/>
              <a:latin typeface="ＭＳ Ｐゴシック"/>
              <a:cs typeface="ＭＳ Ｐゴシック"/>
            </a:endParaRPr>
          </a:p>
        </xdr:txBody>
      </xdr:sp>
      <xdr:sp macro="" textlink="">
        <xdr:nvSpPr>
          <xdr:cNvPr id="30" name="角丸四角形 29">
            <a:extLst>
              <a:ext uri="{FF2B5EF4-FFF2-40B4-BE49-F238E27FC236}">
                <a16:creationId xmlns:a16="http://schemas.microsoft.com/office/drawing/2014/main" id="{00000000-0008-0000-0400-00001E000000}"/>
              </a:ext>
            </a:extLst>
          </xdr:cNvPr>
          <xdr:cNvSpPr/>
        </xdr:nvSpPr>
        <xdr:spPr>
          <a:xfrm>
            <a:off x="3097523" y="5945224"/>
            <a:ext cx="1122480" cy="432385"/>
          </a:xfrm>
          <a:prstGeom prst="roundRect">
            <a:avLst>
              <a:gd name="adj" fmla="val 12067"/>
            </a:avLst>
          </a:prstGeom>
          <a:solidFill>
            <a:srgbClr val="FFCC66"/>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労働誘発量</a:t>
            </a:r>
            <a:endParaRPr lang="ja-JP" sz="1200">
              <a:effectLst/>
              <a:latin typeface="ＭＳ Ｐゴシック"/>
              <a:cs typeface="ＭＳ Ｐゴシック"/>
            </a:endParaRPr>
          </a:p>
        </xdr:txBody>
      </xdr:sp>
      <xdr:cxnSp macro="">
        <xdr:nvCxnSpPr>
          <xdr:cNvPr id="31" name="直線矢印コネクタ 30">
            <a:extLst>
              <a:ext uri="{FF2B5EF4-FFF2-40B4-BE49-F238E27FC236}">
                <a16:creationId xmlns:a16="http://schemas.microsoft.com/office/drawing/2014/main" id="{00000000-0008-0000-0400-00001F000000}"/>
              </a:ext>
            </a:extLst>
          </xdr:cNvPr>
          <xdr:cNvCxnSpPr>
            <a:stCxn id="32" idx="2"/>
            <a:endCxn id="33" idx="0"/>
          </xdr:cNvCxnSpPr>
        </xdr:nvCxnSpPr>
        <xdr:spPr>
          <a:xfrm>
            <a:off x="5973754" y="4741752"/>
            <a:ext cx="10299" cy="1185061"/>
          </a:xfrm>
          <a:prstGeom prst="straightConnector1">
            <a:avLst/>
          </a:prstGeom>
          <a:ln w="69850">
            <a:solidFill>
              <a:srgbClr val="FFCCFF"/>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88">
            <a:extLst>
              <a:ext uri="{FF2B5EF4-FFF2-40B4-BE49-F238E27FC236}">
                <a16:creationId xmlns:a16="http://schemas.microsoft.com/office/drawing/2014/main" id="{00000000-0008-0000-0400-000020000000}"/>
              </a:ext>
            </a:extLst>
          </xdr:cNvPr>
          <xdr:cNvSpPr txBox="1"/>
        </xdr:nvSpPr>
        <xdr:spPr>
          <a:xfrm>
            <a:off x="5405746" y="4299323"/>
            <a:ext cx="1136015" cy="442429"/>
          </a:xfrm>
          <a:prstGeom prst="rect">
            <a:avLst/>
          </a:prstGeom>
          <a:solidFill>
            <a:srgbClr val="CCFF33"/>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二次波及効果</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（生産誘発額）</a:t>
            </a:r>
            <a:endParaRPr lang="ja-JP" sz="1200">
              <a:effectLst/>
              <a:latin typeface="ＭＳ Ｐゴシック"/>
              <a:cs typeface="ＭＳ Ｐゴシック"/>
            </a:endParaRPr>
          </a:p>
        </xdr:txBody>
      </xdr:sp>
      <xdr:sp macro="" textlink="">
        <xdr:nvSpPr>
          <xdr:cNvPr id="33" name="テキスト ボックス 97">
            <a:extLst>
              <a:ext uri="{FF2B5EF4-FFF2-40B4-BE49-F238E27FC236}">
                <a16:creationId xmlns:a16="http://schemas.microsoft.com/office/drawing/2014/main" id="{00000000-0008-0000-0400-000021000000}"/>
              </a:ext>
            </a:extLst>
          </xdr:cNvPr>
          <xdr:cNvSpPr txBox="1"/>
        </xdr:nvSpPr>
        <xdr:spPr>
          <a:xfrm>
            <a:off x="5422812" y="5926813"/>
            <a:ext cx="1122480" cy="432385"/>
          </a:xfrm>
          <a:prstGeom prst="rect">
            <a:avLst/>
          </a:prstGeom>
          <a:solidFill>
            <a:srgbClr val="FFCCFF"/>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雇用者所得</a:t>
            </a:r>
            <a:endParaRPr lang="ja-JP" sz="1200">
              <a:effectLst/>
              <a:latin typeface="ＭＳ Ｐゴシック"/>
              <a:cs typeface="ＭＳ Ｐゴシック"/>
            </a:endParaRPr>
          </a:p>
        </xdr:txBody>
      </xdr:sp>
      <xdr:sp macro="" textlink="">
        <xdr:nvSpPr>
          <xdr:cNvPr id="34" name="テキスト ボックス 98">
            <a:extLst>
              <a:ext uri="{FF2B5EF4-FFF2-40B4-BE49-F238E27FC236}">
                <a16:creationId xmlns:a16="http://schemas.microsoft.com/office/drawing/2014/main" id="{00000000-0008-0000-0400-000022000000}"/>
              </a:ext>
            </a:extLst>
          </xdr:cNvPr>
          <xdr:cNvSpPr txBox="1"/>
        </xdr:nvSpPr>
        <xdr:spPr>
          <a:xfrm>
            <a:off x="5406394" y="5205536"/>
            <a:ext cx="1122062" cy="40824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雇用者所得率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sp macro="" textlink="">
        <xdr:nvSpPr>
          <xdr:cNvPr id="35" name="テキスト ボックス 28">
            <a:extLst>
              <a:ext uri="{FF2B5EF4-FFF2-40B4-BE49-F238E27FC236}">
                <a16:creationId xmlns:a16="http://schemas.microsoft.com/office/drawing/2014/main" id="{00000000-0008-0000-0400-000023000000}"/>
              </a:ext>
            </a:extLst>
          </xdr:cNvPr>
          <xdr:cNvSpPr txBox="1"/>
        </xdr:nvSpPr>
        <xdr:spPr>
          <a:xfrm>
            <a:off x="301987" y="323531"/>
            <a:ext cx="989965" cy="442429"/>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新規需要</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（消費支出）</a:t>
            </a:r>
            <a:endParaRPr lang="ja-JP" sz="1200">
              <a:effectLst/>
              <a:latin typeface="ＭＳ Ｐゴシック"/>
              <a:cs typeface="ＭＳ Ｐゴシック"/>
            </a:endParaRPr>
          </a:p>
        </xdr:txBody>
      </xdr:sp>
      <xdr:sp macro="" textlink="">
        <xdr:nvSpPr>
          <xdr:cNvPr id="36" name="テキスト ボックス 32">
            <a:extLst>
              <a:ext uri="{FF2B5EF4-FFF2-40B4-BE49-F238E27FC236}">
                <a16:creationId xmlns:a16="http://schemas.microsoft.com/office/drawing/2014/main" id="{00000000-0008-0000-0400-000024000000}"/>
              </a:ext>
            </a:extLst>
          </xdr:cNvPr>
          <xdr:cNvSpPr txBox="1"/>
        </xdr:nvSpPr>
        <xdr:spPr>
          <a:xfrm>
            <a:off x="2198216" y="3383367"/>
            <a:ext cx="1833880" cy="685907"/>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200"/>
              </a:lnSpc>
              <a:spcAft>
                <a:spcPts val="0"/>
              </a:spcAft>
            </a:pPr>
            <a:r>
              <a:rPr lang="ja-JP" sz="900" kern="100">
                <a:effectLst/>
                <a:latin typeface="游ゴシック" panose="020B0400000000000000" pitchFamily="50" charset="-128"/>
                <a:ea typeface="游ゴシック" panose="020B0400000000000000" pitchFamily="50" charset="-128"/>
                <a:cs typeface="Times New Roman"/>
              </a:rPr>
              <a:t>雇用者所得から消費に</a:t>
            </a:r>
            <a:r>
              <a:rPr lang="ja-JP" altLang="en-US" sz="900" kern="100">
                <a:effectLst/>
                <a:latin typeface="游ゴシック" panose="020B0400000000000000" pitchFamily="50" charset="-128"/>
                <a:ea typeface="游ゴシック" panose="020B0400000000000000" pitchFamily="50" charset="-128"/>
                <a:cs typeface="Times New Roman"/>
              </a:rPr>
              <a:t>回る</a:t>
            </a:r>
            <a:r>
              <a:rPr lang="ja-JP" sz="900" kern="100">
                <a:effectLst/>
                <a:latin typeface="游ゴシック" panose="020B0400000000000000" pitchFamily="50" charset="-128"/>
                <a:ea typeface="游ゴシック" panose="020B0400000000000000" pitchFamily="50" charset="-128"/>
                <a:cs typeface="Times New Roman"/>
              </a:rPr>
              <a:t>割合を家計調査の「平均消費性向」と同じと仮定し、二次波及効果を推計します。</a:t>
            </a:r>
          </a:p>
        </xdr:txBody>
      </xdr:sp>
      <xdr:cxnSp macro="">
        <xdr:nvCxnSpPr>
          <xdr:cNvPr id="37" name="直線矢印コネクタ 36">
            <a:extLst>
              <a:ext uri="{FF2B5EF4-FFF2-40B4-BE49-F238E27FC236}">
                <a16:creationId xmlns:a16="http://schemas.microsoft.com/office/drawing/2014/main" id="{00000000-0008-0000-0400-000025000000}"/>
              </a:ext>
            </a:extLst>
          </xdr:cNvPr>
          <xdr:cNvCxnSpPr>
            <a:stCxn id="36" idx="3"/>
            <a:endCxn id="22" idx="1"/>
          </xdr:cNvCxnSpPr>
        </xdr:nvCxnSpPr>
        <xdr:spPr>
          <a:xfrm flipV="1">
            <a:off x="4032096" y="3178032"/>
            <a:ext cx="937004" cy="54828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sp macro="" textlink="">
        <xdr:nvSpPr>
          <xdr:cNvPr id="38" name="テキスト ボックス 87">
            <a:extLst>
              <a:ext uri="{FF2B5EF4-FFF2-40B4-BE49-F238E27FC236}">
                <a16:creationId xmlns:a16="http://schemas.microsoft.com/office/drawing/2014/main" id="{00000000-0008-0000-0400-000026000000}"/>
              </a:ext>
            </a:extLst>
          </xdr:cNvPr>
          <xdr:cNvSpPr txBox="1"/>
        </xdr:nvSpPr>
        <xdr:spPr>
          <a:xfrm>
            <a:off x="4774046" y="3587150"/>
            <a:ext cx="2078991" cy="40259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l">
              <a:lnSpc>
                <a:spcPts val="1200"/>
              </a:lnSpc>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民間消費支出</a:t>
            </a:r>
            <a:endParaRPr lang="ja-JP" sz="1200">
              <a:effectLst/>
              <a:latin typeface="ＭＳ Ｐゴシック"/>
              <a:cs typeface="ＭＳ Ｐゴシック"/>
            </a:endParaRPr>
          </a:p>
          <a:p>
            <a:pPr algn="ctr">
              <a:lnSpc>
                <a:spcPts val="1200"/>
              </a:lnSpc>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（最終需要項目別生産誘発係数）</a:t>
            </a:r>
            <a:endParaRPr lang="ja-JP" sz="1200">
              <a:effectLst/>
              <a:latin typeface="ＭＳ Ｐゴシック"/>
              <a:cs typeface="ＭＳ Ｐゴシック"/>
            </a:endParaRPr>
          </a:p>
        </xdr:txBody>
      </xdr:sp>
      <xdr:sp macro="" textlink="">
        <xdr:nvSpPr>
          <xdr:cNvPr id="39" name="テキスト ボックス 36">
            <a:extLst>
              <a:ext uri="{FF2B5EF4-FFF2-40B4-BE49-F238E27FC236}">
                <a16:creationId xmlns:a16="http://schemas.microsoft.com/office/drawing/2014/main" id="{00000000-0008-0000-0400-000027000000}"/>
              </a:ext>
            </a:extLst>
          </xdr:cNvPr>
          <xdr:cNvSpPr txBox="1"/>
        </xdr:nvSpPr>
        <xdr:spPr>
          <a:xfrm>
            <a:off x="307509" y="3409950"/>
            <a:ext cx="1612900" cy="659322"/>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100"/>
              </a:lnSpc>
              <a:spcAft>
                <a:spcPts val="0"/>
              </a:spcAft>
            </a:pPr>
            <a:r>
              <a:rPr lang="ja-JP" sz="900" kern="100">
                <a:effectLst/>
                <a:latin typeface="游ゴシック" panose="020B0400000000000000" pitchFamily="50" charset="-128"/>
                <a:ea typeface="游ゴシック" panose="020B0400000000000000" pitchFamily="50" charset="-128"/>
                <a:cs typeface="Times New Roman"/>
              </a:rPr>
              <a:t>ある産業の需要が</a:t>
            </a:r>
            <a:r>
              <a:rPr lang="en-US" sz="900" kern="100">
                <a:effectLst/>
                <a:latin typeface="游ゴシック" panose="020B0400000000000000" pitchFamily="50" charset="-128"/>
                <a:ea typeface="游ゴシック" panose="020B0400000000000000" pitchFamily="50" charset="-128"/>
                <a:cs typeface="Times New Roman"/>
              </a:rPr>
              <a:t>1</a:t>
            </a:r>
            <a:r>
              <a:rPr lang="ja-JP" sz="900" kern="100">
                <a:effectLst/>
                <a:latin typeface="游ゴシック" panose="020B0400000000000000" pitchFamily="50" charset="-128"/>
                <a:ea typeface="游ゴシック" panose="020B0400000000000000" pitchFamily="50" charset="-128"/>
                <a:cs typeface="Times New Roman"/>
              </a:rPr>
              <a:t>単位増加したときに各産業の生産が最終的にどれくらいになるかを表す係数です。</a:t>
            </a:r>
            <a:endParaRPr lang="ja-JP" sz="1050" kern="100">
              <a:effectLst/>
              <a:latin typeface="游ゴシック" panose="020B0400000000000000" pitchFamily="50" charset="-128"/>
              <a:ea typeface="游ゴシック" panose="020B0400000000000000" pitchFamily="50" charset="-128"/>
              <a:cs typeface="Times New Roman"/>
            </a:endParaRPr>
          </a:p>
        </xdr:txBody>
      </xdr:sp>
    </xdr:grpSp>
    <xdr:clientData/>
  </xdr:twoCellAnchor>
  <xdr:twoCellAnchor>
    <xdr:from>
      <xdr:col>13</xdr:col>
      <xdr:colOff>142876</xdr:colOff>
      <xdr:row>2</xdr:row>
      <xdr:rowOff>133350</xdr:rowOff>
    </xdr:from>
    <xdr:to>
      <xdr:col>16</xdr:col>
      <xdr:colOff>85724</xdr:colOff>
      <xdr:row>9</xdr:row>
      <xdr:rowOff>81207</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8209190" y="459921"/>
          <a:ext cx="1804305" cy="1090857"/>
          <a:chOff x="7112425" y="495300"/>
          <a:chExt cx="2144902" cy="1148007"/>
        </a:xfrm>
      </xdr:grpSpPr>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7112425" y="495300"/>
            <a:ext cx="2144902" cy="11480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noAutofit/>
          </a:bodyPr>
          <a:lstStyle/>
          <a:p>
            <a:endParaRPr kumimoji="1" lang="en-US" altLang="ja-JP" sz="1100"/>
          </a:p>
          <a:p>
            <a:r>
              <a:rPr kumimoji="1" lang="ja-JP" altLang="en-US" sz="1100"/>
              <a:t>　　　　　</a:t>
            </a:r>
            <a:r>
              <a:rPr kumimoji="1" lang="ja-JP" altLang="en-US" sz="1100">
                <a:latin typeface="游ゴシック" panose="020B0400000000000000" pitchFamily="50" charset="-128"/>
                <a:ea typeface="游ゴシック" panose="020B0400000000000000" pitchFamily="50" charset="-128"/>
              </a:rPr>
              <a:t>＝産業連関表の係数</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mn-lt"/>
              <a:ea typeface="+mn-ea"/>
            </a:endParaRPr>
          </a:p>
          <a:p>
            <a:r>
              <a:rPr kumimoji="1" lang="ja-JP" altLang="en-US" sz="1100">
                <a:latin typeface="+mn-lt"/>
                <a:ea typeface="+mn-ea"/>
              </a:rPr>
              <a:t>　　　　　</a:t>
            </a:r>
            <a:r>
              <a:rPr kumimoji="1" lang="ja-JP" altLang="en-US" sz="1100">
                <a:latin typeface="游ゴシック" panose="020B0400000000000000" pitchFamily="50" charset="-128"/>
                <a:ea typeface="游ゴシック" panose="020B0400000000000000" pitchFamily="50" charset="-128"/>
              </a:rPr>
              <a:t>＝ユーザー設定箇所</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p>
        </xdr:txBody>
      </xdr:sp>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7269190" y="647700"/>
            <a:ext cx="360000" cy="360000"/>
          </a:xfrm>
          <a:prstGeom prst="rect">
            <a:avLst/>
          </a:prstGeom>
          <a:solidFill>
            <a:schemeClr val="bg1">
              <a:lumMod val="7500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7283089" y="1119608"/>
            <a:ext cx="360000" cy="360000"/>
          </a:xfrm>
          <a:prstGeom prst="rect">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1052sv0001\&#24773;&#22577;&#12539;&#20998;&#26512;G\&#29987;&#26989;&#36899;&#38306;\&#65303;&#24180;&#34920;&#22577;&#21578;&#26360;&#21407;&#31295;&#12288;&#24460;&#21322;\&#31532;&#65302;&#31456;&#12288;&#37096;&#38272;&#20998;&#39006;&#37096;&#38272;&#23550;&#2454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02&#20998;&#26512;\01_&#29987;&#26989;&#36899;&#38306;&#34920;\H23&#22522;&#26412;&#34920;\17_&#22577;&#21578;&#26360;\01_&#21407;&#31295;&#20316;&#25104;\&#31532;&#65297;&#37096;\&#31532;1&#37096;%20&#31532;2&#31456;%20&#2225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外生部門"/>
      <sheetName val="内生部門"/>
    </sheetNames>
    <sheetDataSet>
      <sheetData sheetId="0">
        <row r="2">
          <cell r="A2" t="str">
            <v>001</v>
          </cell>
          <cell r="B2" t="str">
            <v>耕種農業</v>
          </cell>
          <cell r="D2" t="str">
            <v>01</v>
          </cell>
          <cell r="E2" t="str">
            <v>農林水産</v>
          </cell>
        </row>
        <row r="3">
          <cell r="A3" t="str">
            <v>002</v>
          </cell>
          <cell r="B3" t="str">
            <v>畜産・養蚕</v>
          </cell>
          <cell r="D3">
            <v>2</v>
          </cell>
          <cell r="E3" t="str">
            <v>鉱業</v>
          </cell>
        </row>
        <row r="4">
          <cell r="A4" t="str">
            <v>003</v>
          </cell>
          <cell r="B4" t="str">
            <v>農業サービス</v>
          </cell>
          <cell r="D4" t="str">
            <v>03</v>
          </cell>
          <cell r="E4" t="str">
            <v>食料品</v>
          </cell>
        </row>
        <row r="5">
          <cell r="A5" t="str">
            <v>004</v>
          </cell>
          <cell r="B5" t="str">
            <v>林業</v>
          </cell>
          <cell r="D5" t="str">
            <v>04</v>
          </cell>
          <cell r="E5" t="str">
            <v>繊維製品</v>
          </cell>
        </row>
        <row r="6">
          <cell r="A6" t="str">
            <v>005</v>
          </cell>
          <cell r="B6" t="str">
            <v>漁業</v>
          </cell>
          <cell r="D6" t="str">
            <v>05</v>
          </cell>
          <cell r="E6" t="str">
            <v>パルプ・紙・木製品</v>
          </cell>
        </row>
        <row r="7">
          <cell r="A7" t="str">
            <v>006</v>
          </cell>
          <cell r="B7" t="str">
            <v>金属鉱物</v>
          </cell>
          <cell r="D7" t="str">
            <v>06</v>
          </cell>
          <cell r="E7" t="str">
            <v>化学製品</v>
          </cell>
        </row>
        <row r="8">
          <cell r="A8" t="str">
            <v>007</v>
          </cell>
          <cell r="B8" t="str">
            <v>非金属鉱物</v>
          </cell>
          <cell r="D8" t="str">
            <v>07</v>
          </cell>
          <cell r="E8" t="str">
            <v>石油・石炭製品</v>
          </cell>
        </row>
        <row r="9">
          <cell r="A9" t="str">
            <v>008</v>
          </cell>
          <cell r="B9" t="str">
            <v>石炭・亜炭</v>
          </cell>
          <cell r="D9" t="str">
            <v>08</v>
          </cell>
          <cell r="E9" t="str">
            <v>窯業・土石製品</v>
          </cell>
        </row>
        <row r="10">
          <cell r="A10" t="str">
            <v>009</v>
          </cell>
          <cell r="B10" t="str">
            <v>原油･天然ガス</v>
          </cell>
          <cell r="D10" t="str">
            <v>09</v>
          </cell>
          <cell r="E10" t="str">
            <v>鉄鋼</v>
          </cell>
        </row>
        <row r="11">
          <cell r="A11" t="str">
            <v>010</v>
          </cell>
          <cell r="B11" t="str">
            <v>食料品</v>
          </cell>
          <cell r="D11" t="str">
            <v>10</v>
          </cell>
          <cell r="E11" t="str">
            <v>非鉄金属</v>
          </cell>
        </row>
        <row r="12">
          <cell r="A12" t="str">
            <v>011</v>
          </cell>
          <cell r="B12" t="str">
            <v>飲料</v>
          </cell>
          <cell r="D12" t="str">
            <v>11</v>
          </cell>
          <cell r="E12" t="str">
            <v>金属製品</v>
          </cell>
        </row>
        <row r="13">
          <cell r="A13" t="str">
            <v>012</v>
          </cell>
          <cell r="B13" t="str">
            <v>資料・有機肥料</v>
          </cell>
          <cell r="D13" t="str">
            <v>12</v>
          </cell>
          <cell r="E13" t="str">
            <v>一般機械</v>
          </cell>
        </row>
        <row r="14">
          <cell r="A14" t="str">
            <v>013</v>
          </cell>
          <cell r="B14" t="str">
            <v>たばこ</v>
          </cell>
          <cell r="D14" t="str">
            <v>13</v>
          </cell>
          <cell r="E14" t="str">
            <v>電気機械</v>
          </cell>
        </row>
        <row r="15">
          <cell r="A15" t="str">
            <v>014</v>
          </cell>
          <cell r="B15" t="str">
            <v>繊維工業製品</v>
          </cell>
          <cell r="D15" t="str">
            <v>14</v>
          </cell>
          <cell r="E15" t="str">
            <v>輸送機械</v>
          </cell>
        </row>
        <row r="16">
          <cell r="A16" t="str">
            <v>015</v>
          </cell>
          <cell r="B16" t="str">
            <v>衣服・その他の繊維製品</v>
          </cell>
          <cell r="D16" t="str">
            <v>15</v>
          </cell>
          <cell r="E16" t="str">
            <v>精密機械</v>
          </cell>
        </row>
        <row r="17">
          <cell r="A17" t="str">
            <v>016</v>
          </cell>
          <cell r="B17" t="str">
            <v>製材・木製品</v>
          </cell>
          <cell r="D17" t="str">
            <v>16</v>
          </cell>
          <cell r="E17" t="str">
            <v>その他の製造工業製品</v>
          </cell>
        </row>
        <row r="18">
          <cell r="A18" t="str">
            <v>017</v>
          </cell>
          <cell r="B18" t="str">
            <v>家具・装備品</v>
          </cell>
          <cell r="D18" t="str">
            <v>17</v>
          </cell>
          <cell r="E18" t="str">
            <v>建設</v>
          </cell>
        </row>
        <row r="19">
          <cell r="A19" t="str">
            <v>018</v>
          </cell>
          <cell r="B19" t="str">
            <v>パルプ・紙</v>
          </cell>
          <cell r="D19" t="str">
            <v>18</v>
          </cell>
          <cell r="E19" t="str">
            <v>電力・ガス・熱供給</v>
          </cell>
        </row>
        <row r="20">
          <cell r="A20" t="str">
            <v>019</v>
          </cell>
          <cell r="B20" t="str">
            <v>紙加工品</v>
          </cell>
          <cell r="D20" t="str">
            <v>19</v>
          </cell>
          <cell r="E20" t="str">
            <v>水道・廃棄物処理</v>
          </cell>
        </row>
        <row r="21">
          <cell r="A21" t="str">
            <v>020</v>
          </cell>
          <cell r="B21" t="str">
            <v>出版・印刷</v>
          </cell>
          <cell r="D21" t="str">
            <v>20</v>
          </cell>
          <cell r="E21" t="str">
            <v>商業</v>
          </cell>
        </row>
        <row r="22">
          <cell r="A22" t="str">
            <v>021</v>
          </cell>
          <cell r="B22" t="str">
            <v>化学肥料</v>
          </cell>
          <cell r="D22" t="str">
            <v>21</v>
          </cell>
          <cell r="E22" t="str">
            <v>金融・保険</v>
          </cell>
        </row>
        <row r="23">
          <cell r="A23" t="str">
            <v>022</v>
          </cell>
          <cell r="B23" t="str">
            <v>無機化学基礎製品</v>
          </cell>
          <cell r="D23" t="str">
            <v>22</v>
          </cell>
          <cell r="E23" t="str">
            <v>不動産</v>
          </cell>
        </row>
        <row r="24">
          <cell r="A24" t="str">
            <v>023</v>
          </cell>
          <cell r="B24" t="str">
            <v>有機化学基礎・中間製品</v>
          </cell>
          <cell r="D24" t="str">
            <v>23</v>
          </cell>
          <cell r="E24" t="str">
            <v>運輸</v>
          </cell>
        </row>
        <row r="25">
          <cell r="A25" t="str">
            <v>024</v>
          </cell>
          <cell r="B25" t="str">
            <v>合成樹脂</v>
          </cell>
          <cell r="D25" t="str">
            <v>24</v>
          </cell>
          <cell r="E25" t="str">
            <v>通信・放送</v>
          </cell>
        </row>
        <row r="26">
          <cell r="A26" t="str">
            <v>025</v>
          </cell>
          <cell r="B26" t="str">
            <v>化学繊維</v>
          </cell>
          <cell r="D26" t="str">
            <v>25</v>
          </cell>
          <cell r="E26" t="str">
            <v>公務</v>
          </cell>
        </row>
        <row r="27">
          <cell r="A27" t="str">
            <v>026</v>
          </cell>
          <cell r="B27" t="str">
            <v>医薬品</v>
          </cell>
          <cell r="D27" t="str">
            <v>26</v>
          </cell>
          <cell r="E27" t="str">
            <v>教育・研究</v>
          </cell>
        </row>
        <row r="28">
          <cell r="A28" t="str">
            <v>027</v>
          </cell>
          <cell r="B28" t="str">
            <v>化学最終製品</v>
          </cell>
          <cell r="D28" t="str">
            <v>27</v>
          </cell>
          <cell r="E28" t="str">
            <v>医療・保健・社会保障</v>
          </cell>
        </row>
        <row r="29">
          <cell r="A29" t="str">
            <v>028</v>
          </cell>
          <cell r="B29" t="str">
            <v>石油製品</v>
          </cell>
          <cell r="D29" t="str">
            <v>28</v>
          </cell>
          <cell r="E29" t="str">
            <v>その他の公共サービス</v>
          </cell>
        </row>
        <row r="30">
          <cell r="A30" t="str">
            <v>029</v>
          </cell>
          <cell r="B30" t="str">
            <v>石炭製品</v>
          </cell>
          <cell r="D30" t="str">
            <v>29</v>
          </cell>
          <cell r="E30" t="str">
            <v>対事業所サービス</v>
          </cell>
        </row>
        <row r="31">
          <cell r="A31" t="str">
            <v>030</v>
          </cell>
          <cell r="B31" t="str">
            <v>プラスチック製品</v>
          </cell>
          <cell r="D31" t="str">
            <v>30</v>
          </cell>
          <cell r="E31" t="str">
            <v>対個人サービス</v>
          </cell>
        </row>
        <row r="32">
          <cell r="A32" t="str">
            <v>031</v>
          </cell>
          <cell r="B32" t="str">
            <v>ゴム製品</v>
          </cell>
          <cell r="D32" t="str">
            <v>31</v>
          </cell>
          <cell r="E32" t="str">
            <v>事務用品</v>
          </cell>
        </row>
        <row r="33">
          <cell r="A33" t="str">
            <v>032</v>
          </cell>
          <cell r="B33" t="str">
            <v>なめし革・毛皮・同製品</v>
          </cell>
          <cell r="D33" t="str">
            <v>32</v>
          </cell>
          <cell r="E33" t="str">
            <v>分類不明</v>
          </cell>
        </row>
        <row r="34">
          <cell r="A34" t="str">
            <v>033</v>
          </cell>
          <cell r="B34" t="str">
            <v>ガラス・ガラス製品</v>
          </cell>
          <cell r="D34">
            <v>33</v>
          </cell>
          <cell r="E34" t="str">
            <v>内生部門計</v>
          </cell>
        </row>
        <row r="35">
          <cell r="A35" t="str">
            <v>034</v>
          </cell>
          <cell r="B35" t="str">
            <v>セメント・セメント製品</v>
          </cell>
          <cell r="D35">
            <v>34</v>
          </cell>
          <cell r="E35" t="str">
            <v>家計外消費支出</v>
          </cell>
        </row>
        <row r="36">
          <cell r="A36" t="str">
            <v>035</v>
          </cell>
          <cell r="B36" t="str">
            <v>陶磁器</v>
          </cell>
          <cell r="D36">
            <v>35</v>
          </cell>
          <cell r="E36" t="str">
            <v>雇用者所得</v>
          </cell>
        </row>
        <row r="37">
          <cell r="A37" t="str">
            <v>036</v>
          </cell>
          <cell r="B37" t="str">
            <v>その他の窯業・土石製品</v>
          </cell>
          <cell r="D37">
            <v>36</v>
          </cell>
          <cell r="E37" t="str">
            <v>営業余剰</v>
          </cell>
        </row>
        <row r="38">
          <cell r="A38" t="str">
            <v>037</v>
          </cell>
          <cell r="B38" t="str">
            <v>銑鉄・粗鋼</v>
          </cell>
          <cell r="D38">
            <v>37</v>
          </cell>
          <cell r="E38" t="str">
            <v>資本減耗引当</v>
          </cell>
        </row>
        <row r="39">
          <cell r="A39" t="str">
            <v>038</v>
          </cell>
          <cell r="B39" t="str">
            <v>鋼材</v>
          </cell>
          <cell r="D39">
            <v>38</v>
          </cell>
          <cell r="E39" t="str">
            <v>間接税（除間接税）</v>
          </cell>
        </row>
        <row r="40">
          <cell r="A40" t="str">
            <v>039</v>
          </cell>
          <cell r="B40" t="str">
            <v>鋳鍛造品・その他の鉄鋼製品</v>
          </cell>
          <cell r="D40">
            <v>39</v>
          </cell>
          <cell r="E40" t="str">
            <v>（控除）補助金</v>
          </cell>
        </row>
        <row r="41">
          <cell r="A41" t="str">
            <v>040</v>
          </cell>
          <cell r="B41" t="str">
            <v>非鉄金属精錬・精製</v>
          </cell>
          <cell r="D41">
            <v>40</v>
          </cell>
          <cell r="E41" t="str">
            <v>租付加価値部門計</v>
          </cell>
        </row>
        <row r="42">
          <cell r="A42" t="str">
            <v>041</v>
          </cell>
          <cell r="B42" t="str">
            <v>非鉄金属加工製品</v>
          </cell>
          <cell r="D42" t="str">
            <v>５４</v>
          </cell>
          <cell r="E42" t="str">
            <v>府内生産額</v>
          </cell>
        </row>
        <row r="43">
          <cell r="A43" t="str">
            <v>042</v>
          </cell>
          <cell r="B43" t="str">
            <v>建設・建築用金属製品</v>
          </cell>
        </row>
        <row r="44">
          <cell r="A44" t="str">
            <v>043</v>
          </cell>
          <cell r="B44" t="str">
            <v>その他の金属製品</v>
          </cell>
        </row>
        <row r="45">
          <cell r="A45" t="str">
            <v>044</v>
          </cell>
          <cell r="B45" t="str">
            <v>一般産業機械</v>
          </cell>
        </row>
        <row r="46">
          <cell r="A46" t="str">
            <v>045</v>
          </cell>
          <cell r="B46" t="str">
            <v>特殊産業機械</v>
          </cell>
        </row>
        <row r="47">
          <cell r="A47" t="str">
            <v>046</v>
          </cell>
          <cell r="B47" t="str">
            <v>その他の一般機器</v>
          </cell>
        </row>
        <row r="48">
          <cell r="A48" t="str">
            <v>047</v>
          </cell>
          <cell r="B48" t="str">
            <v>事務用サービス用機器</v>
          </cell>
        </row>
        <row r="49">
          <cell r="A49" t="str">
            <v>048</v>
          </cell>
          <cell r="B49" t="str">
            <v>民生用電気機械</v>
          </cell>
        </row>
        <row r="50">
          <cell r="A50" t="str">
            <v>049</v>
          </cell>
          <cell r="B50" t="str">
            <v>電子・通信機器</v>
          </cell>
        </row>
        <row r="51">
          <cell r="A51" t="str">
            <v>050</v>
          </cell>
          <cell r="B51" t="str">
            <v>重電機器</v>
          </cell>
        </row>
        <row r="52">
          <cell r="A52" t="str">
            <v>051</v>
          </cell>
          <cell r="B52" t="str">
            <v>その他の電気機器</v>
          </cell>
        </row>
        <row r="53">
          <cell r="A53" t="str">
            <v>052</v>
          </cell>
          <cell r="B53" t="str">
            <v>自動車</v>
          </cell>
        </row>
        <row r="54">
          <cell r="A54" t="str">
            <v>053</v>
          </cell>
          <cell r="B54" t="str">
            <v>船舶・同修理</v>
          </cell>
        </row>
        <row r="55">
          <cell r="A55" t="str">
            <v>054</v>
          </cell>
          <cell r="B55" t="str">
            <v>その他の輸送機械・同修理</v>
          </cell>
        </row>
        <row r="56">
          <cell r="A56" t="str">
            <v>055</v>
          </cell>
          <cell r="B56" t="str">
            <v>精密機械</v>
          </cell>
        </row>
        <row r="57">
          <cell r="A57" t="str">
            <v>056</v>
          </cell>
          <cell r="B57" t="str">
            <v>その他の製造工業製品</v>
          </cell>
        </row>
        <row r="58">
          <cell r="A58" t="str">
            <v>057</v>
          </cell>
          <cell r="B58" t="str">
            <v>建築</v>
          </cell>
        </row>
        <row r="59">
          <cell r="A59" t="str">
            <v>058</v>
          </cell>
          <cell r="B59" t="str">
            <v>建設補修</v>
          </cell>
        </row>
        <row r="60">
          <cell r="A60" t="str">
            <v>059</v>
          </cell>
          <cell r="B60" t="str">
            <v>土木</v>
          </cell>
        </row>
        <row r="61">
          <cell r="A61" t="str">
            <v>060</v>
          </cell>
          <cell r="B61" t="str">
            <v>電力</v>
          </cell>
        </row>
        <row r="62">
          <cell r="A62" t="str">
            <v>061</v>
          </cell>
          <cell r="B62" t="str">
            <v>ガス・熱供給</v>
          </cell>
        </row>
        <row r="63">
          <cell r="A63" t="str">
            <v>062</v>
          </cell>
          <cell r="B63" t="str">
            <v>水道</v>
          </cell>
        </row>
        <row r="64">
          <cell r="A64" t="str">
            <v>063</v>
          </cell>
          <cell r="B64" t="str">
            <v>廃棄物処理</v>
          </cell>
        </row>
        <row r="65">
          <cell r="A65" t="str">
            <v>064</v>
          </cell>
          <cell r="B65" t="str">
            <v>商業</v>
          </cell>
        </row>
        <row r="66">
          <cell r="A66" t="str">
            <v>065</v>
          </cell>
          <cell r="B66" t="str">
            <v>金融・保険</v>
          </cell>
        </row>
        <row r="67">
          <cell r="A67" t="str">
            <v>066</v>
          </cell>
          <cell r="B67" t="str">
            <v>不動産仲介及び賃貸</v>
          </cell>
        </row>
        <row r="68">
          <cell r="A68" t="str">
            <v>067</v>
          </cell>
          <cell r="B68" t="str">
            <v>住宅賃貸</v>
          </cell>
        </row>
        <row r="69">
          <cell r="A69" t="str">
            <v>068</v>
          </cell>
          <cell r="B69" t="str">
            <v>鉄道輸送</v>
          </cell>
        </row>
        <row r="70">
          <cell r="A70" t="str">
            <v>069</v>
          </cell>
          <cell r="B70" t="str">
            <v>道路輸送（除自家輸送）</v>
          </cell>
        </row>
        <row r="71">
          <cell r="A71" t="str">
            <v>070</v>
          </cell>
          <cell r="B71" t="str">
            <v>自家用自動車輸送</v>
          </cell>
        </row>
        <row r="72">
          <cell r="A72" t="str">
            <v>071</v>
          </cell>
          <cell r="B72" t="str">
            <v>水運</v>
          </cell>
        </row>
        <row r="73">
          <cell r="A73" t="str">
            <v>072</v>
          </cell>
          <cell r="B73" t="str">
            <v>航空輸送</v>
          </cell>
        </row>
        <row r="74">
          <cell r="A74" t="str">
            <v>073</v>
          </cell>
          <cell r="B74" t="str">
            <v>貨物運送取扱</v>
          </cell>
        </row>
        <row r="75">
          <cell r="A75" t="str">
            <v>074</v>
          </cell>
          <cell r="B75" t="str">
            <v>倉庫</v>
          </cell>
        </row>
        <row r="76">
          <cell r="A76" t="str">
            <v>075</v>
          </cell>
          <cell r="B76" t="str">
            <v>運輸付帯サービス</v>
          </cell>
        </row>
        <row r="77">
          <cell r="A77" t="str">
            <v>076</v>
          </cell>
          <cell r="B77" t="str">
            <v>通信</v>
          </cell>
        </row>
        <row r="78">
          <cell r="A78" t="str">
            <v>077</v>
          </cell>
          <cell r="B78" t="str">
            <v>放送</v>
          </cell>
        </row>
        <row r="79">
          <cell r="A79" t="str">
            <v>078</v>
          </cell>
          <cell r="B79" t="str">
            <v>公務</v>
          </cell>
        </row>
        <row r="80">
          <cell r="A80" t="str">
            <v>079</v>
          </cell>
          <cell r="B80" t="str">
            <v>教育</v>
          </cell>
        </row>
        <row r="81">
          <cell r="A81" t="str">
            <v>080</v>
          </cell>
          <cell r="B81" t="str">
            <v>研究</v>
          </cell>
        </row>
        <row r="82">
          <cell r="A82" t="str">
            <v>081</v>
          </cell>
          <cell r="B82" t="str">
            <v>医療・保険</v>
          </cell>
        </row>
        <row r="83">
          <cell r="A83" t="str">
            <v>082</v>
          </cell>
          <cell r="B83" t="str">
            <v>社会保険</v>
          </cell>
        </row>
        <row r="84">
          <cell r="A84" t="str">
            <v>083</v>
          </cell>
          <cell r="B84" t="str">
            <v>その他の公共サービス</v>
          </cell>
        </row>
        <row r="85">
          <cell r="A85" t="str">
            <v>084</v>
          </cell>
          <cell r="B85" t="str">
            <v>広告・調査・情報サービス</v>
          </cell>
        </row>
        <row r="86">
          <cell r="A86" t="str">
            <v>085</v>
          </cell>
          <cell r="B86" t="str">
            <v>物品賃貸サービス</v>
          </cell>
        </row>
        <row r="87">
          <cell r="A87" t="str">
            <v>086</v>
          </cell>
          <cell r="B87" t="str">
            <v>自動車・機械修理</v>
          </cell>
        </row>
        <row r="88">
          <cell r="A88" t="str">
            <v>087</v>
          </cell>
          <cell r="B88" t="str">
            <v>その他の対事業所サービス</v>
          </cell>
        </row>
        <row r="89">
          <cell r="A89" t="str">
            <v>088</v>
          </cell>
          <cell r="B89" t="str">
            <v>娯楽サービス</v>
          </cell>
        </row>
        <row r="90">
          <cell r="A90" t="str">
            <v>089</v>
          </cell>
          <cell r="B90" t="str">
            <v>飲食店</v>
          </cell>
        </row>
        <row r="91">
          <cell r="A91" t="str">
            <v>090</v>
          </cell>
          <cell r="B91" t="str">
            <v>旅館・その他の宿泊所</v>
          </cell>
        </row>
        <row r="92">
          <cell r="A92" t="str">
            <v>091</v>
          </cell>
          <cell r="B92" t="str">
            <v>その他の対個人サービス</v>
          </cell>
        </row>
        <row r="93">
          <cell r="A93" t="str">
            <v>092</v>
          </cell>
          <cell r="B93" t="str">
            <v>事務用品</v>
          </cell>
        </row>
        <row r="94">
          <cell r="A94" t="str">
            <v>093</v>
          </cell>
          <cell r="B94" t="str">
            <v>分類不明</v>
          </cell>
        </row>
        <row r="95">
          <cell r="A95" t="str">
            <v>094</v>
          </cell>
          <cell r="B95" t="str">
            <v>内生部門計</v>
          </cell>
        </row>
        <row r="96">
          <cell r="A96" t="str">
            <v>096</v>
          </cell>
          <cell r="B96" t="str">
            <v>家計外消費支出</v>
          </cell>
        </row>
        <row r="97">
          <cell r="A97" t="str">
            <v>097</v>
          </cell>
          <cell r="B97" t="str">
            <v>雇用者所得</v>
          </cell>
        </row>
        <row r="98">
          <cell r="A98" t="str">
            <v>098</v>
          </cell>
          <cell r="B98" t="str">
            <v>営業余剰</v>
          </cell>
        </row>
        <row r="99">
          <cell r="A99" t="str">
            <v>099</v>
          </cell>
          <cell r="B99" t="str">
            <v>資本減耗引当</v>
          </cell>
        </row>
        <row r="100">
          <cell r="A100" t="str">
            <v>100</v>
          </cell>
          <cell r="B100" t="str">
            <v>間接税（除間接税）</v>
          </cell>
        </row>
        <row r="101">
          <cell r="A101" t="str">
            <v>101</v>
          </cell>
          <cell r="B101" t="str">
            <v>（控除）補助金</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4 図9"/>
      <sheetName val="表5 図10,11"/>
      <sheetName val="表6"/>
      <sheetName val="図12"/>
      <sheetName val="表7"/>
      <sheetName val="表8,9改"/>
      <sheetName val="表10 図13"/>
      <sheetName val="図13"/>
      <sheetName val="表11"/>
      <sheetName val="図14"/>
      <sheetName val="図15（案２）"/>
      <sheetName val="表12 図16"/>
      <sheetName val="表13 図17"/>
      <sheetName val="【20160531】p_b04_kihon_seisan_13"/>
      <sheetName val="【20160531】p_b03_kihon_seisan_37"/>
      <sheetName val="【20160531】_b02_kihon_seisan_108"/>
      <sheetName val="【20160526】（コンバート値）生産額推計一覧表"/>
      <sheetName val="【20160531】p_b03_tonyu_keisu_37"/>
      <sheetName val="H23全国13部門表"/>
      <sheetName val="H23全国37部門表"/>
      <sheetName val="H12（全国）生産者価格評価表(108)"/>
      <sheetName val="H12（全国）生産者価格評価表(32)"/>
      <sheetName val="H23（全国）投入係数表(37)"/>
      <sheetName val="H17（大阪）取引基本表（34）"/>
      <sheetName val="H17（大阪府）取引基本表(108）"/>
      <sheetName val="H17（全国）取引基本表（生産者）（13）"/>
      <sheetName val="H17（全国）取引基本表（生産者）（34）"/>
      <sheetName val="H17（全国）取引基本表（生産者）（108部門）"/>
      <sheetName val="【利用せず】表8,9"/>
      <sheetName val="【利用せず】図15"/>
      <sheetName val="【20160519】p_b04_kihon_seisa (2"/>
      <sheetName val="【20160526】p_b03_tonyu_keisu (2"/>
      <sheetName val="【20160526】_b02_kihon_seisan (2"/>
      <sheetName val="【20160519】p_b03_kihon_seisa (2"/>
      <sheetName val="表6(トピックス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N102"/>
  <sheetViews>
    <sheetView tabSelected="1" view="pageBreakPreview" zoomScaleNormal="40" zoomScaleSheetLayoutView="100" workbookViewId="0"/>
  </sheetViews>
  <sheetFormatPr defaultColWidth="9" defaultRowHeight="18" x14ac:dyDescent="0.2"/>
  <cols>
    <col min="1" max="52" width="3.44140625" style="64" customWidth="1"/>
    <col min="53" max="16384" width="9" style="64"/>
  </cols>
  <sheetData>
    <row r="1" spans="1:40" ht="28.8" x14ac:dyDescent="0.2">
      <c r="A1" s="1" t="s">
        <v>168</v>
      </c>
    </row>
    <row r="2" spans="1:40" ht="18.75" customHeight="1" x14ac:dyDescent="0.2">
      <c r="A2" s="1"/>
    </row>
    <row r="3" spans="1:40" ht="18.75" customHeight="1" x14ac:dyDescent="0.2">
      <c r="A3" s="1"/>
      <c r="B3" s="219" t="s">
        <v>141</v>
      </c>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row>
    <row r="4" spans="1:40" ht="18.75" customHeight="1" x14ac:dyDescent="0.2">
      <c r="A4" s="1"/>
      <c r="C4" s="64" t="s">
        <v>163</v>
      </c>
    </row>
    <row r="5" spans="1:40" ht="18.75" customHeight="1" x14ac:dyDescent="0.2">
      <c r="A5" s="1"/>
      <c r="C5" s="64" t="s">
        <v>160</v>
      </c>
    </row>
    <row r="6" spans="1:40" ht="18.75" customHeight="1" x14ac:dyDescent="0.2">
      <c r="A6" s="1"/>
    </row>
    <row r="7" spans="1:40" ht="18.75" customHeight="1" x14ac:dyDescent="0.2">
      <c r="A7" s="1"/>
      <c r="B7" s="219" t="s">
        <v>142</v>
      </c>
      <c r="C7" s="219"/>
      <c r="D7" s="219"/>
      <c r="E7" s="219"/>
      <c r="F7" s="219"/>
      <c r="G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row>
    <row r="8" spans="1:40" ht="18.75" customHeight="1" x14ac:dyDescent="0.2">
      <c r="A8" s="1"/>
      <c r="C8" s="64" t="s">
        <v>183</v>
      </c>
    </row>
    <row r="9" spans="1:40" ht="18.75" customHeight="1" x14ac:dyDescent="0.2">
      <c r="A9" s="1"/>
      <c r="D9" s="64" t="s">
        <v>131</v>
      </c>
    </row>
    <row r="10" spans="1:40" ht="18.75" customHeight="1" x14ac:dyDescent="0.2">
      <c r="A10" s="1"/>
      <c r="D10" s="64" t="s">
        <v>182</v>
      </c>
    </row>
    <row r="11" spans="1:40" ht="18.75" customHeight="1" x14ac:dyDescent="0.2">
      <c r="A11" s="1"/>
      <c r="D11" s="64" t="s">
        <v>175</v>
      </c>
    </row>
    <row r="12" spans="1:40" ht="18.75" customHeight="1" x14ac:dyDescent="0.2">
      <c r="A12" s="1"/>
      <c r="D12" s="64" t="s">
        <v>176</v>
      </c>
    </row>
    <row r="13" spans="1:40" ht="18.75" customHeight="1" x14ac:dyDescent="0.2">
      <c r="A13" s="1"/>
    </row>
    <row r="14" spans="1:40" ht="18.75" customHeight="1" x14ac:dyDescent="0.2">
      <c r="A14" s="1"/>
      <c r="B14" s="219" t="s">
        <v>143</v>
      </c>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row>
    <row r="15" spans="1:40" ht="18.75" customHeight="1" x14ac:dyDescent="0.2">
      <c r="C15" s="64" t="s">
        <v>144</v>
      </c>
    </row>
    <row r="16" spans="1:40" ht="18" customHeight="1" x14ac:dyDescent="0.2"/>
    <row r="17" spans="3:4" ht="18.75" customHeight="1" x14ac:dyDescent="0.2">
      <c r="C17" s="64" t="s">
        <v>121</v>
      </c>
    </row>
    <row r="18" spans="3:4" ht="18.75" customHeight="1" x14ac:dyDescent="0.2">
      <c r="D18" s="64" t="s">
        <v>169</v>
      </c>
    </row>
    <row r="19" spans="3:4" ht="18.75" customHeight="1" x14ac:dyDescent="0.2">
      <c r="C19" s="64" t="s">
        <v>122</v>
      </c>
    </row>
    <row r="20" spans="3:4" ht="18.75" customHeight="1" x14ac:dyDescent="0.2">
      <c r="D20" s="64" t="s">
        <v>170</v>
      </c>
    </row>
    <row r="21" spans="3:4" ht="18.75" customHeight="1" x14ac:dyDescent="0.2">
      <c r="D21" s="64" t="s">
        <v>164</v>
      </c>
    </row>
    <row r="22" spans="3:4" ht="18.75" customHeight="1" x14ac:dyDescent="0.2">
      <c r="C22" s="64" t="s">
        <v>123</v>
      </c>
    </row>
    <row r="23" spans="3:4" ht="18.75" customHeight="1" x14ac:dyDescent="0.2">
      <c r="D23" s="64" t="s">
        <v>128</v>
      </c>
    </row>
    <row r="24" spans="3:4" ht="18.75" customHeight="1" x14ac:dyDescent="0.2">
      <c r="D24" s="64" t="s">
        <v>154</v>
      </c>
    </row>
    <row r="25" spans="3:4" ht="18.75" customHeight="1" x14ac:dyDescent="0.2">
      <c r="C25" s="64" t="s">
        <v>125</v>
      </c>
    </row>
    <row r="26" spans="3:4" ht="18.75" customHeight="1" x14ac:dyDescent="0.2">
      <c r="D26" s="64" t="s">
        <v>146</v>
      </c>
    </row>
    <row r="27" spans="3:4" ht="18.75" customHeight="1" x14ac:dyDescent="0.2">
      <c r="C27" s="64" t="s">
        <v>126</v>
      </c>
    </row>
    <row r="28" spans="3:4" ht="18.75" customHeight="1" x14ac:dyDescent="0.2">
      <c r="D28" s="64" t="s">
        <v>162</v>
      </c>
    </row>
    <row r="29" spans="3:4" ht="18.75" customHeight="1" x14ac:dyDescent="0.2">
      <c r="D29" s="64" t="s">
        <v>145</v>
      </c>
    </row>
    <row r="30" spans="3:4" ht="18.75" customHeight="1" x14ac:dyDescent="0.2">
      <c r="C30" s="64" t="s">
        <v>147</v>
      </c>
    </row>
    <row r="31" spans="3:4" ht="18.75" customHeight="1" x14ac:dyDescent="0.2">
      <c r="D31" s="64" t="s">
        <v>161</v>
      </c>
    </row>
    <row r="32" spans="3:4" ht="18.75" customHeight="1" x14ac:dyDescent="0.2">
      <c r="C32" s="64" t="s">
        <v>130</v>
      </c>
    </row>
    <row r="33" spans="1:40" ht="18.75" customHeight="1" x14ac:dyDescent="0.2">
      <c r="D33" s="64" t="s">
        <v>148</v>
      </c>
    </row>
    <row r="34" spans="1:40" ht="18.75" customHeight="1" x14ac:dyDescent="0.2">
      <c r="D34" s="64" t="s">
        <v>155</v>
      </c>
    </row>
    <row r="35" spans="1:40" ht="18.75" customHeight="1" x14ac:dyDescent="0.2"/>
    <row r="36" spans="1:40" ht="18.75" customHeight="1" x14ac:dyDescent="0.2">
      <c r="A36" s="1"/>
      <c r="B36" s="219" t="s">
        <v>153</v>
      </c>
      <c r="C36" s="219"/>
      <c r="D36" s="219"/>
      <c r="E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row>
    <row r="37" spans="1:40" ht="18.75" customHeight="1" x14ac:dyDescent="0.2">
      <c r="C37" s="64" t="s">
        <v>124</v>
      </c>
    </row>
    <row r="38" spans="1:40" ht="18.75" customHeight="1" x14ac:dyDescent="0.2">
      <c r="D38" s="64" t="s">
        <v>129</v>
      </c>
    </row>
    <row r="39" spans="1:40" ht="18.75" customHeight="1" x14ac:dyDescent="0.2">
      <c r="C39" s="64" t="s">
        <v>127</v>
      </c>
    </row>
    <row r="40" spans="1:40" ht="18.75" customHeight="1" x14ac:dyDescent="0.2">
      <c r="D40" s="64" t="s">
        <v>156</v>
      </c>
    </row>
    <row r="41" spans="1:40" ht="18.75" customHeight="1" x14ac:dyDescent="0.2">
      <c r="C41" s="64" t="s">
        <v>149</v>
      </c>
    </row>
    <row r="42" spans="1:40" ht="18.75" customHeight="1" x14ac:dyDescent="0.2">
      <c r="D42" s="64" t="s">
        <v>157</v>
      </c>
    </row>
    <row r="43" spans="1:40" ht="18.75" customHeight="1" x14ac:dyDescent="0.2">
      <c r="D43" s="64" t="s">
        <v>150</v>
      </c>
    </row>
    <row r="44" spans="1:40" ht="18.75" customHeight="1" x14ac:dyDescent="0.2">
      <c r="D44" s="64" t="s">
        <v>165</v>
      </c>
    </row>
    <row r="45" spans="1:40" ht="18.75" customHeight="1" x14ac:dyDescent="0.2"/>
    <row r="46" spans="1:40" ht="18.75" customHeight="1" x14ac:dyDescent="0.2">
      <c r="B46" s="219" t="s">
        <v>132</v>
      </c>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row>
    <row r="47" spans="1:40" ht="18.75" customHeight="1" x14ac:dyDescent="0.2">
      <c r="C47" s="64" t="s">
        <v>151</v>
      </c>
    </row>
    <row r="48" spans="1:40" ht="18.75" customHeight="1" x14ac:dyDescent="0.2">
      <c r="C48" s="64" t="s">
        <v>152</v>
      </c>
    </row>
    <row r="49" spans="2:40" ht="18.75" customHeight="1" x14ac:dyDescent="0.2"/>
    <row r="50" spans="2:40" ht="18.75" customHeight="1" x14ac:dyDescent="0.2">
      <c r="B50" s="219" t="s">
        <v>133</v>
      </c>
      <c r="C50" s="219"/>
      <c r="D50" s="219"/>
      <c r="E50" s="219"/>
      <c r="F50" s="219"/>
      <c r="G50" s="219"/>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row>
    <row r="51" spans="2:40" s="87" customFormat="1" ht="18.75" customHeight="1" x14ac:dyDescent="0.2">
      <c r="C51" s="87" t="s">
        <v>159</v>
      </c>
    </row>
    <row r="52" spans="2:40" ht="18.75" customHeight="1" x14ac:dyDescent="0.2"/>
    <row r="53" spans="2:40" s="87" customFormat="1" ht="18.75" customHeight="1" x14ac:dyDescent="0.2">
      <c r="B53" s="101" t="s">
        <v>137</v>
      </c>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row>
    <row r="54" spans="2:40" s="87" customFormat="1" ht="18.75" customHeight="1" x14ac:dyDescent="0.2">
      <c r="B54" s="221" t="s">
        <v>177</v>
      </c>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3"/>
    </row>
    <row r="55" spans="2:40" s="87" customFormat="1" ht="18.75" customHeight="1" x14ac:dyDescent="0.2">
      <c r="B55" s="224"/>
      <c r="C55" s="101" t="s">
        <v>158</v>
      </c>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225"/>
    </row>
    <row r="56" spans="2:40" s="87" customFormat="1" ht="18.75" customHeight="1" x14ac:dyDescent="0.2">
      <c r="B56" s="224"/>
      <c r="C56" s="101" t="s">
        <v>136</v>
      </c>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225"/>
    </row>
    <row r="57" spans="2:40" s="87" customFormat="1" ht="18.75" customHeight="1" x14ac:dyDescent="0.2">
      <c r="B57" s="224"/>
      <c r="C57" s="101" t="s">
        <v>135</v>
      </c>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225"/>
    </row>
    <row r="58" spans="2:40" ht="18.75" customHeight="1" x14ac:dyDescent="0.2">
      <c r="B58" s="226"/>
      <c r="C58" s="228" t="s">
        <v>134</v>
      </c>
      <c r="D58" s="227"/>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9"/>
    </row>
    <row r="59" spans="2:40" ht="18.75" customHeight="1" x14ac:dyDescent="0.2">
      <c r="C59" s="220"/>
    </row>
    <row r="60" spans="2:40" ht="18.75" customHeight="1" x14ac:dyDescent="0.2"/>
    <row r="61" spans="2:40" ht="18.75" customHeight="1" x14ac:dyDescent="0.2"/>
    <row r="62" spans="2:40" ht="18.75" customHeight="1" x14ac:dyDescent="0.2"/>
    <row r="63" spans="2:40" ht="18.75" customHeight="1" x14ac:dyDescent="0.2"/>
    <row r="64" spans="2:40" ht="18.75" customHeight="1" x14ac:dyDescent="0.2"/>
    <row r="65" ht="18.75" customHeight="1" x14ac:dyDescent="0.2"/>
    <row r="66" ht="18.75" customHeight="1" x14ac:dyDescent="0.2"/>
    <row r="67" ht="18.75" customHeight="1" x14ac:dyDescent="0.2"/>
    <row r="68" ht="18.75" customHeight="1" x14ac:dyDescent="0.2"/>
    <row r="69" ht="18.75" customHeight="1" x14ac:dyDescent="0.2"/>
    <row r="70" ht="18.75" customHeight="1" x14ac:dyDescent="0.2"/>
    <row r="71" ht="18.75" customHeight="1" x14ac:dyDescent="0.2"/>
    <row r="72" ht="18.75" customHeight="1" x14ac:dyDescent="0.2"/>
    <row r="73" ht="18.75" customHeight="1" x14ac:dyDescent="0.2"/>
    <row r="74" ht="18.75" customHeight="1" x14ac:dyDescent="0.2"/>
    <row r="75" ht="18.75" customHeight="1" x14ac:dyDescent="0.2"/>
    <row r="76" ht="18.75" customHeight="1" x14ac:dyDescent="0.2"/>
    <row r="77" ht="18.75" customHeight="1" x14ac:dyDescent="0.2"/>
    <row r="78" ht="18.75" customHeight="1" x14ac:dyDescent="0.2"/>
    <row r="79" ht="18.75" customHeight="1" x14ac:dyDescent="0.2"/>
    <row r="80"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sheetData>
  <phoneticPr fontId="4"/>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FF"/>
    <pageSetUpPr fitToPage="1"/>
  </sheetPr>
  <dimension ref="A1:T40"/>
  <sheetViews>
    <sheetView zoomScaleNormal="100" workbookViewId="0"/>
  </sheetViews>
  <sheetFormatPr defaultColWidth="9" defaultRowHeight="18" x14ac:dyDescent="0.2"/>
  <cols>
    <col min="1" max="1" width="5.88671875" style="64" customWidth="1"/>
    <col min="2" max="2" width="31.33203125" style="64" customWidth="1"/>
    <col min="3" max="3" width="25.88671875" style="64" customWidth="1"/>
    <col min="4" max="4" width="26.21875" style="64" customWidth="1"/>
    <col min="5" max="5" width="25.88671875" style="64" customWidth="1"/>
    <col min="6" max="6" width="29.109375" customWidth="1"/>
    <col min="7" max="7" width="6.21875" customWidth="1"/>
    <col min="8" max="9" width="8.88671875" customWidth="1"/>
    <col min="10" max="16384" width="9" style="64"/>
  </cols>
  <sheetData>
    <row r="1" spans="1:20" ht="22.2" x14ac:dyDescent="0.2">
      <c r="A1" s="214" t="s">
        <v>119</v>
      </c>
      <c r="B1" s="104"/>
      <c r="C1" s="230"/>
      <c r="D1" s="230"/>
      <c r="E1" s="230"/>
      <c r="F1" s="230"/>
      <c r="G1" s="202"/>
    </row>
    <row r="2" spans="1:20" s="87" customFormat="1" ht="18.600000000000001" thickBot="1" x14ac:dyDescent="0.25">
      <c r="C2" s="203" t="s">
        <v>113</v>
      </c>
      <c r="D2" s="203" t="s">
        <v>114</v>
      </c>
      <c r="E2" s="203" t="s">
        <v>114</v>
      </c>
      <c r="F2" s="203" t="s">
        <v>115</v>
      </c>
      <c r="G2" s="101"/>
    </row>
    <row r="3" spans="1:20" ht="17.25" customHeight="1" thickBot="1" x14ac:dyDescent="0.25">
      <c r="A3" s="148"/>
      <c r="B3" s="149" t="s">
        <v>6</v>
      </c>
      <c r="C3" s="204" t="s">
        <v>120</v>
      </c>
      <c r="D3" s="204" t="s">
        <v>180</v>
      </c>
      <c r="E3" s="204" t="s">
        <v>172</v>
      </c>
      <c r="F3" s="204" t="s">
        <v>173</v>
      </c>
      <c r="G3" s="64"/>
      <c r="H3" s="272" t="s">
        <v>181</v>
      </c>
      <c r="I3" s="273"/>
      <c r="J3" s="273"/>
      <c r="K3" s="273"/>
      <c r="L3" s="273"/>
      <c r="M3" s="273"/>
      <c r="N3" s="273"/>
      <c r="O3" s="273"/>
      <c r="P3" s="273"/>
      <c r="Q3" s="273"/>
      <c r="R3" s="273"/>
      <c r="S3" s="273"/>
      <c r="T3" s="274"/>
    </row>
    <row r="4" spans="1:20" ht="17.25" customHeight="1" thickBot="1" x14ac:dyDescent="0.25">
      <c r="A4" s="150">
        <v>1</v>
      </c>
      <c r="B4" s="151" t="s">
        <v>61</v>
      </c>
      <c r="C4" s="205">
        <v>0</v>
      </c>
      <c r="D4" s="242" t="s">
        <v>178</v>
      </c>
      <c r="E4" s="162" t="s">
        <v>65</v>
      </c>
      <c r="F4" s="213">
        <f>ROUND(276430/467581,4)</f>
        <v>0.59119999999999995</v>
      </c>
      <c r="H4" s="275"/>
      <c r="I4" s="276"/>
      <c r="J4" s="276"/>
      <c r="K4" s="276"/>
      <c r="L4" s="276"/>
      <c r="M4" s="276"/>
      <c r="N4" s="276"/>
      <c r="O4" s="276"/>
      <c r="P4" s="276"/>
      <c r="Q4" s="276"/>
      <c r="R4" s="276"/>
      <c r="S4" s="276"/>
      <c r="T4" s="277"/>
    </row>
    <row r="5" spans="1:20" ht="17.25" customHeight="1" x14ac:dyDescent="0.2">
      <c r="A5" s="152">
        <v>6</v>
      </c>
      <c r="B5" s="153" t="s">
        <v>17</v>
      </c>
      <c r="C5" s="206">
        <v>0</v>
      </c>
      <c r="D5" s="241" t="s">
        <v>178</v>
      </c>
      <c r="E5" s="167" t="s">
        <v>65</v>
      </c>
      <c r="F5" s="215"/>
      <c r="G5" s="212"/>
      <c r="H5" s="275"/>
      <c r="I5" s="276"/>
      <c r="J5" s="276"/>
      <c r="K5" s="276"/>
      <c r="L5" s="276"/>
      <c r="M5" s="276"/>
      <c r="N5" s="276"/>
      <c r="O5" s="276"/>
      <c r="P5" s="276"/>
      <c r="Q5" s="276"/>
      <c r="R5" s="276"/>
      <c r="S5" s="276"/>
      <c r="T5" s="277"/>
    </row>
    <row r="6" spans="1:20" ht="17.25" customHeight="1" x14ac:dyDescent="0.2">
      <c r="A6" s="152">
        <v>11</v>
      </c>
      <c r="B6" s="153" t="s">
        <v>47</v>
      </c>
      <c r="C6" s="206">
        <v>0</v>
      </c>
      <c r="D6" s="241" t="s">
        <v>178</v>
      </c>
      <c r="E6" s="167" t="s">
        <v>65</v>
      </c>
      <c r="F6" s="218"/>
      <c r="G6" s="212"/>
      <c r="H6" s="275"/>
      <c r="I6" s="276"/>
      <c r="J6" s="276"/>
      <c r="K6" s="276"/>
      <c r="L6" s="276"/>
      <c r="M6" s="276"/>
      <c r="N6" s="276"/>
      <c r="O6" s="276"/>
      <c r="P6" s="276"/>
      <c r="Q6" s="276"/>
      <c r="R6" s="276"/>
      <c r="S6" s="276"/>
      <c r="T6" s="277"/>
    </row>
    <row r="7" spans="1:20" ht="17.25" customHeight="1" x14ac:dyDescent="0.2">
      <c r="A7" s="152">
        <v>15</v>
      </c>
      <c r="B7" s="153" t="s">
        <v>18</v>
      </c>
      <c r="C7" s="206">
        <v>0</v>
      </c>
      <c r="D7" s="241" t="s">
        <v>178</v>
      </c>
      <c r="E7" s="167" t="s">
        <v>65</v>
      </c>
      <c r="F7" s="218"/>
      <c r="G7" s="212"/>
      <c r="H7" s="275"/>
      <c r="I7" s="276"/>
      <c r="J7" s="276"/>
      <c r="K7" s="276"/>
      <c r="L7" s="276"/>
      <c r="M7" s="276"/>
      <c r="N7" s="276"/>
      <c r="O7" s="276"/>
      <c r="P7" s="276"/>
      <c r="Q7" s="276"/>
      <c r="R7" s="276"/>
      <c r="S7" s="276"/>
      <c r="T7" s="277"/>
    </row>
    <row r="8" spans="1:20" ht="17.25" customHeight="1" x14ac:dyDescent="0.2">
      <c r="A8" s="154">
        <v>16</v>
      </c>
      <c r="B8" s="155" t="s">
        <v>19</v>
      </c>
      <c r="C8" s="207">
        <v>0</v>
      </c>
      <c r="D8" s="242" t="s">
        <v>178</v>
      </c>
      <c r="E8" s="162" t="s">
        <v>65</v>
      </c>
      <c r="F8" s="218"/>
      <c r="G8" s="212"/>
      <c r="H8" s="275"/>
      <c r="I8" s="276"/>
      <c r="J8" s="276"/>
      <c r="K8" s="276"/>
      <c r="L8" s="276"/>
      <c r="M8" s="276"/>
      <c r="N8" s="276"/>
      <c r="O8" s="276"/>
      <c r="P8" s="276"/>
      <c r="Q8" s="276"/>
      <c r="R8" s="276"/>
      <c r="S8" s="276"/>
      <c r="T8" s="277"/>
    </row>
    <row r="9" spans="1:20" ht="17.25" customHeight="1" x14ac:dyDescent="0.2">
      <c r="A9" s="156">
        <v>20</v>
      </c>
      <c r="B9" s="157" t="s">
        <v>20</v>
      </c>
      <c r="C9" s="208">
        <v>0</v>
      </c>
      <c r="D9" s="243" t="s">
        <v>178</v>
      </c>
      <c r="E9" s="168" t="s">
        <v>65</v>
      </c>
      <c r="F9" s="216"/>
      <c r="H9" s="275"/>
      <c r="I9" s="276"/>
      <c r="J9" s="276"/>
      <c r="K9" s="276"/>
      <c r="L9" s="276"/>
      <c r="M9" s="276"/>
      <c r="N9" s="276"/>
      <c r="O9" s="276"/>
      <c r="P9" s="276"/>
      <c r="Q9" s="276"/>
      <c r="R9" s="276"/>
      <c r="S9" s="276"/>
      <c r="T9" s="277"/>
    </row>
    <row r="10" spans="1:20" ht="17.25" customHeight="1" x14ac:dyDescent="0.2">
      <c r="A10" s="152">
        <v>21</v>
      </c>
      <c r="B10" s="153" t="s">
        <v>21</v>
      </c>
      <c r="C10" s="206">
        <v>0</v>
      </c>
      <c r="D10" s="241" t="s">
        <v>178</v>
      </c>
      <c r="E10" s="167" t="s">
        <v>65</v>
      </c>
      <c r="F10" s="216"/>
      <c r="H10" s="275"/>
      <c r="I10" s="276"/>
      <c r="J10" s="276"/>
      <c r="K10" s="276"/>
      <c r="L10" s="276"/>
      <c r="M10" s="276"/>
      <c r="N10" s="276"/>
      <c r="O10" s="276"/>
      <c r="P10" s="276"/>
      <c r="Q10" s="276"/>
      <c r="R10" s="276"/>
      <c r="S10" s="276"/>
      <c r="T10" s="277"/>
    </row>
    <row r="11" spans="1:20" ht="17.25" customHeight="1" x14ac:dyDescent="0.2">
      <c r="A11" s="152">
        <v>22</v>
      </c>
      <c r="B11" s="153" t="s">
        <v>62</v>
      </c>
      <c r="C11" s="206">
        <v>0</v>
      </c>
      <c r="D11" s="241" t="s">
        <v>178</v>
      </c>
      <c r="E11" s="167" t="s">
        <v>65</v>
      </c>
      <c r="F11" s="216"/>
      <c r="H11" s="275"/>
      <c r="I11" s="276"/>
      <c r="J11" s="276"/>
      <c r="K11" s="276"/>
      <c r="L11" s="276"/>
      <c r="M11" s="276"/>
      <c r="N11" s="276"/>
      <c r="O11" s="276"/>
      <c r="P11" s="276"/>
      <c r="Q11" s="276"/>
      <c r="R11" s="276"/>
      <c r="S11" s="276"/>
      <c r="T11" s="277"/>
    </row>
    <row r="12" spans="1:20" ht="17.25" customHeight="1" x14ac:dyDescent="0.2">
      <c r="A12" s="152">
        <v>25</v>
      </c>
      <c r="B12" s="153" t="s">
        <v>22</v>
      </c>
      <c r="C12" s="206">
        <v>0</v>
      </c>
      <c r="D12" s="241" t="s">
        <v>178</v>
      </c>
      <c r="E12" s="167" t="s">
        <v>65</v>
      </c>
      <c r="F12" s="216"/>
      <c r="H12" s="275"/>
      <c r="I12" s="276"/>
      <c r="J12" s="276"/>
      <c r="K12" s="276"/>
      <c r="L12" s="276"/>
      <c r="M12" s="276"/>
      <c r="N12" s="276"/>
      <c r="O12" s="276"/>
      <c r="P12" s="276"/>
      <c r="Q12" s="276"/>
      <c r="R12" s="276"/>
      <c r="S12" s="276"/>
      <c r="T12" s="277"/>
    </row>
    <row r="13" spans="1:20" ht="17.25" customHeight="1" x14ac:dyDescent="0.2">
      <c r="A13" s="154">
        <v>26</v>
      </c>
      <c r="B13" s="155" t="s">
        <v>23</v>
      </c>
      <c r="C13" s="207">
        <v>0</v>
      </c>
      <c r="D13" s="242" t="s">
        <v>178</v>
      </c>
      <c r="E13" s="162" t="s">
        <v>65</v>
      </c>
      <c r="F13" s="216"/>
      <c r="H13" s="275"/>
      <c r="I13" s="276"/>
      <c r="J13" s="276"/>
      <c r="K13" s="276"/>
      <c r="L13" s="276"/>
      <c r="M13" s="276"/>
      <c r="N13" s="276"/>
      <c r="O13" s="276"/>
      <c r="P13" s="276"/>
      <c r="Q13" s="276"/>
      <c r="R13" s="276"/>
      <c r="S13" s="276"/>
      <c r="T13" s="277"/>
    </row>
    <row r="14" spans="1:20" ht="17.25" customHeight="1" x14ac:dyDescent="0.2">
      <c r="A14" s="156">
        <v>27</v>
      </c>
      <c r="B14" s="157" t="s">
        <v>24</v>
      </c>
      <c r="C14" s="208">
        <v>0</v>
      </c>
      <c r="D14" s="244" t="s">
        <v>178</v>
      </c>
      <c r="E14" s="164" t="s">
        <v>65</v>
      </c>
      <c r="F14" s="216"/>
      <c r="H14" s="275"/>
      <c r="I14" s="276"/>
      <c r="J14" s="276"/>
      <c r="K14" s="276"/>
      <c r="L14" s="276"/>
      <c r="M14" s="276"/>
      <c r="N14" s="276"/>
      <c r="O14" s="276"/>
      <c r="P14" s="276"/>
      <c r="Q14" s="276"/>
      <c r="R14" s="276"/>
      <c r="S14" s="276"/>
      <c r="T14" s="277"/>
    </row>
    <row r="15" spans="1:20" ht="17.25" customHeight="1" x14ac:dyDescent="0.2">
      <c r="A15" s="152">
        <v>28</v>
      </c>
      <c r="B15" s="153" t="s">
        <v>25</v>
      </c>
      <c r="C15" s="206">
        <v>0</v>
      </c>
      <c r="D15" s="245" t="s">
        <v>178</v>
      </c>
      <c r="E15" s="166" t="s">
        <v>65</v>
      </c>
      <c r="F15" s="216"/>
      <c r="H15" s="275"/>
      <c r="I15" s="276"/>
      <c r="J15" s="276"/>
      <c r="K15" s="276"/>
      <c r="L15" s="276"/>
      <c r="M15" s="276"/>
      <c r="N15" s="276"/>
      <c r="O15" s="276"/>
      <c r="P15" s="276"/>
      <c r="Q15" s="276"/>
      <c r="R15" s="276"/>
      <c r="S15" s="276"/>
      <c r="T15" s="277"/>
    </row>
    <row r="16" spans="1:20" ht="17.25" customHeight="1" x14ac:dyDescent="0.2">
      <c r="A16" s="152">
        <v>29</v>
      </c>
      <c r="B16" s="153" t="s">
        <v>48</v>
      </c>
      <c r="C16" s="206">
        <v>0</v>
      </c>
      <c r="D16" s="245" t="s">
        <v>178</v>
      </c>
      <c r="E16" s="166" t="s">
        <v>65</v>
      </c>
      <c r="F16" s="216"/>
      <c r="H16" s="275"/>
      <c r="I16" s="276"/>
      <c r="J16" s="276"/>
      <c r="K16" s="276"/>
      <c r="L16" s="276"/>
      <c r="M16" s="276"/>
      <c r="N16" s="276"/>
      <c r="O16" s="276"/>
      <c r="P16" s="276"/>
      <c r="Q16" s="276"/>
      <c r="R16" s="276"/>
      <c r="S16" s="276"/>
      <c r="T16" s="277"/>
    </row>
    <row r="17" spans="1:20" ht="17.25" customHeight="1" x14ac:dyDescent="0.2">
      <c r="A17" s="152">
        <v>30</v>
      </c>
      <c r="B17" s="153" t="s">
        <v>49</v>
      </c>
      <c r="C17" s="206">
        <v>0</v>
      </c>
      <c r="D17" s="241" t="s">
        <v>178</v>
      </c>
      <c r="E17" s="167" t="s">
        <v>65</v>
      </c>
      <c r="F17" s="216"/>
      <c r="H17" s="275"/>
      <c r="I17" s="276"/>
      <c r="J17" s="276"/>
      <c r="K17" s="276"/>
      <c r="L17" s="276"/>
      <c r="M17" s="276"/>
      <c r="N17" s="276"/>
      <c r="O17" s="276"/>
      <c r="P17" s="276"/>
      <c r="Q17" s="276"/>
      <c r="R17" s="276"/>
      <c r="S17" s="276"/>
      <c r="T17" s="277"/>
    </row>
    <row r="18" spans="1:20" ht="17.25" customHeight="1" x14ac:dyDescent="0.2">
      <c r="A18" s="154">
        <v>31</v>
      </c>
      <c r="B18" s="155" t="s">
        <v>50</v>
      </c>
      <c r="C18" s="207">
        <v>0</v>
      </c>
      <c r="D18" s="246" t="s">
        <v>178</v>
      </c>
      <c r="E18" s="165" t="s">
        <v>65</v>
      </c>
      <c r="F18" s="216"/>
      <c r="H18" s="275"/>
      <c r="I18" s="276"/>
      <c r="J18" s="276"/>
      <c r="K18" s="276"/>
      <c r="L18" s="276"/>
      <c r="M18" s="276"/>
      <c r="N18" s="276"/>
      <c r="O18" s="276"/>
      <c r="P18" s="276"/>
      <c r="Q18" s="276"/>
      <c r="R18" s="276"/>
      <c r="S18" s="276"/>
      <c r="T18" s="277"/>
    </row>
    <row r="19" spans="1:20" ht="17.25" customHeight="1" x14ac:dyDescent="0.2">
      <c r="A19" s="156">
        <v>32</v>
      </c>
      <c r="B19" s="157" t="s">
        <v>51</v>
      </c>
      <c r="C19" s="208">
        <v>0</v>
      </c>
      <c r="D19" s="242" t="s">
        <v>178</v>
      </c>
      <c r="E19" s="162" t="s">
        <v>65</v>
      </c>
      <c r="F19" s="216"/>
      <c r="H19" s="275"/>
      <c r="I19" s="276"/>
      <c r="J19" s="276"/>
      <c r="K19" s="276"/>
      <c r="L19" s="276"/>
      <c r="M19" s="276"/>
      <c r="N19" s="276"/>
      <c r="O19" s="276"/>
      <c r="P19" s="276"/>
      <c r="Q19" s="276"/>
      <c r="R19" s="276"/>
      <c r="S19" s="276"/>
      <c r="T19" s="277"/>
    </row>
    <row r="20" spans="1:20" ht="17.25" customHeight="1" x14ac:dyDescent="0.2">
      <c r="A20" s="152">
        <v>33</v>
      </c>
      <c r="B20" s="153" t="s">
        <v>26</v>
      </c>
      <c r="C20" s="206">
        <v>0</v>
      </c>
      <c r="D20" s="241" t="s">
        <v>178</v>
      </c>
      <c r="E20" s="167" t="s">
        <v>65</v>
      </c>
      <c r="F20" s="216"/>
      <c r="H20" s="275"/>
      <c r="I20" s="276"/>
      <c r="J20" s="276"/>
      <c r="K20" s="276"/>
      <c r="L20" s="276"/>
      <c r="M20" s="276"/>
      <c r="N20" s="276"/>
      <c r="O20" s="276"/>
      <c r="P20" s="276"/>
      <c r="Q20" s="276"/>
      <c r="R20" s="276"/>
      <c r="S20" s="276"/>
      <c r="T20" s="277"/>
    </row>
    <row r="21" spans="1:20" ht="17.25" customHeight="1" x14ac:dyDescent="0.2">
      <c r="A21" s="152">
        <v>34</v>
      </c>
      <c r="B21" s="153" t="s">
        <v>63</v>
      </c>
      <c r="C21" s="206">
        <v>0</v>
      </c>
      <c r="D21" s="241" t="s">
        <v>178</v>
      </c>
      <c r="E21" s="167" t="s">
        <v>65</v>
      </c>
      <c r="F21" s="216"/>
      <c r="H21" s="275"/>
      <c r="I21" s="276"/>
      <c r="J21" s="276"/>
      <c r="K21" s="276"/>
      <c r="L21" s="276"/>
      <c r="M21" s="276"/>
      <c r="N21" s="276"/>
      <c r="O21" s="276"/>
      <c r="P21" s="276"/>
      <c r="Q21" s="276"/>
      <c r="R21" s="276"/>
      <c r="S21" s="276"/>
      <c r="T21" s="277"/>
    </row>
    <row r="22" spans="1:20" ht="17.25" customHeight="1" x14ac:dyDescent="0.2">
      <c r="A22" s="152">
        <v>35</v>
      </c>
      <c r="B22" s="153" t="s">
        <v>27</v>
      </c>
      <c r="C22" s="206">
        <v>0</v>
      </c>
      <c r="D22" s="241" t="s">
        <v>178</v>
      </c>
      <c r="E22" s="167" t="s">
        <v>65</v>
      </c>
      <c r="F22" s="216"/>
      <c r="H22" s="275"/>
      <c r="I22" s="276"/>
      <c r="J22" s="276"/>
      <c r="K22" s="276"/>
      <c r="L22" s="276"/>
      <c r="M22" s="276"/>
      <c r="N22" s="276"/>
      <c r="O22" s="276"/>
      <c r="P22" s="276"/>
      <c r="Q22" s="276"/>
      <c r="R22" s="276"/>
      <c r="S22" s="276"/>
      <c r="T22" s="277"/>
    </row>
    <row r="23" spans="1:20" ht="17.25" customHeight="1" x14ac:dyDescent="0.2">
      <c r="A23" s="154">
        <v>39</v>
      </c>
      <c r="B23" s="155" t="s">
        <v>0</v>
      </c>
      <c r="C23" s="207">
        <v>0</v>
      </c>
      <c r="D23" s="242" t="s">
        <v>178</v>
      </c>
      <c r="E23" s="162" t="s">
        <v>65</v>
      </c>
      <c r="F23" s="216"/>
      <c r="H23" s="275"/>
      <c r="I23" s="276"/>
      <c r="J23" s="276"/>
      <c r="K23" s="276"/>
      <c r="L23" s="276"/>
      <c r="M23" s="276"/>
      <c r="N23" s="276"/>
      <c r="O23" s="276"/>
      <c r="P23" s="276"/>
      <c r="Q23" s="276"/>
      <c r="R23" s="276"/>
      <c r="S23" s="276"/>
      <c r="T23" s="277"/>
    </row>
    <row r="24" spans="1:20" ht="17.25" customHeight="1" x14ac:dyDescent="0.2">
      <c r="A24" s="156">
        <v>41</v>
      </c>
      <c r="B24" s="157" t="s">
        <v>28</v>
      </c>
      <c r="C24" s="208">
        <v>0</v>
      </c>
      <c r="D24" s="244" t="s">
        <v>178</v>
      </c>
      <c r="E24" s="164" t="s">
        <v>138</v>
      </c>
      <c r="F24" s="216"/>
      <c r="H24" s="275"/>
      <c r="I24" s="276"/>
      <c r="J24" s="276"/>
      <c r="K24" s="276"/>
      <c r="L24" s="276"/>
      <c r="M24" s="276"/>
      <c r="N24" s="276"/>
      <c r="O24" s="276"/>
      <c r="P24" s="276"/>
      <c r="Q24" s="276"/>
      <c r="R24" s="276"/>
      <c r="S24" s="276"/>
      <c r="T24" s="277"/>
    </row>
    <row r="25" spans="1:20" ht="17.25" customHeight="1" x14ac:dyDescent="0.2">
      <c r="A25" s="152">
        <v>46</v>
      </c>
      <c r="B25" s="153" t="s">
        <v>29</v>
      </c>
      <c r="C25" s="206">
        <v>0</v>
      </c>
      <c r="D25" s="245" t="s">
        <v>178</v>
      </c>
      <c r="E25" s="166" t="s">
        <v>138</v>
      </c>
      <c r="F25" s="216"/>
      <c r="H25" s="275"/>
      <c r="I25" s="276"/>
      <c r="J25" s="276"/>
      <c r="K25" s="276"/>
      <c r="L25" s="276"/>
      <c r="M25" s="276"/>
      <c r="N25" s="276"/>
      <c r="O25" s="276"/>
      <c r="P25" s="276"/>
      <c r="Q25" s="276"/>
      <c r="R25" s="276"/>
      <c r="S25" s="276"/>
      <c r="T25" s="277"/>
    </row>
    <row r="26" spans="1:20" ht="17.25" customHeight="1" x14ac:dyDescent="0.2">
      <c r="A26" s="152">
        <v>47</v>
      </c>
      <c r="B26" s="153" t="s">
        <v>52</v>
      </c>
      <c r="C26" s="206">
        <v>0</v>
      </c>
      <c r="D26" s="245" t="s">
        <v>178</v>
      </c>
      <c r="E26" s="166" t="s">
        <v>138</v>
      </c>
      <c r="F26" s="216"/>
      <c r="H26" s="275"/>
      <c r="I26" s="276"/>
      <c r="J26" s="276"/>
      <c r="K26" s="276"/>
      <c r="L26" s="276"/>
      <c r="M26" s="276"/>
      <c r="N26" s="276"/>
      <c r="O26" s="276"/>
      <c r="P26" s="276"/>
      <c r="Q26" s="276"/>
      <c r="R26" s="276"/>
      <c r="S26" s="276"/>
      <c r="T26" s="277"/>
    </row>
    <row r="27" spans="1:20" ht="17.25" customHeight="1" x14ac:dyDescent="0.2">
      <c r="A27" s="152">
        <v>48</v>
      </c>
      <c r="B27" s="153" t="s">
        <v>53</v>
      </c>
      <c r="C27" s="206">
        <v>0</v>
      </c>
      <c r="D27" s="241" t="s">
        <v>178</v>
      </c>
      <c r="E27" s="167" t="s">
        <v>138</v>
      </c>
      <c r="F27" s="216"/>
      <c r="H27" s="275"/>
      <c r="I27" s="276"/>
      <c r="J27" s="276"/>
      <c r="K27" s="276"/>
      <c r="L27" s="276"/>
      <c r="M27" s="276"/>
      <c r="N27" s="276"/>
      <c r="O27" s="276"/>
      <c r="P27" s="276"/>
      <c r="Q27" s="276"/>
      <c r="R27" s="276"/>
      <c r="S27" s="276"/>
      <c r="T27" s="277"/>
    </row>
    <row r="28" spans="1:20" ht="17.25" customHeight="1" x14ac:dyDescent="0.2">
      <c r="A28" s="154">
        <v>51</v>
      </c>
      <c r="B28" s="155" t="s">
        <v>1</v>
      </c>
      <c r="C28" s="207">
        <v>0</v>
      </c>
      <c r="D28" s="246" t="s">
        <v>178</v>
      </c>
      <c r="E28" s="165" t="s">
        <v>138</v>
      </c>
      <c r="F28" s="216"/>
      <c r="H28" s="275"/>
      <c r="I28" s="276"/>
      <c r="J28" s="276"/>
      <c r="K28" s="276"/>
      <c r="L28" s="276"/>
      <c r="M28" s="276"/>
      <c r="N28" s="276"/>
      <c r="O28" s="276"/>
      <c r="P28" s="276"/>
      <c r="Q28" s="276"/>
      <c r="R28" s="276"/>
      <c r="S28" s="276"/>
      <c r="T28" s="277"/>
    </row>
    <row r="29" spans="1:20" ht="17.25" customHeight="1" x14ac:dyDescent="0.2">
      <c r="A29" s="156">
        <v>53</v>
      </c>
      <c r="B29" s="157" t="s">
        <v>2</v>
      </c>
      <c r="C29" s="208">
        <v>0</v>
      </c>
      <c r="D29" s="242" t="s">
        <v>178</v>
      </c>
      <c r="E29" s="162" t="s">
        <v>102</v>
      </c>
      <c r="F29" s="216"/>
      <c r="H29" s="275"/>
      <c r="I29" s="276"/>
      <c r="J29" s="276"/>
      <c r="K29" s="276"/>
      <c r="L29" s="276"/>
      <c r="M29" s="276"/>
      <c r="N29" s="276"/>
      <c r="O29" s="276"/>
      <c r="P29" s="276"/>
      <c r="Q29" s="276"/>
      <c r="R29" s="276"/>
      <c r="S29" s="276"/>
      <c r="T29" s="277"/>
    </row>
    <row r="30" spans="1:20" ht="17.25" customHeight="1" x14ac:dyDescent="0.2">
      <c r="A30" s="152">
        <v>55</v>
      </c>
      <c r="B30" s="153" t="s">
        <v>30</v>
      </c>
      <c r="C30" s="206">
        <v>0</v>
      </c>
      <c r="D30" s="241" t="s">
        <v>178</v>
      </c>
      <c r="E30" s="167" t="s">
        <v>102</v>
      </c>
      <c r="F30" s="216"/>
      <c r="H30" s="275"/>
      <c r="I30" s="276"/>
      <c r="J30" s="276"/>
      <c r="K30" s="276"/>
      <c r="L30" s="276"/>
      <c r="M30" s="276"/>
      <c r="N30" s="276"/>
      <c r="O30" s="276"/>
      <c r="P30" s="276"/>
      <c r="Q30" s="276"/>
      <c r="R30" s="276"/>
      <c r="S30" s="276"/>
      <c r="T30" s="277"/>
    </row>
    <row r="31" spans="1:20" ht="17.25" customHeight="1" x14ac:dyDescent="0.2">
      <c r="A31" s="152">
        <v>57</v>
      </c>
      <c r="B31" s="153" t="s">
        <v>54</v>
      </c>
      <c r="C31" s="206">
        <v>0</v>
      </c>
      <c r="D31" s="242" t="s">
        <v>178</v>
      </c>
      <c r="E31" s="162" t="s">
        <v>102</v>
      </c>
      <c r="F31" s="216"/>
      <c r="H31" s="275"/>
      <c r="I31" s="276"/>
      <c r="J31" s="276"/>
      <c r="K31" s="276"/>
      <c r="L31" s="276"/>
      <c r="M31" s="276"/>
      <c r="N31" s="276"/>
      <c r="O31" s="276"/>
      <c r="P31" s="276"/>
      <c r="Q31" s="276"/>
      <c r="R31" s="276"/>
      <c r="S31" s="276"/>
      <c r="T31" s="277"/>
    </row>
    <row r="32" spans="1:20" ht="17.25" customHeight="1" x14ac:dyDescent="0.2">
      <c r="A32" s="152">
        <v>59</v>
      </c>
      <c r="B32" s="153" t="s">
        <v>55</v>
      </c>
      <c r="C32" s="206">
        <v>0</v>
      </c>
      <c r="D32" s="241" t="s">
        <v>178</v>
      </c>
      <c r="E32" s="167" t="s">
        <v>65</v>
      </c>
      <c r="F32" s="216"/>
      <c r="H32" s="275"/>
      <c r="I32" s="276"/>
      <c r="J32" s="276"/>
      <c r="K32" s="276"/>
      <c r="L32" s="276"/>
      <c r="M32" s="276"/>
      <c r="N32" s="276"/>
      <c r="O32" s="276"/>
      <c r="P32" s="276"/>
      <c r="Q32" s="276"/>
      <c r="R32" s="276"/>
      <c r="S32" s="276"/>
      <c r="T32" s="277"/>
    </row>
    <row r="33" spans="1:20" ht="17.25" customHeight="1" x14ac:dyDescent="0.2">
      <c r="A33" s="154">
        <v>61</v>
      </c>
      <c r="B33" s="155" t="s">
        <v>3</v>
      </c>
      <c r="C33" s="207">
        <v>0</v>
      </c>
      <c r="D33" s="246" t="s">
        <v>178</v>
      </c>
      <c r="E33" s="165" t="s">
        <v>138</v>
      </c>
      <c r="F33" s="216"/>
      <c r="H33" s="275"/>
      <c r="I33" s="276"/>
      <c r="J33" s="276"/>
      <c r="K33" s="276"/>
      <c r="L33" s="276"/>
      <c r="M33" s="276"/>
      <c r="N33" s="276"/>
      <c r="O33" s="276"/>
      <c r="P33" s="276"/>
      <c r="Q33" s="276"/>
      <c r="R33" s="276"/>
      <c r="S33" s="276"/>
      <c r="T33" s="277"/>
    </row>
    <row r="34" spans="1:20" ht="17.25" customHeight="1" x14ac:dyDescent="0.2">
      <c r="A34" s="156">
        <v>63</v>
      </c>
      <c r="B34" s="157" t="s">
        <v>31</v>
      </c>
      <c r="C34" s="208">
        <v>0</v>
      </c>
      <c r="D34" s="242" t="s">
        <v>178</v>
      </c>
      <c r="E34" s="162" t="s">
        <v>138</v>
      </c>
      <c r="F34" s="216"/>
      <c r="H34" s="275"/>
      <c r="I34" s="276"/>
      <c r="J34" s="276"/>
      <c r="K34" s="276"/>
      <c r="L34" s="276"/>
      <c r="M34" s="276"/>
      <c r="N34" s="276"/>
      <c r="O34" s="276"/>
      <c r="P34" s="276"/>
      <c r="Q34" s="276"/>
      <c r="R34" s="276"/>
      <c r="S34" s="276"/>
      <c r="T34" s="277"/>
    </row>
    <row r="35" spans="1:20" ht="17.25" customHeight="1" x14ac:dyDescent="0.2">
      <c r="A35" s="158">
        <v>64</v>
      </c>
      <c r="B35" s="159" t="s">
        <v>56</v>
      </c>
      <c r="C35" s="209">
        <v>0</v>
      </c>
      <c r="D35" s="247" t="s">
        <v>178</v>
      </c>
      <c r="E35" s="167" t="s">
        <v>138</v>
      </c>
      <c r="F35" s="216"/>
      <c r="H35" s="275"/>
      <c r="I35" s="276"/>
      <c r="J35" s="276"/>
      <c r="K35" s="276"/>
      <c r="L35" s="276"/>
      <c r="M35" s="276"/>
      <c r="N35" s="276"/>
      <c r="O35" s="276"/>
      <c r="P35" s="276"/>
      <c r="Q35" s="276"/>
      <c r="R35" s="276"/>
      <c r="S35" s="276"/>
      <c r="T35" s="277"/>
    </row>
    <row r="36" spans="1:20" ht="17.25" customHeight="1" x14ac:dyDescent="0.2">
      <c r="A36" s="158">
        <v>65</v>
      </c>
      <c r="B36" s="159" t="s">
        <v>64</v>
      </c>
      <c r="C36" s="209">
        <v>0</v>
      </c>
      <c r="D36" s="247" t="s">
        <v>178</v>
      </c>
      <c r="E36" s="167" t="s">
        <v>138</v>
      </c>
      <c r="F36" s="216"/>
      <c r="H36" s="275"/>
      <c r="I36" s="276"/>
      <c r="J36" s="276"/>
      <c r="K36" s="276"/>
      <c r="L36" s="276"/>
      <c r="M36" s="276"/>
      <c r="N36" s="276"/>
      <c r="O36" s="276"/>
      <c r="P36" s="276"/>
      <c r="Q36" s="276"/>
      <c r="R36" s="276"/>
      <c r="S36" s="276"/>
      <c r="T36" s="277"/>
    </row>
    <row r="37" spans="1:20" ht="17.25" customHeight="1" x14ac:dyDescent="0.2">
      <c r="A37" s="152">
        <v>66</v>
      </c>
      <c r="B37" s="153" t="s">
        <v>32</v>
      </c>
      <c r="C37" s="206">
        <v>0</v>
      </c>
      <c r="D37" s="241" t="s">
        <v>178</v>
      </c>
      <c r="E37" s="167" t="s">
        <v>138</v>
      </c>
      <c r="F37" s="216"/>
      <c r="H37" s="275"/>
      <c r="I37" s="276"/>
      <c r="J37" s="276"/>
      <c r="K37" s="276"/>
      <c r="L37" s="276"/>
      <c r="M37" s="276"/>
      <c r="N37" s="276"/>
      <c r="O37" s="276"/>
      <c r="P37" s="276"/>
      <c r="Q37" s="276"/>
      <c r="R37" s="276"/>
      <c r="S37" s="276"/>
      <c r="T37" s="277"/>
    </row>
    <row r="38" spans="1:20" ht="17.25" customHeight="1" x14ac:dyDescent="0.2">
      <c r="A38" s="154">
        <v>67</v>
      </c>
      <c r="B38" s="155" t="s">
        <v>33</v>
      </c>
      <c r="C38" s="207">
        <v>0</v>
      </c>
      <c r="D38" s="242" t="s">
        <v>178</v>
      </c>
      <c r="E38" s="162" t="s">
        <v>138</v>
      </c>
      <c r="F38" s="216"/>
      <c r="H38" s="275"/>
      <c r="I38" s="276"/>
      <c r="J38" s="276"/>
      <c r="K38" s="276"/>
      <c r="L38" s="276"/>
      <c r="M38" s="276"/>
      <c r="N38" s="276"/>
      <c r="O38" s="276"/>
      <c r="P38" s="276"/>
      <c r="Q38" s="276"/>
      <c r="R38" s="276"/>
      <c r="S38" s="276"/>
      <c r="T38" s="277"/>
    </row>
    <row r="39" spans="1:20" ht="17.25" customHeight="1" x14ac:dyDescent="0.2">
      <c r="A39" s="158">
        <v>68</v>
      </c>
      <c r="B39" s="159" t="s">
        <v>4</v>
      </c>
      <c r="C39" s="209">
        <v>0</v>
      </c>
      <c r="D39" s="241" t="s">
        <v>178</v>
      </c>
      <c r="E39" s="168" t="s">
        <v>138</v>
      </c>
      <c r="F39" s="216"/>
      <c r="H39" s="275"/>
      <c r="I39" s="276"/>
      <c r="J39" s="276"/>
      <c r="K39" s="276"/>
      <c r="L39" s="276"/>
      <c r="M39" s="276"/>
      <c r="N39" s="276"/>
      <c r="O39" s="276"/>
      <c r="P39" s="276"/>
      <c r="Q39" s="276"/>
      <c r="R39" s="276"/>
      <c r="S39" s="276"/>
      <c r="T39" s="277"/>
    </row>
    <row r="40" spans="1:20" ht="17.25" customHeight="1" thickBot="1" x14ac:dyDescent="0.25">
      <c r="A40" s="160">
        <v>69</v>
      </c>
      <c r="B40" s="161" t="s">
        <v>5</v>
      </c>
      <c r="C40" s="210">
        <v>0</v>
      </c>
      <c r="D40" s="248" t="s">
        <v>178</v>
      </c>
      <c r="E40" s="163" t="s">
        <v>65</v>
      </c>
      <c r="F40" s="217"/>
      <c r="H40" s="278"/>
      <c r="I40" s="279"/>
      <c r="J40" s="279"/>
      <c r="K40" s="279"/>
      <c r="L40" s="279"/>
      <c r="M40" s="279"/>
      <c r="N40" s="279"/>
      <c r="O40" s="279"/>
      <c r="P40" s="279"/>
      <c r="Q40" s="279"/>
      <c r="R40" s="279"/>
      <c r="S40" s="279"/>
      <c r="T40" s="280"/>
    </row>
  </sheetData>
  <mergeCells count="1">
    <mergeCell ref="H3:T40"/>
  </mergeCells>
  <phoneticPr fontId="4"/>
  <dataValidations count="2">
    <dataValidation imeMode="off" allowBlank="1" showInputMessage="1" showErrorMessage="1" sqref="C4:C40" xr:uid="{00000000-0002-0000-0100-000000000000}"/>
    <dataValidation type="list" imeMode="off" allowBlank="1" showInputMessage="1" showErrorMessage="1" sqref="D4:D40" xr:uid="{10341FEB-2636-4450-B015-B3375625688B}">
      <formula1>"令和２年平均,府内産100％,府外産(府内産0%)"</formula1>
    </dataValidation>
  </dataValidations>
  <pageMargins left="0.7" right="0.7" top="0.75" bottom="0.75" header="0.3" footer="0.3"/>
  <pageSetup paperSize="9" scale="5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リスト用!$A$1:$A$2</xm:f>
          </x14:formula1>
          <xm:sqref>E4:E23 E32 E40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pageSetUpPr fitToPage="1"/>
  </sheetPr>
  <dimension ref="B1:X60"/>
  <sheetViews>
    <sheetView showGridLines="0" zoomScaleNormal="100" workbookViewId="0">
      <pane xSplit="3" ySplit="6" topLeftCell="D7" activePane="bottomRight" state="frozen"/>
      <selection activeCell="B1" sqref="B1"/>
      <selection pane="topRight" activeCell="B1" sqref="B1"/>
      <selection pane="bottomLeft" activeCell="B1" sqref="B1"/>
      <selection pane="bottomRight"/>
    </sheetView>
  </sheetViews>
  <sheetFormatPr defaultColWidth="9" defaultRowHeight="15" x14ac:dyDescent="0.2"/>
  <cols>
    <col min="1" max="1" width="1.33203125" style="2" customWidth="1"/>
    <col min="2" max="2" width="3.6640625" style="2" customWidth="1"/>
    <col min="3" max="3" width="22.21875" style="2" bestFit="1" customWidth="1"/>
    <col min="4" max="4" width="15" style="2" customWidth="1"/>
    <col min="5" max="5" width="8.6640625" style="2" customWidth="1"/>
    <col min="6" max="6" width="15" style="2" customWidth="1"/>
    <col min="7" max="7" width="14.77734375" style="2" customWidth="1"/>
    <col min="8" max="8" width="8.6640625" style="2" customWidth="1"/>
    <col min="9" max="9" width="15" style="2" customWidth="1"/>
    <col min="10" max="10" width="8.6640625" style="2" customWidth="1"/>
    <col min="11" max="11" width="15" style="2" customWidth="1"/>
    <col min="12" max="12" width="8.6640625" style="2" customWidth="1"/>
    <col min="13" max="13" width="15" style="2" customWidth="1"/>
    <col min="14" max="14" width="8.6640625" style="2" customWidth="1"/>
    <col min="15" max="15" width="15" style="2" customWidth="1"/>
    <col min="16" max="16" width="8.6640625" style="2" customWidth="1"/>
    <col min="17" max="17" width="15" style="2" customWidth="1"/>
    <col min="18" max="18" width="8.6640625" style="2" customWidth="1"/>
    <col min="19" max="19" width="15" style="2" customWidth="1"/>
    <col min="20" max="20" width="8.6640625" style="2" customWidth="1"/>
    <col min="21" max="21" width="15" style="2" customWidth="1"/>
    <col min="22" max="22" width="8.6640625" style="2" customWidth="1"/>
    <col min="23" max="23" width="15" style="2" customWidth="1"/>
    <col min="24" max="16384" width="9" style="2"/>
  </cols>
  <sheetData>
    <row r="1" spans="2:24" ht="28.8" x14ac:dyDescent="0.2">
      <c r="B1" s="1" t="s">
        <v>168</v>
      </c>
      <c r="O1" s="299" t="s">
        <v>140</v>
      </c>
      <c r="P1" s="291">
        <f>【入力シート】!F4</f>
        <v>0.59119999999999995</v>
      </c>
    </row>
    <row r="2" spans="2:24" ht="18" customHeight="1" thickBot="1" x14ac:dyDescent="0.25">
      <c r="B2" s="1"/>
      <c r="O2" s="299"/>
      <c r="P2" s="292"/>
    </row>
    <row r="3" spans="2:24" ht="48.75" customHeight="1" x14ac:dyDescent="0.2">
      <c r="B3" s="3"/>
      <c r="C3" s="3"/>
      <c r="D3" s="4" t="s">
        <v>40</v>
      </c>
      <c r="F3" s="4" t="s">
        <v>41</v>
      </c>
      <c r="G3" s="4"/>
      <c r="I3" s="211" t="s">
        <v>116</v>
      </c>
      <c r="K3" s="4" t="s">
        <v>8</v>
      </c>
      <c r="M3" s="4" t="s">
        <v>10</v>
      </c>
      <c r="O3" s="211" t="s">
        <v>117</v>
      </c>
      <c r="Q3" s="211" t="s">
        <v>36</v>
      </c>
      <c r="S3" s="4" t="s">
        <v>8</v>
      </c>
      <c r="U3" s="4" t="s">
        <v>10</v>
      </c>
      <c r="W3" s="211" t="s">
        <v>118</v>
      </c>
      <c r="X3" s="5"/>
    </row>
    <row r="4" spans="2:24" ht="29.4" thickBot="1" x14ac:dyDescent="0.25">
      <c r="B4" s="1"/>
      <c r="C4" s="6"/>
      <c r="D4" s="7">
        <f>SUM(D7:D43)</f>
        <v>0</v>
      </c>
      <c r="E4" s="8" t="s">
        <v>7</v>
      </c>
      <c r="F4" s="7">
        <f>SUM(F7:F43)</f>
        <v>0</v>
      </c>
      <c r="G4" s="8" t="s">
        <v>7</v>
      </c>
      <c r="I4" s="7">
        <f>SUM(I7:I43)</f>
        <v>0</v>
      </c>
      <c r="J4" s="8" t="s">
        <v>7</v>
      </c>
      <c r="K4" s="7">
        <f>SUM(K7:K43)</f>
        <v>0</v>
      </c>
      <c r="L4" s="8" t="s">
        <v>7</v>
      </c>
      <c r="M4" s="7">
        <f>SUM(M7:M43)</f>
        <v>0</v>
      </c>
      <c r="N4" s="8" t="s">
        <v>12</v>
      </c>
      <c r="O4" s="7">
        <f>SUM(O7:O43)</f>
        <v>0</v>
      </c>
      <c r="P4" s="8" t="s">
        <v>7</v>
      </c>
      <c r="Q4" s="7">
        <f>SUM(Q7:Q43)</f>
        <v>0</v>
      </c>
      <c r="R4" s="8" t="s">
        <v>7</v>
      </c>
      <c r="S4" s="7">
        <f>SUM(S7:S43)</f>
        <v>0</v>
      </c>
      <c r="T4" s="8" t="s">
        <v>7</v>
      </c>
      <c r="U4" s="7">
        <f>SUM(U7:U43)</f>
        <v>0</v>
      </c>
      <c r="V4" s="8" t="s">
        <v>12</v>
      </c>
      <c r="W4" s="7">
        <f>SUM(W7:W43)</f>
        <v>0</v>
      </c>
      <c r="X4" s="8" t="s">
        <v>7</v>
      </c>
    </row>
    <row r="5" spans="2:24" ht="6" customHeight="1" thickTop="1" thickBot="1" x14ac:dyDescent="0.25"/>
    <row r="6" spans="2:24" ht="12" customHeight="1" thickBot="1" x14ac:dyDescent="0.25">
      <c r="B6" s="9"/>
      <c r="C6" s="10" t="s">
        <v>6</v>
      </c>
      <c r="D6" s="11" t="s">
        <v>45</v>
      </c>
      <c r="F6" s="249" t="s">
        <v>42</v>
      </c>
      <c r="G6" s="256" t="s">
        <v>179</v>
      </c>
      <c r="I6" s="12" t="s">
        <v>35</v>
      </c>
      <c r="K6" s="13" t="s">
        <v>9</v>
      </c>
      <c r="M6" s="14" t="s">
        <v>11</v>
      </c>
      <c r="O6" s="15" t="s">
        <v>13</v>
      </c>
      <c r="Q6" s="16" t="s">
        <v>35</v>
      </c>
      <c r="S6" s="17" t="s">
        <v>8</v>
      </c>
      <c r="U6" s="18" t="s">
        <v>10</v>
      </c>
      <c r="W6" s="19" t="s">
        <v>13</v>
      </c>
    </row>
    <row r="7" spans="2:24" ht="12" customHeight="1" x14ac:dyDescent="0.2">
      <c r="B7" s="20">
        <v>1</v>
      </c>
      <c r="C7" s="21" t="s">
        <v>61</v>
      </c>
      <c r="D7" s="22">
        <f>'生産者価格への変換（計算シート）'!L4</f>
        <v>0</v>
      </c>
      <c r="F7" s="250" cm="1">
        <f t="array" ref="F7">_xlfn.IFS(G7="府内産100％",D7*1,G7="府外産(府内産0%)",D7*0,G7="令和２年平均",D7*各係数!AS5)</f>
        <v>0</v>
      </c>
      <c r="G7" s="257" t="str">
        <f>【入力シート】!D4</f>
        <v>令和２年平均</v>
      </c>
      <c r="I7" s="23">
        <f t="array" ref="I7:I43">MMULT(各係数!C5:AM41,【経済波及効果推計シート】!F7:F43)</f>
        <v>0</v>
      </c>
      <c r="K7" s="24">
        <f>I7*各係数!AO5</f>
        <v>0</v>
      </c>
      <c r="M7" s="25">
        <f>I7*各係数!AP5*100</f>
        <v>0</v>
      </c>
      <c r="O7" s="26">
        <f>I7*各係数!AQ5</f>
        <v>0</v>
      </c>
      <c r="Q7" s="27">
        <f>$O$4*$P$1*各係数!AR5</f>
        <v>0</v>
      </c>
      <c r="S7" s="28">
        <f>Q7*各係数!AO5</f>
        <v>0</v>
      </c>
      <c r="U7" s="29">
        <f>Q7*各係数!AP5*100</f>
        <v>0</v>
      </c>
      <c r="W7" s="30">
        <f>Q7*各係数!AQ5</f>
        <v>0</v>
      </c>
    </row>
    <row r="8" spans="2:24" ht="12" customHeight="1" x14ac:dyDescent="0.2">
      <c r="B8" s="31">
        <v>6</v>
      </c>
      <c r="C8" s="32" t="s">
        <v>17</v>
      </c>
      <c r="D8" s="33">
        <f>'生産者価格への変換（計算シート）'!L5</f>
        <v>0</v>
      </c>
      <c r="F8" s="251" cm="1">
        <f t="array" ref="F8">_xlfn.IFS(G8="府内産100％",D8*1,G8="府外産(府内産0%)",D8*0,G8="令和２年平均",D8*各係数!AS6)</f>
        <v>0</v>
      </c>
      <c r="G8" s="258" t="str">
        <f>【入力シート】!D5</f>
        <v>令和２年平均</v>
      </c>
      <c r="I8" s="34">
        <v>0</v>
      </c>
      <c r="K8" s="35">
        <f>I8*各係数!AO6</f>
        <v>0</v>
      </c>
      <c r="M8" s="36">
        <f>I8*各係数!AP6*100</f>
        <v>0</v>
      </c>
      <c r="O8" s="37">
        <f>I8*各係数!AQ6</f>
        <v>0</v>
      </c>
      <c r="Q8" s="38">
        <f>$O$4*$P$1*各係数!AR6</f>
        <v>0</v>
      </c>
      <c r="S8" s="39">
        <f>Q8*各係数!AO6</f>
        <v>0</v>
      </c>
      <c r="U8" s="40">
        <f>Q8*各係数!AP6*100</f>
        <v>0</v>
      </c>
      <c r="W8" s="41">
        <f>Q8*各係数!AQ6</f>
        <v>0</v>
      </c>
    </row>
    <row r="9" spans="2:24" ht="12" customHeight="1" x14ac:dyDescent="0.2">
      <c r="B9" s="31">
        <v>11</v>
      </c>
      <c r="C9" s="32" t="s">
        <v>47</v>
      </c>
      <c r="D9" s="33">
        <f>'生産者価格への変換（計算シート）'!L6</f>
        <v>0</v>
      </c>
      <c r="F9" s="251" cm="1">
        <f t="array" ref="F9">_xlfn.IFS(G9="府内産100％",D9*1,G9="府外産(府内産0%)",D9*0,G9="令和２年平均",D9*各係数!AS7)</f>
        <v>0</v>
      </c>
      <c r="G9" s="258" t="str">
        <f>【入力シート】!D6</f>
        <v>令和２年平均</v>
      </c>
      <c r="I9" s="34">
        <v>0</v>
      </c>
      <c r="K9" s="35">
        <f>I9*各係数!AO7</f>
        <v>0</v>
      </c>
      <c r="M9" s="36">
        <f>I9*各係数!AP7*100</f>
        <v>0</v>
      </c>
      <c r="O9" s="37">
        <f>I9*各係数!AQ7</f>
        <v>0</v>
      </c>
      <c r="Q9" s="38">
        <f>$O$4*$P$1*各係数!AR7</f>
        <v>0</v>
      </c>
      <c r="S9" s="39">
        <f>Q9*各係数!AO7</f>
        <v>0</v>
      </c>
      <c r="U9" s="40">
        <f>Q9*各係数!AP7*100</f>
        <v>0</v>
      </c>
      <c r="W9" s="41">
        <f>Q9*各係数!AQ7</f>
        <v>0</v>
      </c>
    </row>
    <row r="10" spans="2:24" ht="12" customHeight="1" x14ac:dyDescent="0.2">
      <c r="B10" s="31">
        <v>15</v>
      </c>
      <c r="C10" s="32" t="s">
        <v>18</v>
      </c>
      <c r="D10" s="33">
        <f>'生産者価格への変換（計算シート）'!L7</f>
        <v>0</v>
      </c>
      <c r="F10" s="251" cm="1">
        <f t="array" ref="F10">_xlfn.IFS(G10="府内産100％",D10*1,G10="府外産(府内産0%)",D10*0,G10="令和２年平均",D10*各係数!AS8)</f>
        <v>0</v>
      </c>
      <c r="G10" s="258" t="str">
        <f>【入力シート】!D7</f>
        <v>令和２年平均</v>
      </c>
      <c r="I10" s="34">
        <v>0</v>
      </c>
      <c r="K10" s="35">
        <f>I10*各係数!AO8</f>
        <v>0</v>
      </c>
      <c r="M10" s="36">
        <f>I10*各係数!AP8*100</f>
        <v>0</v>
      </c>
      <c r="O10" s="37">
        <f>I10*各係数!AQ8</f>
        <v>0</v>
      </c>
      <c r="Q10" s="38">
        <f>$O$4*$P$1*各係数!AR8</f>
        <v>0</v>
      </c>
      <c r="S10" s="39">
        <f>Q10*各係数!AO8</f>
        <v>0</v>
      </c>
      <c r="U10" s="40">
        <f>Q10*各係数!AP8*100</f>
        <v>0</v>
      </c>
      <c r="W10" s="41">
        <f>Q10*各係数!AQ8</f>
        <v>0</v>
      </c>
    </row>
    <row r="11" spans="2:24" ht="12" customHeight="1" x14ac:dyDescent="0.2">
      <c r="B11" s="42">
        <v>16</v>
      </c>
      <c r="C11" s="43" t="s">
        <v>19</v>
      </c>
      <c r="D11" s="44">
        <f>'生産者価格への変換（計算シート）'!L8</f>
        <v>0</v>
      </c>
      <c r="F11" s="252" cm="1">
        <f t="array" ref="F11">_xlfn.IFS(G11="府内産100％",D11*1,G11="府外産(府内産0%)",D11*0,G11="令和２年平均",D11*各係数!AS9)</f>
        <v>0</v>
      </c>
      <c r="G11" s="259" t="str">
        <f>【入力シート】!D8</f>
        <v>令和２年平均</v>
      </c>
      <c r="I11" s="45">
        <v>0</v>
      </c>
      <c r="K11" s="46">
        <f>I11*各係数!AO9</f>
        <v>0</v>
      </c>
      <c r="M11" s="47">
        <f>I11*各係数!AP9*100</f>
        <v>0</v>
      </c>
      <c r="O11" s="48">
        <f>I11*各係数!AQ9</f>
        <v>0</v>
      </c>
      <c r="Q11" s="49">
        <f>$O$4*$P$1*各係数!AR9</f>
        <v>0</v>
      </c>
      <c r="S11" s="50">
        <f>Q11*各係数!AO9</f>
        <v>0</v>
      </c>
      <c r="U11" s="51">
        <f>Q11*各係数!AP9*100</f>
        <v>0</v>
      </c>
      <c r="W11" s="52">
        <f>Q11*各係数!AQ9</f>
        <v>0</v>
      </c>
    </row>
    <row r="12" spans="2:24" ht="12" customHeight="1" x14ac:dyDescent="0.2">
      <c r="B12" s="53">
        <v>20</v>
      </c>
      <c r="C12" s="54" t="s">
        <v>20</v>
      </c>
      <c r="D12" s="55">
        <f>'生産者価格への変換（計算シート）'!L9</f>
        <v>0</v>
      </c>
      <c r="F12" s="253" cm="1">
        <f t="array" ref="F12">_xlfn.IFS(G12="府内産100％",D12*1,G12="府外産(府内産0%)",D12*0,G12="令和２年平均",D12*各係数!AS10)</f>
        <v>0</v>
      </c>
      <c r="G12" s="260" t="str">
        <f>【入力シート】!D9</f>
        <v>令和２年平均</v>
      </c>
      <c r="I12" s="56">
        <v>0</v>
      </c>
      <c r="K12" s="57">
        <f>I12*各係数!AO10</f>
        <v>0</v>
      </c>
      <c r="M12" s="58">
        <f>I12*各係数!AP10*100</f>
        <v>0</v>
      </c>
      <c r="O12" s="59">
        <f>I12*各係数!AQ10</f>
        <v>0</v>
      </c>
      <c r="Q12" s="60">
        <f>$O$4*$P$1*各係数!AR10</f>
        <v>0</v>
      </c>
      <c r="S12" s="61">
        <f>Q12*各係数!AO10</f>
        <v>0</v>
      </c>
      <c r="U12" s="62">
        <f>Q12*各係数!AP10*100</f>
        <v>0</v>
      </c>
      <c r="W12" s="63">
        <f>Q12*各係数!AQ10</f>
        <v>0</v>
      </c>
    </row>
    <row r="13" spans="2:24" ht="12" customHeight="1" x14ac:dyDescent="0.2">
      <c r="B13" s="31">
        <v>21</v>
      </c>
      <c r="C13" s="32" t="s">
        <v>21</v>
      </c>
      <c r="D13" s="33">
        <f>'生産者価格への変換（計算シート）'!L10</f>
        <v>0</v>
      </c>
      <c r="F13" s="251" cm="1">
        <f t="array" ref="F13">_xlfn.IFS(G13="府内産100％",D13*1,G13="府外産(府内産0%)",D13*0,G13="令和２年平均",D13*各係数!AS11)</f>
        <v>0</v>
      </c>
      <c r="G13" s="258" t="str">
        <f>【入力シート】!D10</f>
        <v>令和２年平均</v>
      </c>
      <c r="I13" s="34">
        <v>0</v>
      </c>
      <c r="K13" s="35">
        <f>I13*各係数!AO11</f>
        <v>0</v>
      </c>
      <c r="M13" s="36">
        <f>I13*各係数!AP11*100</f>
        <v>0</v>
      </c>
      <c r="O13" s="37">
        <f>I13*各係数!AQ11</f>
        <v>0</v>
      </c>
      <c r="Q13" s="38">
        <f>$O$4*$P$1*各係数!AR11</f>
        <v>0</v>
      </c>
      <c r="S13" s="39">
        <f>Q13*各係数!AO11</f>
        <v>0</v>
      </c>
      <c r="U13" s="40">
        <f>Q13*各係数!AP11*100</f>
        <v>0</v>
      </c>
      <c r="W13" s="41">
        <f>Q13*各係数!AQ11</f>
        <v>0</v>
      </c>
    </row>
    <row r="14" spans="2:24" ht="12" customHeight="1" x14ac:dyDescent="0.2">
      <c r="B14" s="31">
        <v>22</v>
      </c>
      <c r="C14" s="32" t="s">
        <v>62</v>
      </c>
      <c r="D14" s="33">
        <f>'生産者価格への変換（計算シート）'!L11</f>
        <v>0</v>
      </c>
      <c r="F14" s="251" cm="1">
        <f t="array" ref="F14">_xlfn.IFS(G14="府内産100％",D14*1,G14="府外産(府内産0%)",D14*0,G14="令和２年平均",D14*各係数!AS12)</f>
        <v>0</v>
      </c>
      <c r="G14" s="258" t="str">
        <f>【入力シート】!D11</f>
        <v>令和２年平均</v>
      </c>
      <c r="I14" s="34">
        <v>0</v>
      </c>
      <c r="K14" s="35">
        <f>I14*各係数!AO12</f>
        <v>0</v>
      </c>
      <c r="M14" s="36">
        <f>I14*各係数!AP12*100</f>
        <v>0</v>
      </c>
      <c r="O14" s="37">
        <f>I14*各係数!AQ12</f>
        <v>0</v>
      </c>
      <c r="Q14" s="38">
        <f>$O$4*$P$1*各係数!AR12</f>
        <v>0</v>
      </c>
      <c r="S14" s="39">
        <f>Q14*各係数!AO12</f>
        <v>0</v>
      </c>
      <c r="U14" s="40">
        <f>Q14*各係数!AP12*100</f>
        <v>0</v>
      </c>
      <c r="W14" s="41">
        <f>Q14*各係数!AQ12</f>
        <v>0</v>
      </c>
    </row>
    <row r="15" spans="2:24" ht="12" customHeight="1" x14ac:dyDescent="0.2">
      <c r="B15" s="31">
        <v>25</v>
      </c>
      <c r="C15" s="32" t="s">
        <v>22</v>
      </c>
      <c r="D15" s="33">
        <f>'生産者価格への変換（計算シート）'!L12</f>
        <v>0</v>
      </c>
      <c r="F15" s="251" cm="1">
        <f t="array" ref="F15">_xlfn.IFS(G15="府内産100％",D15*1,G15="府外産(府内産0%)",D15*0,G15="令和２年平均",D15*各係数!AS13)</f>
        <v>0</v>
      </c>
      <c r="G15" s="258" t="str">
        <f>【入力シート】!D12</f>
        <v>令和２年平均</v>
      </c>
      <c r="I15" s="34">
        <v>0</v>
      </c>
      <c r="K15" s="35">
        <f>I15*各係数!AO13</f>
        <v>0</v>
      </c>
      <c r="M15" s="36">
        <f>I15*各係数!AP13*100</f>
        <v>0</v>
      </c>
      <c r="O15" s="37">
        <f>I15*各係数!AQ13</f>
        <v>0</v>
      </c>
      <c r="Q15" s="38">
        <f>$O$4*$P$1*各係数!AR13</f>
        <v>0</v>
      </c>
      <c r="S15" s="39">
        <f>Q15*各係数!AO13</f>
        <v>0</v>
      </c>
      <c r="U15" s="40">
        <f>Q15*各係数!AP13*100</f>
        <v>0</v>
      </c>
      <c r="W15" s="41">
        <f>Q15*各係数!AQ13</f>
        <v>0</v>
      </c>
    </row>
    <row r="16" spans="2:24" ht="12" customHeight="1" x14ac:dyDescent="0.2">
      <c r="B16" s="42">
        <v>26</v>
      </c>
      <c r="C16" s="43" t="s">
        <v>23</v>
      </c>
      <c r="D16" s="44">
        <f>'生産者価格への変換（計算シート）'!L13</f>
        <v>0</v>
      </c>
      <c r="F16" s="252" cm="1">
        <f t="array" ref="F16">_xlfn.IFS(G16="府内産100％",D16*1,G16="府外産(府内産0%)",D16*0,G16="令和２年平均",D16*各係数!AS14)</f>
        <v>0</v>
      </c>
      <c r="G16" s="259" t="str">
        <f>【入力シート】!D13</f>
        <v>令和２年平均</v>
      </c>
      <c r="I16" s="45">
        <v>0</v>
      </c>
      <c r="K16" s="46">
        <f>I16*各係数!AO14</f>
        <v>0</v>
      </c>
      <c r="M16" s="47">
        <f>I16*各係数!AP14*100</f>
        <v>0</v>
      </c>
      <c r="O16" s="48">
        <f>I16*各係数!AQ14</f>
        <v>0</v>
      </c>
      <c r="Q16" s="49">
        <f>$O$4*$P$1*各係数!AR14</f>
        <v>0</v>
      </c>
      <c r="S16" s="50">
        <f>Q16*各係数!AO14</f>
        <v>0</v>
      </c>
      <c r="U16" s="51">
        <f>Q16*各係数!AP14*100</f>
        <v>0</v>
      </c>
      <c r="W16" s="52">
        <f>Q16*各係数!AQ14</f>
        <v>0</v>
      </c>
    </row>
    <row r="17" spans="2:24" ht="12" customHeight="1" x14ac:dyDescent="0.2">
      <c r="B17" s="53">
        <v>27</v>
      </c>
      <c r="C17" s="54" t="s">
        <v>24</v>
      </c>
      <c r="D17" s="55">
        <f>'生産者価格への変換（計算シート）'!L14</f>
        <v>0</v>
      </c>
      <c r="F17" s="253" cm="1">
        <f t="array" ref="F17">_xlfn.IFS(G17="府内産100％",D17*1,G17="府外産(府内産0%)",D17*0,G17="令和２年平均",D17*各係数!AS15)</f>
        <v>0</v>
      </c>
      <c r="G17" s="260" t="str">
        <f>【入力シート】!D14</f>
        <v>令和２年平均</v>
      </c>
      <c r="I17" s="56">
        <v>0</v>
      </c>
      <c r="K17" s="57">
        <f>I17*各係数!AO15</f>
        <v>0</v>
      </c>
      <c r="M17" s="58">
        <f>I17*各係数!AP15*100</f>
        <v>0</v>
      </c>
      <c r="O17" s="59">
        <f>I17*各係数!AQ15</f>
        <v>0</v>
      </c>
      <c r="Q17" s="60">
        <f>$O$4*$P$1*各係数!AR15</f>
        <v>0</v>
      </c>
      <c r="S17" s="61">
        <f>Q17*各係数!AO15</f>
        <v>0</v>
      </c>
      <c r="U17" s="62">
        <f>Q17*各係数!AP15*100</f>
        <v>0</v>
      </c>
      <c r="W17" s="63">
        <f>Q17*各係数!AQ15</f>
        <v>0</v>
      </c>
      <c r="X17" s="64"/>
    </row>
    <row r="18" spans="2:24" ht="12" customHeight="1" x14ac:dyDescent="0.2">
      <c r="B18" s="31">
        <v>28</v>
      </c>
      <c r="C18" s="32" t="s">
        <v>25</v>
      </c>
      <c r="D18" s="33">
        <f>'生産者価格への変換（計算シート）'!L15</f>
        <v>0</v>
      </c>
      <c r="F18" s="251" cm="1">
        <f t="array" ref="F18">_xlfn.IFS(G18="府内産100％",D18*1,G18="府外産(府内産0%)",D18*0,G18="令和２年平均",D18*各係数!AS16)</f>
        <v>0</v>
      </c>
      <c r="G18" s="258" t="str">
        <f>【入力シート】!D15</f>
        <v>令和２年平均</v>
      </c>
      <c r="I18" s="34">
        <v>0</v>
      </c>
      <c r="K18" s="35">
        <f>I18*各係数!AO16</f>
        <v>0</v>
      </c>
      <c r="M18" s="36">
        <f>I18*各係数!AP16*100</f>
        <v>0</v>
      </c>
      <c r="O18" s="37">
        <f>I18*各係数!AQ16</f>
        <v>0</v>
      </c>
      <c r="Q18" s="38">
        <f>$O$4*$P$1*各係数!AR16</f>
        <v>0</v>
      </c>
      <c r="S18" s="39">
        <f>Q18*各係数!AO16</f>
        <v>0</v>
      </c>
      <c r="U18" s="40">
        <f>Q18*各係数!AP16*100</f>
        <v>0</v>
      </c>
      <c r="W18" s="41">
        <f>Q18*各係数!AQ16</f>
        <v>0</v>
      </c>
      <c r="X18" s="64"/>
    </row>
    <row r="19" spans="2:24" ht="12" customHeight="1" x14ac:dyDescent="0.2">
      <c r="B19" s="31">
        <v>29</v>
      </c>
      <c r="C19" s="32" t="s">
        <v>48</v>
      </c>
      <c r="D19" s="33">
        <f>'生産者価格への変換（計算シート）'!L16</f>
        <v>0</v>
      </c>
      <c r="F19" s="251" cm="1">
        <f t="array" ref="F19">_xlfn.IFS(G19="府内産100％",D19*1,G19="府外産(府内産0%)",D19*0,G19="令和２年平均",D19*各係数!AS17)</f>
        <v>0</v>
      </c>
      <c r="G19" s="258" t="str">
        <f>【入力シート】!D16</f>
        <v>令和２年平均</v>
      </c>
      <c r="I19" s="34">
        <v>0</v>
      </c>
      <c r="K19" s="35">
        <f>I19*各係数!AO17</f>
        <v>0</v>
      </c>
      <c r="M19" s="36">
        <f>I19*各係数!AP17*100</f>
        <v>0</v>
      </c>
      <c r="O19" s="37">
        <f>I19*各係数!AQ17</f>
        <v>0</v>
      </c>
      <c r="Q19" s="38">
        <f>$O$4*$P$1*各係数!AR17</f>
        <v>0</v>
      </c>
      <c r="S19" s="39">
        <f>Q19*各係数!AO17</f>
        <v>0</v>
      </c>
      <c r="U19" s="40">
        <f>Q19*各係数!AP17*100</f>
        <v>0</v>
      </c>
      <c r="W19" s="41">
        <f>Q19*各係数!AQ17</f>
        <v>0</v>
      </c>
      <c r="X19" s="64"/>
    </row>
    <row r="20" spans="2:24" ht="12" customHeight="1" x14ac:dyDescent="0.2">
      <c r="B20" s="31">
        <v>30</v>
      </c>
      <c r="C20" s="32" t="s">
        <v>49</v>
      </c>
      <c r="D20" s="33">
        <f>'生産者価格への変換（計算シート）'!L17</f>
        <v>0</v>
      </c>
      <c r="F20" s="251" cm="1">
        <f t="array" ref="F20">_xlfn.IFS(G20="府内産100％",D20*1,G20="府外産(府内産0%)",D20*0,G20="令和２年平均",D20*各係数!AS18)</f>
        <v>0</v>
      </c>
      <c r="G20" s="258" t="str">
        <f>【入力シート】!D17</f>
        <v>令和２年平均</v>
      </c>
      <c r="I20" s="34">
        <v>0</v>
      </c>
      <c r="K20" s="35">
        <f>I20*各係数!AO18</f>
        <v>0</v>
      </c>
      <c r="M20" s="36">
        <f>I20*各係数!AP18*100</f>
        <v>0</v>
      </c>
      <c r="O20" s="37">
        <f>I20*各係数!AQ18</f>
        <v>0</v>
      </c>
      <c r="Q20" s="38">
        <f>$O$4*$P$1*各係数!AR18</f>
        <v>0</v>
      </c>
      <c r="S20" s="39">
        <f>Q20*各係数!AO18</f>
        <v>0</v>
      </c>
      <c r="U20" s="40">
        <f>Q20*各係数!AP18*100</f>
        <v>0</v>
      </c>
      <c r="W20" s="41">
        <f>Q20*各係数!AQ18</f>
        <v>0</v>
      </c>
      <c r="X20" s="64"/>
    </row>
    <row r="21" spans="2:24" ht="12" customHeight="1" x14ac:dyDescent="0.2">
      <c r="B21" s="42">
        <v>31</v>
      </c>
      <c r="C21" s="43" t="s">
        <v>50</v>
      </c>
      <c r="D21" s="44">
        <f>'生産者価格への変換（計算シート）'!L18</f>
        <v>0</v>
      </c>
      <c r="F21" s="252" cm="1">
        <f t="array" ref="F21">_xlfn.IFS(G21="府内産100％",D21*1,G21="府外産(府内産0%)",D21*0,G21="令和２年平均",D21*各係数!AS19)</f>
        <v>0</v>
      </c>
      <c r="G21" s="259" t="str">
        <f>【入力シート】!D18</f>
        <v>令和２年平均</v>
      </c>
      <c r="I21" s="45">
        <v>0</v>
      </c>
      <c r="K21" s="46">
        <f>I21*各係数!AO19</f>
        <v>0</v>
      </c>
      <c r="M21" s="47">
        <f>I21*各係数!AP19*100</f>
        <v>0</v>
      </c>
      <c r="O21" s="48">
        <f>I21*各係数!AQ19</f>
        <v>0</v>
      </c>
      <c r="Q21" s="49">
        <f>$O$4*$P$1*各係数!AR19</f>
        <v>0</v>
      </c>
      <c r="S21" s="50">
        <f>Q21*各係数!AO19</f>
        <v>0</v>
      </c>
      <c r="U21" s="51">
        <f>Q21*各係数!AP19*100</f>
        <v>0</v>
      </c>
      <c r="W21" s="52">
        <f>Q21*各係数!AQ19</f>
        <v>0</v>
      </c>
      <c r="X21" s="64"/>
    </row>
    <row r="22" spans="2:24" ht="12" customHeight="1" x14ac:dyDescent="0.2">
      <c r="B22" s="53">
        <v>32</v>
      </c>
      <c r="C22" s="54" t="s">
        <v>51</v>
      </c>
      <c r="D22" s="55">
        <f>'生産者価格への変換（計算シート）'!L19</f>
        <v>0</v>
      </c>
      <c r="F22" s="253" cm="1">
        <f t="array" ref="F22">_xlfn.IFS(G22="府内産100％",D22*1,G22="府外産(府内産0%)",D22*0,G22="令和２年平均",D22*各係数!AS20)</f>
        <v>0</v>
      </c>
      <c r="G22" s="260" t="str">
        <f>【入力シート】!D19</f>
        <v>令和２年平均</v>
      </c>
      <c r="I22" s="56">
        <v>0</v>
      </c>
      <c r="K22" s="57">
        <f>I22*各係数!AO20</f>
        <v>0</v>
      </c>
      <c r="M22" s="58">
        <f>I22*各係数!AP20*100</f>
        <v>0</v>
      </c>
      <c r="O22" s="59">
        <f>I22*各係数!AQ20</f>
        <v>0</v>
      </c>
      <c r="Q22" s="60">
        <f>$O$4*$P$1*各係数!AR20</f>
        <v>0</v>
      </c>
      <c r="S22" s="61">
        <f>Q22*各係数!AO20</f>
        <v>0</v>
      </c>
      <c r="U22" s="62">
        <f>Q22*各係数!AP20*100</f>
        <v>0</v>
      </c>
      <c r="W22" s="63">
        <f>Q22*各係数!AQ20</f>
        <v>0</v>
      </c>
      <c r="X22" s="64"/>
    </row>
    <row r="23" spans="2:24" ht="12" customHeight="1" x14ac:dyDescent="0.2">
      <c r="B23" s="31">
        <v>33</v>
      </c>
      <c r="C23" s="32" t="s">
        <v>26</v>
      </c>
      <c r="D23" s="33">
        <f>'生産者価格への変換（計算シート）'!L20</f>
        <v>0</v>
      </c>
      <c r="F23" s="251" cm="1">
        <f t="array" ref="F23">_xlfn.IFS(G23="府内産100％",D23*1,G23="府外産(府内産0%)",D23*0,G23="令和２年平均",D23*各係数!AS21)</f>
        <v>0</v>
      </c>
      <c r="G23" s="258" t="str">
        <f>【入力シート】!D20</f>
        <v>令和２年平均</v>
      </c>
      <c r="I23" s="34">
        <v>0</v>
      </c>
      <c r="K23" s="35">
        <f>I23*各係数!AO21</f>
        <v>0</v>
      </c>
      <c r="M23" s="36">
        <f>I23*各係数!AP21*100</f>
        <v>0</v>
      </c>
      <c r="O23" s="37">
        <f>I23*各係数!AQ21</f>
        <v>0</v>
      </c>
      <c r="Q23" s="38">
        <f>$O$4*$P$1*各係数!AR21</f>
        <v>0</v>
      </c>
      <c r="S23" s="39">
        <f>Q23*各係数!AO21</f>
        <v>0</v>
      </c>
      <c r="U23" s="40">
        <f>Q23*各係数!AP21*100</f>
        <v>0</v>
      </c>
      <c r="W23" s="41">
        <f>Q23*各係数!AQ21</f>
        <v>0</v>
      </c>
      <c r="X23" s="64"/>
    </row>
    <row r="24" spans="2:24" ht="12" customHeight="1" x14ac:dyDescent="0.2">
      <c r="B24" s="31">
        <v>34</v>
      </c>
      <c r="C24" s="32" t="s">
        <v>63</v>
      </c>
      <c r="D24" s="33">
        <f>'生産者価格への変換（計算シート）'!L21</f>
        <v>0</v>
      </c>
      <c r="F24" s="251" cm="1">
        <f t="array" ref="F24">_xlfn.IFS(G24="府内産100％",D24*1,G24="府外産(府内産0%)",D24*0,G24="令和２年平均",D24*各係数!AS22)</f>
        <v>0</v>
      </c>
      <c r="G24" s="258" t="str">
        <f>【入力シート】!D21</f>
        <v>令和２年平均</v>
      </c>
      <c r="I24" s="34">
        <v>0</v>
      </c>
      <c r="K24" s="35">
        <f>I24*各係数!AO22</f>
        <v>0</v>
      </c>
      <c r="M24" s="36">
        <f>I24*各係数!AP22*100</f>
        <v>0</v>
      </c>
      <c r="O24" s="37">
        <f>I24*各係数!AQ22</f>
        <v>0</v>
      </c>
      <c r="Q24" s="38">
        <f>$O$4*$P$1*各係数!AR22</f>
        <v>0</v>
      </c>
      <c r="S24" s="39">
        <f>Q24*各係数!AO22</f>
        <v>0</v>
      </c>
      <c r="U24" s="40">
        <f>Q24*各係数!AP22*100</f>
        <v>0</v>
      </c>
      <c r="W24" s="41">
        <f>Q24*各係数!AQ22</f>
        <v>0</v>
      </c>
      <c r="X24" s="64"/>
    </row>
    <row r="25" spans="2:24" ht="12" customHeight="1" x14ac:dyDescent="0.2">
      <c r="B25" s="31">
        <v>35</v>
      </c>
      <c r="C25" s="32" t="s">
        <v>27</v>
      </c>
      <c r="D25" s="33">
        <f>'生産者価格への変換（計算シート）'!L22</f>
        <v>0</v>
      </c>
      <c r="F25" s="251" cm="1">
        <f t="array" ref="F25">_xlfn.IFS(G25="府内産100％",D25*1,G25="府外産(府内産0%)",D25*0,G25="令和２年平均",D25*各係数!AS23)</f>
        <v>0</v>
      </c>
      <c r="G25" s="258" t="str">
        <f>【入力シート】!D22</f>
        <v>令和２年平均</v>
      </c>
      <c r="I25" s="34">
        <v>0</v>
      </c>
      <c r="K25" s="35">
        <f>I25*各係数!AO23</f>
        <v>0</v>
      </c>
      <c r="M25" s="36">
        <f>I25*各係数!AP23*100</f>
        <v>0</v>
      </c>
      <c r="O25" s="37">
        <f>I25*各係数!AQ23</f>
        <v>0</v>
      </c>
      <c r="Q25" s="38">
        <f>$O$4*$P$1*各係数!AR23</f>
        <v>0</v>
      </c>
      <c r="S25" s="39">
        <f>Q25*各係数!AO23</f>
        <v>0</v>
      </c>
      <c r="U25" s="40">
        <f>Q25*各係数!AP23*100</f>
        <v>0</v>
      </c>
      <c r="W25" s="41">
        <f>Q25*各係数!AQ23</f>
        <v>0</v>
      </c>
      <c r="X25" s="64"/>
    </row>
    <row r="26" spans="2:24" ht="12" customHeight="1" x14ac:dyDescent="0.2">
      <c r="B26" s="42">
        <v>39</v>
      </c>
      <c r="C26" s="43" t="s">
        <v>0</v>
      </c>
      <c r="D26" s="44">
        <f>'生産者価格への変換（計算シート）'!L23</f>
        <v>0</v>
      </c>
      <c r="F26" s="252" cm="1">
        <f t="array" ref="F26">_xlfn.IFS(G26="府内産100％",D26*1,G26="府外産(府内産0%)",D26*0,G26="令和２年平均",D26*各係数!AS24)</f>
        <v>0</v>
      </c>
      <c r="G26" s="259" t="str">
        <f>【入力シート】!D23</f>
        <v>令和２年平均</v>
      </c>
      <c r="I26" s="45">
        <v>0</v>
      </c>
      <c r="K26" s="46">
        <f>I26*各係数!AO24</f>
        <v>0</v>
      </c>
      <c r="M26" s="47">
        <f>I26*各係数!AP24*100</f>
        <v>0</v>
      </c>
      <c r="O26" s="48">
        <f>I26*各係数!AQ24</f>
        <v>0</v>
      </c>
      <c r="Q26" s="49">
        <f>$O$4*$P$1*各係数!AR24</f>
        <v>0</v>
      </c>
      <c r="S26" s="50">
        <f>Q26*各係数!AO24</f>
        <v>0</v>
      </c>
      <c r="U26" s="51">
        <f>Q26*各係数!AP24*100</f>
        <v>0</v>
      </c>
      <c r="W26" s="52">
        <f>Q26*各係数!AQ24</f>
        <v>0</v>
      </c>
      <c r="X26" s="64"/>
    </row>
    <row r="27" spans="2:24" ht="12" customHeight="1" x14ac:dyDescent="0.2">
      <c r="B27" s="53">
        <v>41</v>
      </c>
      <c r="C27" s="54" t="s">
        <v>28</v>
      </c>
      <c r="D27" s="55">
        <f>'生産者価格への変換（計算シート）'!L24</f>
        <v>0</v>
      </c>
      <c r="F27" s="253" cm="1">
        <f t="array" ref="F27">_xlfn.IFS(G27="府内産100％",D27*1,G27="府外産(府内産0%)",D27*0,G27="令和２年平均",D27*各係数!AS25)</f>
        <v>0</v>
      </c>
      <c r="G27" s="260" t="str">
        <f>【入力シート】!D24</f>
        <v>令和２年平均</v>
      </c>
      <c r="I27" s="56">
        <v>0</v>
      </c>
      <c r="K27" s="57">
        <f>I27*各係数!AO25</f>
        <v>0</v>
      </c>
      <c r="M27" s="58">
        <f>I27*各係数!AP25*100</f>
        <v>0</v>
      </c>
      <c r="O27" s="59">
        <f>I27*各係数!AQ25</f>
        <v>0</v>
      </c>
      <c r="Q27" s="60">
        <f>$O$4*$P$1*各係数!AR25</f>
        <v>0</v>
      </c>
      <c r="S27" s="61">
        <f>Q27*各係数!AO25</f>
        <v>0</v>
      </c>
      <c r="U27" s="62">
        <f>Q27*各係数!AP25*100</f>
        <v>0</v>
      </c>
      <c r="W27" s="63">
        <f>Q27*各係数!AQ25</f>
        <v>0</v>
      </c>
      <c r="X27" s="64"/>
    </row>
    <row r="28" spans="2:24" ht="12" customHeight="1" x14ac:dyDescent="0.2">
      <c r="B28" s="31">
        <v>46</v>
      </c>
      <c r="C28" s="32" t="s">
        <v>29</v>
      </c>
      <c r="D28" s="33">
        <f>'生産者価格への変換（計算シート）'!L25</f>
        <v>0</v>
      </c>
      <c r="F28" s="251" cm="1">
        <f t="array" ref="F28">_xlfn.IFS(G28="府内産100％",D28*1,G28="府外産(府内産0%)",D28*0,G28="令和２年平均",D28*各係数!AS26)</f>
        <v>0</v>
      </c>
      <c r="G28" s="258" t="str">
        <f>【入力シート】!D25</f>
        <v>令和２年平均</v>
      </c>
      <c r="I28" s="34">
        <v>0</v>
      </c>
      <c r="K28" s="35">
        <f>I28*各係数!AO26</f>
        <v>0</v>
      </c>
      <c r="M28" s="36">
        <f>I28*各係数!AP26*100</f>
        <v>0</v>
      </c>
      <c r="O28" s="37">
        <f>I28*各係数!AQ26</f>
        <v>0</v>
      </c>
      <c r="Q28" s="38">
        <f>$O$4*$P$1*各係数!AR26</f>
        <v>0</v>
      </c>
      <c r="S28" s="39">
        <f>Q28*各係数!AO26</f>
        <v>0</v>
      </c>
      <c r="U28" s="40">
        <f>Q28*各係数!AP26*100</f>
        <v>0</v>
      </c>
      <c r="W28" s="41">
        <f>Q28*各係数!AQ26</f>
        <v>0</v>
      </c>
      <c r="X28" s="64"/>
    </row>
    <row r="29" spans="2:24" ht="12" customHeight="1" x14ac:dyDescent="0.2">
      <c r="B29" s="31">
        <v>47</v>
      </c>
      <c r="C29" s="32" t="s">
        <v>52</v>
      </c>
      <c r="D29" s="33">
        <f>'生産者価格への変換（計算シート）'!L26</f>
        <v>0</v>
      </c>
      <c r="F29" s="251" cm="1">
        <f t="array" ref="F29">_xlfn.IFS(G29="府内産100％",D29*1,G29="府外産(府内産0%)",D29*0,G29="令和２年平均",D29*各係数!AS27)</f>
        <v>0</v>
      </c>
      <c r="G29" s="258" t="str">
        <f>【入力シート】!D26</f>
        <v>令和２年平均</v>
      </c>
      <c r="I29" s="34">
        <v>0</v>
      </c>
      <c r="K29" s="35">
        <f>I29*各係数!AO27</f>
        <v>0</v>
      </c>
      <c r="M29" s="36">
        <f>I29*各係数!AP27*100</f>
        <v>0</v>
      </c>
      <c r="O29" s="37">
        <f>I29*各係数!AQ27</f>
        <v>0</v>
      </c>
      <c r="Q29" s="38">
        <f>$O$4*$P$1*各係数!AR27</f>
        <v>0</v>
      </c>
      <c r="S29" s="39">
        <f>Q29*各係数!AO27</f>
        <v>0</v>
      </c>
      <c r="U29" s="40">
        <f>Q29*各係数!AP27*100</f>
        <v>0</v>
      </c>
      <c r="W29" s="41">
        <f>Q29*各係数!AQ27</f>
        <v>0</v>
      </c>
      <c r="X29" s="64"/>
    </row>
    <row r="30" spans="2:24" ht="12" customHeight="1" x14ac:dyDescent="0.2">
      <c r="B30" s="31">
        <v>48</v>
      </c>
      <c r="C30" s="32" t="s">
        <v>53</v>
      </c>
      <c r="D30" s="33">
        <f>'生産者価格への変換（計算シート）'!L27</f>
        <v>0</v>
      </c>
      <c r="F30" s="251" cm="1">
        <f t="array" ref="F30">_xlfn.IFS(G30="府内産100％",D30*1,G30="府外産(府内産0%)",D30*0,G30="令和２年平均",D30*各係数!AS28)</f>
        <v>0</v>
      </c>
      <c r="G30" s="258" t="str">
        <f>【入力シート】!D27</f>
        <v>令和２年平均</v>
      </c>
      <c r="I30" s="34">
        <v>0</v>
      </c>
      <c r="K30" s="35">
        <f>I30*各係数!AO28</f>
        <v>0</v>
      </c>
      <c r="M30" s="36">
        <f>I30*各係数!AP28*100</f>
        <v>0</v>
      </c>
      <c r="O30" s="37">
        <f>I30*各係数!AQ28</f>
        <v>0</v>
      </c>
      <c r="Q30" s="38">
        <f>$O$4*$P$1*各係数!AR28</f>
        <v>0</v>
      </c>
      <c r="S30" s="39">
        <f>Q30*各係数!AO28</f>
        <v>0</v>
      </c>
      <c r="U30" s="40">
        <f>Q30*各係数!AP28*100</f>
        <v>0</v>
      </c>
      <c r="W30" s="41">
        <f>Q30*各係数!AQ28</f>
        <v>0</v>
      </c>
      <c r="X30" s="64"/>
    </row>
    <row r="31" spans="2:24" ht="12" customHeight="1" x14ac:dyDescent="0.2">
      <c r="B31" s="42">
        <v>51</v>
      </c>
      <c r="C31" s="43" t="s">
        <v>1</v>
      </c>
      <c r="D31" s="44">
        <f>'生産者価格への変換（計算シート）'!L28</f>
        <v>0</v>
      </c>
      <c r="F31" s="252" cm="1">
        <f t="array" ref="F31">_xlfn.IFS(G31="府内産100％",D31*1,G31="府外産(府内産0%)",D31*0,G31="令和２年平均",D31*各係数!AS29)</f>
        <v>0</v>
      </c>
      <c r="G31" s="259" t="str">
        <f>【入力シート】!D28</f>
        <v>令和２年平均</v>
      </c>
      <c r="I31" s="45">
        <v>0</v>
      </c>
      <c r="K31" s="46">
        <f>I31*各係数!AO29</f>
        <v>0</v>
      </c>
      <c r="M31" s="47">
        <f>I31*各係数!AP29*100</f>
        <v>0</v>
      </c>
      <c r="O31" s="48">
        <f>I31*各係数!AQ29</f>
        <v>0</v>
      </c>
      <c r="Q31" s="49">
        <f>$O$4*$P$1*各係数!AR29</f>
        <v>0</v>
      </c>
      <c r="S31" s="50">
        <f>Q31*各係数!AO29</f>
        <v>0</v>
      </c>
      <c r="U31" s="51">
        <f>Q31*各係数!AP29*100</f>
        <v>0</v>
      </c>
      <c r="W31" s="52">
        <f>Q31*各係数!AQ29</f>
        <v>0</v>
      </c>
      <c r="X31" s="64"/>
    </row>
    <row r="32" spans="2:24" ht="12" customHeight="1" x14ac:dyDescent="0.2">
      <c r="B32" s="53">
        <v>53</v>
      </c>
      <c r="C32" s="54" t="s">
        <v>2</v>
      </c>
      <c r="D32" s="55">
        <f>'生産者価格への変換（計算シート）'!L29</f>
        <v>0</v>
      </c>
      <c r="F32" s="253" cm="1">
        <f t="array" ref="F32">_xlfn.IFS(G32="府内産100％",D32*1,G32="府外産(府内産0%)",D32*0,G32="令和２年平均",D32*各係数!AS30)</f>
        <v>0</v>
      </c>
      <c r="G32" s="260" t="str">
        <f>【入力シート】!D29</f>
        <v>令和２年平均</v>
      </c>
      <c r="I32" s="56">
        <v>0</v>
      </c>
      <c r="K32" s="57">
        <f>I32*各係数!AO30</f>
        <v>0</v>
      </c>
      <c r="M32" s="58">
        <f>I32*各係数!AP30*100</f>
        <v>0</v>
      </c>
      <c r="O32" s="59">
        <f>I32*各係数!AQ30</f>
        <v>0</v>
      </c>
      <c r="Q32" s="60">
        <f>$O$4*$P$1*各係数!AR30</f>
        <v>0</v>
      </c>
      <c r="S32" s="61">
        <f>Q32*各係数!AO30</f>
        <v>0</v>
      </c>
      <c r="U32" s="62">
        <f>Q32*各係数!AP30*100</f>
        <v>0</v>
      </c>
      <c r="W32" s="63">
        <f>Q32*各係数!AQ30</f>
        <v>0</v>
      </c>
      <c r="X32" s="64"/>
    </row>
    <row r="33" spans="2:24" ht="12" customHeight="1" x14ac:dyDescent="0.2">
      <c r="B33" s="31">
        <v>55</v>
      </c>
      <c r="C33" s="32" t="s">
        <v>30</v>
      </c>
      <c r="D33" s="33">
        <f>'生産者価格への変換（計算シート）'!L30</f>
        <v>0</v>
      </c>
      <c r="F33" s="251" cm="1">
        <f t="array" ref="F33">_xlfn.IFS(G33="府内産100％",D33*1,G33="府外産(府内産0%)",D33*0,G33="令和２年平均",D33*各係数!AS31)</f>
        <v>0</v>
      </c>
      <c r="G33" s="258" t="str">
        <f>【入力シート】!D30</f>
        <v>令和２年平均</v>
      </c>
      <c r="I33" s="34">
        <v>0</v>
      </c>
      <c r="K33" s="35">
        <f>I33*各係数!AO31</f>
        <v>0</v>
      </c>
      <c r="M33" s="36">
        <f>I33*各係数!AP31*100</f>
        <v>0</v>
      </c>
      <c r="O33" s="37">
        <f>I33*各係数!AQ31</f>
        <v>0</v>
      </c>
      <c r="Q33" s="38">
        <f>$O$4*$P$1*各係数!AR31</f>
        <v>0</v>
      </c>
      <c r="S33" s="39">
        <f>Q33*各係数!AO31</f>
        <v>0</v>
      </c>
      <c r="U33" s="40">
        <f>Q33*各係数!AP31*100</f>
        <v>0</v>
      </c>
      <c r="W33" s="41">
        <f>Q33*各係数!AQ31</f>
        <v>0</v>
      </c>
      <c r="X33" s="64"/>
    </row>
    <row r="34" spans="2:24" ht="12" customHeight="1" x14ac:dyDescent="0.2">
      <c r="B34" s="31">
        <v>57</v>
      </c>
      <c r="C34" s="32" t="s">
        <v>54</v>
      </c>
      <c r="D34" s="33">
        <f>'生産者価格への変換（計算シート）'!L31</f>
        <v>0</v>
      </c>
      <c r="F34" s="251" cm="1">
        <f t="array" ref="F34">_xlfn.IFS(G34="府内産100％",D34*1,G34="府外産(府内産0%)",D34*0,G34="令和２年平均",D34*各係数!AS32)</f>
        <v>0</v>
      </c>
      <c r="G34" s="258" t="str">
        <f>【入力シート】!D31</f>
        <v>令和２年平均</v>
      </c>
      <c r="I34" s="34">
        <v>0</v>
      </c>
      <c r="K34" s="35">
        <f>I34*各係数!AO32</f>
        <v>0</v>
      </c>
      <c r="M34" s="36">
        <f>I34*各係数!AP32*100</f>
        <v>0</v>
      </c>
      <c r="O34" s="37">
        <f>I34*各係数!AQ32</f>
        <v>0</v>
      </c>
      <c r="Q34" s="38">
        <f>$O$4*$P$1*各係数!AR32</f>
        <v>0</v>
      </c>
      <c r="S34" s="39">
        <f>Q34*各係数!AO32</f>
        <v>0</v>
      </c>
      <c r="U34" s="40">
        <f>Q34*各係数!AP32*100</f>
        <v>0</v>
      </c>
      <c r="W34" s="41">
        <f>Q34*各係数!AQ32</f>
        <v>0</v>
      </c>
      <c r="X34" s="64"/>
    </row>
    <row r="35" spans="2:24" ht="12" customHeight="1" x14ac:dyDescent="0.2">
      <c r="B35" s="31">
        <v>59</v>
      </c>
      <c r="C35" s="32" t="s">
        <v>55</v>
      </c>
      <c r="D35" s="33">
        <f>'生産者価格への変換（計算シート）'!L32</f>
        <v>0</v>
      </c>
      <c r="F35" s="251" cm="1">
        <f t="array" ref="F35">_xlfn.IFS(G35="府内産100％",D35*1,G35="府外産(府内産0%)",D35*0,G35="令和２年平均",D35*各係数!AS33)</f>
        <v>0</v>
      </c>
      <c r="G35" s="258" t="str">
        <f>【入力シート】!D32</f>
        <v>令和２年平均</v>
      </c>
      <c r="I35" s="34">
        <v>0</v>
      </c>
      <c r="K35" s="35">
        <f>I35*各係数!AO33</f>
        <v>0</v>
      </c>
      <c r="M35" s="36">
        <f>I35*各係数!AP33*100</f>
        <v>0</v>
      </c>
      <c r="O35" s="37">
        <f>I35*各係数!AQ33</f>
        <v>0</v>
      </c>
      <c r="Q35" s="38">
        <f>$O$4*$P$1*各係数!AR33</f>
        <v>0</v>
      </c>
      <c r="S35" s="39">
        <f>Q35*各係数!AO33</f>
        <v>0</v>
      </c>
      <c r="U35" s="40">
        <f>Q35*各係数!AP33*100</f>
        <v>0</v>
      </c>
      <c r="W35" s="41">
        <f>Q35*各係数!AQ33</f>
        <v>0</v>
      </c>
      <c r="X35" s="64"/>
    </row>
    <row r="36" spans="2:24" ht="12" customHeight="1" x14ac:dyDescent="0.2">
      <c r="B36" s="42">
        <v>61</v>
      </c>
      <c r="C36" s="43" t="s">
        <v>3</v>
      </c>
      <c r="D36" s="44">
        <f>'生産者価格への変換（計算シート）'!L33</f>
        <v>0</v>
      </c>
      <c r="F36" s="252" cm="1">
        <f t="array" ref="F36">_xlfn.IFS(G36="府内産100％",D36*1,G36="府外産(府内産0%)",D36*0,G36="令和２年平均",D36*各係数!AS34)</f>
        <v>0</v>
      </c>
      <c r="G36" s="259" t="str">
        <f>【入力シート】!D33</f>
        <v>令和２年平均</v>
      </c>
      <c r="I36" s="45">
        <v>0</v>
      </c>
      <c r="K36" s="46">
        <f>I36*各係数!AO34</f>
        <v>0</v>
      </c>
      <c r="M36" s="47">
        <f>I36*各係数!AP34*100</f>
        <v>0</v>
      </c>
      <c r="O36" s="48">
        <f>I36*各係数!AQ34</f>
        <v>0</v>
      </c>
      <c r="Q36" s="49">
        <f>$O$4*$P$1*各係数!AR34</f>
        <v>0</v>
      </c>
      <c r="S36" s="50">
        <f>Q36*各係数!AO34</f>
        <v>0</v>
      </c>
      <c r="U36" s="51">
        <f>Q36*各係数!AP34*100</f>
        <v>0</v>
      </c>
      <c r="W36" s="52">
        <f>Q36*各係数!AQ34</f>
        <v>0</v>
      </c>
      <c r="X36" s="64"/>
    </row>
    <row r="37" spans="2:24" ht="12" customHeight="1" x14ac:dyDescent="0.2">
      <c r="B37" s="53">
        <v>63</v>
      </c>
      <c r="C37" s="54" t="s">
        <v>31</v>
      </c>
      <c r="D37" s="55">
        <f>'生産者価格への変換（計算シート）'!L34</f>
        <v>0</v>
      </c>
      <c r="F37" s="253" cm="1">
        <f t="array" ref="F37">_xlfn.IFS(G37="府内産100％",D37*1,G37="府外産(府内産0%)",D37*0,G37="令和２年平均",D37*各係数!AS35)</f>
        <v>0</v>
      </c>
      <c r="G37" s="260" t="str">
        <f>【入力シート】!D34</f>
        <v>令和２年平均</v>
      </c>
      <c r="I37" s="56">
        <v>0</v>
      </c>
      <c r="K37" s="57">
        <f>I37*各係数!AO35</f>
        <v>0</v>
      </c>
      <c r="M37" s="58">
        <f>I37*各係数!AP35*100</f>
        <v>0</v>
      </c>
      <c r="O37" s="59">
        <f>I37*各係数!AQ35</f>
        <v>0</v>
      </c>
      <c r="Q37" s="60">
        <f>$O$4*$P$1*各係数!AR35</f>
        <v>0</v>
      </c>
      <c r="S37" s="61">
        <f>Q37*各係数!AO35</f>
        <v>0</v>
      </c>
      <c r="U37" s="62">
        <f>Q37*各係数!AP35*100</f>
        <v>0</v>
      </c>
      <c r="W37" s="63">
        <f>Q37*各係数!AQ35</f>
        <v>0</v>
      </c>
      <c r="X37" s="64"/>
    </row>
    <row r="38" spans="2:24" ht="12" customHeight="1" x14ac:dyDescent="0.2">
      <c r="B38" s="65">
        <v>64</v>
      </c>
      <c r="C38" s="66" t="s">
        <v>56</v>
      </c>
      <c r="D38" s="67">
        <f>'生産者価格への変換（計算シート）'!L35</f>
        <v>0</v>
      </c>
      <c r="F38" s="254" cm="1">
        <f t="array" ref="F38">_xlfn.IFS(G38="府内産100％",D38*1,G38="府外産(府内産0%)",D38*0,G38="令和２年平均",D38*各係数!AS36)</f>
        <v>0</v>
      </c>
      <c r="G38" s="261" t="str">
        <f>【入力シート】!D35</f>
        <v>令和２年平均</v>
      </c>
      <c r="I38" s="68">
        <v>0</v>
      </c>
      <c r="K38" s="69">
        <f>I38*各係数!AO36</f>
        <v>0</v>
      </c>
      <c r="M38" s="70">
        <f>I38*各係数!AP36*100</f>
        <v>0</v>
      </c>
      <c r="O38" s="71">
        <f>I38*各係数!AQ36</f>
        <v>0</v>
      </c>
      <c r="Q38" s="72">
        <f>$O$4*$P$1*各係数!AR36</f>
        <v>0</v>
      </c>
      <c r="S38" s="73">
        <f>Q38*各係数!AO36</f>
        <v>0</v>
      </c>
      <c r="U38" s="74">
        <f>Q38*各係数!AP36*100</f>
        <v>0</v>
      </c>
      <c r="W38" s="75">
        <f>Q38*各係数!AQ36</f>
        <v>0</v>
      </c>
      <c r="X38" s="64"/>
    </row>
    <row r="39" spans="2:24" ht="12" customHeight="1" x14ac:dyDescent="0.2">
      <c r="B39" s="65">
        <v>65</v>
      </c>
      <c r="C39" s="66" t="s">
        <v>64</v>
      </c>
      <c r="D39" s="67">
        <f>'生産者価格への変換（計算シート）'!L36</f>
        <v>0</v>
      </c>
      <c r="F39" s="254" cm="1">
        <f t="array" ref="F39">_xlfn.IFS(G39="府内産100％",D39*1,G39="府外産(府内産0%)",D39*0,G39="令和２年平均",D39*各係数!AS37)</f>
        <v>0</v>
      </c>
      <c r="G39" s="261" t="str">
        <f>【入力シート】!D36</f>
        <v>令和２年平均</v>
      </c>
      <c r="I39" s="68">
        <v>0</v>
      </c>
      <c r="K39" s="69">
        <f>I39*各係数!AO37</f>
        <v>0</v>
      </c>
      <c r="M39" s="70">
        <f>I39*各係数!AP37*100</f>
        <v>0</v>
      </c>
      <c r="O39" s="71">
        <f>I39*各係数!AQ37</f>
        <v>0</v>
      </c>
      <c r="Q39" s="72">
        <f>$O$4*$P$1*各係数!AR37</f>
        <v>0</v>
      </c>
      <c r="S39" s="73">
        <f>Q39*各係数!AO37</f>
        <v>0</v>
      </c>
      <c r="U39" s="74">
        <f>Q39*各係数!AP37*100</f>
        <v>0</v>
      </c>
      <c r="W39" s="75">
        <f>Q39*各係数!AQ37</f>
        <v>0</v>
      </c>
      <c r="X39" s="64"/>
    </row>
    <row r="40" spans="2:24" ht="12" customHeight="1" x14ac:dyDescent="0.2">
      <c r="B40" s="31">
        <v>66</v>
      </c>
      <c r="C40" s="32" t="s">
        <v>32</v>
      </c>
      <c r="D40" s="33">
        <f>'生産者価格への変換（計算シート）'!L37</f>
        <v>0</v>
      </c>
      <c r="F40" s="254" cm="1">
        <f t="array" ref="F40">_xlfn.IFS(G40="府内産100％",D40*1,G40="府外産(府内産0%)",D40*0,G40="令和２年平均",D40*各係数!AS38)</f>
        <v>0</v>
      </c>
      <c r="G40" s="261" t="str">
        <f>【入力シート】!D37</f>
        <v>令和２年平均</v>
      </c>
      <c r="I40" s="68">
        <v>0</v>
      </c>
      <c r="K40" s="69">
        <f>I40*各係数!AO38</f>
        <v>0</v>
      </c>
      <c r="M40" s="70">
        <f>I40*各係数!AP38*100</f>
        <v>0</v>
      </c>
      <c r="O40" s="71">
        <f>I40*各係数!AQ38</f>
        <v>0</v>
      </c>
      <c r="Q40" s="72">
        <f>$O$4*$P$1*各係数!AR38</f>
        <v>0</v>
      </c>
      <c r="S40" s="73">
        <f>Q40*各係数!AO38</f>
        <v>0</v>
      </c>
      <c r="U40" s="74">
        <f>Q40*各係数!AP38*100</f>
        <v>0</v>
      </c>
      <c r="W40" s="75">
        <f>Q40*各係数!AQ38</f>
        <v>0</v>
      </c>
      <c r="X40" s="64"/>
    </row>
    <row r="41" spans="2:24" ht="12" customHeight="1" x14ac:dyDescent="0.2">
      <c r="B41" s="42">
        <v>67</v>
      </c>
      <c r="C41" s="43" t="s">
        <v>33</v>
      </c>
      <c r="D41" s="44">
        <f>'生産者価格への変換（計算シート）'!L38</f>
        <v>0</v>
      </c>
      <c r="F41" s="252" cm="1">
        <f t="array" ref="F41">_xlfn.IFS(G41="府内産100％",D41*1,G41="府外産(府内産0%)",D41*0,G41="令和２年平均",D41*各係数!AS39)</f>
        <v>0</v>
      </c>
      <c r="G41" s="259" t="str">
        <f>【入力シート】!D38</f>
        <v>令和２年平均</v>
      </c>
      <c r="I41" s="45">
        <v>0</v>
      </c>
      <c r="K41" s="46">
        <f>I41*各係数!AO39</f>
        <v>0</v>
      </c>
      <c r="M41" s="47">
        <f>I41*各係数!AP39*100</f>
        <v>0</v>
      </c>
      <c r="O41" s="48">
        <f>I41*各係数!AQ39</f>
        <v>0</v>
      </c>
      <c r="Q41" s="49">
        <f>$O$4*$P$1*各係数!AR39</f>
        <v>0</v>
      </c>
      <c r="S41" s="50">
        <f>Q41*各係数!AO39</f>
        <v>0</v>
      </c>
      <c r="U41" s="51">
        <f>Q41*各係数!AP39*100</f>
        <v>0</v>
      </c>
      <c r="W41" s="52">
        <f>Q41*各係数!AQ39</f>
        <v>0</v>
      </c>
      <c r="X41" s="64"/>
    </row>
    <row r="42" spans="2:24" ht="12" customHeight="1" x14ac:dyDescent="0.2">
      <c r="B42" s="65">
        <v>68</v>
      </c>
      <c r="C42" s="66" t="s">
        <v>4</v>
      </c>
      <c r="D42" s="67">
        <f>'生産者価格への変換（計算シート）'!L39</f>
        <v>0</v>
      </c>
      <c r="F42" s="254" cm="1">
        <f t="array" ref="F42">_xlfn.IFS(G42="府内産100％",D42*1,G42="府外産(府内産0%)",D42*0,G42="令和２年平均",D42*各係数!AS40)</f>
        <v>0</v>
      </c>
      <c r="G42" s="261" t="str">
        <f>【入力シート】!D39</f>
        <v>令和２年平均</v>
      </c>
      <c r="I42" s="68">
        <v>0</v>
      </c>
      <c r="K42" s="69">
        <f>I42*各係数!AO40</f>
        <v>0</v>
      </c>
      <c r="M42" s="70">
        <f>I42*各係数!AP40*100</f>
        <v>0</v>
      </c>
      <c r="O42" s="71">
        <f>I42*各係数!AQ40</f>
        <v>0</v>
      </c>
      <c r="Q42" s="72">
        <f>$O$4*$P$1*各係数!AR40</f>
        <v>0</v>
      </c>
      <c r="S42" s="73">
        <f>Q42*各係数!AO40</f>
        <v>0</v>
      </c>
      <c r="U42" s="74">
        <f>Q42*各係数!AP40*100</f>
        <v>0</v>
      </c>
      <c r="W42" s="75">
        <f>Q42*各係数!AQ40</f>
        <v>0</v>
      </c>
      <c r="X42" s="64"/>
    </row>
    <row r="43" spans="2:24" ht="12" customHeight="1" thickBot="1" x14ac:dyDescent="0.25">
      <c r="B43" s="76">
        <v>69</v>
      </c>
      <c r="C43" s="77" t="s">
        <v>5</v>
      </c>
      <c r="D43" s="78">
        <f>'生産者価格への変換（計算シート）'!L40</f>
        <v>0</v>
      </c>
      <c r="F43" s="255" cm="1">
        <f t="array" ref="F43">_xlfn.IFS(G43="府内産100％",D43*1,G43="府外産(府内産0%)",D43*0,G43="令和２年平均",D43*各係数!AS41)</f>
        <v>0</v>
      </c>
      <c r="G43" s="262" t="str">
        <f>【入力シート】!D40</f>
        <v>令和２年平均</v>
      </c>
      <c r="I43" s="79">
        <v>0</v>
      </c>
      <c r="K43" s="80">
        <f>I43*各係数!AO41</f>
        <v>0</v>
      </c>
      <c r="M43" s="81">
        <f>I43*各係数!AP41*100</f>
        <v>0</v>
      </c>
      <c r="O43" s="82">
        <f>I43*各係数!AQ41</f>
        <v>0</v>
      </c>
      <c r="Q43" s="83">
        <f>$O$4*$P$1*各係数!AR41</f>
        <v>0</v>
      </c>
      <c r="S43" s="84">
        <f>Q43*各係数!AO41</f>
        <v>0</v>
      </c>
      <c r="U43" s="85">
        <f>Q43*各係数!AP41*100</f>
        <v>0</v>
      </c>
      <c r="W43" s="86">
        <f>Q43*各係数!AQ41</f>
        <v>0</v>
      </c>
      <c r="X43" s="64"/>
    </row>
    <row r="46" spans="2:24" ht="28.8" x14ac:dyDescent="0.2">
      <c r="D46" s="1" t="s">
        <v>171</v>
      </c>
      <c r="P46" s="64"/>
    </row>
    <row r="47" spans="2:24" ht="8.1" customHeight="1" x14ac:dyDescent="0.2">
      <c r="D47" s="5"/>
      <c r="E47" s="64"/>
      <c r="F47" s="64"/>
      <c r="G47" s="64"/>
      <c r="H47" s="64"/>
      <c r="I47" s="64"/>
      <c r="J47" s="64"/>
      <c r="K47" s="64"/>
      <c r="L47" s="64"/>
      <c r="M47" s="64"/>
      <c r="N47" s="64"/>
      <c r="O47" s="64"/>
      <c r="P47" s="64"/>
    </row>
    <row r="48" spans="2:24" ht="13.5" customHeight="1" x14ac:dyDescent="0.2">
      <c r="D48" s="3" t="s">
        <v>39</v>
      </c>
      <c r="E48" s="3"/>
      <c r="F48" s="3"/>
      <c r="G48" s="3"/>
      <c r="H48" s="3"/>
      <c r="I48" s="3"/>
      <c r="K48" s="87"/>
      <c r="L48" s="64"/>
      <c r="M48" s="64"/>
      <c r="N48" s="64"/>
      <c r="O48" s="64"/>
      <c r="P48" s="64"/>
    </row>
    <row r="49" spans="4:16" ht="8.1" customHeight="1" thickBot="1" x14ac:dyDescent="0.25">
      <c r="D49" s="88"/>
      <c r="E49" s="88"/>
      <c r="F49" s="88"/>
      <c r="G49" s="88"/>
      <c r="H49" s="88"/>
      <c r="I49" s="88"/>
      <c r="K49" s="87"/>
      <c r="L49" s="64"/>
      <c r="M49" s="64"/>
      <c r="N49" s="64"/>
      <c r="O49" s="64"/>
      <c r="P49" s="64"/>
    </row>
    <row r="50" spans="4:16" ht="30" customHeight="1" x14ac:dyDescent="0.2">
      <c r="D50" s="89" t="s">
        <v>58</v>
      </c>
      <c r="E50" s="90"/>
      <c r="F50" s="90"/>
      <c r="G50" s="287">
        <f>$D$4</f>
        <v>0</v>
      </c>
      <c r="H50" s="288"/>
      <c r="I50" s="91" t="s">
        <v>7</v>
      </c>
      <c r="M50" s="92"/>
      <c r="N50" s="64"/>
      <c r="O50" s="87"/>
      <c r="P50" s="64"/>
    </row>
    <row r="51" spans="4:16" ht="30" customHeight="1" thickBot="1" x14ac:dyDescent="0.25">
      <c r="D51" s="93" t="s">
        <v>42</v>
      </c>
      <c r="E51" s="94"/>
      <c r="F51" s="94"/>
      <c r="G51" s="289">
        <f>$F$4</f>
        <v>0</v>
      </c>
      <c r="H51" s="290"/>
      <c r="I51" s="95" t="s">
        <v>7</v>
      </c>
      <c r="M51" s="92"/>
      <c r="N51" s="64"/>
      <c r="O51" s="87"/>
      <c r="P51" s="64"/>
    </row>
    <row r="52" spans="4:16" ht="8.1" customHeight="1" thickBot="1" x14ac:dyDescent="0.25">
      <c r="E52" s="64"/>
      <c r="F52" s="64"/>
      <c r="G52" s="64"/>
      <c r="H52" s="64"/>
      <c r="I52" s="64"/>
      <c r="J52" s="64"/>
      <c r="K52" s="64"/>
      <c r="L52" s="64"/>
      <c r="M52" s="64"/>
      <c r="N52" s="64"/>
      <c r="O52" s="64"/>
      <c r="P52" s="64"/>
    </row>
    <row r="53" spans="4:16" ht="18" x14ac:dyDescent="0.2">
      <c r="D53" s="96"/>
      <c r="E53" s="97"/>
      <c r="F53" s="281" t="s">
        <v>35</v>
      </c>
      <c r="G53" s="282"/>
      <c r="H53" s="98"/>
      <c r="I53" s="98"/>
      <c r="J53" s="98"/>
      <c r="K53" s="99"/>
      <c r="L53" s="281" t="s">
        <v>10</v>
      </c>
      <c r="M53" s="296"/>
    </row>
    <row r="54" spans="4:16" ht="18" x14ac:dyDescent="0.2">
      <c r="D54" s="100"/>
      <c r="E54" s="101"/>
      <c r="F54" s="283"/>
      <c r="G54" s="284"/>
      <c r="H54" s="293" t="s">
        <v>38</v>
      </c>
      <c r="I54" s="294"/>
      <c r="J54" s="102"/>
      <c r="K54" s="102"/>
      <c r="L54" s="283"/>
      <c r="M54" s="297"/>
    </row>
    <row r="55" spans="4:16" ht="18.600000000000001" thickBot="1" x14ac:dyDescent="0.25">
      <c r="D55" s="103"/>
      <c r="E55" s="104"/>
      <c r="F55" s="285"/>
      <c r="G55" s="286"/>
      <c r="H55" s="295"/>
      <c r="I55" s="286"/>
      <c r="J55" s="105" t="s">
        <v>13</v>
      </c>
      <c r="K55" s="106"/>
      <c r="L55" s="285"/>
      <c r="M55" s="298"/>
    </row>
    <row r="56" spans="4:16" ht="30" customHeight="1" x14ac:dyDescent="0.2">
      <c r="D56" s="107" t="s">
        <v>37</v>
      </c>
      <c r="E56" s="108"/>
      <c r="F56" s="109">
        <f>F57+F58</f>
        <v>0</v>
      </c>
      <c r="G56" s="110" t="s">
        <v>7</v>
      </c>
      <c r="H56" s="111">
        <f>H57+H58</f>
        <v>0</v>
      </c>
      <c r="I56" s="110" t="s">
        <v>7</v>
      </c>
      <c r="J56" s="111">
        <f>J57+J58</f>
        <v>0</v>
      </c>
      <c r="K56" s="112" t="s">
        <v>7</v>
      </c>
      <c r="L56" s="109">
        <f>L57+L58</f>
        <v>0</v>
      </c>
      <c r="M56" s="113" t="s">
        <v>12</v>
      </c>
    </row>
    <row r="57" spans="4:16" ht="30" customHeight="1" x14ac:dyDescent="0.2">
      <c r="D57" s="103"/>
      <c r="E57" s="114" t="s">
        <v>43</v>
      </c>
      <c r="F57" s="115">
        <f>$I$4</f>
        <v>0</v>
      </c>
      <c r="G57" s="116" t="s">
        <v>7</v>
      </c>
      <c r="H57" s="117">
        <f>$K$4</f>
        <v>0</v>
      </c>
      <c r="I57" s="116" t="s">
        <v>7</v>
      </c>
      <c r="J57" s="117">
        <f>$O$4</f>
        <v>0</v>
      </c>
      <c r="K57" s="118" t="s">
        <v>7</v>
      </c>
      <c r="L57" s="119">
        <f>$M$4</f>
        <v>0</v>
      </c>
      <c r="M57" s="120" t="s">
        <v>12</v>
      </c>
    </row>
    <row r="58" spans="4:16" ht="30" customHeight="1" thickBot="1" x14ac:dyDescent="0.25">
      <c r="D58" s="121"/>
      <c r="E58" s="122" t="s">
        <v>44</v>
      </c>
      <c r="F58" s="123">
        <f>$Q$4</f>
        <v>0</v>
      </c>
      <c r="G58" s="124" t="s">
        <v>7</v>
      </c>
      <c r="H58" s="125">
        <f>$S$4</f>
        <v>0</v>
      </c>
      <c r="I58" s="124" t="s">
        <v>7</v>
      </c>
      <c r="J58" s="125">
        <f>$W$4</f>
        <v>0</v>
      </c>
      <c r="K58" s="126" t="s">
        <v>7</v>
      </c>
      <c r="L58" s="123">
        <f>$U$4</f>
        <v>0</v>
      </c>
      <c r="M58" s="127" t="s">
        <v>12</v>
      </c>
    </row>
    <row r="59" spans="4:16" ht="8.1" customHeight="1" x14ac:dyDescent="0.2">
      <c r="D59" s="64"/>
    </row>
    <row r="60" spans="4:16" ht="18" x14ac:dyDescent="0.2">
      <c r="D60" s="64" t="s">
        <v>59</v>
      </c>
    </row>
  </sheetData>
  <mergeCells count="7">
    <mergeCell ref="F53:G55"/>
    <mergeCell ref="G50:H50"/>
    <mergeCell ref="G51:H51"/>
    <mergeCell ref="P1:P2"/>
    <mergeCell ref="H54:I55"/>
    <mergeCell ref="L53:M55"/>
    <mergeCell ref="O1:O2"/>
  </mergeCells>
  <phoneticPr fontId="4"/>
  <dataValidations count="2">
    <dataValidation type="decimal" imeMode="off" allowBlank="1" showInputMessage="1" showErrorMessage="1" sqref="P1:P2" xr:uid="{00000000-0002-0000-0200-000000000000}">
      <formula1>0</formula1>
      <formula2>1</formula2>
    </dataValidation>
    <dataValidation imeMode="off" allowBlank="1" showInputMessage="1" showErrorMessage="1" sqref="D7:D43 F7:G43" xr:uid="{00000000-0002-0000-0200-000001000000}"/>
  </dataValidations>
  <pageMargins left="0.31496062992125984" right="0.19685039370078741" top="0.74803149606299213" bottom="0.55118110236220474" header="0.31496062992125984" footer="0.31496062992125984"/>
  <pageSetup paperSize="9" scale="5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345"/>
  <sheetViews>
    <sheetView zoomScaleNormal="10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6.2" x14ac:dyDescent="0.2"/>
  <cols>
    <col min="1" max="1" width="3.77734375" style="130" bestFit="1" customWidth="1"/>
    <col min="2" max="2" width="27.77734375" style="130" bestFit="1" customWidth="1"/>
    <col min="3" max="39" width="13.88671875" style="130" customWidth="1"/>
    <col min="40" max="40" width="9" style="130"/>
    <col min="41" max="41" width="12.21875" style="130" bestFit="1" customWidth="1"/>
    <col min="42" max="42" width="9.33203125" style="130" bestFit="1" customWidth="1"/>
    <col min="43" max="43" width="12.21875" style="130" bestFit="1" customWidth="1"/>
    <col min="44" max="44" width="14.6640625" style="130" customWidth="1"/>
    <col min="45" max="45" width="9.33203125" style="130" bestFit="1" customWidth="1"/>
    <col min="46" max="16384" width="9" style="130"/>
  </cols>
  <sheetData>
    <row r="1" spans="1:48" ht="30" customHeight="1" x14ac:dyDescent="0.2">
      <c r="A1" s="128" t="s">
        <v>167</v>
      </c>
      <c r="B1" s="129"/>
      <c r="C1" s="129"/>
      <c r="D1" s="129"/>
      <c r="E1" s="129"/>
      <c r="F1" s="129"/>
      <c r="G1" s="129"/>
      <c r="H1" s="129"/>
      <c r="I1" s="129"/>
      <c r="J1" s="129"/>
      <c r="K1" s="129"/>
    </row>
    <row r="2" spans="1:48" ht="30" customHeight="1" x14ac:dyDescent="0.2">
      <c r="A2" s="129"/>
      <c r="B2" s="131" t="s">
        <v>46</v>
      </c>
      <c r="C2" s="129"/>
      <c r="D2" s="129"/>
      <c r="E2" s="129"/>
      <c r="F2" s="129"/>
      <c r="G2" s="129"/>
      <c r="H2" s="129"/>
      <c r="I2" s="129"/>
      <c r="J2" s="129"/>
      <c r="K2" s="129"/>
    </row>
    <row r="3" spans="1:48" ht="18" customHeight="1" x14ac:dyDescent="0.2">
      <c r="A3" s="132"/>
      <c r="B3" s="133"/>
      <c r="C3" s="134">
        <v>1</v>
      </c>
      <c r="D3" s="134">
        <v>6</v>
      </c>
      <c r="E3" s="134">
        <v>11</v>
      </c>
      <c r="F3" s="134">
        <v>15</v>
      </c>
      <c r="G3" s="134">
        <v>16</v>
      </c>
      <c r="H3" s="134">
        <v>20</v>
      </c>
      <c r="I3" s="134">
        <v>21</v>
      </c>
      <c r="J3" s="134">
        <v>22</v>
      </c>
      <c r="K3" s="134">
        <v>25</v>
      </c>
      <c r="L3" s="134">
        <v>26</v>
      </c>
      <c r="M3" s="134">
        <v>27</v>
      </c>
      <c r="N3" s="134">
        <v>28</v>
      </c>
      <c r="O3" s="134">
        <v>29</v>
      </c>
      <c r="P3" s="134">
        <v>30</v>
      </c>
      <c r="Q3" s="134">
        <v>31</v>
      </c>
      <c r="R3" s="134">
        <v>32</v>
      </c>
      <c r="S3" s="134">
        <v>33</v>
      </c>
      <c r="T3" s="134">
        <v>34</v>
      </c>
      <c r="U3" s="134">
        <v>35</v>
      </c>
      <c r="V3" s="134">
        <v>39</v>
      </c>
      <c r="W3" s="134">
        <v>41</v>
      </c>
      <c r="X3" s="134">
        <v>46</v>
      </c>
      <c r="Y3" s="134">
        <v>47</v>
      </c>
      <c r="Z3" s="134">
        <v>48</v>
      </c>
      <c r="AA3" s="134">
        <v>51</v>
      </c>
      <c r="AB3" s="134">
        <v>53</v>
      </c>
      <c r="AC3" s="134">
        <v>55</v>
      </c>
      <c r="AD3" s="134">
        <v>57</v>
      </c>
      <c r="AE3" s="134">
        <v>59</v>
      </c>
      <c r="AF3" s="134">
        <v>61</v>
      </c>
      <c r="AG3" s="134">
        <v>63</v>
      </c>
      <c r="AH3" s="134">
        <v>64</v>
      </c>
      <c r="AI3" s="134">
        <v>65</v>
      </c>
      <c r="AJ3" s="134">
        <v>66</v>
      </c>
      <c r="AK3" s="134">
        <v>67</v>
      </c>
      <c r="AL3" s="134">
        <v>68</v>
      </c>
      <c r="AM3" s="135">
        <v>69</v>
      </c>
    </row>
    <row r="4" spans="1:48" ht="54" customHeight="1" x14ac:dyDescent="0.2">
      <c r="A4" s="136"/>
      <c r="B4" s="137"/>
      <c r="C4" s="138" t="s">
        <v>61</v>
      </c>
      <c r="D4" s="138" t="s">
        <v>17</v>
      </c>
      <c r="E4" s="138" t="s">
        <v>47</v>
      </c>
      <c r="F4" s="138" t="s">
        <v>18</v>
      </c>
      <c r="G4" s="138" t="s">
        <v>19</v>
      </c>
      <c r="H4" s="138" t="s">
        <v>20</v>
      </c>
      <c r="I4" s="138" t="s">
        <v>21</v>
      </c>
      <c r="J4" s="138" t="s">
        <v>62</v>
      </c>
      <c r="K4" s="138" t="s">
        <v>22</v>
      </c>
      <c r="L4" s="138" t="s">
        <v>23</v>
      </c>
      <c r="M4" s="138" t="s">
        <v>24</v>
      </c>
      <c r="N4" s="138" t="s">
        <v>25</v>
      </c>
      <c r="O4" s="138" t="s">
        <v>48</v>
      </c>
      <c r="P4" s="138" t="s">
        <v>49</v>
      </c>
      <c r="Q4" s="138" t="s">
        <v>50</v>
      </c>
      <c r="R4" s="138" t="s">
        <v>51</v>
      </c>
      <c r="S4" s="138" t="s">
        <v>26</v>
      </c>
      <c r="T4" s="138" t="s">
        <v>63</v>
      </c>
      <c r="U4" s="138" t="s">
        <v>27</v>
      </c>
      <c r="V4" s="138" t="s">
        <v>0</v>
      </c>
      <c r="W4" s="138" t="s">
        <v>28</v>
      </c>
      <c r="X4" s="138" t="s">
        <v>166</v>
      </c>
      <c r="Y4" s="138" t="s">
        <v>52</v>
      </c>
      <c r="Z4" s="138" t="s">
        <v>53</v>
      </c>
      <c r="AA4" s="138" t="s">
        <v>1</v>
      </c>
      <c r="AB4" s="138" t="s">
        <v>2</v>
      </c>
      <c r="AC4" s="138" t="s">
        <v>30</v>
      </c>
      <c r="AD4" s="138" t="s">
        <v>54</v>
      </c>
      <c r="AE4" s="138" t="s">
        <v>55</v>
      </c>
      <c r="AF4" s="138" t="s">
        <v>3</v>
      </c>
      <c r="AG4" s="138" t="s">
        <v>31</v>
      </c>
      <c r="AH4" s="138" t="s">
        <v>56</v>
      </c>
      <c r="AI4" s="138" t="s">
        <v>64</v>
      </c>
      <c r="AJ4" s="138" t="s">
        <v>32</v>
      </c>
      <c r="AK4" s="138" t="s">
        <v>33</v>
      </c>
      <c r="AL4" s="138" t="s">
        <v>4</v>
      </c>
      <c r="AM4" s="139" t="s">
        <v>5</v>
      </c>
      <c r="AO4" s="269" t="s">
        <v>14</v>
      </c>
      <c r="AP4" s="270" t="s">
        <v>57</v>
      </c>
      <c r="AQ4" s="269" t="s">
        <v>15</v>
      </c>
      <c r="AR4" s="269" t="s">
        <v>16</v>
      </c>
      <c r="AS4" s="270" t="s">
        <v>34</v>
      </c>
    </row>
    <row r="5" spans="1:48" ht="18" customHeight="1" x14ac:dyDescent="0.2">
      <c r="A5" s="140">
        <v>1</v>
      </c>
      <c r="B5" s="141" t="s">
        <v>61</v>
      </c>
      <c r="C5" s="263">
        <v>1.0032762540368569</v>
      </c>
      <c r="D5" s="263">
        <v>3.3752135596304996E-6</v>
      </c>
      <c r="E5" s="263">
        <v>6.2303017217066031E-3</v>
      </c>
      <c r="F5" s="263">
        <v>4.4599868153562402E-4</v>
      </c>
      <c r="G5" s="263">
        <v>3.7773207296944254E-4</v>
      </c>
      <c r="H5" s="263">
        <v>6.3407192691247857E-5</v>
      </c>
      <c r="I5" s="263">
        <v>2.6269797207855298E-7</v>
      </c>
      <c r="J5" s="263">
        <v>1.5928169964546962E-4</v>
      </c>
      <c r="K5" s="263">
        <v>9.428046921814587E-6</v>
      </c>
      <c r="L5" s="263">
        <v>1.8189357065521414E-6</v>
      </c>
      <c r="M5" s="263">
        <v>4.6834315036881672E-6</v>
      </c>
      <c r="N5" s="263">
        <v>1.9351689823140185E-6</v>
      </c>
      <c r="O5" s="263">
        <v>2.7150619130805984E-6</v>
      </c>
      <c r="P5" s="263">
        <v>2.7492905795003232E-6</v>
      </c>
      <c r="Q5" s="263">
        <v>4.4852240928635564E-6</v>
      </c>
      <c r="R5" s="263">
        <v>3.2036994004190199E-6</v>
      </c>
      <c r="S5" s="263">
        <v>4.5821324806552137E-6</v>
      </c>
      <c r="T5" s="263">
        <v>4.6223655510429192E-6</v>
      </c>
      <c r="U5" s="263">
        <v>2.941850896380864E-6</v>
      </c>
      <c r="V5" s="263">
        <v>1.5805551845764567E-4</v>
      </c>
      <c r="W5" s="263">
        <v>3.9084868779024077E-5</v>
      </c>
      <c r="X5" s="263">
        <v>3.6082209464802723E-6</v>
      </c>
      <c r="Y5" s="263">
        <v>8.8138457659997904E-6</v>
      </c>
      <c r="Z5" s="263">
        <v>5.6301473295234102E-6</v>
      </c>
      <c r="AA5" s="263">
        <v>8.6928721409957503E-6</v>
      </c>
      <c r="AB5" s="263">
        <v>4.2292039077860491E-6</v>
      </c>
      <c r="AC5" s="263">
        <v>3.0338904151739458E-6</v>
      </c>
      <c r="AD5" s="263">
        <v>8.804329515412966E-6</v>
      </c>
      <c r="AE5" s="263">
        <v>1.1763131937418999E-5</v>
      </c>
      <c r="AF5" s="263">
        <v>7.9155770291072298E-6</v>
      </c>
      <c r="AG5" s="263">
        <v>9.5948066700925555E-5</v>
      </c>
      <c r="AH5" s="263">
        <v>1.0571960712913258E-4</v>
      </c>
      <c r="AI5" s="263">
        <v>1.479649939863608E-4</v>
      </c>
      <c r="AJ5" s="263">
        <v>7.0934462938797943E-6</v>
      </c>
      <c r="AK5" s="263">
        <v>9.0939129554332403E-4</v>
      </c>
      <c r="AL5" s="263">
        <v>4.8995820758634045E-5</v>
      </c>
      <c r="AM5" s="142">
        <v>1.3343456824205394E-5</v>
      </c>
      <c r="AN5" s="264"/>
      <c r="AO5" s="268">
        <v>0.54889931432695782</v>
      </c>
      <c r="AP5" s="271">
        <v>0.17815469746180682</v>
      </c>
      <c r="AQ5" s="268">
        <v>0.20664421187697984</v>
      </c>
      <c r="AR5" s="271">
        <v>7.8214403375016382E-4</v>
      </c>
      <c r="AS5" s="265">
        <v>4.5349222111883525E-2</v>
      </c>
      <c r="AU5"/>
      <c r="AV5"/>
    </row>
    <row r="6" spans="1:48" ht="18" customHeight="1" x14ac:dyDescent="0.2">
      <c r="A6" s="140">
        <v>6</v>
      </c>
      <c r="B6" s="141" t="s">
        <v>17</v>
      </c>
      <c r="C6" s="263">
        <v>3.3587872967064469E-5</v>
      </c>
      <c r="D6" s="263">
        <v>1.0000448314218109</v>
      </c>
      <c r="E6" s="263">
        <v>2.2745317350638413E-5</v>
      </c>
      <c r="F6" s="263">
        <v>2.0070907716425231E-5</v>
      </c>
      <c r="G6" s="263">
        <v>2.9366834701034972E-5</v>
      </c>
      <c r="H6" s="263">
        <v>9.5399176814723276E-5</v>
      </c>
      <c r="I6" s="263">
        <v>1.5621561069428143E-3</v>
      </c>
      <c r="J6" s="263">
        <v>2.4799196374952084E-5</v>
      </c>
      <c r="K6" s="263">
        <v>2.363079429930681E-4</v>
      </c>
      <c r="L6" s="263">
        <v>5.991973919530707E-5</v>
      </c>
      <c r="M6" s="263">
        <v>7.4087430884329207E-4</v>
      </c>
      <c r="N6" s="263">
        <v>3.1810503091653862E-5</v>
      </c>
      <c r="O6" s="263">
        <v>2.455275795504118E-5</v>
      </c>
      <c r="P6" s="263">
        <v>1.3679777063037426E-5</v>
      </c>
      <c r="Q6" s="263">
        <v>2.4408330946475567E-5</v>
      </c>
      <c r="R6" s="263">
        <v>4.0040440184026696E-5</v>
      </c>
      <c r="S6" s="263">
        <v>2.3513119575123251E-5</v>
      </c>
      <c r="T6" s="263">
        <v>1.3559868930521535E-5</v>
      </c>
      <c r="U6" s="263">
        <v>1.8590015400067584E-5</v>
      </c>
      <c r="V6" s="263">
        <v>1.9263765369278448E-5</v>
      </c>
      <c r="W6" s="263">
        <v>2.1309385843634338E-5</v>
      </c>
      <c r="X6" s="263">
        <v>1.4546162682129696E-3</v>
      </c>
      <c r="Y6" s="263">
        <v>7.715787374651376E-5</v>
      </c>
      <c r="Z6" s="263">
        <v>1.0365600181727941E-4</v>
      </c>
      <c r="AA6" s="263">
        <v>2.3481717805871038E-5</v>
      </c>
      <c r="AB6" s="263">
        <v>9.3739832827355546E-6</v>
      </c>
      <c r="AC6" s="263">
        <v>8.330913043435215E-6</v>
      </c>
      <c r="AD6" s="263">
        <v>6.5965647643478461E-5</v>
      </c>
      <c r="AE6" s="263">
        <v>1.2529010753520275E-5</v>
      </c>
      <c r="AF6" s="263">
        <v>3.6280636879345782E-5</v>
      </c>
      <c r="AG6" s="263">
        <v>2.1225084054232169E-5</v>
      </c>
      <c r="AH6" s="263">
        <v>1.6611513710327624E-5</v>
      </c>
      <c r="AI6" s="263">
        <v>1.2575820804295389E-5</v>
      </c>
      <c r="AJ6" s="263">
        <v>1.042554212375592E-5</v>
      </c>
      <c r="AK6" s="263">
        <v>3.3077752801278869E-5</v>
      </c>
      <c r="AL6" s="263">
        <v>1.2026571113398711E-5</v>
      </c>
      <c r="AM6" s="142">
        <v>2.4677153546316799E-5</v>
      </c>
      <c r="AN6" s="264"/>
      <c r="AO6" s="267">
        <v>0.54416521522766859</v>
      </c>
      <c r="AP6" s="271">
        <v>5.1754167703408807E-2</v>
      </c>
      <c r="AQ6" s="267">
        <v>0.27668574272207019</v>
      </c>
      <c r="AR6" s="271">
        <v>4.4992289384587608E-5</v>
      </c>
      <c r="AS6" s="265">
        <v>4.6057819864651073E-3</v>
      </c>
      <c r="AU6"/>
      <c r="AV6"/>
    </row>
    <row r="7" spans="1:48" ht="18" customHeight="1" x14ac:dyDescent="0.2">
      <c r="A7" s="140">
        <v>11</v>
      </c>
      <c r="B7" s="141" t="s">
        <v>47</v>
      </c>
      <c r="C7" s="263">
        <v>4.7703793635698651E-3</v>
      </c>
      <c r="D7" s="263">
        <v>3.7207912127401087E-5</v>
      </c>
      <c r="E7" s="263">
        <v>1.0461302016847023</v>
      </c>
      <c r="F7" s="263">
        <v>4.9914710327210812E-4</v>
      </c>
      <c r="G7" s="263">
        <v>2.5534667863048372E-4</v>
      </c>
      <c r="H7" s="263">
        <v>2.0273737580381334E-3</v>
      </c>
      <c r="I7" s="263">
        <v>4.548562340311793E-6</v>
      </c>
      <c r="J7" s="263">
        <v>9.5578330483540909E-5</v>
      </c>
      <c r="K7" s="263">
        <v>1.4454200145628781E-4</v>
      </c>
      <c r="L7" s="263">
        <v>2.0926649127481103E-5</v>
      </c>
      <c r="M7" s="263">
        <v>2.4301200739902043E-5</v>
      </c>
      <c r="N7" s="263">
        <v>2.1482967352603394E-5</v>
      </c>
      <c r="O7" s="263">
        <v>2.7441509640146721E-5</v>
      </c>
      <c r="P7" s="263">
        <v>2.2001509753021046E-5</v>
      </c>
      <c r="Q7" s="263">
        <v>2.7127449471714062E-5</v>
      </c>
      <c r="R7" s="263">
        <v>3.3543241984165203E-5</v>
      </c>
      <c r="S7" s="263">
        <v>3.0162890247338694E-5</v>
      </c>
      <c r="T7" s="263">
        <v>3.0819822629843955E-5</v>
      </c>
      <c r="U7" s="263">
        <v>2.0531014446677009E-5</v>
      </c>
      <c r="V7" s="263">
        <v>3.019789130331654E-4</v>
      </c>
      <c r="W7" s="263">
        <v>4.399935283666981E-5</v>
      </c>
      <c r="X7" s="263">
        <v>2.2891157991571674E-5</v>
      </c>
      <c r="Y7" s="263">
        <v>6.1405976080171413E-5</v>
      </c>
      <c r="Z7" s="263">
        <v>4.9429710767890166E-5</v>
      </c>
      <c r="AA7" s="263">
        <v>7.3387077202047781E-5</v>
      </c>
      <c r="AB7" s="263">
        <v>4.582623668194318E-5</v>
      </c>
      <c r="AC7" s="263">
        <v>4.219947440539994E-5</v>
      </c>
      <c r="AD7" s="263">
        <v>9.8732306649965162E-5</v>
      </c>
      <c r="AE7" s="263">
        <v>2.1443771737016023E-4</v>
      </c>
      <c r="AF7" s="263">
        <v>2.8446901466293913E-4</v>
      </c>
      <c r="AG7" s="263">
        <v>1.5431139224229024E-3</v>
      </c>
      <c r="AH7" s="263">
        <v>1.7632336807902099E-3</v>
      </c>
      <c r="AI7" s="263">
        <v>5.3723895989163124E-4</v>
      </c>
      <c r="AJ7" s="263">
        <v>1.1128406637030087E-4</v>
      </c>
      <c r="AK7" s="263">
        <v>2.3258723310360094E-2</v>
      </c>
      <c r="AL7" s="263">
        <v>6.3281949924283974E-5</v>
      </c>
      <c r="AM7" s="142">
        <v>1.1509890557943768E-3</v>
      </c>
      <c r="AN7" s="264"/>
      <c r="AO7" s="267">
        <v>0.3665677397352527</v>
      </c>
      <c r="AP7" s="271">
        <v>4.1771581629978773E-2</v>
      </c>
      <c r="AQ7" s="267">
        <v>0.14717288592616773</v>
      </c>
      <c r="AR7" s="271">
        <v>2.3094529516101737E-2</v>
      </c>
      <c r="AS7" s="265">
        <v>0.18928841210193881</v>
      </c>
      <c r="AU7"/>
      <c r="AV7"/>
    </row>
    <row r="8" spans="1:48" ht="18" customHeight="1" x14ac:dyDescent="0.2">
      <c r="A8" s="140">
        <v>15</v>
      </c>
      <c r="B8" s="141" t="s">
        <v>18</v>
      </c>
      <c r="C8" s="263">
        <v>4.7501491695617842E-4</v>
      </c>
      <c r="D8" s="263">
        <v>3.2919383514892108E-4</v>
      </c>
      <c r="E8" s="263">
        <v>1.5880772830450751E-4</v>
      </c>
      <c r="F8" s="263">
        <v>1.0137393662463121</v>
      </c>
      <c r="G8" s="263">
        <v>3.974193949816903E-4</v>
      </c>
      <c r="H8" s="263">
        <v>1.4834678507938553E-4</v>
      </c>
      <c r="I8" s="263">
        <v>8.1994744052786588E-6</v>
      </c>
      <c r="J8" s="263">
        <v>3.0861682859599255E-4</v>
      </c>
      <c r="K8" s="263">
        <v>5.4385933694961529E-4</v>
      </c>
      <c r="L8" s="263">
        <v>8.5374756847204591E-5</v>
      </c>
      <c r="M8" s="263">
        <v>1.2489838420300697E-4</v>
      </c>
      <c r="N8" s="263">
        <v>1.4687491127497211E-4</v>
      </c>
      <c r="O8" s="263">
        <v>1.8102171479167679E-4</v>
      </c>
      <c r="P8" s="263">
        <v>1.1310979672389773E-4</v>
      </c>
      <c r="Q8" s="263">
        <v>2.3137125833011237E-4</v>
      </c>
      <c r="R8" s="263">
        <v>3.283468287948996E-4</v>
      </c>
      <c r="S8" s="263">
        <v>2.9221811311170562E-4</v>
      </c>
      <c r="T8" s="263">
        <v>1.5619805087643081E-4</v>
      </c>
      <c r="U8" s="263">
        <v>1.9740301871802642E-4</v>
      </c>
      <c r="V8" s="263">
        <v>6.1213200806107257E-4</v>
      </c>
      <c r="W8" s="263">
        <v>5.1226014144674153E-4</v>
      </c>
      <c r="X8" s="263">
        <v>8.062427518308146E-5</v>
      </c>
      <c r="Y8" s="263">
        <v>2.256141406415994E-4</v>
      </c>
      <c r="Z8" s="263">
        <v>4.5612542089819167E-4</v>
      </c>
      <c r="AA8" s="263">
        <v>4.8989540106089051E-4</v>
      </c>
      <c r="AB8" s="263">
        <v>2.2742112636569019E-4</v>
      </c>
      <c r="AC8" s="263">
        <v>5.4594926733371533E-5</v>
      </c>
      <c r="AD8" s="263">
        <v>2.3737195581099136E-4</v>
      </c>
      <c r="AE8" s="263">
        <v>1.7823502085588191E-4</v>
      </c>
      <c r="AF8" s="263">
        <v>8.0496478885424671E-4</v>
      </c>
      <c r="AG8" s="263">
        <v>1.4400553563837201E-4</v>
      </c>
      <c r="AH8" s="263">
        <v>3.2704329172346516E-4</v>
      </c>
      <c r="AI8" s="263">
        <v>2.1138162009831716E-3</v>
      </c>
      <c r="AJ8" s="263">
        <v>2.8931777423066079E-4</v>
      </c>
      <c r="AK8" s="263">
        <v>4.4166277620720219E-4</v>
      </c>
      <c r="AL8" s="263">
        <v>2.0885711024148479E-3</v>
      </c>
      <c r="AM8" s="142">
        <v>1.8949393072852804E-4</v>
      </c>
      <c r="AN8" s="264"/>
      <c r="AO8" s="267">
        <v>0.5763909812833542</v>
      </c>
      <c r="AP8" s="271">
        <v>0.13537267318642596</v>
      </c>
      <c r="AQ8" s="267">
        <v>0.43615657636034011</v>
      </c>
      <c r="AR8" s="271">
        <v>1.3417219642026718E-3</v>
      </c>
      <c r="AS8" s="265">
        <v>9.0171029582497453E-2</v>
      </c>
      <c r="AU8"/>
      <c r="AV8"/>
    </row>
    <row r="9" spans="1:48" ht="18" customHeight="1" x14ac:dyDescent="0.2">
      <c r="A9" s="140">
        <v>16</v>
      </c>
      <c r="B9" s="143" t="s">
        <v>19</v>
      </c>
      <c r="C9" s="144">
        <v>1.2334325988991698E-2</v>
      </c>
      <c r="D9" s="144">
        <v>1.0725649269208949E-3</v>
      </c>
      <c r="E9" s="144">
        <v>4.5524659847444547E-3</v>
      </c>
      <c r="F9" s="144">
        <v>1.4547985840865521E-3</v>
      </c>
      <c r="G9" s="144">
        <v>1.057493517272492</v>
      </c>
      <c r="H9" s="144">
        <v>4.6019943696937989E-3</v>
      </c>
      <c r="I9" s="144">
        <v>6.5939812280800775E-5</v>
      </c>
      <c r="J9" s="144">
        <v>1.8830516761677964E-3</v>
      </c>
      <c r="K9" s="144">
        <v>4.6222562461498669E-3</v>
      </c>
      <c r="L9" s="144">
        <v>5.223452574159165E-4</v>
      </c>
      <c r="M9" s="144">
        <v>1.2040307842401694E-3</v>
      </c>
      <c r="N9" s="144">
        <v>1.2780172206696813E-3</v>
      </c>
      <c r="O9" s="144">
        <v>1.0139725435693422E-3</v>
      </c>
      <c r="P9" s="144">
        <v>6.3938624312689506E-4</v>
      </c>
      <c r="Q9" s="144">
        <v>1.9830327412531925E-3</v>
      </c>
      <c r="R9" s="144">
        <v>1.4782598809555821E-3</v>
      </c>
      <c r="S9" s="144">
        <v>2.3692628132248577E-3</v>
      </c>
      <c r="T9" s="144">
        <v>1.7760116634445006E-3</v>
      </c>
      <c r="U9" s="144">
        <v>7.9766762563557238E-4</v>
      </c>
      <c r="V9" s="144">
        <v>1.3707960043016328E-2</v>
      </c>
      <c r="W9" s="144">
        <v>1.2322727132252128E-2</v>
      </c>
      <c r="X9" s="144">
        <v>1.5529397016520276E-3</v>
      </c>
      <c r="Y9" s="144">
        <v>2.8260562344303384E-3</v>
      </c>
      <c r="Z9" s="144">
        <v>2.8486084931902945E-3</v>
      </c>
      <c r="AA9" s="144">
        <v>2.8670725994267348E-3</v>
      </c>
      <c r="AB9" s="144">
        <v>2.3557669382096545E-3</v>
      </c>
      <c r="AC9" s="144">
        <v>8.1675370647748364E-4</v>
      </c>
      <c r="AD9" s="144">
        <v>2.6671961978086151E-3</v>
      </c>
      <c r="AE9" s="144">
        <v>3.5998707508380309E-3</v>
      </c>
      <c r="AF9" s="144">
        <v>1.9709161914754614E-3</v>
      </c>
      <c r="AG9" s="144">
        <v>4.1391303172989939E-3</v>
      </c>
      <c r="AH9" s="144">
        <v>1.9630636089837789E-3</v>
      </c>
      <c r="AI9" s="144">
        <v>6.8956217425936873E-3</v>
      </c>
      <c r="AJ9" s="144">
        <v>2.1444210566786302E-3</v>
      </c>
      <c r="AK9" s="144">
        <v>2.159956708249481E-3</v>
      </c>
      <c r="AL9" s="144">
        <v>0.10481590967666045</v>
      </c>
      <c r="AM9" s="145">
        <v>1.2111252890751822E-3</v>
      </c>
      <c r="AN9" s="264"/>
      <c r="AO9" s="267">
        <v>0.41950547994221876</v>
      </c>
      <c r="AP9" s="271">
        <v>6.3368872337887808E-2</v>
      </c>
      <c r="AQ9" s="267">
        <v>0.24032727248631672</v>
      </c>
      <c r="AR9" s="271">
        <v>2.0331125497796499E-3</v>
      </c>
      <c r="AS9" s="265">
        <v>0.22387895184057161</v>
      </c>
      <c r="AU9"/>
      <c r="AV9"/>
    </row>
    <row r="10" spans="1:48" ht="18" customHeight="1" x14ac:dyDescent="0.2">
      <c r="A10" s="146">
        <v>20</v>
      </c>
      <c r="B10" s="141" t="s">
        <v>20</v>
      </c>
      <c r="C10" s="263">
        <v>1.3529849419186434E-2</v>
      </c>
      <c r="D10" s="263">
        <v>1.0581727985607599E-3</v>
      </c>
      <c r="E10" s="263">
        <v>3.1341753001290426E-3</v>
      </c>
      <c r="F10" s="263">
        <v>2.6240370425932833E-2</v>
      </c>
      <c r="G10" s="263">
        <v>1.0589922529146143E-2</v>
      </c>
      <c r="H10" s="263">
        <v>1.0925298879040504</v>
      </c>
      <c r="I10" s="263">
        <v>4.1936798635872552E-4</v>
      </c>
      <c r="J10" s="263">
        <v>4.1935507615276646E-2</v>
      </c>
      <c r="K10" s="263">
        <v>9.3289424876429258E-3</v>
      </c>
      <c r="L10" s="263">
        <v>2.1541332449400321E-3</v>
      </c>
      <c r="M10" s="263">
        <v>2.8815602423578209E-3</v>
      </c>
      <c r="N10" s="263">
        <v>2.7499801358201693E-3</v>
      </c>
      <c r="O10" s="263">
        <v>2.1943076320121236E-3</v>
      </c>
      <c r="P10" s="263">
        <v>1.4412558958901726E-3</v>
      </c>
      <c r="Q10" s="263">
        <v>5.8531994385784417E-3</v>
      </c>
      <c r="R10" s="263">
        <v>5.6413625252318238E-3</v>
      </c>
      <c r="S10" s="263">
        <v>5.7556564604091679E-3</v>
      </c>
      <c r="T10" s="263">
        <v>3.2789008407459489E-3</v>
      </c>
      <c r="U10" s="263">
        <v>3.1189679149193962E-3</v>
      </c>
      <c r="V10" s="263">
        <v>8.5532994674717353E-3</v>
      </c>
      <c r="W10" s="263">
        <v>2.3766971976487508E-3</v>
      </c>
      <c r="X10" s="263">
        <v>1.1444501293654415E-3</v>
      </c>
      <c r="Y10" s="263">
        <v>4.0914237114662941E-3</v>
      </c>
      <c r="Z10" s="263">
        <v>6.7511138476407054E-3</v>
      </c>
      <c r="AA10" s="263">
        <v>3.1789474900125993E-4</v>
      </c>
      <c r="AB10" s="263">
        <v>4.1185074481677885E-4</v>
      </c>
      <c r="AC10" s="263">
        <v>1.8936045040818025E-4</v>
      </c>
      <c r="AD10" s="263">
        <v>5.870037427533161E-4</v>
      </c>
      <c r="AE10" s="263">
        <v>7.6710715362565088E-4</v>
      </c>
      <c r="AF10" s="263">
        <v>1.088466682711133E-3</v>
      </c>
      <c r="AG10" s="263">
        <v>5.1295125199553307E-3</v>
      </c>
      <c r="AH10" s="263">
        <v>3.9315284376824938E-2</v>
      </c>
      <c r="AI10" s="263">
        <v>1.2554066268693053E-3</v>
      </c>
      <c r="AJ10" s="263">
        <v>1.6309924042207363E-3</v>
      </c>
      <c r="AK10" s="263">
        <v>2.5743490556728657E-3</v>
      </c>
      <c r="AL10" s="263">
        <v>4.5653827371606804E-3</v>
      </c>
      <c r="AM10" s="142">
        <v>1.7189632548054638E-3</v>
      </c>
      <c r="AN10" s="264"/>
      <c r="AO10" s="267">
        <v>0.33202232111473495</v>
      </c>
      <c r="AP10" s="271">
        <v>2.209956520905541E-2</v>
      </c>
      <c r="AQ10" s="267">
        <v>0.13235081089256764</v>
      </c>
      <c r="AR10" s="271">
        <v>5.4842259696472979E-3</v>
      </c>
      <c r="AS10" s="265">
        <v>0.23489802794683246</v>
      </c>
      <c r="AU10"/>
      <c r="AV10"/>
    </row>
    <row r="11" spans="1:48" ht="18" customHeight="1" x14ac:dyDescent="0.2">
      <c r="A11" s="140">
        <v>21</v>
      </c>
      <c r="B11" s="141" t="s">
        <v>21</v>
      </c>
      <c r="C11" s="263">
        <v>7.9436001017397055E-3</v>
      </c>
      <c r="D11" s="263">
        <v>1.8148621705855437E-2</v>
      </c>
      <c r="E11" s="263">
        <v>3.6367965662429313E-3</v>
      </c>
      <c r="F11" s="263">
        <v>2.9435767169561427E-3</v>
      </c>
      <c r="G11" s="263">
        <v>3.1943749457594649E-3</v>
      </c>
      <c r="H11" s="263">
        <v>3.4426672463791996E-2</v>
      </c>
      <c r="I11" s="263">
        <v>1.0230774294105078</v>
      </c>
      <c r="J11" s="263">
        <v>2.7821500714188228E-3</v>
      </c>
      <c r="K11" s="263">
        <v>1.3571486310319833E-2</v>
      </c>
      <c r="L11" s="263">
        <v>6.4008202049623342E-3</v>
      </c>
      <c r="M11" s="263">
        <v>4.1031382695837062E-3</v>
      </c>
      <c r="N11" s="263">
        <v>3.2962081564145854E-3</v>
      </c>
      <c r="O11" s="263">
        <v>1.9085652943525919E-3</v>
      </c>
      <c r="P11" s="263">
        <v>1.3152585684222905E-3</v>
      </c>
      <c r="Q11" s="263">
        <v>1.8211029918733701E-3</v>
      </c>
      <c r="R11" s="263">
        <v>1.9196803140133988E-3</v>
      </c>
      <c r="S11" s="263">
        <v>1.6251180379088361E-3</v>
      </c>
      <c r="T11" s="263">
        <v>1.1585634418324448E-3</v>
      </c>
      <c r="U11" s="263">
        <v>2.4270270155221534E-3</v>
      </c>
      <c r="V11" s="263">
        <v>2.2712363498192225E-3</v>
      </c>
      <c r="W11" s="263">
        <v>4.7553760672876836E-3</v>
      </c>
      <c r="X11" s="263">
        <v>2.1351524179536053E-2</v>
      </c>
      <c r="Y11" s="263">
        <v>1.1463581337093165E-2</v>
      </c>
      <c r="Z11" s="263">
        <v>1.4062884682611467E-2</v>
      </c>
      <c r="AA11" s="263">
        <v>2.2924890346837814E-3</v>
      </c>
      <c r="AB11" s="263">
        <v>1.6801599942934736E-3</v>
      </c>
      <c r="AC11" s="263">
        <v>8.7564566799427966E-4</v>
      </c>
      <c r="AD11" s="263">
        <v>3.3584575188668087E-2</v>
      </c>
      <c r="AE11" s="263">
        <v>1.7385038602673179E-3</v>
      </c>
      <c r="AF11" s="263">
        <v>1.0038262738011073E-2</v>
      </c>
      <c r="AG11" s="263">
        <v>3.6798698058813422E-3</v>
      </c>
      <c r="AH11" s="263">
        <v>3.0587039440844628E-3</v>
      </c>
      <c r="AI11" s="263">
        <v>3.5980296828320114E-3</v>
      </c>
      <c r="AJ11" s="263">
        <v>2.0585279388650631E-3</v>
      </c>
      <c r="AK11" s="263">
        <v>3.9504135170000581E-3</v>
      </c>
      <c r="AL11" s="263">
        <v>2.4427742664144881E-3</v>
      </c>
      <c r="AM11" s="142">
        <v>9.5794141490897974E-3</v>
      </c>
      <c r="AN11" s="264"/>
      <c r="AO11" s="267">
        <v>0.59301676361341638</v>
      </c>
      <c r="AP11" s="271">
        <v>1.658827702503432E-3</v>
      </c>
      <c r="AQ11" s="267">
        <v>1.5366578298202762E-2</v>
      </c>
      <c r="AR11" s="271">
        <v>1.0393000499189679E-2</v>
      </c>
      <c r="AS11" s="265">
        <v>0.50204852570933278</v>
      </c>
      <c r="AU11"/>
      <c r="AV11"/>
    </row>
    <row r="12" spans="1:48" ht="18" customHeight="1" x14ac:dyDescent="0.2">
      <c r="A12" s="140">
        <v>22</v>
      </c>
      <c r="B12" s="141" t="s">
        <v>62</v>
      </c>
      <c r="C12" s="263">
        <v>4.310018523600306E-3</v>
      </c>
      <c r="D12" s="263">
        <v>1.584377945469259E-3</v>
      </c>
      <c r="E12" s="263">
        <v>5.2112293418693639E-3</v>
      </c>
      <c r="F12" s="263">
        <v>2.4946814767194919E-3</v>
      </c>
      <c r="G12" s="263">
        <v>9.5532718824189074E-3</v>
      </c>
      <c r="H12" s="263">
        <v>8.7232613387493111E-3</v>
      </c>
      <c r="I12" s="263">
        <v>6.8993359154651855E-5</v>
      </c>
      <c r="J12" s="263">
        <v>1.0552063378539083</v>
      </c>
      <c r="K12" s="263">
        <v>4.4099689745266913E-3</v>
      </c>
      <c r="L12" s="263">
        <v>5.8757280827517549E-4</v>
      </c>
      <c r="M12" s="263">
        <v>3.0381542816902379E-3</v>
      </c>
      <c r="N12" s="263">
        <v>1.3024166615357622E-3</v>
      </c>
      <c r="O12" s="263">
        <v>4.7028540776350566E-3</v>
      </c>
      <c r="P12" s="263">
        <v>8.8843874230648753E-3</v>
      </c>
      <c r="Q12" s="263">
        <v>1.3993752864109968E-2</v>
      </c>
      <c r="R12" s="263">
        <v>3.8052207600938275E-3</v>
      </c>
      <c r="S12" s="263">
        <v>1.2858455431670881E-2</v>
      </c>
      <c r="T12" s="263">
        <v>1.3985625456757642E-2</v>
      </c>
      <c r="U12" s="263">
        <v>1.0391631034951387E-2</v>
      </c>
      <c r="V12" s="263">
        <v>1.1908622305099436E-2</v>
      </c>
      <c r="W12" s="263">
        <v>4.7694699941749595E-3</v>
      </c>
      <c r="X12" s="263">
        <v>5.2538519524473288E-4</v>
      </c>
      <c r="Y12" s="263">
        <v>1.6163092778223552E-2</v>
      </c>
      <c r="Z12" s="263">
        <v>9.6047866108356725E-3</v>
      </c>
      <c r="AA12" s="263">
        <v>1.8289440156018671E-3</v>
      </c>
      <c r="AB12" s="263">
        <v>1.4710983922195712E-3</v>
      </c>
      <c r="AC12" s="263">
        <v>6.3551332608628697E-4</v>
      </c>
      <c r="AD12" s="263">
        <v>1.4938092918326761E-3</v>
      </c>
      <c r="AE12" s="263">
        <v>1.9962769262398556E-3</v>
      </c>
      <c r="AF12" s="263">
        <v>1.9382259975770271E-3</v>
      </c>
      <c r="AG12" s="263">
        <v>2.7994683555335824E-3</v>
      </c>
      <c r="AH12" s="263">
        <v>1.3282807355923017E-3</v>
      </c>
      <c r="AI12" s="263">
        <v>3.1066465042981629E-3</v>
      </c>
      <c r="AJ12" s="263">
        <v>2.0748079067334701E-3</v>
      </c>
      <c r="AK12" s="263">
        <v>1.7333783230841222E-3</v>
      </c>
      <c r="AL12" s="263">
        <v>1.5321868056522558E-2</v>
      </c>
      <c r="AM12" s="142">
        <v>1.545983941926165E-3</v>
      </c>
      <c r="AN12" s="264"/>
      <c r="AO12" s="267">
        <v>0.48094904034193403</v>
      </c>
      <c r="AP12" s="271">
        <v>6.3466632718841579E-2</v>
      </c>
      <c r="AQ12" s="267">
        <v>0.29642139363044906</v>
      </c>
      <c r="AR12" s="271">
        <v>2.1287948043754862E-3</v>
      </c>
      <c r="AS12" s="265">
        <v>0.26860718323355515</v>
      </c>
      <c r="AU12"/>
      <c r="AV12"/>
    </row>
    <row r="13" spans="1:48" ht="18" customHeight="1" x14ac:dyDescent="0.2">
      <c r="A13" s="140">
        <v>25</v>
      </c>
      <c r="B13" s="141" t="s">
        <v>22</v>
      </c>
      <c r="C13" s="263">
        <v>1.5092843960406921E-3</v>
      </c>
      <c r="D13" s="263">
        <v>1.4274087133706205E-4</v>
      </c>
      <c r="E13" s="263">
        <v>7.4833353204444215E-4</v>
      </c>
      <c r="F13" s="263">
        <v>1.9715659898957006E-4</v>
      </c>
      <c r="G13" s="263">
        <v>1.0544257913596867E-3</v>
      </c>
      <c r="H13" s="263">
        <v>2.0098616253851928E-3</v>
      </c>
      <c r="I13" s="263">
        <v>8.9857074664970174E-5</v>
      </c>
      <c r="J13" s="263">
        <v>9.0162575851431546E-4</v>
      </c>
      <c r="K13" s="263">
        <v>1.0284836508861135</v>
      </c>
      <c r="L13" s="263">
        <v>1.9827701526628945E-3</v>
      </c>
      <c r="M13" s="263">
        <v>1.6915129154823981E-3</v>
      </c>
      <c r="N13" s="263">
        <v>1.6583729280240671E-3</v>
      </c>
      <c r="O13" s="263">
        <v>2.3246749983025271E-3</v>
      </c>
      <c r="P13" s="263">
        <v>1.0672521582487254E-3</v>
      </c>
      <c r="Q13" s="263">
        <v>3.0665692727524035E-3</v>
      </c>
      <c r="R13" s="263">
        <v>1.1058689043519655E-2</v>
      </c>
      <c r="S13" s="263">
        <v>2.9189411519083565E-3</v>
      </c>
      <c r="T13" s="263">
        <v>9.2404205963698917E-4</v>
      </c>
      <c r="U13" s="263">
        <v>2.5798565891226766E-3</v>
      </c>
      <c r="V13" s="263">
        <v>1.1285976198830332E-3</v>
      </c>
      <c r="W13" s="263">
        <v>1.3501233630427826E-2</v>
      </c>
      <c r="X13" s="263">
        <v>5.0975387284182068E-4</v>
      </c>
      <c r="Y13" s="263">
        <v>2.7071393600053215E-3</v>
      </c>
      <c r="Z13" s="263">
        <v>3.9611999884445664E-4</v>
      </c>
      <c r="AA13" s="263">
        <v>1.8407486812595553E-4</v>
      </c>
      <c r="AB13" s="263">
        <v>1.3601503169381098E-4</v>
      </c>
      <c r="AC13" s="263">
        <v>3.0007226633717114E-4</v>
      </c>
      <c r="AD13" s="263">
        <v>2.5750611204612169E-4</v>
      </c>
      <c r="AE13" s="263">
        <v>1.9111820893831971E-4</v>
      </c>
      <c r="AF13" s="263">
        <v>4.5734539758877522E-4</v>
      </c>
      <c r="AG13" s="263">
        <v>8.8538961971895171E-4</v>
      </c>
      <c r="AH13" s="263">
        <v>3.4095929641809249E-4</v>
      </c>
      <c r="AI13" s="263">
        <v>2.4097820580609594E-4</v>
      </c>
      <c r="AJ13" s="263">
        <v>2.0782581840123401E-4</v>
      </c>
      <c r="AK13" s="263">
        <v>4.4671419084083014E-4</v>
      </c>
      <c r="AL13" s="263">
        <v>1.6456927053146147E-3</v>
      </c>
      <c r="AM13" s="142">
        <v>1.2791254729839876E-3</v>
      </c>
      <c r="AN13" s="264"/>
      <c r="AO13" s="267">
        <v>0.47480249568791122</v>
      </c>
      <c r="AP13" s="271">
        <v>4.1332169246821829E-2</v>
      </c>
      <c r="AQ13" s="267">
        <v>0.21532335342092374</v>
      </c>
      <c r="AR13" s="271">
        <v>3.7168201810328268E-4</v>
      </c>
      <c r="AS13" s="265">
        <v>0.24608959438412192</v>
      </c>
      <c r="AU13"/>
      <c r="AV13"/>
    </row>
    <row r="14" spans="1:48" ht="18" customHeight="1" x14ac:dyDescent="0.2">
      <c r="A14" s="147">
        <v>26</v>
      </c>
      <c r="B14" s="143" t="s">
        <v>23</v>
      </c>
      <c r="C14" s="144">
        <v>3.6575900870036845E-4</v>
      </c>
      <c r="D14" s="144">
        <v>1.4355518591284146E-3</v>
      </c>
      <c r="E14" s="144">
        <v>5.0453772166368269E-4</v>
      </c>
      <c r="F14" s="144">
        <v>1.6822322869371396E-4</v>
      </c>
      <c r="G14" s="144">
        <v>1.138535240579459E-2</v>
      </c>
      <c r="H14" s="144">
        <v>5.192168697037956E-4</v>
      </c>
      <c r="I14" s="144">
        <v>2.3791813466758441E-5</v>
      </c>
      <c r="J14" s="144">
        <v>1.0594731247923783E-3</v>
      </c>
      <c r="K14" s="144">
        <v>1.6023616138249345E-3</v>
      </c>
      <c r="L14" s="144">
        <v>1.1938306003140073</v>
      </c>
      <c r="M14" s="144">
        <v>5.7422136767016024E-4</v>
      </c>
      <c r="N14" s="144">
        <v>7.1497014408479415E-2</v>
      </c>
      <c r="O14" s="144">
        <v>3.9373951281054628E-2</v>
      </c>
      <c r="P14" s="144">
        <v>2.9821591617585616E-2</v>
      </c>
      <c r="Q14" s="144">
        <v>8.1342774531506928E-3</v>
      </c>
      <c r="R14" s="144">
        <v>5.3070415136362639E-3</v>
      </c>
      <c r="S14" s="144">
        <v>1.4730706471018068E-2</v>
      </c>
      <c r="T14" s="144">
        <v>4.7993737777115193E-3</v>
      </c>
      <c r="U14" s="144">
        <v>1.7441182004977445E-2</v>
      </c>
      <c r="V14" s="144">
        <v>1.7375364395368915E-3</v>
      </c>
      <c r="W14" s="144">
        <v>1.2026135656989526E-2</v>
      </c>
      <c r="X14" s="144">
        <v>4.9082279115993902E-4</v>
      </c>
      <c r="Y14" s="144">
        <v>1.0799665448781165E-3</v>
      </c>
      <c r="Z14" s="144">
        <v>2.3256120318619955E-4</v>
      </c>
      <c r="AA14" s="144">
        <v>2.8042729169902136E-4</v>
      </c>
      <c r="AB14" s="144">
        <v>1.6795344119865753E-4</v>
      </c>
      <c r="AC14" s="144">
        <v>2.7225809138264575E-4</v>
      </c>
      <c r="AD14" s="144">
        <v>5.0724021897356449E-4</v>
      </c>
      <c r="AE14" s="144">
        <v>2.3921944093431357E-4</v>
      </c>
      <c r="AF14" s="144">
        <v>5.9582917285146738E-4</v>
      </c>
      <c r="AG14" s="144">
        <v>2.8798342808245551E-4</v>
      </c>
      <c r="AH14" s="144">
        <v>1.3712032358404177E-4</v>
      </c>
      <c r="AI14" s="144">
        <v>2.8518801448626963E-4</v>
      </c>
      <c r="AJ14" s="144">
        <v>3.490408146930068E-4</v>
      </c>
      <c r="AK14" s="144">
        <v>2.4316702495537267E-4</v>
      </c>
      <c r="AL14" s="144">
        <v>1.3378313300354174E-3</v>
      </c>
      <c r="AM14" s="145">
        <v>1.6836876077971953E-3</v>
      </c>
      <c r="AN14" s="264"/>
      <c r="AO14" s="267">
        <v>0.29348826311984105</v>
      </c>
      <c r="AP14" s="271">
        <v>1.4006653478446165E-2</v>
      </c>
      <c r="AQ14" s="267">
        <v>8.9957127681905211E-2</v>
      </c>
      <c r="AR14" s="271">
        <v>2.9748487815230336E-4</v>
      </c>
      <c r="AS14" s="265">
        <v>0.30681037489727625</v>
      </c>
      <c r="AU14"/>
      <c r="AV14"/>
    </row>
    <row r="15" spans="1:48" ht="18" customHeight="1" x14ac:dyDescent="0.2">
      <c r="A15" s="140">
        <v>27</v>
      </c>
      <c r="B15" s="141" t="s">
        <v>24</v>
      </c>
      <c r="C15" s="263">
        <v>9.8286533379504112E-5</v>
      </c>
      <c r="D15" s="263">
        <v>1.1894608744622677E-4</v>
      </c>
      <c r="E15" s="263">
        <v>5.5963221628497052E-4</v>
      </c>
      <c r="F15" s="263">
        <v>6.7331027008717375E-5</v>
      </c>
      <c r="G15" s="263">
        <v>1.9203687661715034E-3</v>
      </c>
      <c r="H15" s="263">
        <v>1.3997107797627771E-3</v>
      </c>
      <c r="I15" s="263">
        <v>9.1267348284736929E-6</v>
      </c>
      <c r="J15" s="263">
        <v>7.0574749264379788E-4</v>
      </c>
      <c r="K15" s="263">
        <v>1.6761328795236417E-3</v>
      </c>
      <c r="L15" s="263">
        <v>5.7051112718097523E-3</v>
      </c>
      <c r="M15" s="263">
        <v>1.1036347849672377</v>
      </c>
      <c r="N15" s="263">
        <v>1.2882552287903668E-2</v>
      </c>
      <c r="O15" s="263">
        <v>9.840800341370054E-3</v>
      </c>
      <c r="P15" s="263">
        <v>3.5919259946257565E-3</v>
      </c>
      <c r="Q15" s="263">
        <v>1.4828759282710498E-2</v>
      </c>
      <c r="R15" s="263">
        <v>1.7485356279283739E-2</v>
      </c>
      <c r="S15" s="263">
        <v>1.7489049493970604E-2</v>
      </c>
      <c r="T15" s="263">
        <v>7.6246433834541247E-3</v>
      </c>
      <c r="U15" s="263">
        <v>5.0572324835847253E-3</v>
      </c>
      <c r="V15" s="263">
        <v>2.5940605887778334E-3</v>
      </c>
      <c r="W15" s="263">
        <v>2.6557417003654038E-3</v>
      </c>
      <c r="X15" s="263">
        <v>1.8150481364759564E-4</v>
      </c>
      <c r="Y15" s="263">
        <v>3.3010839533659952E-4</v>
      </c>
      <c r="Z15" s="263">
        <v>8.6671391627799821E-5</v>
      </c>
      <c r="AA15" s="263">
        <v>7.8095636108083352E-5</v>
      </c>
      <c r="AB15" s="263">
        <v>6.7263103134770251E-5</v>
      </c>
      <c r="AC15" s="263">
        <v>6.8817371022370367E-5</v>
      </c>
      <c r="AD15" s="263">
        <v>1.0513585378005809E-4</v>
      </c>
      <c r="AE15" s="263">
        <v>1.0326456762101614E-4</v>
      </c>
      <c r="AF15" s="263">
        <v>2.4017481512172303E-4</v>
      </c>
      <c r="AG15" s="263">
        <v>1.4526348978148601E-4</v>
      </c>
      <c r="AH15" s="263">
        <v>5.2434256370312087E-4</v>
      </c>
      <c r="AI15" s="263">
        <v>1.7157722248990577E-4</v>
      </c>
      <c r="AJ15" s="263">
        <v>1.7181606218428621E-4</v>
      </c>
      <c r="AK15" s="263">
        <v>1.558500028124062E-4</v>
      </c>
      <c r="AL15" s="263">
        <v>6.6489105193116588E-4</v>
      </c>
      <c r="AM15" s="142">
        <v>8.2233115809286284E-4</v>
      </c>
      <c r="AN15" s="264"/>
      <c r="AO15" s="267">
        <v>0.22548099641450234</v>
      </c>
      <c r="AP15" s="271">
        <v>2.8901216292178868E-2</v>
      </c>
      <c r="AQ15" s="267">
        <v>0.1681152734137924</v>
      </c>
      <c r="AR15" s="271">
        <v>3.4151300638710037E-4</v>
      </c>
      <c r="AS15" s="265">
        <v>0.21866564821836121</v>
      </c>
      <c r="AU15"/>
      <c r="AV15"/>
    </row>
    <row r="16" spans="1:48" ht="18" customHeight="1" x14ac:dyDescent="0.2">
      <c r="A16" s="140">
        <v>28</v>
      </c>
      <c r="B16" s="141" t="s">
        <v>25</v>
      </c>
      <c r="C16" s="263">
        <v>1.878151696200067E-3</v>
      </c>
      <c r="D16" s="263">
        <v>4.836242598635139E-3</v>
      </c>
      <c r="E16" s="263">
        <v>5.8251584744400528E-3</v>
      </c>
      <c r="F16" s="263">
        <v>7.2572167231486234E-4</v>
      </c>
      <c r="G16" s="263">
        <v>1.2976838561815612E-2</v>
      </c>
      <c r="H16" s="263">
        <v>5.5998750001101738E-3</v>
      </c>
      <c r="I16" s="263">
        <v>1.8014232326690199E-4</v>
      </c>
      <c r="J16" s="263">
        <v>3.3452977492330347E-3</v>
      </c>
      <c r="K16" s="263">
        <v>4.8754757601443596E-3</v>
      </c>
      <c r="L16" s="263">
        <v>1.1154255632538866E-3</v>
      </c>
      <c r="M16" s="263">
        <v>1.5093093995539207E-3</v>
      </c>
      <c r="N16" s="263">
        <v>1.028445828344495</v>
      </c>
      <c r="O16" s="263">
        <v>1.5832038680815317E-2</v>
      </c>
      <c r="P16" s="263">
        <v>1.2574387809167208E-2</v>
      </c>
      <c r="Q16" s="263">
        <v>1.1469545443897717E-2</v>
      </c>
      <c r="R16" s="263">
        <v>1.202119951923713E-2</v>
      </c>
      <c r="S16" s="263">
        <v>1.0860471360169177E-2</v>
      </c>
      <c r="T16" s="263">
        <v>9.2079423341872493E-3</v>
      </c>
      <c r="U16" s="263">
        <v>4.797695547964294E-3</v>
      </c>
      <c r="V16" s="263">
        <v>4.2466772935960372E-3</v>
      </c>
      <c r="W16" s="263">
        <v>5.2402500562087069E-2</v>
      </c>
      <c r="X16" s="263">
        <v>2.3408929157432618E-3</v>
      </c>
      <c r="Y16" s="263">
        <v>3.9264769717659376E-3</v>
      </c>
      <c r="Z16" s="263">
        <v>9.0682309039797802E-4</v>
      </c>
      <c r="AA16" s="263">
        <v>2.2813130355199183E-3</v>
      </c>
      <c r="AB16" s="263">
        <v>5.8449083215759165E-4</v>
      </c>
      <c r="AC16" s="263">
        <v>1.2459555289141963E-3</v>
      </c>
      <c r="AD16" s="263">
        <v>1.5831310574823646E-3</v>
      </c>
      <c r="AE16" s="263">
        <v>9.5676735542017406E-4</v>
      </c>
      <c r="AF16" s="263">
        <v>4.0791373565439897E-3</v>
      </c>
      <c r="AG16" s="263">
        <v>1.1333128788754351E-3</v>
      </c>
      <c r="AH16" s="263">
        <v>7.5078874375072817E-4</v>
      </c>
      <c r="AI16" s="263">
        <v>1.6228404861783903E-3</v>
      </c>
      <c r="AJ16" s="263">
        <v>9.0715039997602237E-4</v>
      </c>
      <c r="AK16" s="263">
        <v>1.78556761134622E-3</v>
      </c>
      <c r="AL16" s="263">
        <v>2.2287609646760094E-3</v>
      </c>
      <c r="AM16" s="142">
        <v>3.4458949812886577E-3</v>
      </c>
      <c r="AN16" s="264"/>
      <c r="AO16" s="267">
        <v>0.53602901928406821</v>
      </c>
      <c r="AP16" s="271">
        <v>7.0065002239880284E-2</v>
      </c>
      <c r="AQ16" s="267">
        <v>0.3391938259475889</v>
      </c>
      <c r="AR16" s="271">
        <v>1.6183217429158196E-3</v>
      </c>
      <c r="AS16" s="265">
        <v>0.40900860278607998</v>
      </c>
      <c r="AU16"/>
      <c r="AV16"/>
    </row>
    <row r="17" spans="1:48" ht="18" customHeight="1" x14ac:dyDescent="0.2">
      <c r="A17" s="140">
        <v>29</v>
      </c>
      <c r="B17" s="141" t="s">
        <v>48</v>
      </c>
      <c r="C17" s="263">
        <v>1.0863262853721441E-4</v>
      </c>
      <c r="D17" s="263">
        <v>1.4423852293696806E-3</v>
      </c>
      <c r="E17" s="263">
        <v>1.0388838824150031E-4</v>
      </c>
      <c r="F17" s="263">
        <v>5.8783952034678275E-5</v>
      </c>
      <c r="G17" s="263">
        <v>1.6210049775173299E-4</v>
      </c>
      <c r="H17" s="263">
        <v>1.2574915702015597E-4</v>
      </c>
      <c r="I17" s="263">
        <v>1.3909329869257464E-5</v>
      </c>
      <c r="J17" s="263">
        <v>1.9397269166280501E-4</v>
      </c>
      <c r="K17" s="263">
        <v>5.8495605953297065E-4</v>
      </c>
      <c r="L17" s="263">
        <v>1.0873853735166679E-4</v>
      </c>
      <c r="M17" s="263">
        <v>6.3991526768099346E-5</v>
      </c>
      <c r="N17" s="263">
        <v>2.9589443641260727E-4</v>
      </c>
      <c r="O17" s="263">
        <v>1.0456636353644568</v>
      </c>
      <c r="P17" s="263">
        <v>9.7409394128039374E-3</v>
      </c>
      <c r="Q17" s="263">
        <v>2.4286393921485873E-3</v>
      </c>
      <c r="R17" s="263">
        <v>9.5124260171007633E-4</v>
      </c>
      <c r="S17" s="263">
        <v>4.6839801418035992E-3</v>
      </c>
      <c r="T17" s="263">
        <v>7.3577224883539509E-4</v>
      </c>
      <c r="U17" s="263">
        <v>2.2092431049829052E-3</v>
      </c>
      <c r="V17" s="263">
        <v>8.5058338177861715E-5</v>
      </c>
      <c r="W17" s="263">
        <v>2.7270062231772021E-3</v>
      </c>
      <c r="X17" s="263">
        <v>1.9225626664298766E-4</v>
      </c>
      <c r="Y17" s="263">
        <v>5.7256013666736804E-3</v>
      </c>
      <c r="Z17" s="263">
        <v>2.4470949200740131E-4</v>
      </c>
      <c r="AA17" s="263">
        <v>1.5149151500139981E-4</v>
      </c>
      <c r="AB17" s="263">
        <v>2.182393716240644E-4</v>
      </c>
      <c r="AC17" s="263">
        <v>1.3301436501602805E-4</v>
      </c>
      <c r="AD17" s="263">
        <v>2.8830527208897596E-4</v>
      </c>
      <c r="AE17" s="263">
        <v>3.0381111118750042E-4</v>
      </c>
      <c r="AF17" s="263">
        <v>4.6214494398586707E-4</v>
      </c>
      <c r="AG17" s="263">
        <v>2.7436198803081259E-4</v>
      </c>
      <c r="AH17" s="263">
        <v>1.0687197603299165E-4</v>
      </c>
      <c r="AI17" s="263">
        <v>1.6804606414109278E-4</v>
      </c>
      <c r="AJ17" s="263">
        <v>1.7168711273827452E-3</v>
      </c>
      <c r="AK17" s="263">
        <v>1.4991290027549834E-4</v>
      </c>
      <c r="AL17" s="263">
        <v>7.1737066691327287E-5</v>
      </c>
      <c r="AM17" s="142">
        <v>2.0739781213742755E-4</v>
      </c>
      <c r="AN17" s="264"/>
      <c r="AO17" s="267">
        <v>0.4371953157470112</v>
      </c>
      <c r="AP17" s="271">
        <v>4.86089039923722E-2</v>
      </c>
      <c r="AQ17" s="267">
        <v>0.24995477104368874</v>
      </c>
      <c r="AR17" s="271">
        <v>2.1639528420615446E-4</v>
      </c>
      <c r="AS17" s="265">
        <v>0.26654367815349223</v>
      </c>
      <c r="AU17"/>
      <c r="AV17"/>
    </row>
    <row r="18" spans="1:48" ht="18" customHeight="1" x14ac:dyDescent="0.2">
      <c r="A18" s="140">
        <v>30</v>
      </c>
      <c r="B18" s="141" t="s">
        <v>49</v>
      </c>
      <c r="C18" s="263">
        <v>1.2194866358006468E-4</v>
      </c>
      <c r="D18" s="263">
        <v>3.2794218327536609E-4</v>
      </c>
      <c r="E18" s="263">
        <v>1.2447717075505485E-4</v>
      </c>
      <c r="F18" s="263">
        <v>6.453225795779942E-5</v>
      </c>
      <c r="G18" s="263">
        <v>1.3713555634051915E-4</v>
      </c>
      <c r="H18" s="263">
        <v>1.3271486385816982E-4</v>
      </c>
      <c r="I18" s="263">
        <v>1.4419152372255289E-5</v>
      </c>
      <c r="J18" s="263">
        <v>8.7658000775733228E-4</v>
      </c>
      <c r="K18" s="263">
        <v>4.3025127860362139E-4</v>
      </c>
      <c r="L18" s="263">
        <v>1.0601809790370935E-4</v>
      </c>
      <c r="M18" s="263">
        <v>8.4156020789449723E-5</v>
      </c>
      <c r="N18" s="263">
        <v>2.1393354004299388E-4</v>
      </c>
      <c r="O18" s="263">
        <v>1.4016843586695563E-3</v>
      </c>
      <c r="P18" s="263">
        <v>1.0470649876988474</v>
      </c>
      <c r="Q18" s="263">
        <v>4.732903161341537E-4</v>
      </c>
      <c r="R18" s="263">
        <v>9.4582596617376888E-4</v>
      </c>
      <c r="S18" s="263">
        <v>6.4442755931070088E-4</v>
      </c>
      <c r="T18" s="263">
        <v>2.5034817878187224E-4</v>
      </c>
      <c r="U18" s="263">
        <v>2.7524336345529613E-4</v>
      </c>
      <c r="V18" s="263">
        <v>9.5360901204067936E-5</v>
      </c>
      <c r="W18" s="263">
        <v>2.3948807782040197E-4</v>
      </c>
      <c r="X18" s="263">
        <v>1.3894650937508856E-4</v>
      </c>
      <c r="Y18" s="263">
        <v>5.3830290011577407E-4</v>
      </c>
      <c r="Z18" s="263">
        <v>2.1822332805520499E-4</v>
      </c>
      <c r="AA18" s="263">
        <v>1.687390945254591E-4</v>
      </c>
      <c r="AB18" s="263">
        <v>2.8356268261745232E-4</v>
      </c>
      <c r="AC18" s="263">
        <v>1.1545251552863731E-4</v>
      </c>
      <c r="AD18" s="263">
        <v>2.7776446800184545E-4</v>
      </c>
      <c r="AE18" s="263">
        <v>3.9215397041187294E-4</v>
      </c>
      <c r="AF18" s="263">
        <v>3.5431444112037026E-4</v>
      </c>
      <c r="AG18" s="263">
        <v>2.661154841943415E-4</v>
      </c>
      <c r="AH18" s="263">
        <v>9.9580797197322334E-5</v>
      </c>
      <c r="AI18" s="263">
        <v>2.0622708263125109E-4</v>
      </c>
      <c r="AJ18" s="263">
        <v>2.5253287093824628E-3</v>
      </c>
      <c r="AK18" s="263">
        <v>1.207412401315404E-4</v>
      </c>
      <c r="AL18" s="263">
        <v>7.5909140304259741E-5</v>
      </c>
      <c r="AM18" s="142">
        <v>1.6666475017574955E-4</v>
      </c>
      <c r="AN18" s="264"/>
      <c r="AO18" s="267">
        <v>0.50027018282097147</v>
      </c>
      <c r="AP18" s="271">
        <v>5.5439215435076461E-2</v>
      </c>
      <c r="AQ18" s="267">
        <v>0.32890611270154901</v>
      </c>
      <c r="AR18" s="271">
        <v>1.4890167778897759E-4</v>
      </c>
      <c r="AS18" s="265">
        <v>0.25032483941140715</v>
      </c>
      <c r="AU18"/>
      <c r="AV18"/>
    </row>
    <row r="19" spans="1:48" ht="18" customHeight="1" x14ac:dyDescent="0.2">
      <c r="A19" s="140">
        <v>31</v>
      </c>
      <c r="B19" s="143" t="s">
        <v>50</v>
      </c>
      <c r="C19" s="144">
        <v>3.5593565470445292E-5</v>
      </c>
      <c r="D19" s="144">
        <v>2.6064398593432061E-5</v>
      </c>
      <c r="E19" s="144">
        <v>2.9204430835951046E-5</v>
      </c>
      <c r="F19" s="144">
        <v>1.8350267977660341E-5</v>
      </c>
      <c r="G19" s="144">
        <v>2.3788944689333118E-5</v>
      </c>
      <c r="H19" s="144">
        <v>2.5179254594499356E-5</v>
      </c>
      <c r="I19" s="144">
        <v>2.4330411100956288E-6</v>
      </c>
      <c r="J19" s="144">
        <v>2.0715198108543483E-5</v>
      </c>
      <c r="K19" s="144">
        <v>3.0562285826075945E-5</v>
      </c>
      <c r="L19" s="144">
        <v>1.1854477719142482E-5</v>
      </c>
      <c r="M19" s="144">
        <v>1.3484964901602551E-5</v>
      </c>
      <c r="N19" s="144">
        <v>1.8255247941436263E-5</v>
      </c>
      <c r="O19" s="144">
        <v>2.906461054735814E-4</v>
      </c>
      <c r="P19" s="144">
        <v>5.7017762506483881E-4</v>
      </c>
      <c r="Q19" s="144">
        <v>1.0063085599895383</v>
      </c>
      <c r="R19" s="144">
        <v>3.4715122747906419E-5</v>
      </c>
      <c r="S19" s="144">
        <v>8.9600969010405481E-5</v>
      </c>
      <c r="T19" s="144">
        <v>1.1936567548414032E-4</v>
      </c>
      <c r="U19" s="144">
        <v>3.269057169061908E-5</v>
      </c>
      <c r="V19" s="144">
        <v>2.6601337550888521E-5</v>
      </c>
      <c r="W19" s="144">
        <v>6.8909499963121332E-5</v>
      </c>
      <c r="X19" s="144">
        <v>2.2053941558869379E-5</v>
      </c>
      <c r="Y19" s="144">
        <v>8.3524859389791381E-5</v>
      </c>
      <c r="Z19" s="144">
        <v>4.9739807165430827E-5</v>
      </c>
      <c r="AA19" s="144">
        <v>1.7932358202265281E-4</v>
      </c>
      <c r="AB19" s="144">
        <v>5.4494380161756916E-5</v>
      </c>
      <c r="AC19" s="144">
        <v>2.0498443553240106E-5</v>
      </c>
      <c r="AD19" s="144">
        <v>5.2932777635614573E-5</v>
      </c>
      <c r="AE19" s="144">
        <v>7.825679393986294E-5</v>
      </c>
      <c r="AF19" s="144">
        <v>7.0916586095131251E-4</v>
      </c>
      <c r="AG19" s="144">
        <v>5.7169313826667115E-5</v>
      </c>
      <c r="AH19" s="144">
        <v>1.2666412352245586E-3</v>
      </c>
      <c r="AI19" s="144">
        <v>5.0450407243161068E-5</v>
      </c>
      <c r="AJ19" s="144">
        <v>3.4654016401968981E-4</v>
      </c>
      <c r="AK19" s="144">
        <v>1.4153977636770506E-4</v>
      </c>
      <c r="AL19" s="144">
        <v>2.5507565687712761E-3</v>
      </c>
      <c r="AM19" s="145">
        <v>1.1612030259491655E-4</v>
      </c>
      <c r="AN19" s="264"/>
      <c r="AO19" s="267">
        <v>0.46535783169221401</v>
      </c>
      <c r="AP19" s="271">
        <v>5.5170033499137142E-2</v>
      </c>
      <c r="AQ19" s="267">
        <v>0.30074510202009946</v>
      </c>
      <c r="AR19" s="271">
        <v>1.6081194452589385E-4</v>
      </c>
      <c r="AS19" s="265">
        <v>0.10176020544647157</v>
      </c>
      <c r="AU19"/>
      <c r="AV19"/>
    </row>
    <row r="20" spans="1:48" ht="18" customHeight="1" x14ac:dyDescent="0.2">
      <c r="A20" s="146">
        <v>32</v>
      </c>
      <c r="B20" s="141" t="s">
        <v>51</v>
      </c>
      <c r="C20" s="263">
        <v>4.881302728532011E-5</v>
      </c>
      <c r="D20" s="263">
        <v>5.6467492472416105E-5</v>
      </c>
      <c r="E20" s="263">
        <v>5.1008645139532159E-5</v>
      </c>
      <c r="F20" s="263">
        <v>2.7551968740376502E-5</v>
      </c>
      <c r="G20" s="263">
        <v>3.936764488307781E-5</v>
      </c>
      <c r="H20" s="263">
        <v>5.1752037884256335E-5</v>
      </c>
      <c r="I20" s="263">
        <v>4.6489073537292898E-6</v>
      </c>
      <c r="J20" s="263">
        <v>3.8244867408275993E-5</v>
      </c>
      <c r="K20" s="263">
        <v>6.1931997700294478E-5</v>
      </c>
      <c r="L20" s="263">
        <v>2.1242521353712562E-5</v>
      </c>
      <c r="M20" s="263">
        <v>4.348952016504384E-5</v>
      </c>
      <c r="N20" s="263">
        <v>1.6040861672998822E-4</v>
      </c>
      <c r="O20" s="263">
        <v>9.1491228714162952E-4</v>
      </c>
      <c r="P20" s="263">
        <v>5.0197651066473609E-4</v>
      </c>
      <c r="Q20" s="263">
        <v>9.8382969008602196E-3</v>
      </c>
      <c r="R20" s="263">
        <v>1.0339112813952331</v>
      </c>
      <c r="S20" s="263">
        <v>1.1984159092484405E-2</v>
      </c>
      <c r="T20" s="263">
        <v>3.0480560344102989E-2</v>
      </c>
      <c r="U20" s="263">
        <v>7.0090564232009483E-4</v>
      </c>
      <c r="V20" s="263">
        <v>1.0226065950144564E-4</v>
      </c>
      <c r="W20" s="263">
        <v>1.5782162832108919E-4</v>
      </c>
      <c r="X20" s="263">
        <v>5.4916236058104508E-5</v>
      </c>
      <c r="Y20" s="263">
        <v>1.7266501008917108E-4</v>
      </c>
      <c r="Z20" s="263">
        <v>9.5427057584444747E-5</v>
      </c>
      <c r="AA20" s="263">
        <v>7.7244433777019601E-5</v>
      </c>
      <c r="AB20" s="263">
        <v>1.2902038840738818E-4</v>
      </c>
      <c r="AC20" s="263">
        <v>4.9317442005436093E-5</v>
      </c>
      <c r="AD20" s="263">
        <v>1.1325861138489365E-4</v>
      </c>
      <c r="AE20" s="263">
        <v>2.3137196223479875E-4</v>
      </c>
      <c r="AF20" s="263">
        <v>4.0509140023724011E-4</v>
      </c>
      <c r="AG20" s="263">
        <v>2.7253393701295539E-4</v>
      </c>
      <c r="AH20" s="263">
        <v>5.79381010770045E-5</v>
      </c>
      <c r="AI20" s="263">
        <v>9.9570992968317498E-5</v>
      </c>
      <c r="AJ20" s="263">
        <v>9.5136604317038994E-4</v>
      </c>
      <c r="AK20" s="263">
        <v>5.6764366794805494E-5</v>
      </c>
      <c r="AL20" s="263">
        <v>2.9960971486738294E-3</v>
      </c>
      <c r="AM20" s="142">
        <v>1.06450366054119E-4</v>
      </c>
      <c r="AN20" s="264"/>
      <c r="AO20" s="267">
        <v>0.25095860988755131</v>
      </c>
      <c r="AP20" s="271">
        <v>2.3213844086919906E-2</v>
      </c>
      <c r="AQ20" s="267">
        <v>0.13903129713675871</v>
      </c>
      <c r="AR20" s="271">
        <v>1.199983182050772E-4</v>
      </c>
      <c r="AS20" s="265">
        <v>8.6256834669681259E-2</v>
      </c>
      <c r="AU20"/>
      <c r="AV20"/>
    </row>
    <row r="21" spans="1:48" ht="18" customHeight="1" x14ac:dyDescent="0.2">
      <c r="A21" s="140">
        <v>33</v>
      </c>
      <c r="B21" s="141" t="s">
        <v>26</v>
      </c>
      <c r="C21" s="263">
        <v>6.7212708795985927E-5</v>
      </c>
      <c r="D21" s="263">
        <v>7.5235983413531171E-5</v>
      </c>
      <c r="E21" s="263">
        <v>4.7000642911048323E-5</v>
      </c>
      <c r="F21" s="263">
        <v>2.8821715143951108E-5</v>
      </c>
      <c r="G21" s="263">
        <v>8.0732126252706137E-5</v>
      </c>
      <c r="H21" s="263">
        <v>5.2711488248824784E-5</v>
      </c>
      <c r="I21" s="263">
        <v>5.5210037602257218E-6</v>
      </c>
      <c r="J21" s="263">
        <v>4.975884470186065E-5</v>
      </c>
      <c r="K21" s="263">
        <v>7.2622286091539046E-5</v>
      </c>
      <c r="L21" s="263">
        <v>3.2698998800030229E-5</v>
      </c>
      <c r="M21" s="263">
        <v>3.627670584950536E-5</v>
      </c>
      <c r="N21" s="263">
        <v>1.0148927319170387E-4</v>
      </c>
      <c r="O21" s="263">
        <v>5.6904215660722474E-3</v>
      </c>
      <c r="P21" s="263">
        <v>2.4220925137094446E-3</v>
      </c>
      <c r="Q21" s="263">
        <v>2.5702283880556153E-3</v>
      </c>
      <c r="R21" s="263">
        <v>2.0082829063244349E-3</v>
      </c>
      <c r="S21" s="263">
        <v>1.014072228031331</v>
      </c>
      <c r="T21" s="263">
        <v>9.0500477400919949E-3</v>
      </c>
      <c r="U21" s="263">
        <v>6.6222033055853878E-3</v>
      </c>
      <c r="V21" s="263">
        <v>1.4992348943913142E-4</v>
      </c>
      <c r="W21" s="263">
        <v>1.8311431746864388E-3</v>
      </c>
      <c r="X21" s="263">
        <v>1.0465429193601953E-4</v>
      </c>
      <c r="Y21" s="263">
        <v>3.2110540542158831E-4</v>
      </c>
      <c r="Z21" s="263">
        <v>8.9694405965461116E-5</v>
      </c>
      <c r="AA21" s="263">
        <v>1.0876525603240928E-4</v>
      </c>
      <c r="AB21" s="263">
        <v>1.0162832476158226E-4</v>
      </c>
      <c r="AC21" s="263">
        <v>7.5592672951844833E-5</v>
      </c>
      <c r="AD21" s="263">
        <v>1.8496004765339484E-4</v>
      </c>
      <c r="AE21" s="263">
        <v>1.6665484073205599E-4</v>
      </c>
      <c r="AF21" s="263">
        <v>6.0663259266257859E-4</v>
      </c>
      <c r="AG21" s="263">
        <v>2.4216818220126036E-4</v>
      </c>
      <c r="AH21" s="263">
        <v>5.5054372555570336E-5</v>
      </c>
      <c r="AI21" s="263">
        <v>7.7932441493477599E-5</v>
      </c>
      <c r="AJ21" s="263">
        <v>7.580367437105734E-4</v>
      </c>
      <c r="AK21" s="263">
        <v>8.5164566446237219E-5</v>
      </c>
      <c r="AL21" s="263">
        <v>5.5133289414009694E-5</v>
      </c>
      <c r="AM21" s="142">
        <v>2.1135357517483672E-4</v>
      </c>
      <c r="AN21" s="264"/>
      <c r="AO21" s="267">
        <v>0.41524028788066703</v>
      </c>
      <c r="AP21" s="271">
        <v>4.1974369132179709E-2</v>
      </c>
      <c r="AQ21" s="267">
        <v>0.22200093198777096</v>
      </c>
      <c r="AR21" s="271">
        <v>2.0913212128640915E-3</v>
      </c>
      <c r="AS21" s="265">
        <v>0.17050299290386406</v>
      </c>
      <c r="AU21"/>
      <c r="AV21"/>
    </row>
    <row r="22" spans="1:48" ht="18" customHeight="1" x14ac:dyDescent="0.2">
      <c r="A22" s="140">
        <v>34</v>
      </c>
      <c r="B22" s="141" t="s">
        <v>63</v>
      </c>
      <c r="C22" s="263">
        <v>3.6973941756672766E-6</v>
      </c>
      <c r="D22" s="263">
        <v>4.2742651624737078E-6</v>
      </c>
      <c r="E22" s="263">
        <v>3.9400030770447907E-6</v>
      </c>
      <c r="F22" s="263">
        <v>2.2837202991120916E-6</v>
      </c>
      <c r="G22" s="263">
        <v>2.8928401461732151E-6</v>
      </c>
      <c r="H22" s="263">
        <v>4.2445948005354906E-6</v>
      </c>
      <c r="I22" s="263">
        <v>5.8485373795748266E-7</v>
      </c>
      <c r="J22" s="263">
        <v>2.9054558727525307E-6</v>
      </c>
      <c r="K22" s="263">
        <v>5.8423812578509617E-6</v>
      </c>
      <c r="L22" s="263">
        <v>1.9582447713048616E-6</v>
      </c>
      <c r="M22" s="263">
        <v>1.9938516868761514E-6</v>
      </c>
      <c r="N22" s="263">
        <v>3.4322799694754966E-6</v>
      </c>
      <c r="O22" s="263">
        <v>1.6126961519129942E-5</v>
      </c>
      <c r="P22" s="263">
        <v>6.3670344023935394E-6</v>
      </c>
      <c r="Q22" s="263">
        <v>4.0044216216657642E-6</v>
      </c>
      <c r="R22" s="263">
        <v>4.3468129137142997E-6</v>
      </c>
      <c r="S22" s="263">
        <v>3.9252083210936379E-6</v>
      </c>
      <c r="T22" s="263">
        <v>1.0004912828858219</v>
      </c>
      <c r="U22" s="263">
        <v>2.1820894308195504E-4</v>
      </c>
      <c r="V22" s="263">
        <v>2.910139259313476E-6</v>
      </c>
      <c r="W22" s="263">
        <v>5.3622582465696757E-5</v>
      </c>
      <c r="X22" s="263">
        <v>5.2619221008836185E-6</v>
      </c>
      <c r="Y22" s="263">
        <v>1.2427310760291201E-5</v>
      </c>
      <c r="Z22" s="263">
        <v>7.0319890912308327E-6</v>
      </c>
      <c r="AA22" s="263">
        <v>1.3626345646369529E-5</v>
      </c>
      <c r="AB22" s="263">
        <v>1.144549015932683E-5</v>
      </c>
      <c r="AC22" s="263">
        <v>7.5821838107178303E-6</v>
      </c>
      <c r="AD22" s="263">
        <v>1.0167945887488497E-5</v>
      </c>
      <c r="AE22" s="263">
        <v>1.5142499267592772E-5</v>
      </c>
      <c r="AF22" s="263">
        <v>9.9322006696425378E-5</v>
      </c>
      <c r="AG22" s="263">
        <v>1.2078003261107257E-5</v>
      </c>
      <c r="AH22" s="263">
        <v>3.4490879598555522E-6</v>
      </c>
      <c r="AI22" s="263">
        <v>7.531108374835492E-6</v>
      </c>
      <c r="AJ22" s="263">
        <v>5.2520859373804478E-5</v>
      </c>
      <c r="AK22" s="263">
        <v>7.5139947796922582E-6</v>
      </c>
      <c r="AL22" s="263">
        <v>3.3658641601422679E-6</v>
      </c>
      <c r="AM22" s="142">
        <v>1.7574715159059181E-5</v>
      </c>
      <c r="AN22" s="264"/>
      <c r="AO22" s="267">
        <v>0.29382573254020711</v>
      </c>
      <c r="AP22" s="271">
        <v>2.7974223397224059E-2</v>
      </c>
      <c r="AQ22" s="267">
        <v>0.21853932584269664</v>
      </c>
      <c r="AR22" s="271">
        <v>4.2955759158378441E-4</v>
      </c>
      <c r="AS22" s="265">
        <v>3.3594325102054512E-2</v>
      </c>
      <c r="AU22"/>
      <c r="AV22"/>
    </row>
    <row r="23" spans="1:48" ht="18" customHeight="1" x14ac:dyDescent="0.2">
      <c r="A23" s="140">
        <v>35</v>
      </c>
      <c r="B23" s="141" t="s">
        <v>27</v>
      </c>
      <c r="C23" s="263">
        <v>5.5330723399485068E-4</v>
      </c>
      <c r="D23" s="263">
        <v>1.0337870325200548E-3</v>
      </c>
      <c r="E23" s="263">
        <v>2.5274964590411386E-4</v>
      </c>
      <c r="F23" s="263">
        <v>1.3814427566648301E-4</v>
      </c>
      <c r="G23" s="263">
        <v>2.2871533390797291E-4</v>
      </c>
      <c r="H23" s="263">
        <v>2.0774302244533208E-4</v>
      </c>
      <c r="I23" s="263">
        <v>5.9242275613434832E-5</v>
      </c>
      <c r="J23" s="263">
        <v>1.5249890213375012E-4</v>
      </c>
      <c r="K23" s="263">
        <v>4.3481098628506652E-4</v>
      </c>
      <c r="L23" s="263">
        <v>1.5539000312888578E-4</v>
      </c>
      <c r="M23" s="263">
        <v>1.850830001809943E-4</v>
      </c>
      <c r="N23" s="263">
        <v>1.6520055388778541E-4</v>
      </c>
      <c r="O23" s="263">
        <v>1.7803441264719374E-4</v>
      </c>
      <c r="P23" s="263">
        <v>3.1371164686311737E-4</v>
      </c>
      <c r="Q23" s="263">
        <v>1.7009448924523455E-4</v>
      </c>
      <c r="R23" s="263">
        <v>1.7515185302378907E-4</v>
      </c>
      <c r="S23" s="263">
        <v>1.6160264112628775E-4</v>
      </c>
      <c r="T23" s="263">
        <v>1.8244002145157063E-4</v>
      </c>
      <c r="U23" s="263">
        <v>1.0671475784981319</v>
      </c>
      <c r="V23" s="263">
        <v>2.3193518687557866E-4</v>
      </c>
      <c r="W23" s="263">
        <v>3.2011531010414055E-4</v>
      </c>
      <c r="X23" s="263">
        <v>2.8758613444523884E-4</v>
      </c>
      <c r="Y23" s="263">
        <v>4.588673186504545E-4</v>
      </c>
      <c r="Z23" s="263">
        <v>5.8603955564341236E-4</v>
      </c>
      <c r="AA23" s="263">
        <v>2.8763945510901191E-4</v>
      </c>
      <c r="AB23" s="263">
        <v>3.7007573058880894E-4</v>
      </c>
      <c r="AC23" s="263">
        <v>1.2535236341256939E-4</v>
      </c>
      <c r="AD23" s="263">
        <v>5.1009987854659317E-3</v>
      </c>
      <c r="AE23" s="263">
        <v>4.1222959850252723E-4</v>
      </c>
      <c r="AF23" s="263">
        <v>2.4540850876355685E-3</v>
      </c>
      <c r="AG23" s="263">
        <v>3.6761341913625585E-4</v>
      </c>
      <c r="AH23" s="263">
        <v>1.4619827201492935E-4</v>
      </c>
      <c r="AI23" s="263">
        <v>3.4035734114233764E-4</v>
      </c>
      <c r="AJ23" s="263">
        <v>2.0388283970721251E-3</v>
      </c>
      <c r="AK23" s="263">
        <v>2.4619012507076947E-4</v>
      </c>
      <c r="AL23" s="263">
        <v>3.1166465913665792E-4</v>
      </c>
      <c r="AM23" s="142">
        <v>6.7444340732224369E-4</v>
      </c>
      <c r="AN23" s="264"/>
      <c r="AO23" s="267">
        <v>0.29455371574531947</v>
      </c>
      <c r="AP23" s="271">
        <v>3.1897234322410081E-2</v>
      </c>
      <c r="AQ23" s="267">
        <v>0.19398352241618877</v>
      </c>
      <c r="AR23" s="271">
        <v>4.6545452342182077E-3</v>
      </c>
      <c r="AS23" s="265">
        <v>0.14925503591938749</v>
      </c>
      <c r="AU23"/>
      <c r="AV23"/>
    </row>
    <row r="24" spans="1:48" ht="18" customHeight="1" x14ac:dyDescent="0.2">
      <c r="A24" s="147">
        <v>39</v>
      </c>
      <c r="B24" s="143" t="s">
        <v>0</v>
      </c>
      <c r="C24" s="144">
        <v>9.4728936780634173E-4</v>
      </c>
      <c r="D24" s="144">
        <v>2.211472555143978E-3</v>
      </c>
      <c r="E24" s="144">
        <v>3.7159538666439495E-3</v>
      </c>
      <c r="F24" s="144">
        <v>3.3319724828718999E-3</v>
      </c>
      <c r="G24" s="144">
        <v>4.4027789246925053E-3</v>
      </c>
      <c r="H24" s="144">
        <v>2.1568853149832134E-3</v>
      </c>
      <c r="I24" s="144">
        <v>1.1740923173089116E-4</v>
      </c>
      <c r="J24" s="144">
        <v>2.1890297673169985E-3</v>
      </c>
      <c r="K24" s="144">
        <v>4.0374840492362627E-3</v>
      </c>
      <c r="L24" s="144">
        <v>3.478075649538032E-3</v>
      </c>
      <c r="M24" s="144">
        <v>1.6821655466437688E-2</v>
      </c>
      <c r="N24" s="144">
        <v>1.2908661816642699E-3</v>
      </c>
      <c r="O24" s="144">
        <v>1.1969848630565586E-3</v>
      </c>
      <c r="P24" s="144">
        <v>1.2473441348891596E-3</v>
      </c>
      <c r="Q24" s="144">
        <v>2.4604140467502345E-3</v>
      </c>
      <c r="R24" s="144">
        <v>1.7122238934051707E-3</v>
      </c>
      <c r="S24" s="144">
        <v>2.2887916429793235E-3</v>
      </c>
      <c r="T24" s="144">
        <v>2.4840572412616734E-3</v>
      </c>
      <c r="U24" s="144">
        <v>1.1361899207541588E-3</v>
      </c>
      <c r="V24" s="144">
        <v>1.0105250686712086</v>
      </c>
      <c r="W24" s="144">
        <v>1.912954470916272E-3</v>
      </c>
      <c r="X24" s="144">
        <v>4.595850472192067E-3</v>
      </c>
      <c r="Y24" s="144">
        <v>3.1869833035961491E-3</v>
      </c>
      <c r="Z24" s="144">
        <v>4.0758179070117459E-3</v>
      </c>
      <c r="AA24" s="144">
        <v>2.6447270510875677E-3</v>
      </c>
      <c r="AB24" s="144">
        <v>6.8804177304680157E-3</v>
      </c>
      <c r="AC24" s="144">
        <v>1.0070310212446224E-3</v>
      </c>
      <c r="AD24" s="144">
        <v>1.8890185290685178E-3</v>
      </c>
      <c r="AE24" s="144">
        <v>7.9400882684876172E-3</v>
      </c>
      <c r="AF24" s="144">
        <v>5.5210744400532039E-3</v>
      </c>
      <c r="AG24" s="144">
        <v>9.5921749626605036E-3</v>
      </c>
      <c r="AH24" s="144">
        <v>1.6291526717049014E-3</v>
      </c>
      <c r="AI24" s="144">
        <v>1.8811107200630308E-2</v>
      </c>
      <c r="AJ24" s="144">
        <v>4.4668951372793054E-3</v>
      </c>
      <c r="AK24" s="144">
        <v>2.9835946102459748E-3</v>
      </c>
      <c r="AL24" s="144">
        <v>4.6065867072100773E-2</v>
      </c>
      <c r="AM24" s="145">
        <v>2.0305295561452914E-3</v>
      </c>
      <c r="AN24" s="264"/>
      <c r="AO24" s="267">
        <v>0.64660938173079108</v>
      </c>
      <c r="AP24" s="271">
        <v>0.1057806395054451</v>
      </c>
      <c r="AQ24" s="267">
        <v>0.43643714905419395</v>
      </c>
      <c r="AR24" s="271">
        <v>5.0222176109463099E-3</v>
      </c>
      <c r="AS24" s="265">
        <v>0.33194151266410388</v>
      </c>
      <c r="AU24"/>
      <c r="AV24"/>
    </row>
    <row r="25" spans="1:48" ht="18" customHeight="1" x14ac:dyDescent="0.2">
      <c r="A25" s="140">
        <v>41</v>
      </c>
      <c r="B25" s="141" t="s">
        <v>28</v>
      </c>
      <c r="C25" s="263">
        <v>7.5075843330659848E-3</v>
      </c>
      <c r="D25" s="263">
        <v>7.5072768756464306E-3</v>
      </c>
      <c r="E25" s="263">
        <v>2.6530305908853856E-3</v>
      </c>
      <c r="F25" s="263">
        <v>3.4141544185863656E-3</v>
      </c>
      <c r="G25" s="263">
        <v>6.2336521958382164E-3</v>
      </c>
      <c r="H25" s="263">
        <v>6.0962496332775109E-3</v>
      </c>
      <c r="I25" s="263">
        <v>5.9911014192912896E-4</v>
      </c>
      <c r="J25" s="263">
        <v>6.2153152647546721E-3</v>
      </c>
      <c r="K25" s="263">
        <v>7.828097616359225E-3</v>
      </c>
      <c r="L25" s="263">
        <v>7.7831661753458943E-3</v>
      </c>
      <c r="M25" s="263">
        <v>5.8607123593774962E-3</v>
      </c>
      <c r="N25" s="263">
        <v>6.3360033328408267E-3</v>
      </c>
      <c r="O25" s="263">
        <v>4.2843488810948962E-3</v>
      </c>
      <c r="P25" s="263">
        <v>3.299330528066293E-3</v>
      </c>
      <c r="Q25" s="263">
        <v>3.5672375907266655E-3</v>
      </c>
      <c r="R25" s="263">
        <v>8.1059873351728047E-3</v>
      </c>
      <c r="S25" s="263">
        <v>3.6919213240789958E-3</v>
      </c>
      <c r="T25" s="263">
        <v>3.160072137940461E-3</v>
      </c>
      <c r="U25" s="263">
        <v>2.4606869523256182E-3</v>
      </c>
      <c r="V25" s="263">
        <v>3.0396774279691776E-3</v>
      </c>
      <c r="W25" s="263">
        <v>1.0032246556981086</v>
      </c>
      <c r="X25" s="263">
        <v>3.4306941540399122E-2</v>
      </c>
      <c r="Y25" s="263">
        <v>6.0554331570529446E-2</v>
      </c>
      <c r="Z25" s="263">
        <v>9.3937233752571167E-3</v>
      </c>
      <c r="AA25" s="263">
        <v>7.0863777858323589E-3</v>
      </c>
      <c r="AB25" s="263">
        <v>6.2276492341140528E-3</v>
      </c>
      <c r="AC25" s="263">
        <v>1.9169005299566926E-2</v>
      </c>
      <c r="AD25" s="263">
        <v>1.4267892355071353E-2</v>
      </c>
      <c r="AE25" s="263">
        <v>9.6419579751132346E-3</v>
      </c>
      <c r="AF25" s="263">
        <v>2.1461105977330974E-2</v>
      </c>
      <c r="AG25" s="263">
        <v>1.3668122135914134E-2</v>
      </c>
      <c r="AH25" s="263">
        <v>4.3737265562462666E-3</v>
      </c>
      <c r="AI25" s="263">
        <v>4.1351071275328192E-3</v>
      </c>
      <c r="AJ25" s="263">
        <v>4.2769075464650762E-3</v>
      </c>
      <c r="AK25" s="263">
        <v>6.3410008169615248E-3</v>
      </c>
      <c r="AL25" s="263">
        <v>2.7813547580460727E-3</v>
      </c>
      <c r="AM25" s="142">
        <v>2.3862932219151735E-2</v>
      </c>
      <c r="AN25" s="264"/>
      <c r="AO25" s="267">
        <v>0.4629316831323293</v>
      </c>
      <c r="AP25" s="271">
        <v>6.6427219292378284E-2</v>
      </c>
      <c r="AQ25" s="267">
        <v>0.32845080166964202</v>
      </c>
      <c r="AR25" s="271">
        <v>8.4645525688009909E-3</v>
      </c>
      <c r="AS25" s="265">
        <v>1</v>
      </c>
      <c r="AU25"/>
      <c r="AV25"/>
    </row>
    <row r="26" spans="1:48" ht="18" customHeight="1" x14ac:dyDescent="0.2">
      <c r="A26" s="140">
        <v>46</v>
      </c>
      <c r="B26" s="141" t="s">
        <v>166</v>
      </c>
      <c r="C26" s="263">
        <v>1.5250514554555037E-2</v>
      </c>
      <c r="D26" s="263">
        <v>1.2464216198178691E-2</v>
      </c>
      <c r="E26" s="263">
        <v>1.1067831287541673E-2</v>
      </c>
      <c r="F26" s="263">
        <v>1.079252393275886E-2</v>
      </c>
      <c r="G26" s="263">
        <v>1.4044426274263789E-2</v>
      </c>
      <c r="H26" s="263">
        <v>1.5396607289158757E-2</v>
      </c>
      <c r="I26" s="263">
        <v>2.4672867227008154E-3</v>
      </c>
      <c r="J26" s="263">
        <v>1.3787290036133047E-2</v>
      </c>
      <c r="K26" s="263">
        <v>1.9815851953845304E-2</v>
      </c>
      <c r="L26" s="263">
        <v>2.8966471382466191E-2</v>
      </c>
      <c r="M26" s="263">
        <v>1.935591208238421E-2</v>
      </c>
      <c r="N26" s="263">
        <v>1.269684265937414E-2</v>
      </c>
      <c r="O26" s="263">
        <v>1.0576794196157124E-2</v>
      </c>
      <c r="P26" s="263">
        <v>6.3996583953762915E-3</v>
      </c>
      <c r="Q26" s="263">
        <v>7.9213736454629754E-3</v>
      </c>
      <c r="R26" s="263">
        <v>1.7099202386592811E-2</v>
      </c>
      <c r="S26" s="263">
        <v>6.5781328332291103E-3</v>
      </c>
      <c r="T26" s="263">
        <v>4.8397307975849638E-3</v>
      </c>
      <c r="U26" s="263">
        <v>7.9233944827037696E-3</v>
      </c>
      <c r="V26" s="263">
        <v>8.9371088006104955E-3</v>
      </c>
      <c r="W26" s="263">
        <v>4.4976324219664302E-3</v>
      </c>
      <c r="X26" s="263">
        <v>1.0423259780295933</v>
      </c>
      <c r="Y26" s="263">
        <v>4.300059142660214E-2</v>
      </c>
      <c r="Z26" s="263">
        <v>6.004052137974375E-2</v>
      </c>
      <c r="AA26" s="263">
        <v>1.4546210080697676E-2</v>
      </c>
      <c r="AB26" s="263">
        <v>4.8955722162985667E-3</v>
      </c>
      <c r="AC26" s="263">
        <v>4.9900721814629418E-3</v>
      </c>
      <c r="AD26" s="263">
        <v>1.067816720465891E-2</v>
      </c>
      <c r="AE26" s="263">
        <v>7.1043177098564182E-3</v>
      </c>
      <c r="AF26" s="263">
        <v>1.5092646978047183E-2</v>
      </c>
      <c r="AG26" s="263">
        <v>1.091573956414468E-2</v>
      </c>
      <c r="AH26" s="263">
        <v>7.8830590904114713E-3</v>
      </c>
      <c r="AI26" s="263">
        <v>4.9057114735432993E-3</v>
      </c>
      <c r="AJ26" s="263">
        <v>5.162106937692537E-3</v>
      </c>
      <c r="AK26" s="263">
        <v>1.9581481617890965E-2</v>
      </c>
      <c r="AL26" s="263">
        <v>5.157063440890116E-3</v>
      </c>
      <c r="AM26" s="142">
        <v>6.1604450725383526E-3</v>
      </c>
      <c r="AN26" s="264"/>
      <c r="AO26" s="267">
        <v>0.38388472963843828</v>
      </c>
      <c r="AP26" s="271">
        <v>1.1463182150491861E-2</v>
      </c>
      <c r="AQ26" s="267">
        <v>0.10482699266141644</v>
      </c>
      <c r="AR26" s="271">
        <v>2.1072966043611231E-2</v>
      </c>
      <c r="AS26" s="265">
        <v>0.51014365373254766</v>
      </c>
      <c r="AU26"/>
      <c r="AV26"/>
    </row>
    <row r="27" spans="1:48" ht="18" customHeight="1" x14ac:dyDescent="0.2">
      <c r="A27" s="140">
        <v>47</v>
      </c>
      <c r="B27" s="141" t="s">
        <v>52</v>
      </c>
      <c r="C27" s="263">
        <v>1.2289552039514329E-3</v>
      </c>
      <c r="D27" s="263">
        <v>1.9350018131342819E-3</v>
      </c>
      <c r="E27" s="263">
        <v>2.7181681866454135E-3</v>
      </c>
      <c r="F27" s="263">
        <v>1.3802639460876098E-3</v>
      </c>
      <c r="G27" s="263">
        <v>2.4491330344729688E-3</v>
      </c>
      <c r="H27" s="263">
        <v>3.6393776820651566E-3</v>
      </c>
      <c r="I27" s="263">
        <v>4.5076007142920421E-4</v>
      </c>
      <c r="J27" s="263">
        <v>1.2002819928975893E-3</v>
      </c>
      <c r="K27" s="263">
        <v>1.9912260440208421E-3</v>
      </c>
      <c r="L27" s="263">
        <v>2.9847418802602995E-3</v>
      </c>
      <c r="M27" s="263">
        <v>1.1595981547376983E-3</v>
      </c>
      <c r="N27" s="263">
        <v>1.153800815922749E-3</v>
      </c>
      <c r="O27" s="263">
        <v>1.1839244900136473E-3</v>
      </c>
      <c r="P27" s="263">
        <v>8.0185410544694703E-4</v>
      </c>
      <c r="Q27" s="263">
        <v>1.2323958768664036E-3</v>
      </c>
      <c r="R27" s="263">
        <v>2.2806693501021039E-3</v>
      </c>
      <c r="S27" s="263">
        <v>1.0318631371188235E-3</v>
      </c>
      <c r="T27" s="263">
        <v>8.8321291057733248E-4</v>
      </c>
      <c r="U27" s="263">
        <v>1.2045512736053076E-3</v>
      </c>
      <c r="V27" s="263">
        <v>8.6233433289828563E-4</v>
      </c>
      <c r="W27" s="263">
        <v>1.6862445466842341E-3</v>
      </c>
      <c r="X27" s="263">
        <v>2.4839952513728966E-3</v>
      </c>
      <c r="Y27" s="263">
        <v>1.0851506017477954</v>
      </c>
      <c r="Z27" s="263">
        <v>1.5464616951982741E-2</v>
      </c>
      <c r="AA27" s="263">
        <v>3.7457238562224075E-3</v>
      </c>
      <c r="AB27" s="263">
        <v>2.2380063515678875E-3</v>
      </c>
      <c r="AC27" s="263">
        <v>1.3073331716733163E-3</v>
      </c>
      <c r="AD27" s="263">
        <v>6.1439050632027476E-3</v>
      </c>
      <c r="AE27" s="263">
        <v>3.1397973192922395E-3</v>
      </c>
      <c r="AF27" s="263">
        <v>8.9709714324231835E-3</v>
      </c>
      <c r="AG27" s="263">
        <v>1.2339069466888659E-2</v>
      </c>
      <c r="AH27" s="263">
        <v>5.3241648821430549E-3</v>
      </c>
      <c r="AI27" s="263">
        <v>3.690674186382813E-3</v>
      </c>
      <c r="AJ27" s="263">
        <v>1.6242920370146063E-3</v>
      </c>
      <c r="AK27" s="263">
        <v>9.9076020675511831E-3</v>
      </c>
      <c r="AL27" s="263">
        <v>1.2521519477097798E-3</v>
      </c>
      <c r="AM27" s="142">
        <v>3.2208154179906552E-3</v>
      </c>
      <c r="AN27" s="264"/>
      <c r="AO27" s="267">
        <v>0.38286345108695652</v>
      </c>
      <c r="AP27" s="271">
        <v>1.5722049689440992E-2</v>
      </c>
      <c r="AQ27" s="267">
        <v>0.12521350931677019</v>
      </c>
      <c r="AR27" s="271">
        <v>1.3633997953385718E-2</v>
      </c>
      <c r="AS27" s="265">
        <v>0.97667195157105791</v>
      </c>
      <c r="AU27"/>
      <c r="AV27"/>
    </row>
    <row r="28" spans="1:48" ht="18" customHeight="1" x14ac:dyDescent="0.2">
      <c r="A28" s="140">
        <v>48</v>
      </c>
      <c r="B28" s="141" t="s">
        <v>53</v>
      </c>
      <c r="C28" s="263">
        <v>1.0632936162300918E-3</v>
      </c>
      <c r="D28" s="263">
        <v>3.0406175517859544E-3</v>
      </c>
      <c r="E28" s="263">
        <v>1.8650233787212902E-3</v>
      </c>
      <c r="F28" s="263">
        <v>6.7746164426505805E-4</v>
      </c>
      <c r="G28" s="263">
        <v>1.2902315570174603E-3</v>
      </c>
      <c r="H28" s="263">
        <v>3.2169566869115949E-3</v>
      </c>
      <c r="I28" s="263">
        <v>1.4608648361004038E-4</v>
      </c>
      <c r="J28" s="263">
        <v>6.198775270374082E-4</v>
      </c>
      <c r="K28" s="263">
        <v>3.7943737855676805E-3</v>
      </c>
      <c r="L28" s="263">
        <v>6.7386859674902931E-4</v>
      </c>
      <c r="M28" s="263">
        <v>8.2703686832998969E-4</v>
      </c>
      <c r="N28" s="263">
        <v>6.1560679139051539E-4</v>
      </c>
      <c r="O28" s="263">
        <v>9.3534897233609946E-4</v>
      </c>
      <c r="P28" s="263">
        <v>4.5384573281622716E-4</v>
      </c>
      <c r="Q28" s="263">
        <v>1.2000591197276877E-3</v>
      </c>
      <c r="R28" s="263">
        <v>1.4869011495931997E-3</v>
      </c>
      <c r="S28" s="263">
        <v>6.6141746903506651E-4</v>
      </c>
      <c r="T28" s="263">
        <v>7.4473196471270143E-4</v>
      </c>
      <c r="U28" s="263">
        <v>2.2048856361862241E-3</v>
      </c>
      <c r="V28" s="263">
        <v>8.7914479073724521E-4</v>
      </c>
      <c r="W28" s="263">
        <v>1.6808033247251548E-3</v>
      </c>
      <c r="X28" s="263">
        <v>8.3029918341236981E-3</v>
      </c>
      <c r="Y28" s="263">
        <v>3.361871561352427E-3</v>
      </c>
      <c r="Z28" s="263">
        <v>1.0017928414240769</v>
      </c>
      <c r="AA28" s="263">
        <v>2.0408905883995596E-3</v>
      </c>
      <c r="AB28" s="263">
        <v>4.6052798407563537E-3</v>
      </c>
      <c r="AC28" s="263">
        <v>7.6433546510524272E-4</v>
      </c>
      <c r="AD28" s="263">
        <v>9.0818906797566976E-3</v>
      </c>
      <c r="AE28" s="263">
        <v>5.4464554647259212E-3</v>
      </c>
      <c r="AF28" s="263">
        <v>3.1882906107805233E-2</v>
      </c>
      <c r="AG28" s="263">
        <v>7.0098349818690222E-3</v>
      </c>
      <c r="AH28" s="263">
        <v>3.9570818940874676E-3</v>
      </c>
      <c r="AI28" s="263">
        <v>1.2188224076654609E-3</v>
      </c>
      <c r="AJ28" s="263">
        <v>2.2599316988884135E-3</v>
      </c>
      <c r="AK28" s="263">
        <v>1.4799765219015912E-2</v>
      </c>
      <c r="AL28" s="263">
        <v>9.6024993636309398E-4</v>
      </c>
      <c r="AM28" s="142">
        <v>1.5478187799034225E-2</v>
      </c>
      <c r="AN28" s="264"/>
      <c r="AO28" s="267">
        <v>0.4921370204015369</v>
      </c>
      <c r="AP28" s="271">
        <v>6.8897126467882458E-2</v>
      </c>
      <c r="AQ28" s="267">
        <v>0.31631040640727315</v>
      </c>
      <c r="AR28" s="271">
        <v>4.4251719054344014E-3</v>
      </c>
      <c r="AS28" s="265">
        <v>0.89319939960743566</v>
      </c>
      <c r="AU28"/>
      <c r="AV28"/>
    </row>
    <row r="29" spans="1:48" ht="18" customHeight="1" x14ac:dyDescent="0.2">
      <c r="A29" s="140">
        <v>51</v>
      </c>
      <c r="B29" s="143" t="s">
        <v>1</v>
      </c>
      <c r="C29" s="144">
        <v>5.5044887013665895E-2</v>
      </c>
      <c r="D29" s="144">
        <v>1.5787911849636432E-2</v>
      </c>
      <c r="E29" s="144">
        <v>5.9114339162934612E-2</v>
      </c>
      <c r="F29" s="144">
        <v>4.6997579116556935E-2</v>
      </c>
      <c r="G29" s="144">
        <v>6.2904481315669086E-2</v>
      </c>
      <c r="H29" s="144">
        <v>3.768259069442232E-2</v>
      </c>
      <c r="I29" s="144">
        <v>3.9882226010220564E-3</v>
      </c>
      <c r="J29" s="144">
        <v>4.1664177572318148E-2</v>
      </c>
      <c r="K29" s="144">
        <v>3.6200647375152877E-2</v>
      </c>
      <c r="L29" s="144">
        <v>2.1616033304458559E-2</v>
      </c>
      <c r="M29" s="144">
        <v>2.3671438393955385E-2</v>
      </c>
      <c r="N29" s="144">
        <v>2.4556133185528302E-2</v>
      </c>
      <c r="O29" s="144">
        <v>3.6688474083754606E-2</v>
      </c>
      <c r="P29" s="144">
        <v>2.735597963185319E-2</v>
      </c>
      <c r="Q29" s="144">
        <v>4.0973157070324347E-2</v>
      </c>
      <c r="R29" s="144">
        <v>4.0553304282691674E-2</v>
      </c>
      <c r="S29" s="144">
        <v>4.0300494569091835E-2</v>
      </c>
      <c r="T29" s="144">
        <v>4.8673956816355571E-2</v>
      </c>
      <c r="U29" s="144">
        <v>2.602647610524084E-2</v>
      </c>
      <c r="V29" s="144">
        <v>4.0833074545796468E-2</v>
      </c>
      <c r="W29" s="144">
        <v>4.9408387463345582E-2</v>
      </c>
      <c r="X29" s="144">
        <v>9.8606825181589298E-3</v>
      </c>
      <c r="Y29" s="144">
        <v>3.0608643434666221E-2</v>
      </c>
      <c r="Z29" s="144">
        <v>2.7934032642165738E-2</v>
      </c>
      <c r="AA29" s="144">
        <v>1.0150793948293551</v>
      </c>
      <c r="AB29" s="144">
        <v>9.98789257565782E-3</v>
      </c>
      <c r="AC29" s="144">
        <v>4.5528849546499928E-3</v>
      </c>
      <c r="AD29" s="144">
        <v>1.7909445242792997E-2</v>
      </c>
      <c r="AE29" s="144">
        <v>1.4953003775530429E-2</v>
      </c>
      <c r="AF29" s="144">
        <v>2.1255576272719984E-2</v>
      </c>
      <c r="AG29" s="144">
        <v>3.0810182494526661E-2</v>
      </c>
      <c r="AH29" s="144">
        <v>3.669851154877949E-2</v>
      </c>
      <c r="AI29" s="144">
        <v>4.0520710334219535E-2</v>
      </c>
      <c r="AJ29" s="144">
        <v>1.8203885504054954E-2</v>
      </c>
      <c r="AK29" s="144">
        <v>6.3876423990998688E-2</v>
      </c>
      <c r="AL29" s="144">
        <v>0.18996496783028483</v>
      </c>
      <c r="AM29" s="145">
        <v>1.1463843498898937E-2</v>
      </c>
      <c r="AN29" s="264"/>
      <c r="AO29" s="267">
        <v>0.69354811022346696</v>
      </c>
      <c r="AP29" s="271">
        <v>0.10668502237496069</v>
      </c>
      <c r="AQ29" s="267">
        <v>0.4320227078904828</v>
      </c>
      <c r="AR29" s="271">
        <v>0.14482876326630759</v>
      </c>
      <c r="AS29" s="265">
        <v>0.79188932134243184</v>
      </c>
      <c r="AU29"/>
      <c r="AV29"/>
    </row>
    <row r="30" spans="1:48" ht="18" customHeight="1" x14ac:dyDescent="0.2">
      <c r="A30" s="146">
        <v>53</v>
      </c>
      <c r="B30" s="141" t="s">
        <v>2</v>
      </c>
      <c r="C30" s="263">
        <v>1.324051552421187E-2</v>
      </c>
      <c r="D30" s="263">
        <v>7.5786329690560025E-2</v>
      </c>
      <c r="E30" s="263">
        <v>1.6476715874947551E-2</v>
      </c>
      <c r="F30" s="263">
        <v>1.6416064591108483E-2</v>
      </c>
      <c r="G30" s="263">
        <v>1.5296816642829766E-2</v>
      </c>
      <c r="H30" s="263">
        <v>1.2873403280030237E-2</v>
      </c>
      <c r="I30" s="263">
        <v>3.5658548008208652E-3</v>
      </c>
      <c r="J30" s="263">
        <v>8.5868906420173002E-3</v>
      </c>
      <c r="K30" s="263">
        <v>1.8690091929184603E-2</v>
      </c>
      <c r="L30" s="263">
        <v>9.9405663455843715E-3</v>
      </c>
      <c r="M30" s="263">
        <v>1.3290217948460081E-2</v>
      </c>
      <c r="N30" s="263">
        <v>1.3925974189031789E-2</v>
      </c>
      <c r="O30" s="263">
        <v>1.064774476271506E-2</v>
      </c>
      <c r="P30" s="263">
        <v>9.5642309213299047E-3</v>
      </c>
      <c r="Q30" s="263">
        <v>1.8080080332382426E-2</v>
      </c>
      <c r="R30" s="263">
        <v>1.4342150525504858E-2</v>
      </c>
      <c r="S30" s="263">
        <v>1.1808243384456305E-2</v>
      </c>
      <c r="T30" s="263">
        <v>1.2870480585602726E-2</v>
      </c>
      <c r="U30" s="263">
        <v>9.7945220215389615E-3</v>
      </c>
      <c r="V30" s="263">
        <v>1.981578097263996E-2</v>
      </c>
      <c r="W30" s="263">
        <v>1.553418786386686E-2</v>
      </c>
      <c r="X30" s="263">
        <v>2.0847732164188944E-2</v>
      </c>
      <c r="Y30" s="263">
        <v>2.9130089569868671E-2</v>
      </c>
      <c r="Z30" s="263">
        <v>4.4691489541627279E-2</v>
      </c>
      <c r="AA30" s="263">
        <v>3.4609543720330579E-2</v>
      </c>
      <c r="AB30" s="263">
        <v>1.0991630161375188</v>
      </c>
      <c r="AC30" s="263">
        <v>0.11199146785791969</v>
      </c>
      <c r="AD30" s="263">
        <v>3.7632826227004049E-2</v>
      </c>
      <c r="AE30" s="263">
        <v>1.6965705518643577E-2</v>
      </c>
      <c r="AF30" s="263">
        <v>2.8746541520937086E-2</v>
      </c>
      <c r="AG30" s="263">
        <v>1.5971534533324547E-2</v>
      </c>
      <c r="AH30" s="263">
        <v>1.1766881382386175E-2</v>
      </c>
      <c r="AI30" s="263">
        <v>4.0637546926490409E-2</v>
      </c>
      <c r="AJ30" s="263">
        <v>2.4797042131389342E-2</v>
      </c>
      <c r="AK30" s="263">
        <v>2.1202764188268712E-2</v>
      </c>
      <c r="AL30" s="263">
        <v>1.0477551876603755E-2</v>
      </c>
      <c r="AM30" s="142">
        <v>5.1830669043023171E-2</v>
      </c>
      <c r="AN30" s="264"/>
      <c r="AO30" s="267">
        <v>0.61406612131145177</v>
      </c>
      <c r="AP30" s="271">
        <v>4.5902976830826767E-2</v>
      </c>
      <c r="AQ30" s="267">
        <v>0.32425868031739385</v>
      </c>
      <c r="AR30" s="271">
        <v>7.737852649210776E-2</v>
      </c>
      <c r="AS30" s="265">
        <v>0.89889964631620167</v>
      </c>
      <c r="AU30"/>
      <c r="AV30"/>
    </row>
    <row r="31" spans="1:48" ht="18" customHeight="1" x14ac:dyDescent="0.2">
      <c r="A31" s="140">
        <v>55</v>
      </c>
      <c r="B31" s="141" t="s">
        <v>30</v>
      </c>
      <c r="C31" s="263">
        <v>7.3904704116770775E-3</v>
      </c>
      <c r="D31" s="263">
        <v>1.646743386367713E-2</v>
      </c>
      <c r="E31" s="263">
        <v>1.0906705259795422E-2</v>
      </c>
      <c r="F31" s="263">
        <v>8.2595636741145256E-3</v>
      </c>
      <c r="G31" s="263">
        <v>9.0394724047453013E-3</v>
      </c>
      <c r="H31" s="263">
        <v>7.8883117428962726E-3</v>
      </c>
      <c r="I31" s="263">
        <v>1.1258597810148091E-3</v>
      </c>
      <c r="J31" s="263">
        <v>8.6505981330953826E-3</v>
      </c>
      <c r="K31" s="263">
        <v>1.1121103136289679E-2</v>
      </c>
      <c r="L31" s="263">
        <v>5.0326471275183617E-3</v>
      </c>
      <c r="M31" s="263">
        <v>4.9500604250701588E-3</v>
      </c>
      <c r="N31" s="263">
        <v>7.9927014787631433E-3</v>
      </c>
      <c r="O31" s="263">
        <v>8.1677423725835911E-3</v>
      </c>
      <c r="P31" s="263">
        <v>5.7268060140251336E-3</v>
      </c>
      <c r="Q31" s="263">
        <v>7.027665696622506E-3</v>
      </c>
      <c r="R31" s="263">
        <v>7.0856266740370738E-3</v>
      </c>
      <c r="S31" s="263">
        <v>7.7168120029268445E-3</v>
      </c>
      <c r="T31" s="263">
        <v>9.7252889261962086E-3</v>
      </c>
      <c r="U31" s="263">
        <v>4.1303653492238048E-3</v>
      </c>
      <c r="V31" s="263">
        <v>7.8170199928431407E-3</v>
      </c>
      <c r="W31" s="263">
        <v>1.3015100613299201E-2</v>
      </c>
      <c r="X31" s="263">
        <v>1.5248883381525875E-2</v>
      </c>
      <c r="Y31" s="263">
        <v>1.1285175678515551E-2</v>
      </c>
      <c r="Z31" s="263">
        <v>1.0900636221164399E-2</v>
      </c>
      <c r="AA31" s="263">
        <v>5.4755266462194717E-2</v>
      </c>
      <c r="AB31" s="263">
        <v>3.0328280757895509E-2</v>
      </c>
      <c r="AC31" s="263">
        <v>1.0811696584314501</v>
      </c>
      <c r="AD31" s="263">
        <v>3.0898595766729559E-2</v>
      </c>
      <c r="AE31" s="263">
        <v>5.0284609589394659E-2</v>
      </c>
      <c r="AF31" s="263">
        <v>1.4625512267293072E-2</v>
      </c>
      <c r="AG31" s="263">
        <v>2.2533087919744711E-2</v>
      </c>
      <c r="AH31" s="263">
        <v>2.2296559107159077E-2</v>
      </c>
      <c r="AI31" s="263">
        <v>3.0031324920567173E-2</v>
      </c>
      <c r="AJ31" s="263">
        <v>2.7052947221342931E-2</v>
      </c>
      <c r="AK31" s="263">
        <v>3.3062370682810018E-2</v>
      </c>
      <c r="AL31" s="263">
        <v>1.2518260823736712E-2</v>
      </c>
      <c r="AM31" s="142">
        <v>3.3176314560111157E-2</v>
      </c>
      <c r="AN31" s="264"/>
      <c r="AO31" s="267">
        <v>0.74125020871456737</v>
      </c>
      <c r="AP31" s="271">
        <v>2.1993211049403008E-2</v>
      </c>
      <c r="AQ31" s="267">
        <v>9.7869220297726142E-2</v>
      </c>
      <c r="AR31" s="271">
        <v>0.23225783401764599</v>
      </c>
      <c r="AS31" s="265">
        <v>0.97706534233319087</v>
      </c>
      <c r="AU31"/>
      <c r="AV31"/>
    </row>
    <row r="32" spans="1:48" ht="18" customHeight="1" x14ac:dyDescent="0.2">
      <c r="A32" s="140">
        <v>57</v>
      </c>
      <c r="B32" s="141" t="s">
        <v>54</v>
      </c>
      <c r="C32" s="263">
        <v>4.4285488509637184E-2</v>
      </c>
      <c r="D32" s="263">
        <v>0.19666388917564664</v>
      </c>
      <c r="E32" s="263">
        <v>3.4652636941382008E-2</v>
      </c>
      <c r="F32" s="263">
        <v>1.9636877055263964E-2</v>
      </c>
      <c r="G32" s="263">
        <v>3.6456958104940644E-2</v>
      </c>
      <c r="H32" s="263">
        <v>2.4441833658469428E-2</v>
      </c>
      <c r="I32" s="263">
        <v>1.1068475251137282E-2</v>
      </c>
      <c r="J32" s="263">
        <v>1.7529138412486205E-2</v>
      </c>
      <c r="K32" s="263">
        <v>7.035416718191044E-2</v>
      </c>
      <c r="L32" s="263">
        <v>2.5576564601415174E-2</v>
      </c>
      <c r="M32" s="263">
        <v>3.0997742753010267E-2</v>
      </c>
      <c r="N32" s="263">
        <v>2.2938561932365698E-2</v>
      </c>
      <c r="O32" s="263">
        <v>2.0712867215484904E-2</v>
      </c>
      <c r="P32" s="263">
        <v>1.5421446558438908E-2</v>
      </c>
      <c r="Q32" s="263">
        <v>2.137422445032108E-2</v>
      </c>
      <c r="R32" s="263">
        <v>1.921976587925843E-2</v>
      </c>
      <c r="S32" s="263">
        <v>1.8769184465867578E-2</v>
      </c>
      <c r="T32" s="263">
        <v>1.8948384499431661E-2</v>
      </c>
      <c r="U32" s="263">
        <v>1.6462072685013603E-2</v>
      </c>
      <c r="V32" s="263">
        <v>3.7381849868955784E-2</v>
      </c>
      <c r="W32" s="263">
        <v>3.4707616039092289E-2</v>
      </c>
      <c r="X32" s="263">
        <v>4.0675580159444925E-2</v>
      </c>
      <c r="Y32" s="263">
        <v>3.1906806337573743E-2</v>
      </c>
      <c r="Z32" s="263">
        <v>9.2805807860161835E-2</v>
      </c>
      <c r="AA32" s="263">
        <v>3.4724707289916404E-2</v>
      </c>
      <c r="AB32" s="263">
        <v>3.2702509790214281E-2</v>
      </c>
      <c r="AC32" s="263">
        <v>7.7280006656273255E-3</v>
      </c>
      <c r="AD32" s="263">
        <v>1.0759890734510453</v>
      </c>
      <c r="AE32" s="263">
        <v>2.3997569904715525E-2</v>
      </c>
      <c r="AF32" s="263">
        <v>4.7136188272326955E-2</v>
      </c>
      <c r="AG32" s="263">
        <v>3.1450477322042016E-2</v>
      </c>
      <c r="AH32" s="263">
        <v>1.5373694477414259E-2</v>
      </c>
      <c r="AI32" s="263">
        <v>3.9518581787603167E-2</v>
      </c>
      <c r="AJ32" s="263">
        <v>1.6980151660483236E-2</v>
      </c>
      <c r="AK32" s="263">
        <v>3.1303083527689596E-2</v>
      </c>
      <c r="AL32" s="263">
        <v>5.9070421237407335E-2</v>
      </c>
      <c r="AM32" s="142">
        <v>6.2469267904342998E-2</v>
      </c>
      <c r="AN32" s="264"/>
      <c r="AO32" s="267">
        <v>0.56140359232453341</v>
      </c>
      <c r="AP32" s="271">
        <v>7.6407563407763709E-2</v>
      </c>
      <c r="AQ32" s="267">
        <v>0.36359378129766878</v>
      </c>
      <c r="AR32" s="271">
        <v>4.899339944646057E-2</v>
      </c>
      <c r="AS32" s="265">
        <v>0.71067184572003883</v>
      </c>
      <c r="AU32"/>
      <c r="AV32"/>
    </row>
    <row r="33" spans="1:48" ht="18" customHeight="1" x14ac:dyDescent="0.2">
      <c r="A33" s="140">
        <v>59</v>
      </c>
      <c r="B33" s="141" t="s">
        <v>55</v>
      </c>
      <c r="C33" s="263">
        <v>1.3656803643497058E-2</v>
      </c>
      <c r="D33" s="263">
        <v>1.4119172200981998E-2</v>
      </c>
      <c r="E33" s="263">
        <v>1.3088006768995736E-2</v>
      </c>
      <c r="F33" s="263">
        <v>7.9401420050805756E-3</v>
      </c>
      <c r="G33" s="263">
        <v>9.7223194009067541E-3</v>
      </c>
      <c r="H33" s="263">
        <v>1.4562723845390346E-2</v>
      </c>
      <c r="I33" s="263">
        <v>1.3475634942163252E-3</v>
      </c>
      <c r="J33" s="263">
        <v>9.0619751498731988E-3</v>
      </c>
      <c r="K33" s="263">
        <v>1.3957955413992564E-2</v>
      </c>
      <c r="L33" s="263">
        <v>6.8201863145497905E-3</v>
      </c>
      <c r="M33" s="263">
        <v>6.4728089017718126E-3</v>
      </c>
      <c r="N33" s="263">
        <v>1.0252060405819656E-2</v>
      </c>
      <c r="O33" s="263">
        <v>1.320349972141747E-2</v>
      </c>
      <c r="P33" s="263">
        <v>1.2125461148976807E-2</v>
      </c>
      <c r="Q33" s="263">
        <v>1.1466360652219844E-2</v>
      </c>
      <c r="R33" s="263">
        <v>1.1800192223568037E-2</v>
      </c>
      <c r="S33" s="263">
        <v>1.2265867247162108E-2</v>
      </c>
      <c r="T33" s="263">
        <v>2.4579319209545526E-2</v>
      </c>
      <c r="U33" s="263">
        <v>7.5295815447996347E-3</v>
      </c>
      <c r="V33" s="263">
        <v>9.4044323273354651E-3</v>
      </c>
      <c r="W33" s="263">
        <v>1.8156360013133449E-2</v>
      </c>
      <c r="X33" s="263">
        <v>1.7473511151156175E-2</v>
      </c>
      <c r="Y33" s="263">
        <v>5.9826116302153419E-2</v>
      </c>
      <c r="Z33" s="263">
        <v>2.5248572703520364E-2</v>
      </c>
      <c r="AA33" s="263">
        <v>4.2435594570612634E-2</v>
      </c>
      <c r="AB33" s="263">
        <v>6.4142108872813033E-2</v>
      </c>
      <c r="AC33" s="263">
        <v>1.4400918334328784E-2</v>
      </c>
      <c r="AD33" s="263">
        <v>2.3888911644770423E-2</v>
      </c>
      <c r="AE33" s="263">
        <v>1.1852627610631754</v>
      </c>
      <c r="AF33" s="263">
        <v>5.493866498980636E-2</v>
      </c>
      <c r="AG33" s="263">
        <v>4.6946388361837781E-2</v>
      </c>
      <c r="AH33" s="263">
        <v>1.5227538858446084E-2</v>
      </c>
      <c r="AI33" s="263">
        <v>6.8207585049849487E-2</v>
      </c>
      <c r="AJ33" s="263">
        <v>9.4668604079789595E-2</v>
      </c>
      <c r="AK33" s="263">
        <v>2.7548108235035097E-2</v>
      </c>
      <c r="AL33" s="263">
        <v>1.0219805978229116E-2</v>
      </c>
      <c r="AM33" s="142">
        <v>5.9235299334098157E-2</v>
      </c>
      <c r="AN33" s="264"/>
      <c r="AO33" s="267">
        <v>0.48078788044041038</v>
      </c>
      <c r="AP33" s="271">
        <v>3.0261072239763494E-2</v>
      </c>
      <c r="AQ33" s="267">
        <v>0.19650499888174716</v>
      </c>
      <c r="AR33" s="271">
        <v>6.4846049174667381E-2</v>
      </c>
      <c r="AS33" s="265">
        <v>0.69235701814297945</v>
      </c>
      <c r="AU33"/>
      <c r="AV33"/>
    </row>
    <row r="34" spans="1:48" ht="18" customHeight="1" x14ac:dyDescent="0.2">
      <c r="A34" s="147">
        <v>61</v>
      </c>
      <c r="B34" s="143" t="s">
        <v>3</v>
      </c>
      <c r="C34" s="144">
        <v>9.1201555369998296E-4</v>
      </c>
      <c r="D34" s="144">
        <v>7.3213469613113403E-4</v>
      </c>
      <c r="E34" s="144">
        <v>7.0294664005354128E-4</v>
      </c>
      <c r="F34" s="144">
        <v>3.0677204437655963E-4</v>
      </c>
      <c r="G34" s="144">
        <v>4.504865446999382E-4</v>
      </c>
      <c r="H34" s="144">
        <v>2.1520822943416344E-4</v>
      </c>
      <c r="I34" s="144">
        <v>5.8714639475410396E-5</v>
      </c>
      <c r="J34" s="144">
        <v>3.0056552850011523E-4</v>
      </c>
      <c r="K34" s="144">
        <v>1.4192205601088505E-3</v>
      </c>
      <c r="L34" s="144">
        <v>8.8106899212601105E-4</v>
      </c>
      <c r="M34" s="144">
        <v>6.8260642490813796E-4</v>
      </c>
      <c r="N34" s="144">
        <v>6.4551096409761074E-4</v>
      </c>
      <c r="O34" s="144">
        <v>9.0124290712321445E-4</v>
      </c>
      <c r="P34" s="144">
        <v>7.0399126415473991E-4</v>
      </c>
      <c r="Q34" s="144">
        <v>3.3520392179845789E-4</v>
      </c>
      <c r="R34" s="144">
        <v>2.2668795044511797E-4</v>
      </c>
      <c r="S34" s="144">
        <v>3.2058275433532335E-4</v>
      </c>
      <c r="T34" s="144">
        <v>4.010838075975188E-4</v>
      </c>
      <c r="U34" s="144">
        <v>5.0287763934097067E-4</v>
      </c>
      <c r="V34" s="144">
        <v>2.5192743153638219E-4</v>
      </c>
      <c r="W34" s="144">
        <v>1.6125080378085615E-3</v>
      </c>
      <c r="X34" s="144">
        <v>4.6304307193488655E-4</v>
      </c>
      <c r="Y34" s="144">
        <v>1.2522355214846109E-3</v>
      </c>
      <c r="Z34" s="144">
        <v>1.37213977992563E-3</v>
      </c>
      <c r="AA34" s="144">
        <v>8.1198523725705231E-4</v>
      </c>
      <c r="AB34" s="144">
        <v>1.3604362464600295E-3</v>
      </c>
      <c r="AC34" s="144">
        <v>8.0099878037903952E-4</v>
      </c>
      <c r="AD34" s="144">
        <v>5.6202461933967899E-4</v>
      </c>
      <c r="AE34" s="144">
        <v>8.3228346688195949E-4</v>
      </c>
      <c r="AF34" s="144">
        <v>1.0003082109286263</v>
      </c>
      <c r="AG34" s="144">
        <v>8.488921974290904E-4</v>
      </c>
      <c r="AH34" s="144">
        <v>3.6971876784525553E-4</v>
      </c>
      <c r="AI34" s="144">
        <v>1.7510544096175039E-3</v>
      </c>
      <c r="AJ34" s="144">
        <v>6.3826837503785688E-4</v>
      </c>
      <c r="AK34" s="144">
        <v>5.8924512698760637E-4</v>
      </c>
      <c r="AL34" s="144">
        <v>2.8227170641103037E-4</v>
      </c>
      <c r="AM34" s="145">
        <v>0.13398351756122168</v>
      </c>
      <c r="AN34" s="264"/>
      <c r="AO34" s="267">
        <v>0.54237281995502473</v>
      </c>
      <c r="AP34" s="271">
        <v>3.6520423162159935E-2</v>
      </c>
      <c r="AQ34" s="267">
        <v>0.31017748285352797</v>
      </c>
      <c r="AR34" s="271">
        <v>5.7072651356460781E-3</v>
      </c>
      <c r="AS34" s="265">
        <v>1</v>
      </c>
      <c r="AU34"/>
      <c r="AV34"/>
    </row>
    <row r="35" spans="1:48" ht="18" customHeight="1" x14ac:dyDescent="0.2">
      <c r="A35" s="146">
        <v>63</v>
      </c>
      <c r="B35" s="141" t="s">
        <v>31</v>
      </c>
      <c r="C35" s="263">
        <v>2.4270289471475622E-4</v>
      </c>
      <c r="D35" s="263">
        <v>4.4141303271266925E-4</v>
      </c>
      <c r="E35" s="263">
        <v>3.9695007648644058E-4</v>
      </c>
      <c r="F35" s="263">
        <v>1.4377183957150542E-4</v>
      </c>
      <c r="G35" s="263">
        <v>3.0578630230295063E-4</v>
      </c>
      <c r="H35" s="263">
        <v>5.1331282462728099E-4</v>
      </c>
      <c r="I35" s="263">
        <v>3.5403282005423848E-5</v>
      </c>
      <c r="J35" s="263">
        <v>2.9122753885010448E-4</v>
      </c>
      <c r="K35" s="263">
        <v>5.0796759999766636E-4</v>
      </c>
      <c r="L35" s="263">
        <v>2.5568064045950085E-4</v>
      </c>
      <c r="M35" s="263">
        <v>1.4592583196250102E-4</v>
      </c>
      <c r="N35" s="263">
        <v>5.283755241789756E-4</v>
      </c>
      <c r="O35" s="263">
        <v>9.0177640063583101E-4</v>
      </c>
      <c r="P35" s="263">
        <v>6.8680800422221753E-4</v>
      </c>
      <c r="Q35" s="263">
        <v>5.1986699891436812E-4</v>
      </c>
      <c r="R35" s="263">
        <v>1.6378659342830058E-3</v>
      </c>
      <c r="S35" s="263">
        <v>1.5519821249922535E-3</v>
      </c>
      <c r="T35" s="263">
        <v>2.84371361760672E-3</v>
      </c>
      <c r="U35" s="263">
        <v>2.3940039699201965E-4</v>
      </c>
      <c r="V35" s="263">
        <v>1.8603877738116603E-4</v>
      </c>
      <c r="W35" s="263">
        <v>4.5352205745527419E-4</v>
      </c>
      <c r="X35" s="263">
        <v>7.906527208838141E-4</v>
      </c>
      <c r="Y35" s="263">
        <v>6.8216689377682165E-4</v>
      </c>
      <c r="Z35" s="263">
        <v>7.3675521111371209E-4</v>
      </c>
      <c r="AA35" s="263">
        <v>5.7281710337057034E-4</v>
      </c>
      <c r="AB35" s="263">
        <v>7.5980330800728664E-4</v>
      </c>
      <c r="AC35" s="263">
        <v>1.7709045350993203E-4</v>
      </c>
      <c r="AD35" s="263">
        <v>1.7657251492352111E-3</v>
      </c>
      <c r="AE35" s="263">
        <v>6.8719384643485615E-3</v>
      </c>
      <c r="AF35" s="263">
        <v>6.8717561477223284E-4</v>
      </c>
      <c r="AG35" s="263">
        <v>1.0004348385346746</v>
      </c>
      <c r="AH35" s="263">
        <v>2.7180521457590529E-4</v>
      </c>
      <c r="AI35" s="263">
        <v>5.6136892516869092E-4</v>
      </c>
      <c r="AJ35" s="263">
        <v>1.3224956236945252E-3</v>
      </c>
      <c r="AK35" s="263">
        <v>7.8016764541642865E-4</v>
      </c>
      <c r="AL35" s="263">
        <v>2.3035030497377444E-4</v>
      </c>
      <c r="AM35" s="142">
        <v>3.2941540208763554E-3</v>
      </c>
      <c r="AN35" s="264"/>
      <c r="AO35" s="267">
        <v>0.61113251323550066</v>
      </c>
      <c r="AP35" s="271">
        <v>6.5147564328811983E-2</v>
      </c>
      <c r="AQ35" s="267">
        <v>0.4430963079451754</v>
      </c>
      <c r="AR35" s="271">
        <v>3.4673226436626674E-2</v>
      </c>
      <c r="AS35" s="265">
        <v>0.87803621207856242</v>
      </c>
      <c r="AU35"/>
      <c r="AV35"/>
    </row>
    <row r="36" spans="1:48" ht="18" customHeight="1" x14ac:dyDescent="0.2">
      <c r="A36" s="140">
        <v>64</v>
      </c>
      <c r="B36" s="141" t="s">
        <v>56</v>
      </c>
      <c r="C36" s="263">
        <v>3.1936149396065357E-5</v>
      </c>
      <c r="D36" s="263">
        <v>1.1165789258196291E-4</v>
      </c>
      <c r="E36" s="263">
        <v>2.7373693453288282E-5</v>
      </c>
      <c r="F36" s="263">
        <v>1.6707438557800635E-5</v>
      </c>
      <c r="G36" s="263">
        <v>2.6089396204745723E-5</v>
      </c>
      <c r="H36" s="263">
        <v>2.4499110915245979E-5</v>
      </c>
      <c r="I36" s="263">
        <v>6.5801734965902377E-6</v>
      </c>
      <c r="J36" s="263">
        <v>1.5467699416819331E-5</v>
      </c>
      <c r="K36" s="263">
        <v>4.5773607116948922E-5</v>
      </c>
      <c r="L36" s="263">
        <v>2.0389544549437498E-5</v>
      </c>
      <c r="M36" s="263">
        <v>2.1086555570553142E-5</v>
      </c>
      <c r="N36" s="263">
        <v>1.8992938177164513E-5</v>
      </c>
      <c r="O36" s="263">
        <v>1.9494879040651535E-5</v>
      </c>
      <c r="P36" s="263">
        <v>1.5611925104869252E-5</v>
      </c>
      <c r="Q36" s="263">
        <v>1.9216627869181489E-5</v>
      </c>
      <c r="R36" s="263">
        <v>1.8168210382897216E-5</v>
      </c>
      <c r="S36" s="263">
        <v>1.7549273611015735E-5</v>
      </c>
      <c r="T36" s="263">
        <v>2.2667021383739826E-5</v>
      </c>
      <c r="U36" s="263">
        <v>1.4009491404878324E-5</v>
      </c>
      <c r="V36" s="263">
        <v>2.9099009677942381E-5</v>
      </c>
      <c r="W36" s="263">
        <v>3.190032605635866E-5</v>
      </c>
      <c r="X36" s="263">
        <v>3.3110110097073304E-5</v>
      </c>
      <c r="Y36" s="263">
        <v>1.6516111829527566E-4</v>
      </c>
      <c r="Z36" s="263">
        <v>6.5703557616349434E-5</v>
      </c>
      <c r="AA36" s="263">
        <v>6.0159771688887986E-5</v>
      </c>
      <c r="AB36" s="263">
        <v>1.7749997552293027E-4</v>
      </c>
      <c r="AC36" s="263">
        <v>4.170920812941922E-5</v>
      </c>
      <c r="AD36" s="263">
        <v>5.3326748352213631E-4</v>
      </c>
      <c r="AE36" s="263">
        <v>4.3356231692144728E-4</v>
      </c>
      <c r="AF36" s="263">
        <v>7.9804454727675921E-5</v>
      </c>
      <c r="AG36" s="263">
        <v>5.8342936228869053E-5</v>
      </c>
      <c r="AH36" s="263">
        <v>1.0151365849557616</v>
      </c>
      <c r="AI36" s="263">
        <v>6.2419171069481456E-5</v>
      </c>
      <c r="AJ36" s="263">
        <v>7.9627929095798196E-5</v>
      </c>
      <c r="AK36" s="263">
        <v>3.0210555659049461E-4</v>
      </c>
      <c r="AL36" s="263">
        <v>3.8421864089910298E-5</v>
      </c>
      <c r="AM36" s="142">
        <v>2.309004978382827E-4</v>
      </c>
      <c r="AN36" s="264"/>
      <c r="AO36" s="267">
        <v>0.62719086342957098</v>
      </c>
      <c r="AP36" s="271">
        <v>0.12016185028578763</v>
      </c>
      <c r="AQ36" s="267">
        <v>0.55315607479139017</v>
      </c>
      <c r="AR36" s="271">
        <v>6.0828524025500152E-2</v>
      </c>
      <c r="AS36" s="265">
        <v>0.9769145056726094</v>
      </c>
      <c r="AU36"/>
      <c r="AV36"/>
    </row>
    <row r="37" spans="1:48" ht="18" customHeight="1" x14ac:dyDescent="0.2">
      <c r="A37" s="140">
        <v>65</v>
      </c>
      <c r="B37" s="141" t="s">
        <v>64</v>
      </c>
      <c r="C37" s="263">
        <v>1.8710598475853025E-3</v>
      </c>
      <c r="D37" s="263">
        <v>1.8072101549239197E-3</v>
      </c>
      <c r="E37" s="263">
        <v>1.092187284943275E-3</v>
      </c>
      <c r="F37" s="263">
        <v>6.648508175796145E-4</v>
      </c>
      <c r="G37" s="263">
        <v>6.2363159984446515E-4</v>
      </c>
      <c r="H37" s="263">
        <v>9.2557398736877296E-4</v>
      </c>
      <c r="I37" s="263">
        <v>1.2348466729421867E-4</v>
      </c>
      <c r="J37" s="263">
        <v>4.9428623721379562E-4</v>
      </c>
      <c r="K37" s="263">
        <v>9.4460026487861468E-4</v>
      </c>
      <c r="L37" s="263">
        <v>5.8597993995806942E-4</v>
      </c>
      <c r="M37" s="263">
        <v>1.0337293761808137E-3</v>
      </c>
      <c r="N37" s="263">
        <v>3.5181092569897871E-4</v>
      </c>
      <c r="O37" s="263">
        <v>2.0096052014716434E-3</v>
      </c>
      <c r="P37" s="263">
        <v>4.8117756993170486E-4</v>
      </c>
      <c r="Q37" s="263">
        <v>6.1118032507011071E-4</v>
      </c>
      <c r="R37" s="263">
        <v>4.9549490578047154E-4</v>
      </c>
      <c r="S37" s="263">
        <v>4.0506970143468858E-4</v>
      </c>
      <c r="T37" s="263">
        <v>4.1109735339933434E-4</v>
      </c>
      <c r="U37" s="263">
        <v>3.1682755228432135E-4</v>
      </c>
      <c r="V37" s="263">
        <v>5.4284618401813486E-4</v>
      </c>
      <c r="W37" s="263">
        <v>9.5614438443847002E-4</v>
      </c>
      <c r="X37" s="263">
        <v>2.2700340116932863E-3</v>
      </c>
      <c r="Y37" s="263">
        <v>5.5387519983111496E-3</v>
      </c>
      <c r="Z37" s="263">
        <v>2.4543295952753337E-3</v>
      </c>
      <c r="AA37" s="263">
        <v>6.5619708758828024E-4</v>
      </c>
      <c r="AB37" s="263">
        <v>2.3767071055775337E-3</v>
      </c>
      <c r="AC37" s="263">
        <v>5.8136891755706382E-4</v>
      </c>
      <c r="AD37" s="263">
        <v>1.125659261835731E-3</v>
      </c>
      <c r="AE37" s="263">
        <v>1.2082033148935907E-3</v>
      </c>
      <c r="AF37" s="263">
        <v>5.1089999754545606E-4</v>
      </c>
      <c r="AG37" s="263">
        <v>2.2712398669272028E-3</v>
      </c>
      <c r="AH37" s="263">
        <v>9.5808798525293332E-4</v>
      </c>
      <c r="AI37" s="263">
        <v>1.0003550577573812</v>
      </c>
      <c r="AJ37" s="263">
        <v>1.7465918845792627E-3</v>
      </c>
      <c r="AK37" s="263">
        <v>2.1454617466710739E-3</v>
      </c>
      <c r="AL37" s="263">
        <v>2.6535832083040634E-4</v>
      </c>
      <c r="AM37" s="142">
        <v>6.0954668682888281E-4</v>
      </c>
      <c r="AN37" s="264"/>
      <c r="AO37" s="267">
        <v>0.56016906541455425</v>
      </c>
      <c r="AP37" s="271">
        <v>0.10677358012649661</v>
      </c>
      <c r="AQ37" s="267">
        <v>0.47179155655865684</v>
      </c>
      <c r="AR37" s="271">
        <v>1.0582114474090475E-2</v>
      </c>
      <c r="AS37" s="265">
        <v>0.91751229004143342</v>
      </c>
      <c r="AU37"/>
      <c r="AV37"/>
    </row>
    <row r="38" spans="1:48" ht="18" customHeight="1" x14ac:dyDescent="0.2">
      <c r="A38" s="140">
        <v>66</v>
      </c>
      <c r="B38" s="141" t="s">
        <v>32</v>
      </c>
      <c r="C38" s="263">
        <v>5.4168244939339603E-2</v>
      </c>
      <c r="D38" s="263">
        <v>5.8186870807887661E-2</v>
      </c>
      <c r="E38" s="263">
        <v>5.5125291100822968E-2</v>
      </c>
      <c r="F38" s="263">
        <v>2.8777810961061582E-2</v>
      </c>
      <c r="G38" s="263">
        <v>3.6987992294263007E-2</v>
      </c>
      <c r="H38" s="263">
        <v>5.7553310527214067E-2</v>
      </c>
      <c r="I38" s="263">
        <v>5.1903918390734296E-3</v>
      </c>
      <c r="J38" s="263">
        <v>4.3113538012977189E-2</v>
      </c>
      <c r="K38" s="263">
        <v>6.6884350170355586E-2</v>
      </c>
      <c r="L38" s="263">
        <v>2.2279581055101555E-2</v>
      </c>
      <c r="M38" s="263">
        <v>2.5503283830126323E-2</v>
      </c>
      <c r="N38" s="263">
        <v>3.5635652123435002E-2</v>
      </c>
      <c r="O38" s="263">
        <v>4.8984891725763903E-2</v>
      </c>
      <c r="P38" s="263">
        <v>3.8663550496740251E-2</v>
      </c>
      <c r="Q38" s="263">
        <v>4.3185233364826582E-2</v>
      </c>
      <c r="R38" s="263">
        <v>5.2169245555170322E-2</v>
      </c>
      <c r="S38" s="263">
        <v>4.5194673911635105E-2</v>
      </c>
      <c r="T38" s="263">
        <v>5.7132985653340317E-2</v>
      </c>
      <c r="U38" s="263">
        <v>3.0599542707593411E-2</v>
      </c>
      <c r="V38" s="263">
        <v>3.6666922810524055E-2</v>
      </c>
      <c r="W38" s="263">
        <v>9.5254641601240392E-2</v>
      </c>
      <c r="X38" s="263">
        <v>6.0779837178805855E-2</v>
      </c>
      <c r="Y38" s="263">
        <v>0.18652665572009955</v>
      </c>
      <c r="Z38" s="263">
        <v>9.6343453191630707E-2</v>
      </c>
      <c r="AA38" s="263">
        <v>7.6681058127444315E-2</v>
      </c>
      <c r="AB38" s="263">
        <v>0.13099351140841317</v>
      </c>
      <c r="AC38" s="263">
        <v>5.3106281319918784E-2</v>
      </c>
      <c r="AD38" s="263">
        <v>0.11971200526789699</v>
      </c>
      <c r="AE38" s="263">
        <v>0.1805422793402052</v>
      </c>
      <c r="AF38" s="263">
        <v>0.15887998633040559</v>
      </c>
      <c r="AG38" s="263">
        <v>0.12152687425221768</v>
      </c>
      <c r="AH38" s="263">
        <v>4.5064539309994142E-2</v>
      </c>
      <c r="AI38" s="263">
        <v>9.4053807383238167E-2</v>
      </c>
      <c r="AJ38" s="263">
        <v>1.1755395753599633</v>
      </c>
      <c r="AK38" s="263">
        <v>5.3159850280273362E-2</v>
      </c>
      <c r="AL38" s="263">
        <v>2.5227499981713055E-2</v>
      </c>
      <c r="AM38" s="142">
        <v>7.5174842328935884E-2</v>
      </c>
      <c r="AN38" s="264"/>
      <c r="AO38" s="267">
        <v>0.57483737445361438</v>
      </c>
      <c r="AP38" s="271">
        <v>9.1449106548049094E-2</v>
      </c>
      <c r="AQ38" s="267">
        <v>0.32753904286505131</v>
      </c>
      <c r="AR38" s="271">
        <v>6.3302094047614915E-2</v>
      </c>
      <c r="AS38" s="265">
        <v>0.77209646065031956</v>
      </c>
      <c r="AU38"/>
      <c r="AV38"/>
    </row>
    <row r="39" spans="1:48" ht="18" customHeight="1" x14ac:dyDescent="0.2">
      <c r="A39" s="147">
        <v>67</v>
      </c>
      <c r="B39" s="143" t="s">
        <v>33</v>
      </c>
      <c r="C39" s="144">
        <v>1.3293775559046928E-3</v>
      </c>
      <c r="D39" s="144">
        <v>7.2305127619122327E-4</v>
      </c>
      <c r="E39" s="144">
        <v>6.7826492071865392E-4</v>
      </c>
      <c r="F39" s="144">
        <v>3.3561537561413657E-4</v>
      </c>
      <c r="G39" s="144">
        <v>4.0511999231984805E-4</v>
      </c>
      <c r="H39" s="144">
        <v>5.4624048128557793E-4</v>
      </c>
      <c r="I39" s="144">
        <v>7.2069873666670548E-5</v>
      </c>
      <c r="J39" s="144">
        <v>3.5266532622913913E-4</v>
      </c>
      <c r="K39" s="144">
        <v>7.1518388521046481E-4</v>
      </c>
      <c r="L39" s="144">
        <v>2.6697285948040355E-4</v>
      </c>
      <c r="M39" s="144">
        <v>2.5702669684266039E-4</v>
      </c>
      <c r="N39" s="144">
        <v>3.4132817487888596E-4</v>
      </c>
      <c r="O39" s="144">
        <v>4.9628656726921822E-4</v>
      </c>
      <c r="P39" s="144">
        <v>4.5935934087618763E-4</v>
      </c>
      <c r="Q39" s="144">
        <v>3.9115218119862644E-4</v>
      </c>
      <c r="R39" s="144">
        <v>6.5003688899059413E-4</v>
      </c>
      <c r="S39" s="144">
        <v>4.8654492213190853E-4</v>
      </c>
      <c r="T39" s="144">
        <v>6.1465763227106971E-4</v>
      </c>
      <c r="U39" s="144">
        <v>3.4843871554862893E-4</v>
      </c>
      <c r="V39" s="144">
        <v>5.2607230594025342E-4</v>
      </c>
      <c r="W39" s="144">
        <v>7.9284363178550022E-4</v>
      </c>
      <c r="X39" s="144">
        <v>4.8508999210341279E-4</v>
      </c>
      <c r="Y39" s="144">
        <v>1.5802412367547942E-3</v>
      </c>
      <c r="Z39" s="144">
        <v>7.3175319165153939E-4</v>
      </c>
      <c r="AA39" s="144">
        <v>1.3584070546748552E-3</v>
      </c>
      <c r="AB39" s="144">
        <v>1.2169810751988318E-3</v>
      </c>
      <c r="AC39" s="144">
        <v>1.4873560882098732E-3</v>
      </c>
      <c r="AD39" s="144">
        <v>1.437209790604599E-3</v>
      </c>
      <c r="AE39" s="144">
        <v>8.3680098522125584E-3</v>
      </c>
      <c r="AF39" s="144">
        <v>1.584449299289418E-3</v>
      </c>
      <c r="AG39" s="144">
        <v>9.7331464112019768E-3</v>
      </c>
      <c r="AH39" s="144">
        <v>2.0736225148894324E-2</v>
      </c>
      <c r="AI39" s="144">
        <v>3.502828586357319E-3</v>
      </c>
      <c r="AJ39" s="144">
        <v>4.2077302605449049E-3</v>
      </c>
      <c r="AK39" s="144">
        <v>1.0136200042595493</v>
      </c>
      <c r="AL39" s="144">
        <v>3.7925159893579434E-4</v>
      </c>
      <c r="AM39" s="145">
        <v>4.8603157224600558E-3</v>
      </c>
      <c r="AN39" s="264"/>
      <c r="AO39" s="267">
        <v>0.54969390163278509</v>
      </c>
      <c r="AP39" s="271">
        <v>0.16555944028620237</v>
      </c>
      <c r="AQ39" s="267">
        <v>0.32284570673010049</v>
      </c>
      <c r="AR39" s="271">
        <v>0.10327167318938893</v>
      </c>
      <c r="AS39" s="265">
        <v>0.8795990928582551</v>
      </c>
      <c r="AU39"/>
      <c r="AV39"/>
    </row>
    <row r="40" spans="1:48" ht="18" customHeight="1" x14ac:dyDescent="0.2">
      <c r="A40" s="140">
        <v>68</v>
      </c>
      <c r="B40" s="141" t="s">
        <v>4</v>
      </c>
      <c r="C40" s="263">
        <v>9.360084963407864E-4</v>
      </c>
      <c r="D40" s="263">
        <v>1.737278434813519E-3</v>
      </c>
      <c r="E40" s="263">
        <v>1.4526759111073177E-3</v>
      </c>
      <c r="F40" s="263">
        <v>1.0336804616820098E-3</v>
      </c>
      <c r="G40" s="263">
        <v>1.1761743306988389E-3</v>
      </c>
      <c r="H40" s="263">
        <v>9.5355153190254324E-4</v>
      </c>
      <c r="I40" s="263">
        <v>8.0201592246346271E-5</v>
      </c>
      <c r="J40" s="263">
        <v>4.6278403998424453E-4</v>
      </c>
      <c r="K40" s="263">
        <v>1.577472337012231E-3</v>
      </c>
      <c r="L40" s="263">
        <v>4.4419289231984528E-4</v>
      </c>
      <c r="M40" s="263">
        <v>6.5647678813977233E-4</v>
      </c>
      <c r="N40" s="263">
        <v>8.4580336507438696E-4</v>
      </c>
      <c r="O40" s="263">
        <v>1.2063018909943227E-3</v>
      </c>
      <c r="P40" s="263">
        <v>1.0192845593043917E-3</v>
      </c>
      <c r="Q40" s="263">
        <v>1.3144132519004748E-3</v>
      </c>
      <c r="R40" s="263">
        <v>1.3217393974217148E-3</v>
      </c>
      <c r="S40" s="263">
        <v>1.1957509783791112E-3</v>
      </c>
      <c r="T40" s="263">
        <v>1.000440430822723E-3</v>
      </c>
      <c r="U40" s="263">
        <v>8.0271028080561974E-4</v>
      </c>
      <c r="V40" s="263">
        <v>1.2522421188738617E-3</v>
      </c>
      <c r="W40" s="263">
        <v>9.6526680089996386E-4</v>
      </c>
      <c r="X40" s="263">
        <v>5.0915462526882516E-4</v>
      </c>
      <c r="Y40" s="263">
        <v>2.1228802205490024E-3</v>
      </c>
      <c r="Z40" s="263">
        <v>4.9181125264854079E-3</v>
      </c>
      <c r="AA40" s="263">
        <v>2.5206547765546654E-3</v>
      </c>
      <c r="AB40" s="263">
        <v>4.6066663811381641E-3</v>
      </c>
      <c r="AC40" s="263">
        <v>1.1821183833592747E-3</v>
      </c>
      <c r="AD40" s="263">
        <v>3.2249904069069327E-3</v>
      </c>
      <c r="AE40" s="263">
        <v>2.7114894289256885E-3</v>
      </c>
      <c r="AF40" s="263">
        <v>5.5734339817458331E-3</v>
      </c>
      <c r="AG40" s="263">
        <v>5.9123442716223487E-3</v>
      </c>
      <c r="AH40" s="263">
        <v>2.5836488911491901E-3</v>
      </c>
      <c r="AI40" s="263">
        <v>5.8318835100004407E-3</v>
      </c>
      <c r="AJ40" s="263">
        <v>2.6049638518104794E-3</v>
      </c>
      <c r="AK40" s="263">
        <v>2.4498518472105988E-3</v>
      </c>
      <c r="AL40" s="263">
        <v>1.0007796785599088</v>
      </c>
      <c r="AM40" s="142">
        <v>1.532138317987737E-3</v>
      </c>
      <c r="AN40" s="264"/>
      <c r="AO40" s="267">
        <v>0</v>
      </c>
      <c r="AP40" s="271">
        <v>0</v>
      </c>
      <c r="AQ40" s="267">
        <v>0</v>
      </c>
      <c r="AR40" s="271">
        <v>1.7227327059670386E-3</v>
      </c>
      <c r="AS40" s="265">
        <v>1</v>
      </c>
      <c r="AU40"/>
      <c r="AV40"/>
    </row>
    <row r="41" spans="1:48" ht="18" customHeight="1" x14ac:dyDescent="0.2">
      <c r="A41" s="147">
        <v>69</v>
      </c>
      <c r="B41" s="143" t="s">
        <v>5</v>
      </c>
      <c r="C41" s="144">
        <v>6.8194194084840593E-3</v>
      </c>
      <c r="D41" s="144">
        <v>5.4743951856589127E-3</v>
      </c>
      <c r="E41" s="144">
        <v>5.2561471576467334E-3</v>
      </c>
      <c r="F41" s="144">
        <v>2.2938284603971036E-3</v>
      </c>
      <c r="G41" s="144">
        <v>3.3684257617368064E-3</v>
      </c>
      <c r="H41" s="144">
        <v>1.6091777938598681E-3</v>
      </c>
      <c r="I41" s="144">
        <v>4.3902732840066634E-4</v>
      </c>
      <c r="J41" s="144">
        <v>2.2474204417452502E-3</v>
      </c>
      <c r="K41" s="144">
        <v>1.0611946466550807E-2</v>
      </c>
      <c r="L41" s="144">
        <v>6.5880224967019892E-3</v>
      </c>
      <c r="M41" s="144">
        <v>5.1040571440799975E-3</v>
      </c>
      <c r="N41" s="144">
        <v>4.8266830308955353E-3</v>
      </c>
      <c r="O41" s="144">
        <v>6.7388690331660955E-3</v>
      </c>
      <c r="P41" s="144">
        <v>5.2639581317484186E-3</v>
      </c>
      <c r="Q41" s="144">
        <v>2.5064223091795495E-3</v>
      </c>
      <c r="R41" s="144">
        <v>1.6950151811154788E-3</v>
      </c>
      <c r="S41" s="144">
        <v>2.3970953653919269E-3</v>
      </c>
      <c r="T41" s="144">
        <v>2.9990263771959365E-3</v>
      </c>
      <c r="U41" s="144">
        <v>3.7601700101515781E-3</v>
      </c>
      <c r="V41" s="144">
        <v>1.8837385055319982E-3</v>
      </c>
      <c r="W41" s="144">
        <v>1.2057216091059805E-2</v>
      </c>
      <c r="X41" s="144">
        <v>3.462314758675266E-3</v>
      </c>
      <c r="Y41" s="144">
        <v>9.3633482286141767E-3</v>
      </c>
      <c r="Z41" s="144">
        <v>1.0259909064507067E-2</v>
      </c>
      <c r="AA41" s="144">
        <v>6.0714621191370801E-3</v>
      </c>
      <c r="AB41" s="144">
        <v>1.017239816303245E-2</v>
      </c>
      <c r="AC41" s="144">
        <v>5.9893130187621546E-3</v>
      </c>
      <c r="AD41" s="144">
        <v>4.2024300809585455E-3</v>
      </c>
      <c r="AE41" s="144">
        <v>6.2232381941178076E-3</v>
      </c>
      <c r="AF41" s="144">
        <v>2.3045874382887702E-3</v>
      </c>
      <c r="AG41" s="144">
        <v>6.347426755358777E-3</v>
      </c>
      <c r="AH41" s="144">
        <v>2.7645003760036146E-3</v>
      </c>
      <c r="AI41" s="144">
        <v>1.3093169713841718E-2</v>
      </c>
      <c r="AJ41" s="144">
        <v>4.7725279759719798E-3</v>
      </c>
      <c r="AK41" s="144">
        <v>4.405966147213101E-3</v>
      </c>
      <c r="AL41" s="144">
        <v>2.1106319353392522E-3</v>
      </c>
      <c r="AM41" s="145">
        <v>1.0018357651546452</v>
      </c>
      <c r="AN41" s="264"/>
      <c r="AO41" s="267">
        <v>0.55719197404913001</v>
      </c>
      <c r="AP41" s="271">
        <v>2.3046227117840884E-3</v>
      </c>
      <c r="AQ41" s="267">
        <v>5.2944956677524989E-3</v>
      </c>
      <c r="AR41" s="271">
        <v>4.026118192067221E-3</v>
      </c>
      <c r="AS41" s="266">
        <v>0.7477278775100813</v>
      </c>
      <c r="AU41"/>
      <c r="AV41"/>
    </row>
    <row r="42" spans="1:48" x14ac:dyDescent="0.2">
      <c r="AV42"/>
    </row>
    <row r="116" spans="1:2" ht="23.4" x14ac:dyDescent="0.4">
      <c r="A116" s="130" ph="1"/>
      <c r="B116" s="130" ph="1"/>
    </row>
    <row r="117" spans="1:2" ht="23.4" x14ac:dyDescent="0.4">
      <c r="A117" s="130" ph="1"/>
      <c r="B117" s="130" ph="1"/>
    </row>
    <row r="154" spans="1:1" ht="23.4" x14ac:dyDescent="0.4">
      <c r="A154" s="130" ph="1"/>
    </row>
    <row r="192" spans="1:2" ht="23.4" x14ac:dyDescent="0.4">
      <c r="A192" s="130" ph="1"/>
      <c r="B192" s="130" ph="1"/>
    </row>
    <row r="193" spans="1:2" ht="23.4" x14ac:dyDescent="0.4">
      <c r="A193" s="130" ph="1"/>
      <c r="B193" s="130" ph="1"/>
    </row>
    <row r="231" spans="2:2" ht="23.4" x14ac:dyDescent="0.4">
      <c r="B231" s="130" ph="1"/>
    </row>
    <row r="269" spans="2:2" ht="23.4" x14ac:dyDescent="0.4">
      <c r="B269" s="130" ph="1"/>
    </row>
    <row r="307" spans="2:2" ht="23.4" x14ac:dyDescent="0.4">
      <c r="B307" s="130" ph="1"/>
    </row>
    <row r="345" spans="2:2" ht="23.4" x14ac:dyDescent="0.4">
      <c r="B345" s="130" ph="1"/>
    </row>
  </sheetData>
  <phoneticPr fontId="4"/>
  <pageMargins left="0.39370078740157483" right="0.39370078740157483" top="0.39370078740157483" bottom="0.19685039370078741" header="0.51181102362204722" footer="0.51181102362204722"/>
  <pageSetup paperSize="9" scale="7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43"/>
  <sheetViews>
    <sheetView showGridLines="0" zoomScale="70" zoomScaleNormal="70" workbookViewId="0"/>
  </sheetViews>
  <sheetFormatPr defaultColWidth="9" defaultRowHeight="18" x14ac:dyDescent="0.2"/>
  <cols>
    <col min="1" max="16384" width="9" style="64"/>
  </cols>
  <sheetData>
    <row r="1" spans="1:1" ht="12.75" customHeight="1" x14ac:dyDescent="0.2">
      <c r="A1" s="64" t="s">
        <v>60</v>
      </c>
    </row>
    <row r="2" spans="1:1" ht="12.75" customHeight="1" x14ac:dyDescent="0.2"/>
    <row r="3" spans="1:1" ht="12.75" customHeight="1" x14ac:dyDescent="0.2"/>
    <row r="4" spans="1:1" ht="12.75" customHeight="1" x14ac:dyDescent="0.2"/>
    <row r="5" spans="1:1" ht="12.75" customHeight="1" x14ac:dyDescent="0.2"/>
    <row r="6" spans="1:1" ht="12.75" customHeight="1" x14ac:dyDescent="0.2"/>
    <row r="7" spans="1:1" ht="12.75" customHeight="1" x14ac:dyDescent="0.2"/>
    <row r="8" spans="1:1" ht="12.75" customHeight="1" x14ac:dyDescent="0.2"/>
    <row r="9" spans="1:1" ht="12.75" customHeight="1" x14ac:dyDescent="0.2"/>
    <row r="10" spans="1:1" ht="12.75" customHeight="1" x14ac:dyDescent="0.2"/>
    <row r="11" spans="1:1" ht="12.75" customHeight="1" x14ac:dyDescent="0.2"/>
    <row r="12" spans="1:1" ht="12.75" customHeight="1" x14ac:dyDescent="0.2"/>
    <row r="13" spans="1:1" ht="12.75" customHeight="1" x14ac:dyDescent="0.2"/>
    <row r="14" spans="1:1" ht="12.75" customHeight="1" x14ac:dyDescent="0.2"/>
    <row r="15" spans="1:1" ht="12.75" customHeight="1" x14ac:dyDescent="0.2"/>
    <row r="16" spans="1:1"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sheetData>
  <phoneticPr fontId="4"/>
  <pageMargins left="0.7" right="0.7" top="0.75" bottom="0.75" header="0.3" footer="0.3"/>
  <pageSetup paperSize="9" scale="8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0"/>
  <sheetViews>
    <sheetView zoomScaleNormal="100" workbookViewId="0">
      <selection sqref="A1:H2"/>
    </sheetView>
  </sheetViews>
  <sheetFormatPr defaultColWidth="9" defaultRowHeight="18" x14ac:dyDescent="0.2"/>
  <cols>
    <col min="1" max="1" width="3.21875" style="64" customWidth="1"/>
    <col min="2" max="2" width="31.6640625" style="64" customWidth="1"/>
    <col min="3" max="5" width="15" style="64" customWidth="1"/>
    <col min="6" max="6" width="5.44140625" style="64" customWidth="1"/>
    <col min="7" max="8" width="19" style="64" customWidth="1"/>
    <col min="9" max="9" width="9" style="64"/>
    <col min="10" max="10" width="15" style="169" customWidth="1"/>
    <col min="11" max="11" width="15" style="170" customWidth="1"/>
    <col min="12" max="12" width="19.21875" style="170" bestFit="1" customWidth="1"/>
    <col min="13" max="16384" width="9" style="64"/>
  </cols>
  <sheetData>
    <row r="1" spans="1:12" ht="18.75" customHeight="1" x14ac:dyDescent="0.2">
      <c r="A1" s="301" t="s">
        <v>174</v>
      </c>
      <c r="B1" s="301"/>
      <c r="C1" s="301"/>
      <c r="D1" s="301"/>
      <c r="E1" s="301"/>
      <c r="F1" s="301"/>
      <c r="G1" s="301"/>
      <c r="H1" s="301"/>
      <c r="J1" s="300" t="s">
        <v>103</v>
      </c>
      <c r="K1" s="300"/>
      <c r="L1" s="300"/>
    </row>
    <row r="2" spans="1:12" ht="19.5" customHeight="1" thickBot="1" x14ac:dyDescent="0.25">
      <c r="A2" s="301"/>
      <c r="B2" s="301"/>
      <c r="C2" s="301"/>
      <c r="D2" s="301"/>
      <c r="E2" s="301"/>
      <c r="F2" s="301"/>
      <c r="G2" s="301"/>
      <c r="H2" s="301"/>
      <c r="J2" s="300"/>
      <c r="K2" s="300"/>
      <c r="L2" s="300"/>
    </row>
    <row r="3" spans="1:12" ht="18.600000000000001" thickBot="1" x14ac:dyDescent="0.25">
      <c r="A3" s="188"/>
      <c r="B3" s="189" t="s">
        <v>6</v>
      </c>
      <c r="C3" s="189" t="s">
        <v>67</v>
      </c>
      <c r="D3" s="189" t="s">
        <v>68</v>
      </c>
      <c r="E3" s="189" t="s">
        <v>139</v>
      </c>
      <c r="F3" s="191"/>
      <c r="G3" s="192" t="s">
        <v>69</v>
      </c>
      <c r="H3" s="193" t="s">
        <v>70</v>
      </c>
      <c r="J3" s="181" t="s">
        <v>99</v>
      </c>
      <c r="K3" s="180" t="s">
        <v>100</v>
      </c>
      <c r="L3" s="171" t="s">
        <v>101</v>
      </c>
    </row>
    <row r="4" spans="1:12" x14ac:dyDescent="0.2">
      <c r="A4" s="201" t="s">
        <v>104</v>
      </c>
      <c r="B4" s="190" t="s">
        <v>61</v>
      </c>
      <c r="C4" s="232">
        <v>4917304</v>
      </c>
      <c r="D4" s="232">
        <v>1054323</v>
      </c>
      <c r="E4" s="232">
        <v>20654533</v>
      </c>
      <c r="F4" s="191"/>
      <c r="G4" s="194">
        <f>ABS(C4)/$E4</f>
        <v>0.23807384073994797</v>
      </c>
      <c r="H4" s="195">
        <f>ABS(D4)/$E4</f>
        <v>5.1045598561826597E-2</v>
      </c>
      <c r="J4" s="182">
        <f>IF(【入力シート】!E4="購入者価格",【入力シート】!C4*'生産者価格への変換（計算シート）'!G4,0)</f>
        <v>0</v>
      </c>
      <c r="K4" s="179">
        <f>IF(【入力シート】!E4="購入者価格",【入力シート】!C4*'生産者価格への変換（計算シート）'!H4,0)</f>
        <v>0</v>
      </c>
      <c r="L4" s="173">
        <f>【入力シート】!C4-J4-K4</f>
        <v>0</v>
      </c>
    </row>
    <row r="5" spans="1:12" x14ac:dyDescent="0.2">
      <c r="A5" s="201" t="s">
        <v>105</v>
      </c>
      <c r="B5" s="190" t="s">
        <v>17</v>
      </c>
      <c r="C5" s="232">
        <v>201991</v>
      </c>
      <c r="D5" s="232">
        <v>1190381</v>
      </c>
      <c r="E5" s="232">
        <v>15817406</v>
      </c>
      <c r="F5" s="191"/>
      <c r="G5" s="194">
        <f t="shared" ref="G5:G40" si="0">ABS(C5)/$E5</f>
        <v>1.277017230258868E-2</v>
      </c>
      <c r="H5" s="195">
        <f t="shared" ref="H5:H40" si="1">ABS(D5)/$E5</f>
        <v>7.5257662349945367E-2</v>
      </c>
      <c r="J5" s="182">
        <f>IF(【入力シート】!E5="購入者価格",【入力シート】!C5*'生産者価格への変換（計算シート）'!G5,0)</f>
        <v>0</v>
      </c>
      <c r="K5" s="172">
        <f>IF(【入力シート】!E5="購入者価格",【入力シート】!C5*'生産者価格への変換（計算シート）'!H5,0)</f>
        <v>0</v>
      </c>
      <c r="L5" s="174">
        <f>【入力シート】!C5-J5-K5</f>
        <v>0</v>
      </c>
    </row>
    <row r="6" spans="1:12" x14ac:dyDescent="0.2">
      <c r="A6" s="201" t="s">
        <v>106</v>
      </c>
      <c r="B6" s="190" t="s">
        <v>47</v>
      </c>
      <c r="C6" s="232">
        <v>22563220</v>
      </c>
      <c r="D6" s="232">
        <v>2473954</v>
      </c>
      <c r="E6" s="232">
        <v>70737002</v>
      </c>
      <c r="F6" s="191"/>
      <c r="G6" s="194">
        <f t="shared" si="0"/>
        <v>0.31897337124918018</v>
      </c>
      <c r="H6" s="195">
        <f t="shared" si="1"/>
        <v>3.4973973027581803E-2</v>
      </c>
      <c r="J6" s="182">
        <f>IF(【入力シート】!E6="購入者価格",【入力シート】!C6*'生産者価格への変換（計算シート）'!G6,0)</f>
        <v>0</v>
      </c>
      <c r="K6" s="172">
        <f>IF(【入力シート】!E6="購入者価格",【入力シート】!C6*'生産者価格への変換（計算シート）'!H6,0)</f>
        <v>0</v>
      </c>
      <c r="L6" s="174">
        <f>【入力シート】!C6-J6-K6</f>
        <v>0</v>
      </c>
    </row>
    <row r="7" spans="1:12" x14ac:dyDescent="0.2">
      <c r="A7" s="201" t="s">
        <v>107</v>
      </c>
      <c r="B7" s="190" t="s">
        <v>18</v>
      </c>
      <c r="C7" s="232">
        <v>6075087</v>
      </c>
      <c r="D7" s="232">
        <v>446662</v>
      </c>
      <c r="E7" s="232">
        <v>14033818</v>
      </c>
      <c r="F7" s="191"/>
      <c r="G7" s="194">
        <f t="shared" si="0"/>
        <v>0.43288911114566259</v>
      </c>
      <c r="H7" s="195">
        <f t="shared" si="1"/>
        <v>3.1827546858595429E-2</v>
      </c>
      <c r="J7" s="182">
        <f>IF(【入力シート】!E7="購入者価格",【入力シート】!C7*'生産者価格への変換（計算シート）'!G7,0)</f>
        <v>0</v>
      </c>
      <c r="K7" s="172">
        <f>IF(【入力シート】!E7="購入者価格",【入力シート】!C7*'生産者価格への変換（計算シート）'!H7,0)</f>
        <v>0</v>
      </c>
      <c r="L7" s="174">
        <f>【入力シート】!C7-J7-K7</f>
        <v>0</v>
      </c>
    </row>
    <row r="8" spans="1:12" x14ac:dyDescent="0.2">
      <c r="A8" s="201" t="s">
        <v>108</v>
      </c>
      <c r="B8" s="190" t="s">
        <v>19</v>
      </c>
      <c r="C8" s="232">
        <v>4408129</v>
      </c>
      <c r="D8" s="232">
        <v>1330198</v>
      </c>
      <c r="E8" s="232">
        <v>19353079</v>
      </c>
      <c r="F8" s="191"/>
      <c r="G8" s="194">
        <f t="shared" si="0"/>
        <v>0.22777404050280578</v>
      </c>
      <c r="H8" s="196">
        <f t="shared" si="1"/>
        <v>6.8733145769724807E-2</v>
      </c>
      <c r="J8" s="185">
        <f>IF(【入力シート】!E8="購入者価格",【入力シート】!C8*'生産者価格への変換（計算シート）'!G8,0)</f>
        <v>0</v>
      </c>
      <c r="K8" s="184">
        <f>IF(【入力シート】!E8="購入者価格",【入力シート】!C8*'生産者価格への変換（計算シート）'!H8,0)</f>
        <v>0</v>
      </c>
      <c r="L8" s="175">
        <f>【入力シート】!C8-J8-K8</f>
        <v>0</v>
      </c>
    </row>
    <row r="9" spans="1:12" x14ac:dyDescent="0.2">
      <c r="A9" s="201" t="s">
        <v>109</v>
      </c>
      <c r="B9" s="190" t="s">
        <v>20</v>
      </c>
      <c r="C9" s="232">
        <v>10071533</v>
      </c>
      <c r="D9" s="232">
        <v>1430637</v>
      </c>
      <c r="E9" s="232">
        <v>47912882</v>
      </c>
      <c r="F9" s="191"/>
      <c r="G9" s="197">
        <f t="shared" si="0"/>
        <v>0.21020511769673969</v>
      </c>
      <c r="H9" s="195">
        <f t="shared" si="1"/>
        <v>2.985913057786839E-2</v>
      </c>
      <c r="J9" s="182">
        <f>IF(【入力シート】!E9="購入者価格",【入力シート】!C9*'生産者価格への変換（計算シート）'!G9,0)</f>
        <v>0</v>
      </c>
      <c r="K9" s="172">
        <f>IF(【入力シート】!E9="購入者価格",【入力シート】!C9*'生産者価格への変換（計算シート）'!H9,0)</f>
        <v>0</v>
      </c>
      <c r="L9" s="176">
        <f>【入力シート】!C9-J9-K9</f>
        <v>0</v>
      </c>
    </row>
    <row r="10" spans="1:12" x14ac:dyDescent="0.2">
      <c r="A10" s="201" t="s">
        <v>110</v>
      </c>
      <c r="B10" s="190" t="s">
        <v>21</v>
      </c>
      <c r="C10" s="232">
        <v>3579830</v>
      </c>
      <c r="D10" s="232">
        <v>455983</v>
      </c>
      <c r="E10" s="232">
        <v>19615140</v>
      </c>
      <c r="F10" s="191"/>
      <c r="G10" s="194">
        <f t="shared" si="0"/>
        <v>0.18250341317981927</v>
      </c>
      <c r="H10" s="195">
        <f t="shared" si="1"/>
        <v>2.3246482054168363E-2</v>
      </c>
      <c r="J10" s="182">
        <f>IF(【入力シート】!E10="購入者価格",【入力シート】!C10*'生産者価格への変換（計算シート）'!G10,0)</f>
        <v>0</v>
      </c>
      <c r="K10" s="172">
        <f>IF(【入力シート】!E10="購入者価格",【入力シート】!C10*'生産者価格への変換（計算シート）'!H10,0)</f>
        <v>0</v>
      </c>
      <c r="L10" s="174">
        <f>【入力シート】!C10-J10-K10</f>
        <v>0</v>
      </c>
    </row>
    <row r="11" spans="1:12" x14ac:dyDescent="0.2">
      <c r="A11" s="201" t="s">
        <v>111</v>
      </c>
      <c r="B11" s="190" t="s">
        <v>62</v>
      </c>
      <c r="C11" s="232">
        <v>3690341</v>
      </c>
      <c r="D11" s="232">
        <v>643263</v>
      </c>
      <c r="E11" s="232">
        <v>19939438</v>
      </c>
      <c r="F11" s="191"/>
      <c r="G11" s="194">
        <f t="shared" si="0"/>
        <v>0.18507748312665584</v>
      </c>
      <c r="H11" s="195">
        <f t="shared" si="1"/>
        <v>3.2260839046717366E-2</v>
      </c>
      <c r="J11" s="182">
        <f>IF(【入力シート】!E11="購入者価格",【入力シート】!C11*'生産者価格への変換（計算シート）'!G11,0)</f>
        <v>0</v>
      </c>
      <c r="K11" s="172">
        <f>IF(【入力シート】!E11="購入者価格",【入力シート】!C11*'生産者価格への変換（計算シート）'!H11,0)</f>
        <v>0</v>
      </c>
      <c r="L11" s="174">
        <f>【入力シート】!C11-J11-K11</f>
        <v>0</v>
      </c>
    </row>
    <row r="12" spans="1:12" x14ac:dyDescent="0.2">
      <c r="A12" s="201" t="s">
        <v>112</v>
      </c>
      <c r="B12" s="190" t="s">
        <v>22</v>
      </c>
      <c r="C12" s="232">
        <v>1700747</v>
      </c>
      <c r="D12" s="232">
        <v>630245</v>
      </c>
      <c r="E12" s="232">
        <v>9510088</v>
      </c>
      <c r="F12" s="191"/>
      <c r="G12" s="194">
        <f t="shared" si="0"/>
        <v>0.17883609489207672</v>
      </c>
      <c r="H12" s="195">
        <f t="shared" si="1"/>
        <v>6.6271205902616259E-2</v>
      </c>
      <c r="J12" s="182">
        <f>IF(【入力シート】!E12="購入者価格",【入力シート】!C12*'生産者価格への変換（計算シート）'!G12,0)</f>
        <v>0</v>
      </c>
      <c r="K12" s="172">
        <f>IF(【入力シート】!E12="購入者価格",【入力シート】!C12*'生産者価格への変換（計算シート）'!H12,0)</f>
        <v>0</v>
      </c>
      <c r="L12" s="174">
        <f>【入力シート】!C12-J12-K12</f>
        <v>0</v>
      </c>
    </row>
    <row r="13" spans="1:12" x14ac:dyDescent="0.2">
      <c r="A13" s="201" t="s">
        <v>71</v>
      </c>
      <c r="B13" s="190" t="s">
        <v>23</v>
      </c>
      <c r="C13" s="232">
        <v>1047813</v>
      </c>
      <c r="D13" s="232">
        <v>765852</v>
      </c>
      <c r="E13" s="232">
        <v>23740184</v>
      </c>
      <c r="F13" s="191"/>
      <c r="G13" s="198">
        <f t="shared" si="0"/>
        <v>4.4136684029070707E-2</v>
      </c>
      <c r="H13" s="196">
        <f t="shared" si="1"/>
        <v>3.2259733117485527E-2</v>
      </c>
      <c r="J13" s="182">
        <f>IF(【入力シート】!E13="購入者価格",【入力シート】!C13*'生産者価格への変換（計算シート）'!G13,0)</f>
        <v>0</v>
      </c>
      <c r="K13" s="184">
        <f>IF(【入力シート】!E13="購入者価格",【入力シート】!C13*'生産者価格への変換（計算シート）'!H13,0)</f>
        <v>0</v>
      </c>
      <c r="L13" s="175">
        <f>【入力シート】!C13-J13-K13</f>
        <v>0</v>
      </c>
    </row>
    <row r="14" spans="1:12" x14ac:dyDescent="0.2">
      <c r="A14" s="201" t="s">
        <v>72</v>
      </c>
      <c r="B14" s="190" t="s">
        <v>24</v>
      </c>
      <c r="C14" s="232">
        <v>1147891</v>
      </c>
      <c r="D14" s="232">
        <v>450485</v>
      </c>
      <c r="E14" s="232">
        <v>13713091</v>
      </c>
      <c r="F14" s="191"/>
      <c r="G14" s="194">
        <f t="shared" si="0"/>
        <v>8.3707677576120507E-2</v>
      </c>
      <c r="H14" s="195">
        <f t="shared" si="1"/>
        <v>3.285072636067244E-2</v>
      </c>
      <c r="J14" s="186">
        <f>IF(【入力シート】!E14="購入者価格",【入力シート】!C14*'生産者価格への変換（計算シート）'!G14,0)</f>
        <v>0</v>
      </c>
      <c r="K14" s="172">
        <f>IF(【入力シート】!E14="購入者価格",【入力シート】!C14*'生産者価格への変換（計算シート）'!H14,0)</f>
        <v>0</v>
      </c>
      <c r="L14" s="176">
        <f>【入力シート】!C14-J14-K14</f>
        <v>0</v>
      </c>
    </row>
    <row r="15" spans="1:12" x14ac:dyDescent="0.2">
      <c r="A15" s="201" t="s">
        <v>73</v>
      </c>
      <c r="B15" s="190" t="s">
        <v>25</v>
      </c>
      <c r="C15" s="232">
        <v>1549754</v>
      </c>
      <c r="D15" s="232">
        <v>700469</v>
      </c>
      <c r="E15" s="232">
        <v>15427820</v>
      </c>
      <c r="F15" s="191"/>
      <c r="G15" s="194">
        <f t="shared" si="0"/>
        <v>0.10045191089862339</v>
      </c>
      <c r="H15" s="195">
        <f t="shared" si="1"/>
        <v>4.5402979811794537E-2</v>
      </c>
      <c r="J15" s="182">
        <f>IF(【入力シート】!E15="購入者価格",【入力シート】!C15*'生産者価格への変換（計算シート）'!G15,0)</f>
        <v>0</v>
      </c>
      <c r="K15" s="172">
        <f>IF(【入力シート】!E15="購入者価格",【入力シート】!C15*'生産者価格への変換（計算シート）'!H15,0)</f>
        <v>0</v>
      </c>
      <c r="L15" s="174">
        <f>【入力シート】!C15-J15-K15</f>
        <v>0</v>
      </c>
    </row>
    <row r="16" spans="1:12" x14ac:dyDescent="0.2">
      <c r="A16" s="201" t="s">
        <v>74</v>
      </c>
      <c r="B16" s="190" t="s">
        <v>48</v>
      </c>
      <c r="C16" s="232">
        <v>1705299</v>
      </c>
      <c r="D16" s="232">
        <v>210241</v>
      </c>
      <c r="E16" s="232">
        <v>13794789</v>
      </c>
      <c r="F16" s="191"/>
      <c r="G16" s="194">
        <f t="shared" si="0"/>
        <v>0.1236190709404834</v>
      </c>
      <c r="H16" s="195">
        <f t="shared" si="1"/>
        <v>1.5240610059349222E-2</v>
      </c>
      <c r="J16" s="182">
        <f>IF(【入力シート】!E16="購入者価格",【入力シート】!C16*'生産者価格への変換（計算シート）'!G16,0)</f>
        <v>0</v>
      </c>
      <c r="K16" s="172">
        <f>IF(【入力シート】!E16="購入者価格",【入力シート】!C16*'生産者価格への変換（計算シート）'!H16,0)</f>
        <v>0</v>
      </c>
      <c r="L16" s="174">
        <f>【入力シート】!C16-J16-K16</f>
        <v>0</v>
      </c>
    </row>
    <row r="17" spans="1:12" x14ac:dyDescent="0.2">
      <c r="A17" s="201" t="s">
        <v>75</v>
      </c>
      <c r="B17" s="190" t="s">
        <v>49</v>
      </c>
      <c r="C17" s="232">
        <v>2901585</v>
      </c>
      <c r="D17" s="232">
        <v>283511</v>
      </c>
      <c r="E17" s="232">
        <v>21804124</v>
      </c>
      <c r="F17" s="191"/>
      <c r="G17" s="194">
        <f t="shared" si="0"/>
        <v>0.13307505497583852</v>
      </c>
      <c r="H17" s="195">
        <f t="shared" si="1"/>
        <v>1.3002631979161374E-2</v>
      </c>
      <c r="J17" s="182">
        <f>IF(【入力シート】!E17="購入者価格",【入力シート】!C17*'生産者価格への変換（計算シート）'!G17,0)</f>
        <v>0</v>
      </c>
      <c r="K17" s="172">
        <f>IF(【入力シート】!E17="購入者価格",【入力シート】!C17*'生産者価格への変換（計算シート）'!H17,0)</f>
        <v>0</v>
      </c>
      <c r="L17" s="174">
        <f>【入力シート】!C17-J17-K17</f>
        <v>0</v>
      </c>
    </row>
    <row r="18" spans="1:12" x14ac:dyDescent="0.2">
      <c r="A18" s="201" t="s">
        <v>76</v>
      </c>
      <c r="B18" s="190" t="s">
        <v>50</v>
      </c>
      <c r="C18" s="232">
        <v>2093084</v>
      </c>
      <c r="D18" s="232">
        <v>156741</v>
      </c>
      <c r="E18" s="232">
        <v>10114747</v>
      </c>
      <c r="F18" s="191"/>
      <c r="G18" s="198">
        <f t="shared" si="0"/>
        <v>0.20693389562783923</v>
      </c>
      <c r="H18" s="196">
        <f t="shared" si="1"/>
        <v>1.5496284781023193E-2</v>
      </c>
      <c r="J18" s="185">
        <f>IF(【入力シート】!E18="購入者価格",【入力シート】!C18*'生産者価格への変換（計算シート）'!G18,0)</f>
        <v>0</v>
      </c>
      <c r="K18" s="187">
        <f>IF(【入力シート】!E18="購入者価格",【入力シート】!C18*'生産者価格への変換（計算シート）'!H18,0)</f>
        <v>0</v>
      </c>
      <c r="L18" s="175">
        <f>【入力シート】!C18-J18-K18</f>
        <v>0</v>
      </c>
    </row>
    <row r="19" spans="1:12" x14ac:dyDescent="0.2">
      <c r="A19" s="201" t="s">
        <v>77</v>
      </c>
      <c r="B19" s="190" t="s">
        <v>51</v>
      </c>
      <c r="C19" s="232">
        <v>1231221</v>
      </c>
      <c r="D19" s="232">
        <v>199125</v>
      </c>
      <c r="E19" s="232">
        <v>18112363</v>
      </c>
      <c r="F19" s="191"/>
      <c r="G19" s="194">
        <f t="shared" si="0"/>
        <v>6.7976828865455044E-2</v>
      </c>
      <c r="H19" s="195">
        <f t="shared" si="1"/>
        <v>1.0993871975732818E-2</v>
      </c>
      <c r="J19" s="182">
        <f>IF(【入力シート】!E19="購入者価格",【入力シート】!C19*'生産者価格への変換（計算シート）'!G19,0)</f>
        <v>0</v>
      </c>
      <c r="K19" s="172">
        <f>IF(【入力シート】!E19="購入者価格",【入力シート】!C19*'生産者価格への変換（計算シート）'!H19,0)</f>
        <v>0</v>
      </c>
      <c r="L19" s="176">
        <f>【入力シート】!C19-J19-K19</f>
        <v>0</v>
      </c>
    </row>
    <row r="20" spans="1:12" x14ac:dyDescent="0.2">
      <c r="A20" s="201" t="s">
        <v>78</v>
      </c>
      <c r="B20" s="190" t="s">
        <v>26</v>
      </c>
      <c r="C20" s="232">
        <v>4696679</v>
      </c>
      <c r="D20" s="232">
        <v>275945</v>
      </c>
      <c r="E20" s="232">
        <v>24973923</v>
      </c>
      <c r="F20" s="191"/>
      <c r="G20" s="194">
        <f t="shared" si="0"/>
        <v>0.18806332509313814</v>
      </c>
      <c r="H20" s="195">
        <f t="shared" si="1"/>
        <v>1.1049325330265493E-2</v>
      </c>
      <c r="J20" s="182">
        <f>IF(【入力シート】!E20="購入者価格",【入力シート】!C20*'生産者価格への変換（計算シート）'!G20,0)</f>
        <v>0</v>
      </c>
      <c r="K20" s="172">
        <f>IF(【入力シート】!E20="購入者価格",【入力シート】!C20*'生産者価格への変換（計算シート）'!H20,0)</f>
        <v>0</v>
      </c>
      <c r="L20" s="174">
        <f>【入力シート】!C20-J20-K20</f>
        <v>0</v>
      </c>
    </row>
    <row r="21" spans="1:12" x14ac:dyDescent="0.2">
      <c r="A21" s="201" t="s">
        <v>79</v>
      </c>
      <c r="B21" s="190" t="s">
        <v>63</v>
      </c>
      <c r="C21" s="232">
        <v>2874637</v>
      </c>
      <c r="D21" s="232">
        <v>129852</v>
      </c>
      <c r="E21" s="232">
        <v>14858866</v>
      </c>
      <c r="F21" s="191"/>
      <c r="G21" s="194">
        <f t="shared" si="0"/>
        <v>0.1934627447343559</v>
      </c>
      <c r="H21" s="195">
        <f t="shared" si="1"/>
        <v>8.7390249027079186E-3</v>
      </c>
      <c r="J21" s="182">
        <f>IF(【入力シート】!E21="購入者価格",【入力シート】!C21*'生産者価格への変換（計算シート）'!G21,0)</f>
        <v>0</v>
      </c>
      <c r="K21" s="172">
        <f>IF(【入力シート】!E21="購入者価格",【入力シート】!C21*'生産者価格への変換（計算シート）'!H21,0)</f>
        <v>0</v>
      </c>
      <c r="L21" s="174">
        <f>【入力シート】!C21-J21-K21</f>
        <v>0</v>
      </c>
    </row>
    <row r="22" spans="1:12" x14ac:dyDescent="0.2">
      <c r="A22" s="201" t="s">
        <v>80</v>
      </c>
      <c r="B22" s="190" t="s">
        <v>27</v>
      </c>
      <c r="C22" s="232">
        <v>5546145</v>
      </c>
      <c r="D22" s="232">
        <v>1064791</v>
      </c>
      <c r="E22" s="232">
        <v>57889496</v>
      </c>
      <c r="F22" s="191"/>
      <c r="G22" s="194">
        <f t="shared" si="0"/>
        <v>9.5805722682401659E-2</v>
      </c>
      <c r="H22" s="195">
        <f t="shared" si="1"/>
        <v>1.8393509592828379E-2</v>
      </c>
      <c r="J22" s="182">
        <f>IF(【入力シート】!E22="購入者価格",【入力シート】!C22*'生産者価格への変換（計算シート）'!G22,0)</f>
        <v>0</v>
      </c>
      <c r="K22" s="172">
        <f>IF(【入力シート】!E22="購入者価格",【入力シート】!C22*'生産者価格への変換（計算シート）'!H22,0)</f>
        <v>0</v>
      </c>
      <c r="L22" s="174">
        <f>【入力シート】!C22-J22-K22</f>
        <v>0</v>
      </c>
    </row>
    <row r="23" spans="1:12" x14ac:dyDescent="0.2">
      <c r="A23" s="201" t="s">
        <v>81</v>
      </c>
      <c r="B23" s="190" t="s">
        <v>0</v>
      </c>
      <c r="C23" s="232">
        <v>5515733</v>
      </c>
      <c r="D23" s="232">
        <v>865298</v>
      </c>
      <c r="E23" s="232">
        <v>17779622</v>
      </c>
      <c r="F23" s="191"/>
      <c r="G23" s="198">
        <f t="shared" si="0"/>
        <v>0.3102277989937019</v>
      </c>
      <c r="H23" s="196">
        <f t="shared" si="1"/>
        <v>4.8667963807104558E-2</v>
      </c>
      <c r="J23" s="185">
        <f>IF(【入力シート】!E23="購入者価格",【入力シート】!C23*'生産者価格への変換（計算シート）'!G23,0)</f>
        <v>0</v>
      </c>
      <c r="K23" s="187">
        <f>IF(【入力シート】!E23="購入者価格",【入力シート】!C23*'生産者価格への変換（計算シート）'!H23,0)</f>
        <v>0</v>
      </c>
      <c r="L23" s="175">
        <f>【入力シート】!C23-J23-K23</f>
        <v>0</v>
      </c>
    </row>
    <row r="24" spans="1:12" x14ac:dyDescent="0.2">
      <c r="A24" s="201" t="s">
        <v>82</v>
      </c>
      <c r="B24" s="190" t="s">
        <v>28</v>
      </c>
      <c r="C24" s="232">
        <v>0</v>
      </c>
      <c r="D24" s="232">
        <v>0</v>
      </c>
      <c r="E24" s="232">
        <v>68886480</v>
      </c>
      <c r="F24" s="191"/>
      <c r="G24" s="194">
        <f t="shared" si="0"/>
        <v>0</v>
      </c>
      <c r="H24" s="195">
        <f t="shared" si="1"/>
        <v>0</v>
      </c>
      <c r="J24" s="182">
        <f>IF(【入力シート】!E24="購入者価格",【入力シート】!C24*'生産者価格への変換（計算シート）'!G24,0)</f>
        <v>0</v>
      </c>
      <c r="K24" s="172">
        <f>IF(【入力シート】!E24="購入者価格",【入力シート】!C24*'生産者価格への変換（計算シート）'!H24,0)</f>
        <v>0</v>
      </c>
      <c r="L24" s="176">
        <f>【入力シート】!C24-J24-K24</f>
        <v>0</v>
      </c>
    </row>
    <row r="25" spans="1:12" x14ac:dyDescent="0.2">
      <c r="A25" s="201" t="s">
        <v>83</v>
      </c>
      <c r="B25" s="190" t="s">
        <v>29</v>
      </c>
      <c r="C25" s="232">
        <v>0</v>
      </c>
      <c r="D25" s="232">
        <v>0</v>
      </c>
      <c r="E25" s="232">
        <v>23256171</v>
      </c>
      <c r="F25" s="191"/>
      <c r="G25" s="194">
        <f t="shared" si="0"/>
        <v>0</v>
      </c>
      <c r="H25" s="195">
        <f t="shared" si="1"/>
        <v>0</v>
      </c>
      <c r="J25" s="182">
        <f>IF(【入力シート】!E25="購入者価格",【入力シート】!C25*'生産者価格への変換（計算シート）'!G25,0)</f>
        <v>0</v>
      </c>
      <c r="K25" s="172">
        <f>IF(【入力シート】!E25="購入者価格",【入力シート】!C25*'生産者価格への変換（計算シート）'!H25,0)</f>
        <v>0</v>
      </c>
      <c r="L25" s="174">
        <f>【入力シート】!C25-J25-K25</f>
        <v>0</v>
      </c>
    </row>
    <row r="26" spans="1:12" x14ac:dyDescent="0.2">
      <c r="A26" s="201" t="s">
        <v>84</v>
      </c>
      <c r="B26" s="190" t="s">
        <v>52</v>
      </c>
      <c r="C26" s="232">
        <v>0</v>
      </c>
      <c r="D26" s="232">
        <v>0</v>
      </c>
      <c r="E26" s="232">
        <v>4531287</v>
      </c>
      <c r="F26" s="191"/>
      <c r="G26" s="194">
        <f t="shared" si="0"/>
        <v>0</v>
      </c>
      <c r="H26" s="195">
        <f t="shared" si="1"/>
        <v>0</v>
      </c>
      <c r="J26" s="182">
        <f>IF(【入力シート】!E26="購入者価格",【入力シート】!C26*'生産者価格への変換（計算シート）'!G26,0)</f>
        <v>0</v>
      </c>
      <c r="K26" s="172">
        <f>IF(【入力シート】!E26="購入者価格",【入力シート】!C26*'生産者価格への変換（計算シート）'!H26,0)</f>
        <v>0</v>
      </c>
      <c r="L26" s="174">
        <f>【入力シート】!C26-J26-K26</f>
        <v>0</v>
      </c>
    </row>
    <row r="27" spans="1:12" x14ac:dyDescent="0.2">
      <c r="A27" s="201" t="s">
        <v>85</v>
      </c>
      <c r="B27" s="190" t="s">
        <v>53</v>
      </c>
      <c r="C27" s="232">
        <v>0</v>
      </c>
      <c r="D27" s="232">
        <v>0</v>
      </c>
      <c r="E27" s="232">
        <v>5992640</v>
      </c>
      <c r="F27" s="191"/>
      <c r="G27" s="194">
        <f t="shared" si="0"/>
        <v>0</v>
      </c>
      <c r="H27" s="195">
        <f t="shared" si="1"/>
        <v>0</v>
      </c>
      <c r="J27" s="182">
        <f>IF(【入力シート】!E27="購入者価格",【入力シート】!C27*'生産者価格への変換（計算シート）'!G27,0)</f>
        <v>0</v>
      </c>
      <c r="K27" s="172">
        <f>IF(【入力シート】!E27="購入者価格",【入力シート】!C27*'生産者価格への変換（計算シート）'!H27,0)</f>
        <v>0</v>
      </c>
      <c r="L27" s="174">
        <f>【入力シート】!C27-J27-K27</f>
        <v>0</v>
      </c>
    </row>
    <row r="28" spans="1:12" x14ac:dyDescent="0.2">
      <c r="A28" s="233" t="s">
        <v>86</v>
      </c>
      <c r="B28" s="234" t="s">
        <v>1</v>
      </c>
      <c r="C28" s="232">
        <v>-90162428</v>
      </c>
      <c r="D28" s="232">
        <v>0</v>
      </c>
      <c r="E28" s="232">
        <v>2672500</v>
      </c>
      <c r="F28" s="191"/>
      <c r="G28" s="198">
        <f t="shared" si="0"/>
        <v>33.737110570626754</v>
      </c>
      <c r="H28" s="196">
        <f t="shared" si="1"/>
        <v>0</v>
      </c>
      <c r="J28" s="235"/>
      <c r="K28" s="236"/>
      <c r="L28" s="237">
        <f>【入力シート】!C28+SUM(J4:J40)</f>
        <v>0</v>
      </c>
    </row>
    <row r="29" spans="1:12" x14ac:dyDescent="0.2">
      <c r="A29" s="201" t="s">
        <v>87</v>
      </c>
      <c r="B29" s="190" t="s">
        <v>2</v>
      </c>
      <c r="C29" s="232">
        <v>0</v>
      </c>
      <c r="D29" s="232">
        <v>0</v>
      </c>
      <c r="E29" s="232">
        <v>38759414</v>
      </c>
      <c r="F29" s="191"/>
      <c r="G29" s="194">
        <f t="shared" si="0"/>
        <v>0</v>
      </c>
      <c r="H29" s="195">
        <f t="shared" si="1"/>
        <v>0</v>
      </c>
      <c r="J29" s="182">
        <f>IF(【入力シート】!E29="購入者価格",【入力シート】!C29*'生産者価格への変換（計算シート）'!G29,0)</f>
        <v>0</v>
      </c>
      <c r="K29" s="172">
        <f>IF(【入力シート】!E29="購入者価格",【入力シート】!C29*'生産者価格への変換（計算シート）'!H29,0)</f>
        <v>0</v>
      </c>
      <c r="L29" s="176">
        <f>【入力シート】!C29-J29-K29</f>
        <v>0</v>
      </c>
    </row>
    <row r="30" spans="1:12" x14ac:dyDescent="0.2">
      <c r="A30" s="201" t="s">
        <v>88</v>
      </c>
      <c r="B30" s="190" t="s">
        <v>30</v>
      </c>
      <c r="C30" s="232">
        <v>0</v>
      </c>
      <c r="D30" s="232">
        <v>0</v>
      </c>
      <c r="E30" s="232">
        <v>90550073</v>
      </c>
      <c r="F30" s="191"/>
      <c r="G30" s="194">
        <f t="shared" si="0"/>
        <v>0</v>
      </c>
      <c r="H30" s="195">
        <f t="shared" si="1"/>
        <v>0</v>
      </c>
      <c r="J30" s="182">
        <f>IF(【入力シート】!E30="購入者価格",【入力シート】!C30*'生産者価格への変換（計算シート）'!G30,0)</f>
        <v>0</v>
      </c>
      <c r="K30" s="172">
        <f>IF(【入力シート】!E30="購入者価格",【入力シート】!C30*'生産者価格への変換（計算シート）'!H30,0)</f>
        <v>0</v>
      </c>
      <c r="L30" s="174">
        <f>【入力シート】!C30-J30-K30</f>
        <v>0</v>
      </c>
    </row>
    <row r="31" spans="1:12" x14ac:dyDescent="0.2">
      <c r="A31" s="233" t="s">
        <v>89</v>
      </c>
      <c r="B31" s="234" t="s">
        <v>54</v>
      </c>
      <c r="C31" s="232">
        <v>0</v>
      </c>
      <c r="D31" s="232">
        <v>-15445930</v>
      </c>
      <c r="E31" s="232">
        <v>36344752</v>
      </c>
      <c r="F31" s="191"/>
      <c r="G31" s="194">
        <f t="shared" si="0"/>
        <v>0</v>
      </c>
      <c r="H31" s="195">
        <f t="shared" si="1"/>
        <v>0.42498377757537042</v>
      </c>
      <c r="J31" s="238"/>
      <c r="K31" s="239"/>
      <c r="L31" s="240">
        <f>【入力シート】!C31+SUM(K4:K40)</f>
        <v>0</v>
      </c>
    </row>
    <row r="32" spans="1:12" x14ac:dyDescent="0.2">
      <c r="A32" s="201" t="s">
        <v>90</v>
      </c>
      <c r="B32" s="190" t="s">
        <v>55</v>
      </c>
      <c r="C32" s="232">
        <v>2493790</v>
      </c>
      <c r="D32" s="232">
        <v>344487</v>
      </c>
      <c r="E32" s="232">
        <v>71536735</v>
      </c>
      <c r="F32" s="191"/>
      <c r="G32" s="194">
        <f t="shared" si="0"/>
        <v>3.4860271439561788E-2</v>
      </c>
      <c r="H32" s="195">
        <f t="shared" si="1"/>
        <v>4.8155258972889942E-3</v>
      </c>
      <c r="J32" s="182">
        <f>IF(【入力シート】!E32="購入者価格",【入力シート】!C32*'生産者価格への変換（計算シート）'!G32,0)</f>
        <v>0</v>
      </c>
      <c r="K32" s="172">
        <f>IF(【入力シート】!E32="購入者価格",【入力シート】!C32*'生産者価格への変換（計算シート）'!H32,0)</f>
        <v>0</v>
      </c>
      <c r="L32" s="174">
        <f>【入力シート】!C32-J32-K32</f>
        <v>0</v>
      </c>
    </row>
    <row r="33" spans="1:12" x14ac:dyDescent="0.2">
      <c r="A33" s="201" t="s">
        <v>91</v>
      </c>
      <c r="B33" s="190" t="s">
        <v>3</v>
      </c>
      <c r="C33" s="232">
        <v>0</v>
      </c>
      <c r="D33" s="232">
        <v>0</v>
      </c>
      <c r="E33" s="232">
        <v>42626802</v>
      </c>
      <c r="F33" s="191"/>
      <c r="G33" s="198">
        <f t="shared" si="0"/>
        <v>0</v>
      </c>
      <c r="H33" s="196">
        <f t="shared" si="1"/>
        <v>0</v>
      </c>
      <c r="J33" s="185">
        <f>IF(【入力シート】!E33="購入者価格",【入力シート】!C33*'生産者価格への変換（計算シート）'!G33,0)</f>
        <v>0</v>
      </c>
      <c r="K33" s="187">
        <f>IF(【入力シート】!E33="購入者価格",【入力シート】!C33*'生産者価格への変換（計算シート）'!H33,0)</f>
        <v>0</v>
      </c>
      <c r="L33" s="175">
        <f>【入力シート】!C33-J33-K33</f>
        <v>0</v>
      </c>
    </row>
    <row r="34" spans="1:12" x14ac:dyDescent="0.2">
      <c r="A34" s="201" t="s">
        <v>92</v>
      </c>
      <c r="B34" s="190" t="s">
        <v>31</v>
      </c>
      <c r="C34" s="232">
        <v>0</v>
      </c>
      <c r="D34" s="232">
        <v>690</v>
      </c>
      <c r="E34" s="232">
        <v>47917614</v>
      </c>
      <c r="F34" s="191"/>
      <c r="G34" s="194">
        <f t="shared" si="0"/>
        <v>0</v>
      </c>
      <c r="H34" s="195">
        <f t="shared" si="1"/>
        <v>1.4399715311367549E-5</v>
      </c>
      <c r="J34" s="182">
        <f>IF(【入力シート】!E34="購入者価格",【入力シート】!C34*'生産者価格への変換（計算シート）'!G34,0)</f>
        <v>0</v>
      </c>
      <c r="K34" s="172">
        <f>IF(【入力シート】!E34="購入者価格",【入力シート】!C34*'生産者価格への変換（計算シート）'!H34,0)</f>
        <v>0</v>
      </c>
      <c r="L34" s="176">
        <f>【入力シート】!C34-J34-K34</f>
        <v>0</v>
      </c>
    </row>
    <row r="35" spans="1:12" x14ac:dyDescent="0.2">
      <c r="A35" s="201" t="s">
        <v>93</v>
      </c>
      <c r="B35" s="190" t="s">
        <v>56</v>
      </c>
      <c r="C35" s="232">
        <v>0</v>
      </c>
      <c r="D35" s="232">
        <v>0</v>
      </c>
      <c r="E35" s="232">
        <v>71961875</v>
      </c>
      <c r="F35" s="191"/>
      <c r="G35" s="194">
        <f t="shared" si="0"/>
        <v>0</v>
      </c>
      <c r="H35" s="195">
        <f t="shared" si="1"/>
        <v>0</v>
      </c>
      <c r="J35" s="182">
        <f>IF(【入力シート】!E35="購入者価格",【入力シート】!C35*'生産者価格への変換（計算シート）'!G35,0)</f>
        <v>0</v>
      </c>
      <c r="K35" s="172">
        <f>IF(【入力シート】!E35="購入者価格",【入力シート】!C35*'生産者価格への変換（計算シート）'!H35,0)</f>
        <v>0</v>
      </c>
      <c r="L35" s="177">
        <f>【入力シート】!C35-J35-K35</f>
        <v>0</v>
      </c>
    </row>
    <row r="36" spans="1:12" x14ac:dyDescent="0.2">
      <c r="A36" s="201" t="s">
        <v>94</v>
      </c>
      <c r="B36" s="190" t="s">
        <v>64</v>
      </c>
      <c r="C36" s="232">
        <v>0</v>
      </c>
      <c r="D36" s="232">
        <v>0</v>
      </c>
      <c r="E36" s="232">
        <v>4876748</v>
      </c>
      <c r="F36" s="191"/>
      <c r="G36" s="194">
        <f t="shared" si="0"/>
        <v>0</v>
      </c>
      <c r="H36" s="195">
        <f t="shared" si="1"/>
        <v>0</v>
      </c>
      <c r="J36" s="182">
        <f>IF(【入力シート】!E36="購入者価格",【入力シート】!C36*'生産者価格への変換（計算シート）'!G36,0)</f>
        <v>0</v>
      </c>
      <c r="K36" s="172">
        <f>IF(【入力シート】!E36="購入者価格",【入力シート】!C36*'生産者価格への変換（計算シート）'!H36,0)</f>
        <v>0</v>
      </c>
      <c r="L36" s="177">
        <f>【入力シート】!C36-J36-K36</f>
        <v>0</v>
      </c>
    </row>
    <row r="37" spans="1:12" x14ac:dyDescent="0.2">
      <c r="A37" s="201" t="s">
        <v>95</v>
      </c>
      <c r="B37" s="190" t="s">
        <v>32</v>
      </c>
      <c r="C37" s="232">
        <v>0</v>
      </c>
      <c r="D37" s="232">
        <v>0</v>
      </c>
      <c r="E37" s="232">
        <v>88660074</v>
      </c>
      <c r="F37" s="191"/>
      <c r="G37" s="194">
        <f t="shared" si="0"/>
        <v>0</v>
      </c>
      <c r="H37" s="195">
        <f t="shared" si="1"/>
        <v>0</v>
      </c>
      <c r="J37" s="182">
        <f>IF(【入力シート】!E37="購入者価格",【入力シート】!C37*'生産者価格への変換（計算シート）'!G37,0)</f>
        <v>0</v>
      </c>
      <c r="K37" s="172">
        <f>IF(【入力シート】!E37="購入者価格",【入力シート】!C37*'生産者価格への変換（計算シート）'!H37,0)</f>
        <v>0</v>
      </c>
      <c r="L37" s="174">
        <f>【入力シート】!C37-J37-K37</f>
        <v>0</v>
      </c>
    </row>
    <row r="38" spans="1:12" x14ac:dyDescent="0.2">
      <c r="A38" s="201" t="s">
        <v>96</v>
      </c>
      <c r="B38" s="190" t="s">
        <v>33</v>
      </c>
      <c r="C38" s="232">
        <v>963</v>
      </c>
      <c r="D38" s="232">
        <v>397</v>
      </c>
      <c r="E38" s="232">
        <v>40015440</v>
      </c>
      <c r="F38" s="191"/>
      <c r="G38" s="198">
        <f t="shared" si="0"/>
        <v>2.4065710635694622E-5</v>
      </c>
      <c r="H38" s="196">
        <f t="shared" si="1"/>
        <v>9.9211704282147083E-6</v>
      </c>
      <c r="J38" s="185">
        <f>IF(【入力シート】!E38="購入者価格",【入力シート】!C38*'生産者価格への変換（計算シート）'!G38,0)</f>
        <v>0</v>
      </c>
      <c r="K38" s="187">
        <f>IF(【入力シート】!E38="購入者価格",【入力シート】!C38*'生産者価格への変換（計算シート）'!H38,0)</f>
        <v>0</v>
      </c>
      <c r="L38" s="175">
        <f>【入力シート】!C38-J38-K38</f>
        <v>0</v>
      </c>
    </row>
    <row r="39" spans="1:12" x14ac:dyDescent="0.2">
      <c r="A39" s="201" t="s">
        <v>97</v>
      </c>
      <c r="B39" s="190" t="s">
        <v>4</v>
      </c>
      <c r="C39" s="232">
        <v>0</v>
      </c>
      <c r="D39" s="232">
        <v>0</v>
      </c>
      <c r="E39" s="232">
        <v>1482084</v>
      </c>
      <c r="F39" s="191"/>
      <c r="G39" s="194">
        <f t="shared" si="0"/>
        <v>0</v>
      </c>
      <c r="H39" s="195">
        <f t="shared" si="1"/>
        <v>0</v>
      </c>
      <c r="J39" s="182">
        <f>IF(【入力シート】!E39="購入者価格",【入力シート】!C39*'生産者価格への変換（計算シート）'!G39,0)</f>
        <v>0</v>
      </c>
      <c r="K39" s="172">
        <f>IF(【入力シート】!E39="購入者価格",【入力シート】!C39*'生産者価格への変換（計算シート）'!H39,0)</f>
        <v>0</v>
      </c>
      <c r="L39" s="177">
        <f>【入力シート】!C39-J39-K39</f>
        <v>0</v>
      </c>
    </row>
    <row r="40" spans="1:12" ht="18.600000000000001" thickBot="1" x14ac:dyDescent="0.25">
      <c r="A40" s="201" t="s">
        <v>98</v>
      </c>
      <c r="B40" s="190" t="s">
        <v>5</v>
      </c>
      <c r="C40" s="232">
        <v>149652</v>
      </c>
      <c r="D40" s="232">
        <v>342400</v>
      </c>
      <c r="E40" s="232">
        <v>9499764</v>
      </c>
      <c r="F40" s="191"/>
      <c r="G40" s="199">
        <f t="shared" si="0"/>
        <v>1.5753233448746726E-2</v>
      </c>
      <c r="H40" s="200">
        <f t="shared" si="1"/>
        <v>3.6043000647173973E-2</v>
      </c>
      <c r="J40" s="183">
        <f>IF(【入力シート】!E40="購入者価格",【入力シート】!C40*'生産者価格への変換（計算シート）'!G40,0)</f>
        <v>0</v>
      </c>
      <c r="K40" s="231">
        <f>IF(【入力シート】!E40="購入者価格",【入力シート】!C40*'生産者価格への変換（計算シート）'!H40,0)</f>
        <v>0</v>
      </c>
      <c r="L40" s="178">
        <f>【入力シート】!C40-J40-K40</f>
        <v>0</v>
      </c>
    </row>
  </sheetData>
  <sheetProtection selectLockedCells="1" selectUnlockedCells="1"/>
  <mergeCells count="2">
    <mergeCell ref="J1:L2"/>
    <mergeCell ref="A1:H2"/>
  </mergeCells>
  <phoneticPr fontId="4"/>
  <dataValidations count="1">
    <dataValidation imeMode="off" allowBlank="1" showInputMessage="1" showErrorMessage="1" sqref="L4:L40" xr:uid="{00000000-0002-0000-0500-000000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election activeCell="D24" sqref="D24"/>
    </sheetView>
  </sheetViews>
  <sheetFormatPr defaultColWidth="9" defaultRowHeight="18" x14ac:dyDescent="0.2"/>
  <cols>
    <col min="1" max="1" width="14.77734375" style="64" customWidth="1"/>
    <col min="2" max="16384" width="9" style="64"/>
  </cols>
  <sheetData>
    <row r="1" spans="1:1" x14ac:dyDescent="0.2">
      <c r="A1" s="64" t="s">
        <v>65</v>
      </c>
    </row>
    <row r="2" spans="1:1" x14ac:dyDescent="0.2">
      <c r="A2" s="64" t="s">
        <v>66</v>
      </c>
    </row>
  </sheetData>
  <sheetProtection sheet="1" objects="1" scenarios="1" selectLockedCells="1" selectUnlockedCells="1"/>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はじめに</vt:lpstr>
      <vt:lpstr>【入力シート】</vt:lpstr>
      <vt:lpstr>【経済波及効果推計シート】</vt:lpstr>
      <vt:lpstr>各係数</vt:lpstr>
      <vt:lpstr>【参考】計算フロー図 </vt:lpstr>
      <vt:lpstr>生産者価格への変換（計算シート）</vt:lpstr>
      <vt:lpstr>リスト用</vt:lpstr>
      <vt:lpstr>はじめに!Print_Area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2017-03-29T07:33:31Z</dcterms:created>
  <dcterms:modified xsi:type="dcterms:W3CDTF">2025-12-22T01:04:50Z</dcterms:modified>
</cp:coreProperties>
</file>