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65D1BC30-CE2D-4565-BB30-9054E7A82627}" xr6:coauthVersionLast="45" xr6:coauthVersionMax="45" xr10:uidLastSave="{00000000-0000-0000-0000-000000000000}"/>
  <bookViews>
    <workbookView xWindow="-110" yWindow="-110" windowWidth="25180" windowHeight="16260" activeTab="1" xr2:uid="{00000000-000D-0000-FFFF-FFFF00000000}"/>
  </bookViews>
  <sheets>
    <sheet name="1-1" sheetId="1" r:id="rId1"/>
    <sheet name="1-2" sheetId="3" r:id="rId2"/>
    <sheet name="1-3" sheetId="4" r:id="rId3"/>
    <sheet name="1-4" sheetId="5" r:id="rId4"/>
    <sheet name="1-5" sheetId="6" r:id="rId5"/>
    <sheet name="1-6" sheetId="7" r:id="rId6"/>
  </sheets>
  <definedNames>
    <definedName name="OLE_LINK1" localSheetId="4">'1-5'!#REF!</definedName>
    <definedName name="_xlnm.Print_Area" localSheetId="0">'1-1'!$A$1:$G$45</definedName>
    <definedName name="_xlnm.Print_Area" localSheetId="1">'1-2'!$A$1:$AE$41</definedName>
    <definedName name="_xlnm.Print_Area" localSheetId="2">'1-3'!$A$1:$S$32</definedName>
    <definedName name="_xlnm.Print_Area" localSheetId="3">'1-4'!$A$1:$H$23</definedName>
    <definedName name="_xlnm.Print_Area" localSheetId="4">'1-5'!$A$1:$F$28</definedName>
    <definedName name="_xlnm.Print_Area" localSheetId="5">'1-6'!$A$1:$G$16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5" l="1"/>
  <c r="H21" i="5"/>
  <c r="H8" i="5"/>
  <c r="H7" i="5"/>
  <c r="H6" i="5"/>
  <c r="H5" i="5"/>
  <c r="H4" i="5"/>
  <c r="P28" i="4"/>
  <c r="D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AC40" i="3"/>
</calcChain>
</file>

<file path=xl/sharedStrings.xml><?xml version="1.0" encoding="utf-8"?>
<sst xmlns="http://schemas.openxmlformats.org/spreadsheetml/2006/main" count="173" uniqueCount="146">
  <si>
    <t>１　府域の概要データ</t>
    <rPh sb="2" eb="3">
      <t>フ</t>
    </rPh>
    <rPh sb="3" eb="4">
      <t>イキ</t>
    </rPh>
    <rPh sb="5" eb="7">
      <t>ガイヨウ</t>
    </rPh>
    <phoneticPr fontId="4"/>
  </si>
  <si>
    <t>１－１　大阪府の人口及び世帯数の推移</t>
    <phoneticPr fontId="4"/>
  </si>
  <si>
    <t>平成16年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</si>
  <si>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</si>
  <si>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</si>
  <si>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</si>
  <si>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</si>
  <si>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</si>
  <si>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</si>
  <si>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</si>
  <si>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</si>
  <si>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　各年の数値は10月1日現在の「大阪府推計人口」による。</t>
    <rPh sb="1" eb="3">
      <t>カクネン</t>
    </rPh>
    <rPh sb="4" eb="6">
      <t>スウチ</t>
    </rPh>
    <rPh sb="9" eb="10">
      <t>ガツ</t>
    </rPh>
    <rPh sb="11" eb="12">
      <t>ニチ</t>
    </rPh>
    <rPh sb="12" eb="14">
      <t>ゲンザイ</t>
    </rPh>
    <rPh sb="16" eb="19">
      <t>オオサカフ</t>
    </rPh>
    <rPh sb="19" eb="21">
      <t>スイケイ</t>
    </rPh>
    <rPh sb="21" eb="23">
      <t>ジンコウ</t>
    </rPh>
    <phoneticPr fontId="4"/>
  </si>
  <si>
    <t>対前年
人口増減数</t>
    <rPh sb="0" eb="1">
      <t>タイ</t>
    </rPh>
    <rPh sb="1" eb="3">
      <t>ゼンネン</t>
    </rPh>
    <rPh sb="4" eb="6">
      <t>ジンコウ</t>
    </rPh>
    <rPh sb="6" eb="8">
      <t>ゾウゲン</t>
    </rPh>
    <rPh sb="8" eb="9">
      <t>スウ</t>
    </rPh>
    <phoneticPr fontId="4"/>
  </si>
  <si>
    <t>対前年
世帯増減数</t>
    <rPh sb="0" eb="1">
      <t>タイ</t>
    </rPh>
    <rPh sb="1" eb="3">
      <t>ゼンネン</t>
    </rPh>
    <rPh sb="4" eb="6">
      <t>セタイ</t>
    </rPh>
    <rPh sb="6" eb="8">
      <t>ゾウゲン</t>
    </rPh>
    <rPh sb="8" eb="9">
      <t>スウ</t>
    </rPh>
    <phoneticPr fontId="4"/>
  </si>
  <si>
    <t>-</t>
    <phoneticPr fontId="3"/>
  </si>
  <si>
    <t>平成27年※1</t>
    <rPh sb="0" eb="2">
      <t>ヘイセイ</t>
    </rPh>
    <rPh sb="4" eb="5">
      <t>ネン</t>
    </rPh>
    <phoneticPr fontId="2"/>
  </si>
  <si>
    <t>令和2年※2</t>
    <rPh sb="0" eb="2">
      <t>レイワ</t>
    </rPh>
    <rPh sb="3" eb="4">
      <t>ネン</t>
    </rPh>
    <phoneticPr fontId="2"/>
  </si>
  <si>
    <t>　※1　平成17年、平成22年及び平成27年は総務省統計局「国勢調査結果」による。</t>
    <rPh sb="4" eb="6">
      <t>ヘイセイ</t>
    </rPh>
    <rPh sb="8" eb="9">
      <t>ネン</t>
    </rPh>
    <rPh sb="10" eb="12">
      <t>ヘイセイ</t>
    </rPh>
    <rPh sb="14" eb="15">
      <t>ネン</t>
    </rPh>
    <rPh sb="15" eb="16">
      <t>オヨ</t>
    </rPh>
    <rPh sb="17" eb="19">
      <t>ヘイセイ</t>
    </rPh>
    <rPh sb="21" eb="22">
      <t>ネン</t>
    </rPh>
    <rPh sb="23" eb="26">
      <t>ソウムショウ</t>
    </rPh>
    <rPh sb="26" eb="29">
      <t>トウケイキョク</t>
    </rPh>
    <rPh sb="30" eb="32">
      <t>コクセイ</t>
    </rPh>
    <rPh sb="32" eb="34">
      <t>チョウサ</t>
    </rPh>
    <rPh sb="34" eb="36">
      <t>ケッカ</t>
    </rPh>
    <phoneticPr fontId="4"/>
  </si>
  <si>
    <t xml:space="preserve">  ※2　令和2年は総務省統計局「国勢調査結果」（速報値）による。</t>
    <rPh sb="5" eb="7">
      <t>レイワ</t>
    </rPh>
    <rPh sb="8" eb="9">
      <t>ネン</t>
    </rPh>
    <rPh sb="25" eb="27">
      <t>ソクホウ</t>
    </rPh>
    <rPh sb="27" eb="28">
      <t>チ</t>
    </rPh>
    <phoneticPr fontId="3"/>
  </si>
  <si>
    <t>　掲載していない。</t>
    <rPh sb="1" eb="3">
      <t>ケイサイ</t>
    </rPh>
    <phoneticPr fontId="3"/>
  </si>
  <si>
    <t>人口総数(人)</t>
    <rPh sb="0" eb="2">
      <t>ジンコウ</t>
    </rPh>
    <rPh sb="2" eb="4">
      <t>ソウスウ</t>
    </rPh>
    <rPh sb="5" eb="6">
      <t>ニン</t>
    </rPh>
    <phoneticPr fontId="4"/>
  </si>
  <si>
    <t>世帯数(世帯)</t>
    <rPh sb="0" eb="3">
      <t>セタイスウ</t>
    </rPh>
    <rPh sb="4" eb="6">
      <t>セタイ</t>
    </rPh>
    <phoneticPr fontId="4"/>
  </si>
  <si>
    <t>平成17年※1</t>
    <rPh sb="0" eb="2">
      <t>ヘイセイ</t>
    </rPh>
    <rPh sb="4" eb="5">
      <t>ネン</t>
    </rPh>
    <phoneticPr fontId="2"/>
  </si>
  <si>
    <t>平成22年※1</t>
    <rPh sb="0" eb="2">
      <t>ヘイセイ</t>
    </rPh>
    <rPh sb="4" eb="5">
      <t>ネン</t>
    </rPh>
    <phoneticPr fontId="2"/>
  </si>
  <si>
    <t>　なお、平成28年～令和元年は、令和2年国勢調査の確報値公表後、再計算する予定のため</t>
    <rPh sb="4" eb="6">
      <t>ヘイセイ</t>
    </rPh>
    <rPh sb="8" eb="9">
      <t>ネン</t>
    </rPh>
    <rPh sb="10" eb="12">
      <t>レイワ</t>
    </rPh>
    <rPh sb="12" eb="13">
      <t>モト</t>
    </rPh>
    <rPh sb="13" eb="14">
      <t>ネン</t>
    </rPh>
    <rPh sb="16" eb="18">
      <t>レイワ</t>
    </rPh>
    <rPh sb="19" eb="20">
      <t>ネン</t>
    </rPh>
    <rPh sb="20" eb="22">
      <t>コクセイ</t>
    </rPh>
    <rPh sb="22" eb="24">
      <t>チョウサ</t>
    </rPh>
    <rPh sb="25" eb="27">
      <t>カクホウ</t>
    </rPh>
    <rPh sb="27" eb="28">
      <t>チ</t>
    </rPh>
    <rPh sb="28" eb="30">
      <t>コウヒョウ</t>
    </rPh>
    <rPh sb="30" eb="31">
      <t>ゴ</t>
    </rPh>
    <rPh sb="32" eb="35">
      <t>サイケイサン</t>
    </rPh>
    <rPh sb="37" eb="39">
      <t>ヨテイ</t>
    </rPh>
    <phoneticPr fontId="3"/>
  </si>
  <si>
    <t>平成
３年</t>
    <rPh sb="0" eb="2">
      <t>ヘイセイ</t>
    </rPh>
    <phoneticPr fontId="4"/>
  </si>
  <si>
    <t>４年</t>
  </si>
  <si>
    <t>５年</t>
  </si>
  <si>
    <t>６年</t>
  </si>
  <si>
    <t>７年</t>
  </si>
  <si>
    <t>８年</t>
  </si>
  <si>
    <t>９年</t>
  </si>
  <si>
    <t>10年</t>
  </si>
  <si>
    <t>11年</t>
  </si>
  <si>
    <t>12年</t>
  </si>
  <si>
    <t>13年</t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</si>
  <si>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</si>
  <si>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</si>
  <si>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</si>
  <si>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</si>
  <si>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</si>
  <si>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</si>
  <si>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</si>
  <si>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</si>
  <si>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</si>
  <si>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</si>
  <si>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</si>
  <si>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</si>
  <si>
    <t>26年</t>
  </si>
  <si>
    <t>27年</t>
    <phoneticPr fontId="4"/>
  </si>
  <si>
    <t>28年</t>
    <phoneticPr fontId="4"/>
  </si>
  <si>
    <t>29年</t>
    <phoneticPr fontId="4"/>
  </si>
  <si>
    <t>30年</t>
    <rPh sb="2" eb="3">
      <t>ネン</t>
    </rPh>
    <phoneticPr fontId="4"/>
  </si>
  <si>
    <t>令和
１年</t>
    <rPh sb="0" eb="2">
      <t>レイワ</t>
    </rPh>
    <rPh sb="4" eb="5">
      <t>ネン</t>
    </rPh>
    <phoneticPr fontId="4"/>
  </si>
  <si>
    <t>農用地</t>
    <rPh sb="0" eb="3">
      <t>ノウヨウチ</t>
    </rPh>
    <phoneticPr fontId="4"/>
  </si>
  <si>
    <t>森林</t>
    <rPh sb="0" eb="2">
      <t>シンリン</t>
    </rPh>
    <phoneticPr fontId="4"/>
  </si>
  <si>
    <t>原野</t>
    <rPh sb="0" eb="2">
      <t>ゲンヤ</t>
    </rPh>
    <phoneticPr fontId="4"/>
  </si>
  <si>
    <t>水面・河川・水路</t>
    <rPh sb="0" eb="2">
      <t>スイメン</t>
    </rPh>
    <rPh sb="3" eb="5">
      <t>カセン</t>
    </rPh>
    <rPh sb="6" eb="8">
      <t>スイロ</t>
    </rPh>
    <phoneticPr fontId="4"/>
  </si>
  <si>
    <t>道路</t>
    <rPh sb="0" eb="2">
      <t>ドウロ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</si>
  <si>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</si>
  <si>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</si>
  <si>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大阪府合計</t>
    <rPh sb="0" eb="3">
      <t>オオサカフ</t>
    </rPh>
    <rPh sb="3" eb="5">
      <t>ゴウケイ</t>
    </rPh>
    <phoneticPr fontId="4"/>
  </si>
  <si>
    <t>（単位：ｈａ）</t>
    <rPh sb="1" eb="3">
      <t>タンイ</t>
    </rPh>
    <phoneticPr fontId="4"/>
  </si>
  <si>
    <t>１－３　製造品出荷額等の推移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スイイ</t>
    </rPh>
    <phoneticPr fontId="4"/>
  </si>
  <si>
    <t>＜従業者４人以上＞</t>
    <rPh sb="1" eb="4">
      <t>ジュウギョウシャ</t>
    </rPh>
    <rPh sb="5" eb="6">
      <t>ニン</t>
    </rPh>
    <rPh sb="6" eb="8">
      <t>イジョウ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</si>
  <si>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</si>
  <si>
    <t>　　２３</t>
    <phoneticPr fontId="4"/>
  </si>
  <si>
    <t>構成比</t>
    <rPh sb="0" eb="3">
      <t>コウセイヒ</t>
    </rPh>
    <phoneticPr fontId="4"/>
  </si>
  <si>
    <r>
      <t>　　</t>
    </r>
    <r>
      <rPr>
        <sz val="14"/>
        <rFont val="ＭＳ Ｐゴシック"/>
        <family val="3"/>
        <charset val="128"/>
      </rPr>
      <t>24</t>
    </r>
    <phoneticPr fontId="4"/>
  </si>
  <si>
    <r>
      <t>　　</t>
    </r>
    <r>
      <rPr>
        <sz val="14"/>
        <rFont val="ＭＳ Ｐゴシック"/>
        <family val="3"/>
        <charset val="128"/>
      </rPr>
      <t>25</t>
    </r>
    <phoneticPr fontId="4"/>
  </si>
  <si>
    <r>
      <t>　　</t>
    </r>
    <r>
      <rPr>
        <sz val="14"/>
        <rFont val="ＭＳ Ｐゴシック"/>
        <family val="3"/>
        <charset val="128"/>
      </rPr>
      <t>26</t>
    </r>
    <phoneticPr fontId="4"/>
  </si>
  <si>
    <r>
      <t>　　</t>
    </r>
    <r>
      <rPr>
        <sz val="14"/>
        <rFont val="ＭＳ Ｐゴシック"/>
        <family val="3"/>
        <charset val="128"/>
      </rPr>
      <t>27</t>
    </r>
    <phoneticPr fontId="4"/>
  </si>
  <si>
    <t>構成比</t>
    <rPh sb="0" eb="2">
      <t>コウセイ</t>
    </rPh>
    <rPh sb="2" eb="3">
      <t>ヒ</t>
    </rPh>
    <phoneticPr fontId="4"/>
  </si>
  <si>
    <r>
      <t>　　</t>
    </r>
    <r>
      <rPr>
        <sz val="14"/>
        <rFont val="ＭＳ Ｐゴシック"/>
        <family val="3"/>
        <charset val="128"/>
      </rPr>
      <t>28</t>
    </r>
    <phoneticPr fontId="4"/>
  </si>
  <si>
    <r>
      <t>　　</t>
    </r>
    <r>
      <rPr>
        <sz val="14"/>
        <rFont val="ＭＳ Ｐゴシック"/>
        <family val="3"/>
        <charset val="128"/>
      </rPr>
      <t>29</t>
    </r>
    <phoneticPr fontId="4"/>
  </si>
  <si>
    <t>　　３０</t>
    <phoneticPr fontId="4"/>
  </si>
  <si>
    <t>　　元</t>
    <rPh sb="2" eb="3">
      <t>ゲン</t>
    </rPh>
    <phoneticPr fontId="4"/>
  </si>
  <si>
    <t xml:space="preserve"> 食料品製造業</t>
    <rPh sb="4" eb="7">
      <t>セイゾウギョウ</t>
    </rPh>
    <phoneticPr fontId="4"/>
  </si>
  <si>
    <t xml:space="preserve"> 飲料・たばこ・飼料製造業</t>
    <rPh sb="8" eb="10">
      <t>シリョウ</t>
    </rPh>
    <rPh sb="10" eb="13">
      <t>セイゾウギョウ</t>
    </rPh>
    <phoneticPr fontId="4"/>
  </si>
  <si>
    <t xml:space="preserve"> 繊維工業</t>
    <rPh sb="3" eb="5">
      <t>コウギョウ</t>
    </rPh>
    <phoneticPr fontId="4"/>
  </si>
  <si>
    <t xml:space="preserve"> 木材・木製品製造業</t>
    <rPh sb="4" eb="7">
      <t>モクセイヒン</t>
    </rPh>
    <rPh sb="7" eb="10">
      <t>セイゾウギョウ</t>
    </rPh>
    <phoneticPr fontId="4"/>
  </si>
  <si>
    <t xml:space="preserve"> 家具・装備品製造業</t>
    <rPh sb="4" eb="7">
      <t>ソウビヒン</t>
    </rPh>
    <rPh sb="7" eb="10">
      <t>セイゾウギョウ</t>
    </rPh>
    <phoneticPr fontId="4"/>
  </si>
  <si>
    <t xml:space="preserve"> パルプ・紙・紙加工品製造業</t>
    <rPh sb="7" eb="11">
      <t>カミカコウヒン</t>
    </rPh>
    <rPh sb="11" eb="14">
      <t>セイゾウギョウ</t>
    </rPh>
    <phoneticPr fontId="4"/>
  </si>
  <si>
    <t xml:space="preserve"> 印刷・同関連業</t>
    <rPh sb="4" eb="5">
      <t>ドウ</t>
    </rPh>
    <rPh sb="5" eb="7">
      <t>カンレン</t>
    </rPh>
    <rPh sb="7" eb="8">
      <t>ギョウ</t>
    </rPh>
    <phoneticPr fontId="4"/>
  </si>
  <si>
    <t xml:space="preserve"> 化学工業</t>
    <rPh sb="3" eb="5">
      <t>コウギョウ</t>
    </rPh>
    <phoneticPr fontId="4"/>
  </si>
  <si>
    <t xml:space="preserve"> 石油製品・石炭製品製造業</t>
    <rPh sb="3" eb="5">
      <t>セイヒン</t>
    </rPh>
    <rPh sb="8" eb="10">
      <t>セイヒン</t>
    </rPh>
    <rPh sb="10" eb="13">
      <t>セイゾウギョウ</t>
    </rPh>
    <phoneticPr fontId="4"/>
  </si>
  <si>
    <t xml:space="preserve"> プラスチック製品製造業</t>
    <rPh sb="9" eb="12">
      <t>セイゾウギョウ</t>
    </rPh>
    <phoneticPr fontId="4"/>
  </si>
  <si>
    <t xml:space="preserve"> ゴム製品製造業</t>
    <rPh sb="5" eb="8">
      <t>セイゾウギョウ</t>
    </rPh>
    <phoneticPr fontId="4"/>
  </si>
  <si>
    <t xml:space="preserve"> なめし革・同製品・毛皮製造業</t>
    <rPh sb="6" eb="7">
      <t>ドウ</t>
    </rPh>
    <rPh sb="7" eb="9">
      <t>セイヒン</t>
    </rPh>
    <rPh sb="10" eb="12">
      <t>ケガワ</t>
    </rPh>
    <rPh sb="12" eb="14">
      <t>セイゾウ</t>
    </rPh>
    <rPh sb="14" eb="15">
      <t>ギョウ</t>
    </rPh>
    <phoneticPr fontId="4"/>
  </si>
  <si>
    <t xml:space="preserve"> 窯業・土石製品製造業</t>
    <rPh sb="6" eb="8">
      <t>セイヒン</t>
    </rPh>
    <rPh sb="8" eb="11">
      <t>セイゾウギョウ</t>
    </rPh>
    <phoneticPr fontId="4"/>
  </si>
  <si>
    <t xml:space="preserve"> 鉄鋼業</t>
    <rPh sb="3" eb="4">
      <t>ギョウ</t>
    </rPh>
    <phoneticPr fontId="4"/>
  </si>
  <si>
    <t xml:space="preserve"> 非鉄金属製造業</t>
    <rPh sb="5" eb="8">
      <t>セイゾウギョウ</t>
    </rPh>
    <phoneticPr fontId="4"/>
  </si>
  <si>
    <t xml:space="preserve"> 金属製品製造業</t>
    <rPh sb="5" eb="8">
      <t>セイゾウギョウ</t>
    </rPh>
    <phoneticPr fontId="4"/>
  </si>
  <si>
    <t xml:space="preserve"> はん用機械器具製造業</t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</si>
  <si>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4"/>
  </si>
  <si>
    <t xml:space="preserve"> 業務用機械器具製造業</t>
    <rPh sb="1" eb="3">
      <t>ギョウム</t>
    </rPh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</si>
  <si>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電気機械器具製造業</t>
    <rPh sb="5" eb="7">
      <t>キグ</t>
    </rPh>
    <rPh sb="7" eb="10">
      <t>セイゾウギョウ</t>
    </rPh>
    <phoneticPr fontId="4"/>
  </si>
  <si>
    <t xml:space="preserve"> 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4"/>
  </si>
  <si>
    <t xml:space="preserve"> 電子部品・デバイス製造業</t>
    <rPh sb="1" eb="3">
      <t>デンシ</t>
    </rPh>
    <rPh sb="3" eb="5">
      <t>ブヒン</t>
    </rPh>
    <rPh sb="10" eb="13">
      <t>セイゾウギョウ</t>
    </rPh>
    <phoneticPr fontId="4"/>
  </si>
  <si>
    <t xml:space="preserve"> 輸送用機械器具製造業</t>
    <rPh sb="3" eb="4">
      <t>ヨウ</t>
    </rPh>
    <rPh sb="6" eb="8">
      <t>キグ</t>
    </rPh>
    <rPh sb="8" eb="11">
      <t>セイゾウギョウ</t>
    </rPh>
    <phoneticPr fontId="4"/>
  </si>
  <si>
    <t xml:space="preserve"> その他の製造業</t>
    <rPh sb="5" eb="8">
      <t>セイゾウギョウ</t>
    </rPh>
    <phoneticPr fontId="4"/>
  </si>
  <si>
    <t>合　　　　　　計　</t>
    <rPh sb="0" eb="1">
      <t>ゴウ</t>
    </rPh>
    <rPh sb="7" eb="8">
      <t>ケイ</t>
    </rPh>
    <phoneticPr fontId="4"/>
  </si>
  <si>
    <t>－</t>
    <phoneticPr fontId="4"/>
  </si>
  <si>
    <t>－</t>
  </si>
  <si>
    <t>出典：工業統計表（大阪の工業）</t>
    <rPh sb="0" eb="2">
      <t>シュッテン</t>
    </rPh>
    <rPh sb="3" eb="5">
      <t>コウギョウ</t>
    </rPh>
    <rPh sb="5" eb="7">
      <t>トウケイ</t>
    </rPh>
    <rPh sb="7" eb="8">
      <t>ヒョウ</t>
    </rPh>
    <rPh sb="9" eb="11">
      <t>オオサカ</t>
    </rPh>
    <rPh sb="12" eb="14">
      <t>コウギョウ</t>
    </rPh>
    <phoneticPr fontId="4"/>
  </si>
  <si>
    <r>
      <t>　　　</t>
    </r>
    <r>
      <rPr>
        <sz val="9"/>
        <rFont val="ＭＳ Ｐゴシック"/>
        <family val="3"/>
        <charset val="128"/>
      </rPr>
      <t>平成23年は「平成24年経済ｾﾝｻｽ-活動調査 産業別集計(製造業)」</t>
    </r>
    <r>
      <rPr>
        <sz val="9"/>
        <color indexed="10"/>
        <rFont val="ＭＳ Ｐゴシック"/>
        <family val="3"/>
        <charset val="128"/>
      </rPr>
      <t>、</t>
    </r>
    <r>
      <rPr>
        <sz val="9"/>
        <rFont val="ＭＳ Ｐゴシック"/>
        <family val="3"/>
        <charset val="128"/>
      </rPr>
      <t>平成27年の数値は「平成28年経済ｾﾝｻｽ-活動調査　産業別集計（製造業）」より</t>
    </r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サンギョウ</t>
    </rPh>
    <rPh sb="29" eb="30">
      <t>ベツ</t>
    </rPh>
    <rPh sb="30" eb="32">
      <t>シュウケイ</t>
    </rPh>
    <rPh sb="33" eb="36">
      <t>セイゾウギョウ</t>
    </rPh>
    <phoneticPr fontId="4"/>
  </si>
  <si>
    <t>１－４　　農　業  産  出　額　の　推　移</t>
    <rPh sb="5" eb="6">
      <t>ノウ</t>
    </rPh>
    <rPh sb="7" eb="8">
      <t>ギョウ</t>
    </rPh>
    <rPh sb="10" eb="11">
      <t>サン</t>
    </rPh>
    <rPh sb="13" eb="14">
      <t>デ</t>
    </rPh>
    <rPh sb="15" eb="16">
      <t>ガク</t>
    </rPh>
    <rPh sb="19" eb="20">
      <t>スイ</t>
    </rPh>
    <rPh sb="21" eb="22">
      <t>ワタル</t>
    </rPh>
    <phoneticPr fontId="4"/>
  </si>
  <si>
    <t>（単位：億円）</t>
    <rPh sb="1" eb="3">
      <t>タンイ</t>
    </rPh>
    <rPh sb="4" eb="5">
      <t>オク</t>
    </rPh>
    <rPh sb="5" eb="6">
      <t>エン</t>
    </rPh>
    <phoneticPr fontId="4"/>
  </si>
  <si>
    <t>年度</t>
    <rPh sb="0" eb="2">
      <t>ネンド</t>
    </rPh>
    <phoneticPr fontId="4"/>
  </si>
  <si>
    <t>農業産出額</t>
    <rPh sb="0" eb="2">
      <t>ノウギョウ</t>
    </rPh>
    <rPh sb="2" eb="5">
      <t>サンシュツガク</t>
    </rPh>
    <phoneticPr fontId="4"/>
  </si>
  <si>
    <t>米</t>
    <rPh sb="0" eb="1">
      <t>コメ</t>
    </rPh>
    <phoneticPr fontId="4"/>
  </si>
  <si>
    <t>野    菜</t>
    <rPh sb="0" eb="1">
      <t>ノ</t>
    </rPh>
    <rPh sb="5" eb="6">
      <t>ナ</t>
    </rPh>
    <phoneticPr fontId="4"/>
  </si>
  <si>
    <t>果    実</t>
    <rPh sb="0" eb="1">
      <t>カ</t>
    </rPh>
    <rPh sb="5" eb="6">
      <t>ミ</t>
    </rPh>
    <phoneticPr fontId="4"/>
  </si>
  <si>
    <t>花    き</t>
    <rPh sb="0" eb="1">
      <t>ハナ</t>
    </rPh>
    <phoneticPr fontId="4"/>
  </si>
  <si>
    <t>畜    産</t>
    <rPh sb="0" eb="1">
      <t>チク</t>
    </rPh>
    <rPh sb="5" eb="6">
      <t>サン</t>
    </rPh>
    <phoneticPr fontId="4"/>
  </si>
  <si>
    <t>そ の 他</t>
    <rPh sb="4" eb="5">
      <t>タ</t>
    </rPh>
    <phoneticPr fontId="4"/>
  </si>
  <si>
    <t xml:space="preserve">平成13 </t>
    <rPh sb="0" eb="2">
      <t>ヘイセイ</t>
    </rPh>
    <phoneticPr fontId="4"/>
  </si>
  <si>
    <t>令和元</t>
    <rPh sb="0" eb="2">
      <t>レイワ</t>
    </rPh>
    <rPh sb="2" eb="3">
      <t>モト</t>
    </rPh>
    <phoneticPr fontId="4"/>
  </si>
  <si>
    <t>出典：生産農業所得統計（農林水産省）</t>
    <rPh sb="0" eb="2">
      <t>シュッテン</t>
    </rPh>
    <rPh sb="3" eb="5">
      <t>セイサン</t>
    </rPh>
    <rPh sb="5" eb="7">
      <t>ノウギョウ</t>
    </rPh>
    <rPh sb="7" eb="9">
      <t>ショトク</t>
    </rPh>
    <rPh sb="9" eb="11">
      <t>トウケイ</t>
    </rPh>
    <rPh sb="12" eb="14">
      <t>ノウリン</t>
    </rPh>
    <rPh sb="14" eb="16">
      <t>スイサン</t>
    </rPh>
    <rPh sb="16" eb="17">
      <t>ショウ</t>
    </rPh>
    <phoneticPr fontId="4"/>
  </si>
  <si>
    <t>１－５　林 業 産 出 額 の 推 移</t>
  </si>
  <si>
    <t>（単位：百万円）</t>
    <rPh sb="1" eb="3">
      <t>タンイ</t>
    </rPh>
    <rPh sb="4" eb="7">
      <t>ヒャクマンエン</t>
    </rPh>
    <phoneticPr fontId="4"/>
  </si>
  <si>
    <t>年度</t>
  </si>
  <si>
    <t>林業産出額</t>
  </si>
  <si>
    <t>部  門  別  生  産  林  業  所  得</t>
  </si>
  <si>
    <t>木材生産　　　　　　　　　　　</t>
    <phoneticPr fontId="4"/>
  </si>
  <si>
    <t>薪炭生産　　　　　　　　　　　</t>
    <phoneticPr fontId="4"/>
  </si>
  <si>
    <t>栽培キノコ類</t>
  </si>
  <si>
    <t>林野副産物</t>
  </si>
  <si>
    <t>生　産</t>
  </si>
  <si>
    <t>採  取</t>
  </si>
  <si>
    <t>平成13</t>
    <rPh sb="0" eb="2">
      <t>ヘイセイ</t>
    </rPh>
    <phoneticPr fontId="4"/>
  </si>
  <si>
    <t>ｘ</t>
  </si>
  <si>
    <t>ｘ</t>
    <phoneticPr fontId="4"/>
  </si>
  <si>
    <t>※「ｘ」表記は、個人又は法人その他の団体に関する秘密を保護するため、統計数値を公表しないもの</t>
    <rPh sb="4" eb="6">
      <t>ヒョウキ</t>
    </rPh>
    <rPh sb="8" eb="10">
      <t>コジン</t>
    </rPh>
    <rPh sb="10" eb="11">
      <t>マタ</t>
    </rPh>
    <rPh sb="12" eb="14">
      <t>ホウジン</t>
    </rPh>
    <rPh sb="16" eb="17">
      <t>タ</t>
    </rPh>
    <rPh sb="18" eb="20">
      <t>ダンタイ</t>
    </rPh>
    <rPh sb="21" eb="22">
      <t>カン</t>
    </rPh>
    <rPh sb="24" eb="26">
      <t>ヒミツ</t>
    </rPh>
    <rPh sb="27" eb="29">
      <t>ホゴ</t>
    </rPh>
    <rPh sb="34" eb="36">
      <t>トウケイ</t>
    </rPh>
    <rPh sb="36" eb="38">
      <t>スウチ</t>
    </rPh>
    <rPh sb="39" eb="41">
      <t>コウヒョウ</t>
    </rPh>
    <phoneticPr fontId="4"/>
  </si>
  <si>
    <t>出典：森林・林業統計要覧（農林水産省統計部「生産林業所得統計報告書」）</t>
    <phoneticPr fontId="4"/>
  </si>
  <si>
    <t>１－６　 漁 業 生 産 額 の 推 移</t>
    <rPh sb="5" eb="6">
      <t>リョウ</t>
    </rPh>
    <rPh sb="7" eb="8">
      <t>ギョウ</t>
    </rPh>
    <rPh sb="9" eb="10">
      <t>ショウ</t>
    </rPh>
    <rPh sb="11" eb="12">
      <t>サン</t>
    </rPh>
    <rPh sb="13" eb="14">
      <t>ガク</t>
    </rPh>
    <rPh sb="17" eb="18">
      <t>スイ</t>
    </rPh>
    <rPh sb="19" eb="20">
      <t>ウツリ</t>
    </rPh>
    <phoneticPr fontId="4"/>
  </si>
  <si>
    <t>（単位：百万円）</t>
    <rPh sb="4" eb="5">
      <t>ヒャク</t>
    </rPh>
    <phoneticPr fontId="4"/>
  </si>
  <si>
    <t>漁業生産額</t>
  </si>
  <si>
    <t>魚　　類</t>
  </si>
  <si>
    <t>エビ・カニ類</t>
  </si>
  <si>
    <t>タコ・イカ類</t>
  </si>
  <si>
    <t>貝類・その他</t>
    <rPh sb="5" eb="6">
      <t>タ</t>
    </rPh>
    <phoneticPr fontId="4"/>
  </si>
  <si>
    <t>養　  殖</t>
  </si>
  <si>
    <t xml:space="preserve">平成22 </t>
    <rPh sb="0" eb="2">
      <t>ヘイセイ</t>
    </rPh>
    <phoneticPr fontId="4"/>
  </si>
  <si>
    <t>出典：大阪農林水産統計年報（近畿農政局大阪農政事務所）</t>
    <rPh sb="3" eb="5">
      <t>オオサカ</t>
    </rPh>
    <rPh sb="5" eb="7">
      <t>ノウリン</t>
    </rPh>
    <rPh sb="7" eb="9">
      <t>スイサン</t>
    </rPh>
    <rPh sb="9" eb="11">
      <t>トウケイ</t>
    </rPh>
    <rPh sb="11" eb="13">
      <t>ネンポウ</t>
    </rPh>
    <rPh sb="14" eb="16">
      <t>キンキ</t>
    </rPh>
    <rPh sb="16" eb="19">
      <t>ノウセイキョク</t>
    </rPh>
    <rPh sb="19" eb="21">
      <t>オオサカ</t>
    </rPh>
    <rPh sb="21" eb="23">
      <t>ノウセイ</t>
    </rPh>
    <rPh sb="23" eb="25">
      <t>ジム</t>
    </rPh>
    <rPh sb="25" eb="26">
      <t>ショ</t>
    </rPh>
    <phoneticPr fontId="4"/>
  </si>
  <si>
    <t>注）単位未満四捨五入の関係で計と内訳は必ずしも一致しない。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</si>
</sst>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;&quot;△ &quot;#,##0"/>
    <numFmt numFmtId="178" formatCode="#,##0.0_ ;[Red]\-#,##0.0\ "/>
    <numFmt numFmtId="179" formatCode="0.0"/>
    <numFmt numFmtId="180" formatCode="#\ ###\ ##0"/>
    <numFmt numFmtId="181" formatCode="0.0;[Red]0.0"/>
    <numFmt numFmtId="182" formatCode="#,##0.0;[Red]\-#,##0.0"/>
    <numFmt numFmtId="183" formatCode="###,###,##0"/>
    <numFmt numFmtId="184" formatCode="#0.0"/>
    <numFmt numFmtId="185" formatCode="0_ "/>
    <numFmt numFmtId="186" formatCode="0_);[Red]\(0\)"/>
  </numFmts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明朝体"/>
      <family val="1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17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/>
    </xf>
    <xf numFmtId="177" fontId="8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49" fontId="0" fillId="0" borderId="0" xfId="0" applyNumberFormat="1" applyBorder="1" applyAlignment="1"/>
    <xf numFmtId="0" fontId="0" fillId="0" borderId="0" xfId="0" applyBorder="1" applyAlignment="1"/>
    <xf numFmtId="179" fontId="0" fillId="0" borderId="0" xfId="0" applyNumberFormat="1" applyBorder="1" applyAlignment="1"/>
    <xf numFmtId="0" fontId="0" fillId="0" borderId="0" xfId="0" applyBorder="1" applyAlignment="1">
      <alignment horizontal="right"/>
    </xf>
    <xf numFmtId="49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0" fillId="0" borderId="0" xfId="2" applyFont="1"/>
    <xf numFmtId="0" fontId="10" fillId="0" borderId="0" xfId="2" applyFont="1" applyBorder="1"/>
    <xf numFmtId="0" fontId="11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 wrapText="1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center" wrapText="1"/>
    </xf>
    <xf numFmtId="0" fontId="12" fillId="0" borderId="0" xfId="2" applyFont="1" applyBorder="1" applyAlignment="1">
      <alignment horizontal="center"/>
    </xf>
    <xf numFmtId="0" fontId="13" fillId="0" borderId="7" xfId="2" applyFont="1" applyBorder="1" applyAlignment="1">
      <alignment vertical="center"/>
    </xf>
    <xf numFmtId="38" fontId="14" fillId="0" borderId="8" xfId="2" applyNumberFormat="1" applyFont="1" applyBorder="1" applyAlignment="1">
      <alignment vertical="center"/>
    </xf>
    <xf numFmtId="38" fontId="14" fillId="0" borderId="9" xfId="2" applyNumberFormat="1" applyFont="1" applyBorder="1" applyAlignment="1">
      <alignment vertical="center"/>
    </xf>
    <xf numFmtId="38" fontId="14" fillId="0" borderId="10" xfId="2" applyNumberFormat="1" applyFont="1" applyBorder="1" applyAlignment="1">
      <alignment vertical="center"/>
    </xf>
    <xf numFmtId="38" fontId="14" fillId="0" borderId="11" xfId="2" applyNumberFormat="1" applyFont="1" applyBorder="1" applyAlignment="1">
      <alignment vertical="center"/>
    </xf>
    <xf numFmtId="38" fontId="14" fillId="0" borderId="12" xfId="2" applyNumberFormat="1" applyFont="1" applyBorder="1" applyAlignment="1">
      <alignment vertical="center"/>
    </xf>
    <xf numFmtId="38" fontId="14" fillId="0" borderId="0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3" fillId="0" borderId="13" xfId="2" applyFont="1" applyBorder="1" applyAlignment="1">
      <alignment vertical="center"/>
    </xf>
    <xf numFmtId="38" fontId="14" fillId="0" borderId="1" xfId="2" applyNumberFormat="1" applyFont="1" applyBorder="1" applyAlignment="1">
      <alignment vertical="center"/>
    </xf>
    <xf numFmtId="38" fontId="14" fillId="0" borderId="14" xfId="2" applyNumberFormat="1" applyFont="1" applyBorder="1" applyAlignment="1">
      <alignment vertical="center"/>
    </xf>
    <xf numFmtId="38" fontId="14" fillId="0" borderId="15" xfId="2" applyNumberFormat="1" applyFont="1" applyBorder="1" applyAlignment="1">
      <alignment vertical="center"/>
    </xf>
    <xf numFmtId="38" fontId="14" fillId="0" borderId="16" xfId="2" applyNumberFormat="1" applyFont="1" applyBorder="1" applyAlignment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7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38" fontId="14" fillId="0" borderId="19" xfId="2" applyNumberFormat="1" applyFont="1" applyBorder="1" applyAlignment="1">
      <alignment horizontal="right" vertical="center"/>
    </xf>
    <xf numFmtId="38" fontId="14" fillId="0" borderId="20" xfId="2" applyNumberFormat="1" applyFont="1" applyBorder="1" applyAlignment="1">
      <alignment horizontal="right" vertical="center"/>
    </xf>
    <xf numFmtId="38" fontId="14" fillId="0" borderId="21" xfId="2" applyNumberFormat="1" applyFont="1" applyBorder="1" applyAlignment="1">
      <alignment horizontal="right" vertical="center"/>
    </xf>
    <xf numFmtId="38" fontId="14" fillId="0" borderId="22" xfId="2" applyNumberFormat="1" applyFont="1" applyBorder="1" applyAlignment="1">
      <alignment vertical="center"/>
    </xf>
    <xf numFmtId="38" fontId="14" fillId="0" borderId="0" xfId="2" applyNumberFormat="1" applyFont="1" applyBorder="1" applyAlignment="1">
      <alignment horizontal="right" vertical="center"/>
    </xf>
    <xf numFmtId="0" fontId="12" fillId="0" borderId="0" xfId="2" applyFont="1" applyAlignment="1">
      <alignment horizontal="right"/>
    </xf>
    <xf numFmtId="0" fontId="15" fillId="0" borderId="0" xfId="2" applyFont="1"/>
    <xf numFmtId="0" fontId="9" fillId="0" borderId="0" xfId="2"/>
    <xf numFmtId="0" fontId="8" fillId="0" borderId="0" xfId="2" applyFont="1"/>
    <xf numFmtId="0" fontId="18" fillId="0" borderId="0" xfId="3" applyNumberFormat="1" applyFont="1" applyBorder="1" applyAlignment="1">
      <alignment horizontal="right" vertical="center"/>
    </xf>
    <xf numFmtId="0" fontId="9" fillId="3" borderId="1" xfId="3" applyNumberFormat="1" applyFont="1" applyFill="1" applyBorder="1" applyAlignment="1">
      <alignment vertical="center"/>
    </xf>
    <xf numFmtId="0" fontId="9" fillId="0" borderId="23" xfId="3" quotePrefix="1" applyNumberFormat="1" applyFont="1" applyFill="1" applyBorder="1" applyAlignment="1">
      <alignment vertical="center"/>
    </xf>
    <xf numFmtId="180" fontId="19" fillId="0" borderId="24" xfId="3" applyNumberFormat="1" applyFont="1" applyFill="1" applyBorder="1" applyAlignment="1">
      <alignment horizontal="center"/>
    </xf>
    <xf numFmtId="0" fontId="9" fillId="0" borderId="1" xfId="2" quotePrefix="1" applyBorder="1" applyAlignment="1">
      <alignment horizontal="left"/>
    </xf>
    <xf numFmtId="0" fontId="9" fillId="0" borderId="1" xfId="2" applyBorder="1"/>
    <xf numFmtId="0" fontId="9" fillId="0" borderId="1" xfId="2" quotePrefix="1" applyFont="1" applyFill="1" applyBorder="1" applyAlignment="1">
      <alignment horizontal="left"/>
    </xf>
    <xf numFmtId="0" fontId="9" fillId="0" borderId="1" xfId="2" applyFont="1" applyFill="1" applyBorder="1"/>
    <xf numFmtId="3" fontId="9" fillId="0" borderId="25" xfId="3" applyNumberFormat="1" applyFont="1" applyFill="1" applyBorder="1" applyAlignment="1">
      <alignment horizontal="right" vertical="center"/>
    </xf>
    <xf numFmtId="181" fontId="9" fillId="0" borderId="24" xfId="3" applyNumberFormat="1" applyFont="1" applyFill="1" applyBorder="1" applyAlignment="1">
      <alignment vertical="center"/>
    </xf>
    <xf numFmtId="38" fontId="0" fillId="0" borderId="1" xfId="4" applyFont="1" applyBorder="1"/>
    <xf numFmtId="179" fontId="9" fillId="0" borderId="1" xfId="2" applyNumberFormat="1" applyBorder="1"/>
    <xf numFmtId="38" fontId="0" fillId="0" borderId="1" xfId="4" applyFont="1" applyFill="1" applyBorder="1"/>
    <xf numFmtId="182" fontId="0" fillId="0" borderId="1" xfId="4" applyNumberFormat="1" applyFont="1" applyFill="1" applyBorder="1"/>
    <xf numFmtId="3" fontId="0" fillId="0" borderId="1" xfId="4" applyNumberFormat="1" applyFont="1" applyFill="1" applyBorder="1"/>
    <xf numFmtId="183" fontId="9" fillId="0" borderId="25" xfId="3" applyNumberFormat="1" applyFont="1" applyFill="1" applyBorder="1" applyAlignment="1">
      <alignment horizontal="right" vertical="center"/>
    </xf>
    <xf numFmtId="183" fontId="9" fillId="0" borderId="25" xfId="3" applyNumberFormat="1" applyFont="1" applyFill="1" applyBorder="1" applyAlignment="1">
      <alignment vertical="center"/>
    </xf>
    <xf numFmtId="0" fontId="0" fillId="3" borderId="1" xfId="3" applyNumberFormat="1" applyFont="1" applyFill="1" applyBorder="1" applyAlignment="1">
      <alignment vertical="center"/>
    </xf>
    <xf numFmtId="183" fontId="9" fillId="0" borderId="25" xfId="3" applyNumberFormat="1" applyFont="1" applyFill="1" applyBorder="1" applyAlignment="1">
      <alignment horizontal="right"/>
    </xf>
    <xf numFmtId="0" fontId="9" fillId="3" borderId="1" xfId="3" applyNumberFormat="1" applyFont="1" applyFill="1" applyBorder="1" applyAlignment="1">
      <alignment horizontal="center" vertical="center"/>
    </xf>
    <xf numFmtId="184" fontId="9" fillId="0" borderId="26" xfId="3" applyNumberFormat="1" applyFont="1" applyFill="1" applyBorder="1" applyAlignment="1">
      <alignment horizontal="center" vertical="center"/>
    </xf>
    <xf numFmtId="38" fontId="9" fillId="0" borderId="26" xfId="4" applyFont="1" applyFill="1" applyBorder="1" applyAlignment="1">
      <alignment horizontal="right" vertical="center"/>
    </xf>
    <xf numFmtId="184" fontId="0" fillId="0" borderId="1" xfId="3" applyNumberFormat="1" applyFont="1" applyFill="1" applyBorder="1" applyAlignment="1">
      <alignment horizontal="center" vertical="center"/>
    </xf>
    <xf numFmtId="0" fontId="19" fillId="3" borderId="27" xfId="3" applyNumberFormat="1" applyFont="1" applyFill="1" applyBorder="1" applyAlignment="1">
      <alignment horizontal="left" vertical="center"/>
    </xf>
    <xf numFmtId="0" fontId="9" fillId="0" borderId="0" xfId="2" applyFont="1"/>
    <xf numFmtId="3" fontId="9" fillId="0" borderId="0" xfId="2" applyNumberFormat="1" applyFont="1"/>
    <xf numFmtId="0" fontId="20" fillId="3" borderId="0" xfId="3" applyNumberFormat="1" applyFont="1" applyFill="1" applyBorder="1" applyAlignment="1">
      <alignment vertical="center"/>
    </xf>
    <xf numFmtId="0" fontId="19" fillId="3" borderId="0" xfId="3" applyNumberFormat="1" applyFont="1" applyFill="1" applyBorder="1" applyAlignment="1">
      <alignment horizontal="left" vertical="center"/>
    </xf>
    <xf numFmtId="0" fontId="9" fillId="0" borderId="0" xfId="2" applyFont="1" applyFill="1"/>
    <xf numFmtId="0" fontId="21" fillId="0" borderId="0" xfId="2" applyFont="1"/>
    <xf numFmtId="0" fontId="22" fillId="0" borderId="0" xfId="2" applyFont="1"/>
    <xf numFmtId="0" fontId="19" fillId="0" borderId="0" xfId="2" applyFont="1" applyAlignment="1">
      <alignment horizontal="right"/>
    </xf>
    <xf numFmtId="0" fontId="9" fillId="0" borderId="1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9" fillId="0" borderId="0" xfId="2" applyAlignment="1">
      <alignment horizontal="center"/>
    </xf>
    <xf numFmtId="49" fontId="0" fillId="0" borderId="29" xfId="4" applyNumberFormat="1" applyFont="1" applyBorder="1" applyAlignment="1">
      <alignment horizontal="right"/>
    </xf>
    <xf numFmtId="38" fontId="9" fillId="0" borderId="30" xfId="4" applyFont="1" applyBorder="1"/>
    <xf numFmtId="38" fontId="9" fillId="0" borderId="31" xfId="4" applyFont="1" applyBorder="1"/>
    <xf numFmtId="38" fontId="9" fillId="0" borderId="29" xfId="4" applyFont="1" applyBorder="1"/>
    <xf numFmtId="38" fontId="9" fillId="0" borderId="32" xfId="4" applyFont="1" applyBorder="1"/>
    <xf numFmtId="38" fontId="22" fillId="0" borderId="0" xfId="4" applyFont="1"/>
    <xf numFmtId="38" fontId="0" fillId="0" borderId="0" xfId="4" applyFont="1"/>
    <xf numFmtId="185" fontId="9" fillId="0" borderId="32" xfId="4" applyNumberFormat="1" applyFont="1" applyBorder="1" applyAlignment="1">
      <alignment horizontal="right"/>
    </xf>
    <xf numFmtId="38" fontId="9" fillId="0" borderId="33" xfId="4" applyFont="1" applyBorder="1"/>
    <xf numFmtId="38" fontId="9" fillId="0" borderId="34" xfId="4" applyFont="1" applyBorder="1"/>
    <xf numFmtId="185" fontId="9" fillId="0" borderId="29" xfId="4" applyNumberFormat="1" applyFont="1" applyBorder="1" applyAlignment="1">
      <alignment horizontal="right"/>
    </xf>
    <xf numFmtId="38" fontId="9" fillId="0" borderId="35" xfId="4" applyFont="1" applyBorder="1"/>
    <xf numFmtId="185" fontId="9" fillId="0" borderId="36" xfId="4" applyNumberFormat="1" applyFont="1" applyBorder="1" applyAlignment="1">
      <alignment horizontal="right"/>
    </xf>
    <xf numFmtId="38" fontId="9" fillId="0" borderId="37" xfId="4" applyFont="1" applyBorder="1"/>
    <xf numFmtId="38" fontId="9" fillId="0" borderId="38" xfId="4" applyFont="1" applyBorder="1"/>
    <xf numFmtId="38" fontId="9" fillId="0" borderId="36" xfId="4" applyFont="1" applyBorder="1"/>
    <xf numFmtId="186" fontId="9" fillId="0" borderId="29" xfId="4" applyNumberFormat="1" applyFont="1" applyBorder="1" applyAlignment="1">
      <alignment horizontal="right"/>
    </xf>
    <xf numFmtId="0" fontId="9" fillId="0" borderId="30" xfId="4" applyNumberFormat="1" applyFont="1" applyBorder="1"/>
    <xf numFmtId="0" fontId="9" fillId="0" borderId="31" xfId="4" applyNumberFormat="1" applyFont="1" applyBorder="1"/>
    <xf numFmtId="0" fontId="9" fillId="0" borderId="29" xfId="4" applyNumberFormat="1" applyFont="1" applyBorder="1"/>
    <xf numFmtId="186" fontId="9" fillId="0" borderId="32" xfId="4" applyNumberFormat="1" applyFont="1" applyBorder="1" applyAlignment="1">
      <alignment horizontal="right"/>
    </xf>
    <xf numFmtId="0" fontId="9" fillId="0" borderId="33" xfId="4" applyNumberFormat="1" applyFont="1" applyBorder="1"/>
    <xf numFmtId="0" fontId="9" fillId="0" borderId="34" xfId="4" applyNumberFormat="1" applyFont="1" applyBorder="1"/>
    <xf numFmtId="0" fontId="9" fillId="0" borderId="32" xfId="4" applyNumberFormat="1" applyFont="1" applyBorder="1"/>
    <xf numFmtId="186" fontId="9" fillId="0" borderId="36" xfId="4" applyNumberFormat="1" applyFont="1" applyBorder="1" applyAlignment="1">
      <alignment horizontal="right"/>
    </xf>
    <xf numFmtId="0" fontId="9" fillId="0" borderId="39" xfId="4" applyNumberFormat="1" applyFont="1" applyBorder="1"/>
    <xf numFmtId="0" fontId="9" fillId="0" borderId="40" xfId="4" applyNumberFormat="1" applyFont="1" applyBorder="1"/>
    <xf numFmtId="0" fontId="9" fillId="0" borderId="36" xfId="4" applyNumberFormat="1" applyFont="1" applyBorder="1"/>
    <xf numFmtId="186" fontId="9" fillId="0" borderId="41" xfId="4" applyNumberFormat="1" applyFont="1" applyBorder="1" applyAlignment="1">
      <alignment horizontal="right"/>
    </xf>
    <xf numFmtId="0" fontId="9" fillId="0" borderId="42" xfId="4" applyNumberFormat="1" applyFont="1" applyBorder="1"/>
    <xf numFmtId="0" fontId="9" fillId="0" borderId="43" xfId="4" applyNumberFormat="1" applyFont="1" applyBorder="1"/>
    <xf numFmtId="0" fontId="9" fillId="0" borderId="41" xfId="4" applyNumberFormat="1" applyFont="1" applyBorder="1"/>
    <xf numFmtId="186" fontId="0" fillId="0" borderId="41" xfId="4" applyNumberFormat="1" applyFont="1" applyBorder="1" applyAlignment="1">
      <alignment horizontal="right"/>
    </xf>
    <xf numFmtId="0" fontId="19" fillId="0" borderId="0" xfId="2" applyFont="1"/>
    <xf numFmtId="0" fontId="9" fillId="0" borderId="44" xfId="2" applyBorder="1"/>
    <xf numFmtId="0" fontId="9" fillId="0" borderId="0" xfId="5">
      <alignment vertical="center"/>
    </xf>
    <xf numFmtId="0" fontId="23" fillId="0" borderId="0" xfId="5" applyFont="1" applyBorder="1" applyAlignment="1">
      <alignment vertical="top" wrapText="1"/>
    </xf>
    <xf numFmtId="0" fontId="9" fillId="0" borderId="56" xfId="5" applyFont="1" applyBorder="1" applyAlignment="1">
      <alignment horizontal="center" vertical="center" wrapText="1"/>
    </xf>
    <xf numFmtId="0" fontId="9" fillId="0" borderId="57" xfId="5" applyFont="1" applyBorder="1" applyAlignment="1">
      <alignment horizontal="center" vertical="center" wrapText="1"/>
    </xf>
    <xf numFmtId="0" fontId="9" fillId="0" borderId="32" xfId="5" applyFont="1" applyBorder="1" applyAlignment="1">
      <alignment horizontal="center" vertical="center" wrapText="1"/>
    </xf>
    <xf numFmtId="0" fontId="5" fillId="0" borderId="59" xfId="5" applyFont="1" applyBorder="1" applyAlignment="1">
      <alignment horizontal="right" vertical="center" wrapText="1"/>
    </xf>
    <xf numFmtId="0" fontId="5" fillId="0" borderId="8" xfId="5" applyFont="1" applyBorder="1" applyAlignment="1">
      <alignment horizontal="right" vertical="center" wrapText="1"/>
    </xf>
    <xf numFmtId="0" fontId="5" fillId="0" borderId="60" xfId="5" applyFont="1" applyBorder="1" applyAlignment="1">
      <alignment horizontal="right" vertical="center" wrapText="1"/>
    </xf>
    <xf numFmtId="0" fontId="5" fillId="0" borderId="61" xfId="5" applyFont="1" applyBorder="1" applyAlignment="1">
      <alignment horizontal="right" vertical="center" wrapText="1"/>
    </xf>
    <xf numFmtId="0" fontId="5" fillId="0" borderId="1" xfId="5" applyFont="1" applyBorder="1" applyAlignment="1">
      <alignment horizontal="right" vertical="center" wrapText="1"/>
    </xf>
    <xf numFmtId="0" fontId="5" fillId="0" borderId="16" xfId="5" applyFont="1" applyBorder="1" applyAlignment="1">
      <alignment horizontal="right" vertical="center" wrapText="1"/>
    </xf>
    <xf numFmtId="0" fontId="24" fillId="0" borderId="0" xfId="5" applyFont="1" applyAlignment="1">
      <alignment horizontal="justify" vertical="center" wrapText="1"/>
    </xf>
    <xf numFmtId="0" fontId="5" fillId="0" borderId="61" xfId="5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 wrapText="1"/>
    </xf>
    <xf numFmtId="0" fontId="5" fillId="0" borderId="16" xfId="5" applyFont="1" applyFill="1" applyBorder="1" applyAlignment="1">
      <alignment horizontal="right" vertical="center" wrapText="1"/>
    </xf>
    <xf numFmtId="0" fontId="9" fillId="0" borderId="61" xfId="5" applyFont="1" applyFill="1" applyBorder="1" applyAlignment="1">
      <alignment horizontal="right" vertical="center" wrapText="1"/>
    </xf>
    <xf numFmtId="0" fontId="9" fillId="0" borderId="1" xfId="5" applyFont="1" applyFill="1" applyBorder="1" applyAlignment="1">
      <alignment horizontal="right" vertical="center" wrapText="1"/>
    </xf>
    <xf numFmtId="0" fontId="9" fillId="0" borderId="16" xfId="5" applyFont="1" applyFill="1" applyBorder="1" applyAlignment="1">
      <alignment horizontal="right" vertical="center" wrapText="1"/>
    </xf>
    <xf numFmtId="0" fontId="25" fillId="0" borderId="0" xfId="5" applyFont="1">
      <alignment vertical="center"/>
    </xf>
    <xf numFmtId="0" fontId="9" fillId="0" borderId="62" xfId="5" applyFont="1" applyFill="1" applyBorder="1" applyAlignment="1">
      <alignment horizontal="right" vertical="center" wrapText="1"/>
    </xf>
    <xf numFmtId="0" fontId="9" fillId="0" borderId="19" xfId="5" applyFont="1" applyFill="1" applyBorder="1" applyAlignment="1">
      <alignment horizontal="right" vertical="center" wrapText="1"/>
    </xf>
    <xf numFmtId="0" fontId="9" fillId="0" borderId="22" xfId="5" applyFont="1" applyFill="1" applyBorder="1" applyAlignment="1">
      <alignment horizontal="right" vertical="center" wrapText="1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9" fillId="0" borderId="0" xfId="5" applyFont="1" applyBorder="1">
      <alignment vertical="center"/>
    </xf>
    <xf numFmtId="0" fontId="22" fillId="0" borderId="0" xfId="5" applyFont="1">
      <alignment vertical="center"/>
    </xf>
    <xf numFmtId="0" fontId="19" fillId="0" borderId="0" xfId="5" applyFont="1" applyAlignment="1">
      <alignment horizontal="right" vertical="center"/>
    </xf>
    <xf numFmtId="0" fontId="9" fillId="0" borderId="1" xfId="5" applyFont="1" applyBorder="1" applyAlignment="1">
      <alignment horizontal="center" vertical="center"/>
    </xf>
    <xf numFmtId="0" fontId="9" fillId="0" borderId="63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185" fontId="26" fillId="0" borderId="29" xfId="6" applyNumberFormat="1" applyFont="1" applyBorder="1" applyAlignment="1">
      <alignment horizontal="right" vertical="center"/>
    </xf>
    <xf numFmtId="3" fontId="9" fillId="4" borderId="30" xfId="5" applyNumberFormat="1" applyFont="1" applyFill="1" applyBorder="1">
      <alignment vertical="center"/>
    </xf>
    <xf numFmtId="3" fontId="9" fillId="4" borderId="31" xfId="5" applyNumberFormat="1" applyFont="1" applyFill="1" applyBorder="1">
      <alignment vertical="center"/>
    </xf>
    <xf numFmtId="3" fontId="9" fillId="4" borderId="29" xfId="5" applyNumberFormat="1" applyFont="1" applyFill="1" applyBorder="1">
      <alignment vertical="center"/>
    </xf>
    <xf numFmtId="3" fontId="9" fillId="0" borderId="30" xfId="5" applyNumberFormat="1" applyFont="1" applyFill="1" applyBorder="1">
      <alignment vertical="center"/>
    </xf>
    <xf numFmtId="3" fontId="9" fillId="0" borderId="31" xfId="5" applyNumberFormat="1" applyFont="1" applyFill="1" applyBorder="1">
      <alignment vertical="center"/>
    </xf>
    <xf numFmtId="3" fontId="9" fillId="0" borderId="29" xfId="5" applyNumberFormat="1" applyFont="1" applyFill="1" applyBorder="1">
      <alignment vertical="center"/>
    </xf>
    <xf numFmtId="3" fontId="9" fillId="0" borderId="39" xfId="5" applyNumberFormat="1" applyFont="1" applyFill="1" applyBorder="1">
      <alignment vertical="center"/>
    </xf>
    <xf numFmtId="3" fontId="9" fillId="0" borderId="40" xfId="5" applyNumberFormat="1" applyFont="1" applyFill="1" applyBorder="1">
      <alignment vertical="center"/>
    </xf>
    <xf numFmtId="3" fontId="9" fillId="0" borderId="36" xfId="5" applyNumberFormat="1" applyFont="1" applyFill="1" applyBorder="1">
      <alignment vertical="center"/>
    </xf>
    <xf numFmtId="185" fontId="0" fillId="0" borderId="29" xfId="6" applyNumberFormat="1" applyFont="1" applyFill="1" applyBorder="1" applyAlignment="1">
      <alignment horizontal="right" vertical="center"/>
    </xf>
    <xf numFmtId="3" fontId="9" fillId="0" borderId="34" xfId="5" applyNumberFormat="1" applyFont="1" applyFill="1" applyBorder="1">
      <alignment vertical="center"/>
    </xf>
    <xf numFmtId="3" fontId="9" fillId="0" borderId="32" xfId="5" applyNumberFormat="1" applyFont="1" applyFill="1" applyBorder="1">
      <alignment vertical="center"/>
    </xf>
    <xf numFmtId="3" fontId="9" fillId="0" borderId="64" xfId="5" applyNumberFormat="1" applyFont="1" applyFill="1" applyBorder="1">
      <alignment vertical="center"/>
    </xf>
    <xf numFmtId="185" fontId="0" fillId="0" borderId="36" xfId="6" applyNumberFormat="1" applyFont="1" applyFill="1" applyBorder="1" applyAlignment="1">
      <alignment horizontal="right" vertical="center"/>
    </xf>
    <xf numFmtId="3" fontId="9" fillId="0" borderId="38" xfId="5" applyNumberFormat="1" applyFont="1" applyFill="1" applyBorder="1">
      <alignment vertical="center"/>
    </xf>
    <xf numFmtId="185" fontId="0" fillId="0" borderId="41" xfId="6" applyNumberFormat="1" applyFont="1" applyFill="1" applyBorder="1" applyAlignment="1">
      <alignment horizontal="right" vertical="center"/>
    </xf>
    <xf numFmtId="3" fontId="9" fillId="0" borderId="42" xfId="5" applyNumberFormat="1" applyFont="1" applyFill="1" applyBorder="1">
      <alignment vertical="center"/>
    </xf>
    <xf numFmtId="3" fontId="9" fillId="0" borderId="65" xfId="5" applyNumberFormat="1" applyFont="1" applyFill="1" applyBorder="1">
      <alignment vertical="center"/>
    </xf>
    <xf numFmtId="3" fontId="9" fillId="0" borderId="41" xfId="5" applyNumberFormat="1" applyFont="1" applyFill="1" applyBorder="1">
      <alignment vertical="center"/>
    </xf>
    <xf numFmtId="3" fontId="9" fillId="0" borderId="0" xfId="5" applyNumberFormat="1" applyFont="1">
      <alignment vertical="center"/>
    </xf>
    <xf numFmtId="0" fontId="19" fillId="0" borderId="0" xfId="5" applyFont="1" applyBorder="1" applyAlignment="1">
      <alignment vertical="center"/>
    </xf>
    <xf numFmtId="3" fontId="9" fillId="0" borderId="0" xfId="5" applyNumberForma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0" xfId="2" applyFont="1" applyAlignment="1">
      <alignment horizontal="center"/>
    </xf>
    <xf numFmtId="0" fontId="9" fillId="0" borderId="0" xfId="5" applyFont="1" applyAlignment="1">
      <alignment horizontal="left" vertical="center" wrapText="1"/>
    </xf>
    <xf numFmtId="0" fontId="16" fillId="0" borderId="0" xfId="5" applyFont="1" applyAlignment="1">
      <alignment horizontal="center" vertical="center"/>
    </xf>
    <xf numFmtId="0" fontId="9" fillId="0" borderId="45" xfId="5" applyBorder="1" applyAlignment="1">
      <alignment horizontal="right" vertical="center"/>
    </xf>
    <xf numFmtId="0" fontId="9" fillId="0" borderId="46" xfId="5" applyFont="1" applyBorder="1" applyAlignment="1">
      <alignment horizontal="center" vertical="center" wrapText="1"/>
    </xf>
    <xf numFmtId="0" fontId="9" fillId="0" borderId="51" xfId="5" applyFont="1" applyBorder="1" applyAlignment="1">
      <alignment horizontal="center" vertical="center" wrapText="1"/>
    </xf>
    <xf numFmtId="0" fontId="9" fillId="0" borderId="47" xfId="5" applyFont="1" applyBorder="1" applyAlignment="1">
      <alignment horizontal="center" vertical="center" wrapText="1"/>
    </xf>
    <xf numFmtId="0" fontId="9" fillId="0" borderId="33" xfId="5" applyFont="1" applyBorder="1" applyAlignment="1">
      <alignment horizontal="center" vertical="center" wrapText="1"/>
    </xf>
    <xf numFmtId="0" fontId="9" fillId="0" borderId="48" xfId="5" applyFont="1" applyBorder="1" applyAlignment="1">
      <alignment horizontal="center" vertical="center" wrapText="1"/>
    </xf>
    <xf numFmtId="0" fontId="9" fillId="0" borderId="49" xfId="5" applyFont="1" applyBorder="1" applyAlignment="1">
      <alignment horizontal="center" vertical="center" wrapText="1"/>
    </xf>
    <xf numFmtId="0" fontId="9" fillId="0" borderId="50" xfId="5" applyFont="1" applyBorder="1" applyAlignment="1">
      <alignment horizontal="center" vertical="center" wrapText="1"/>
    </xf>
    <xf numFmtId="0" fontId="9" fillId="0" borderId="52" xfId="5" applyFont="1" applyBorder="1" applyAlignment="1">
      <alignment horizontal="center" vertical="center" wrapText="1"/>
    </xf>
    <xf numFmtId="0" fontId="9" fillId="0" borderId="53" xfId="5" applyFont="1" applyBorder="1" applyAlignment="1">
      <alignment horizontal="center" vertical="center" wrapText="1"/>
    </xf>
    <xf numFmtId="0" fontId="9" fillId="0" borderId="54" xfId="5" applyFont="1" applyBorder="1" applyAlignment="1">
      <alignment horizontal="center" vertical="center" wrapText="1"/>
    </xf>
    <xf numFmtId="0" fontId="9" fillId="0" borderId="55" xfId="5" applyFont="1" applyBorder="1" applyAlignment="1">
      <alignment horizontal="center" vertical="center" wrapText="1"/>
    </xf>
    <xf numFmtId="0" fontId="9" fillId="0" borderId="58" xfId="5" applyFont="1" applyBorder="1" applyAlignment="1">
      <alignment horizontal="center" vertical="center" wrapText="1"/>
    </xf>
    <xf numFmtId="0" fontId="9" fillId="0" borderId="56" xfId="5" applyFont="1" applyBorder="1" applyAlignment="1">
      <alignment horizontal="center" vertical="center" wrapText="1"/>
    </xf>
    <xf numFmtId="0" fontId="9" fillId="0" borderId="32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9" fillId="0" borderId="0" xfId="5" applyAlignment="1">
      <alignment vertical="center" wrapText="1"/>
    </xf>
  </cellXfs>
  <cellStyles count="7">
    <cellStyle name="桁区切り" xfId="1" builtinId="6"/>
    <cellStyle name="桁区切り 2" xfId="4" xr:uid="{00000000-0005-0000-0000-000001000000}"/>
    <cellStyle name="桁区切り 3" xfId="6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  <cellStyle name="標準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１－２　土地利用区分別面積の推移</a:t>
            </a:r>
          </a:p>
        </c:rich>
      </c:tx>
      <c:layout>
        <c:manualLayout>
          <c:xMode val="edge"/>
          <c:yMode val="edge"/>
          <c:x val="0.37871318571366425"/>
          <c:y val="1.6194331983805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32450295855229E-2"/>
          <c:y val="7.1410168951483291E-2"/>
          <c:w val="0.93031745646068187"/>
          <c:h val="0.8947368421052631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'1-2'!$B$39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'1-2'!$C$39:$AE$39</c:f>
              <c:numCache>
                <c:formatCode>#,##0_);[Red]\(#,##0\)</c:formatCode>
                <c:ptCount val="29"/>
                <c:pt idx="0">
                  <c:v>30503</c:v>
                </c:pt>
                <c:pt idx="1">
                  <c:v>30800</c:v>
                </c:pt>
                <c:pt idx="2">
                  <c:v>30474</c:v>
                </c:pt>
                <c:pt idx="3">
                  <c:v>30321</c:v>
                </c:pt>
                <c:pt idx="4">
                  <c:v>30106</c:v>
                </c:pt>
                <c:pt idx="5">
                  <c:v>30328</c:v>
                </c:pt>
                <c:pt idx="6">
                  <c:v>30533</c:v>
                </c:pt>
                <c:pt idx="7">
                  <c:v>30848</c:v>
                </c:pt>
                <c:pt idx="8">
                  <c:v>30561</c:v>
                </c:pt>
                <c:pt idx="9">
                  <c:v>30685</c:v>
                </c:pt>
                <c:pt idx="10">
                  <c:v>30409</c:v>
                </c:pt>
                <c:pt idx="11">
                  <c:v>30335</c:v>
                </c:pt>
                <c:pt idx="12">
                  <c:v>30187.658039999995</c:v>
                </c:pt>
                <c:pt idx="13">
                  <c:v>29978.793549999999</c:v>
                </c:pt>
                <c:pt idx="14">
                  <c:v>29614</c:v>
                </c:pt>
                <c:pt idx="15">
                  <c:v>29952</c:v>
                </c:pt>
                <c:pt idx="16">
                  <c:v>29983</c:v>
                </c:pt>
                <c:pt idx="17">
                  <c:v>29911</c:v>
                </c:pt>
                <c:pt idx="18">
                  <c:v>29881</c:v>
                </c:pt>
                <c:pt idx="19">
                  <c:v>29664</c:v>
                </c:pt>
                <c:pt idx="20">
                  <c:v>29603</c:v>
                </c:pt>
                <c:pt idx="21">
                  <c:v>29775</c:v>
                </c:pt>
                <c:pt idx="22">
                  <c:v>30041</c:v>
                </c:pt>
                <c:pt idx="23">
                  <c:v>30590</c:v>
                </c:pt>
                <c:pt idx="24">
                  <c:v>30582</c:v>
                </c:pt>
                <c:pt idx="25">
                  <c:v>30800</c:v>
                </c:pt>
                <c:pt idx="26">
                  <c:v>30975</c:v>
                </c:pt>
                <c:pt idx="27">
                  <c:v>30222</c:v>
                </c:pt>
                <c:pt idx="28">
                  <c:v>30334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F-4019-89F8-01E0033501B1}"/>
            </c:ext>
          </c:extLst>
        </c:ser>
        <c:ser>
          <c:idx val="5"/>
          <c:order val="1"/>
          <c:tx>
            <c:strRef>
              <c:f>'1-2'!$B$38</c:f>
              <c:strCache>
                <c:ptCount val="1"/>
                <c:pt idx="0">
                  <c:v>宅地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'1-2'!$C$38:$AE$38</c:f>
              <c:numCache>
                <c:formatCode>#,##0_);[Red]\(#,##0\)</c:formatCode>
                <c:ptCount val="29"/>
                <c:pt idx="0">
                  <c:v>55813</c:v>
                </c:pt>
                <c:pt idx="1">
                  <c:v>56140</c:v>
                </c:pt>
                <c:pt idx="2">
                  <c:v>56635</c:v>
                </c:pt>
                <c:pt idx="3">
                  <c:v>56973</c:v>
                </c:pt>
                <c:pt idx="4">
                  <c:v>57458</c:v>
                </c:pt>
                <c:pt idx="5">
                  <c:v>57561</c:v>
                </c:pt>
                <c:pt idx="6">
                  <c:v>57875</c:v>
                </c:pt>
                <c:pt idx="7">
                  <c:v>57970</c:v>
                </c:pt>
                <c:pt idx="8">
                  <c:v>58183</c:v>
                </c:pt>
                <c:pt idx="9">
                  <c:v>58368</c:v>
                </c:pt>
                <c:pt idx="10">
                  <c:v>58647</c:v>
                </c:pt>
                <c:pt idx="11">
                  <c:v>58889</c:v>
                </c:pt>
                <c:pt idx="12">
                  <c:v>59029</c:v>
                </c:pt>
                <c:pt idx="13">
                  <c:v>59206</c:v>
                </c:pt>
                <c:pt idx="14">
                  <c:v>59373</c:v>
                </c:pt>
                <c:pt idx="15">
                  <c:v>59640</c:v>
                </c:pt>
                <c:pt idx="16">
                  <c:v>59778</c:v>
                </c:pt>
                <c:pt idx="17">
                  <c:v>60043</c:v>
                </c:pt>
                <c:pt idx="18">
                  <c:v>60255</c:v>
                </c:pt>
                <c:pt idx="19">
                  <c:v>60422</c:v>
                </c:pt>
                <c:pt idx="20">
                  <c:v>60583</c:v>
                </c:pt>
                <c:pt idx="21">
                  <c:v>60589</c:v>
                </c:pt>
                <c:pt idx="22">
                  <c:v>60790</c:v>
                </c:pt>
                <c:pt idx="23">
                  <c:v>60945</c:v>
                </c:pt>
                <c:pt idx="24">
                  <c:v>61129</c:v>
                </c:pt>
                <c:pt idx="25">
                  <c:v>61354</c:v>
                </c:pt>
                <c:pt idx="26">
                  <c:v>61484</c:v>
                </c:pt>
                <c:pt idx="27">
                  <c:v>61641</c:v>
                </c:pt>
                <c:pt idx="28">
                  <c:v>61714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F-4019-89F8-01E0033501B1}"/>
            </c:ext>
          </c:extLst>
        </c:ser>
        <c:ser>
          <c:idx val="4"/>
          <c:order val="2"/>
          <c:tx>
            <c:strRef>
              <c:f>'1-2'!$B$37</c:f>
              <c:strCache>
                <c:ptCount val="1"/>
                <c:pt idx="0">
                  <c:v>道路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'1-2'!$C$37:$AE$37</c:f>
              <c:numCache>
                <c:formatCode>#,##0_);[Red]\(#,##0\)</c:formatCode>
                <c:ptCount val="29"/>
                <c:pt idx="0">
                  <c:v>14927</c:v>
                </c:pt>
                <c:pt idx="1">
                  <c:v>15063</c:v>
                </c:pt>
                <c:pt idx="2">
                  <c:v>15172</c:v>
                </c:pt>
                <c:pt idx="3">
                  <c:v>15357</c:v>
                </c:pt>
                <c:pt idx="4">
                  <c:v>15531</c:v>
                </c:pt>
                <c:pt idx="5">
                  <c:v>15518</c:v>
                </c:pt>
                <c:pt idx="6">
                  <c:v>15676</c:v>
                </c:pt>
                <c:pt idx="7">
                  <c:v>15917</c:v>
                </c:pt>
                <c:pt idx="8">
                  <c:v>15997</c:v>
                </c:pt>
                <c:pt idx="9">
                  <c:v>16309</c:v>
                </c:pt>
                <c:pt idx="10">
                  <c:v>16431</c:v>
                </c:pt>
                <c:pt idx="11">
                  <c:v>16557</c:v>
                </c:pt>
                <c:pt idx="12">
                  <c:v>16795.341960000002</c:v>
                </c:pt>
                <c:pt idx="13">
                  <c:v>16933.206450000001</c:v>
                </c:pt>
                <c:pt idx="14">
                  <c:v>17360</c:v>
                </c:pt>
                <c:pt idx="15">
                  <c:v>17168</c:v>
                </c:pt>
                <c:pt idx="16">
                  <c:v>17186</c:v>
                </c:pt>
                <c:pt idx="17">
                  <c:v>17360</c:v>
                </c:pt>
                <c:pt idx="18">
                  <c:v>17466</c:v>
                </c:pt>
                <c:pt idx="19">
                  <c:v>17631</c:v>
                </c:pt>
                <c:pt idx="20">
                  <c:v>17720</c:v>
                </c:pt>
                <c:pt idx="21">
                  <c:v>17879</c:v>
                </c:pt>
                <c:pt idx="22">
                  <c:v>17601</c:v>
                </c:pt>
                <c:pt idx="23">
                  <c:v>17686</c:v>
                </c:pt>
                <c:pt idx="24">
                  <c:v>17738</c:v>
                </c:pt>
                <c:pt idx="25">
                  <c:v>17745</c:v>
                </c:pt>
                <c:pt idx="26">
                  <c:v>17750</c:v>
                </c:pt>
                <c:pt idx="27">
                  <c:v>18594</c:v>
                </c:pt>
                <c:pt idx="28">
                  <c:v>18696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F-4019-89F8-01E0033501B1}"/>
            </c:ext>
          </c:extLst>
        </c:ser>
        <c:ser>
          <c:idx val="3"/>
          <c:order val="3"/>
          <c:tx>
            <c:strRef>
              <c:f>'1-2'!$B$36</c:f>
              <c:strCache>
                <c:ptCount val="1"/>
                <c:pt idx="0">
                  <c:v>水面・河川・水路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'1-2'!$C$36:$AE$36</c:f>
              <c:numCache>
                <c:formatCode>#,##0_);[Red]\(#,##0\)</c:formatCode>
                <c:ptCount val="29"/>
                <c:pt idx="0">
                  <c:v>10028</c:v>
                </c:pt>
                <c:pt idx="1">
                  <c:v>10025</c:v>
                </c:pt>
                <c:pt idx="2">
                  <c:v>10029</c:v>
                </c:pt>
                <c:pt idx="3">
                  <c:v>10029</c:v>
                </c:pt>
                <c:pt idx="4">
                  <c:v>10023</c:v>
                </c:pt>
                <c:pt idx="5">
                  <c:v>10010</c:v>
                </c:pt>
                <c:pt idx="6">
                  <c:v>9981</c:v>
                </c:pt>
                <c:pt idx="7">
                  <c:v>10179</c:v>
                </c:pt>
                <c:pt idx="8">
                  <c:v>10173.73</c:v>
                </c:pt>
                <c:pt idx="9">
                  <c:v>10155.49</c:v>
                </c:pt>
                <c:pt idx="10">
                  <c:v>10147.39</c:v>
                </c:pt>
                <c:pt idx="11">
                  <c:v>10141.209999999999</c:v>
                </c:pt>
                <c:pt idx="12">
                  <c:v>10135</c:v>
                </c:pt>
                <c:pt idx="13">
                  <c:v>10128.120000000001</c:v>
                </c:pt>
                <c:pt idx="14">
                  <c:v>10124</c:v>
                </c:pt>
                <c:pt idx="15">
                  <c:v>10124</c:v>
                </c:pt>
                <c:pt idx="16">
                  <c:v>10116</c:v>
                </c:pt>
                <c:pt idx="17">
                  <c:v>10103</c:v>
                </c:pt>
                <c:pt idx="18">
                  <c:v>10100</c:v>
                </c:pt>
                <c:pt idx="19">
                  <c:v>10084</c:v>
                </c:pt>
                <c:pt idx="20">
                  <c:v>10076</c:v>
                </c:pt>
                <c:pt idx="21">
                  <c:v>10071</c:v>
                </c:pt>
                <c:pt idx="22">
                  <c:v>10056</c:v>
                </c:pt>
                <c:pt idx="23">
                  <c:v>10049</c:v>
                </c:pt>
                <c:pt idx="24">
                  <c:v>10035</c:v>
                </c:pt>
                <c:pt idx="25">
                  <c:v>10020</c:v>
                </c:pt>
                <c:pt idx="26">
                  <c:v>10005</c:v>
                </c:pt>
                <c:pt idx="27">
                  <c:v>9993</c:v>
                </c:pt>
                <c:pt idx="28">
                  <c:v>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F-4019-89F8-01E0033501B1}"/>
            </c:ext>
          </c:extLst>
        </c:ser>
        <c:ser>
          <c:idx val="2"/>
          <c:order val="4"/>
          <c:tx>
            <c:strRef>
              <c:f>'1-2'!$B$35</c:f>
              <c:strCache>
                <c:ptCount val="1"/>
                <c:pt idx="0">
                  <c:v>原野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'1-2'!$C$35:$AC$35</c:f>
              <c:numCache>
                <c:formatCode>#,##0_);[Red]\(#,##0\)</c:formatCode>
                <c:ptCount val="27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177</c:v>
                </c:pt>
                <c:pt idx="7">
                  <c:v>177</c:v>
                </c:pt>
                <c:pt idx="8">
                  <c:v>177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179</c:v>
                </c:pt>
                <c:pt idx="21">
                  <c:v>182</c:v>
                </c:pt>
                <c:pt idx="22">
                  <c:v>184</c:v>
                </c:pt>
                <c:pt idx="23">
                  <c:v>187</c:v>
                </c:pt>
                <c:pt idx="24">
                  <c:v>177</c:v>
                </c:pt>
                <c:pt idx="25">
                  <c:v>177</c:v>
                </c:pt>
                <c:pt idx="2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DF-4019-89F8-01E0033501B1}"/>
            </c:ext>
          </c:extLst>
        </c:ser>
        <c:ser>
          <c:idx val="1"/>
          <c:order val="5"/>
          <c:tx>
            <c:strRef>
              <c:f>'1-2'!$B$34</c:f>
              <c:strCache>
                <c:ptCount val="1"/>
                <c:pt idx="0">
                  <c:v>森林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'1-2'!$C$34:$AE$34</c:f>
              <c:numCache>
                <c:formatCode>#,##0_);[Red]\(#,##0\)</c:formatCode>
                <c:ptCount val="29"/>
                <c:pt idx="0">
                  <c:v>59364</c:v>
                </c:pt>
                <c:pt idx="1">
                  <c:v>59170</c:v>
                </c:pt>
                <c:pt idx="2">
                  <c:v>59094</c:v>
                </c:pt>
                <c:pt idx="3">
                  <c:v>58953</c:v>
                </c:pt>
                <c:pt idx="4">
                  <c:v>58720</c:v>
                </c:pt>
                <c:pt idx="5">
                  <c:v>58673</c:v>
                </c:pt>
                <c:pt idx="6">
                  <c:v>58636</c:v>
                </c:pt>
                <c:pt idx="7">
                  <c:v>58593.88</c:v>
                </c:pt>
                <c:pt idx="8">
                  <c:v>58592.88</c:v>
                </c:pt>
                <c:pt idx="9">
                  <c:v>58336</c:v>
                </c:pt>
                <c:pt idx="10">
                  <c:v>58470</c:v>
                </c:pt>
                <c:pt idx="11">
                  <c:v>58401</c:v>
                </c:pt>
                <c:pt idx="12">
                  <c:v>58370</c:v>
                </c:pt>
                <c:pt idx="13">
                  <c:v>58353.54</c:v>
                </c:pt>
                <c:pt idx="14">
                  <c:v>58262</c:v>
                </c:pt>
                <c:pt idx="15">
                  <c:v>58193</c:v>
                </c:pt>
                <c:pt idx="16">
                  <c:v>58187</c:v>
                </c:pt>
                <c:pt idx="17">
                  <c:v>58012</c:v>
                </c:pt>
                <c:pt idx="18">
                  <c:v>57880</c:v>
                </c:pt>
                <c:pt idx="19">
                  <c:v>57959</c:v>
                </c:pt>
                <c:pt idx="20">
                  <c:v>57958</c:v>
                </c:pt>
                <c:pt idx="21">
                  <c:v>57936</c:v>
                </c:pt>
                <c:pt idx="22">
                  <c:v>57910</c:v>
                </c:pt>
                <c:pt idx="23">
                  <c:v>57679</c:v>
                </c:pt>
                <c:pt idx="24">
                  <c:v>57639</c:v>
                </c:pt>
                <c:pt idx="25">
                  <c:v>57333</c:v>
                </c:pt>
                <c:pt idx="26">
                  <c:v>57179</c:v>
                </c:pt>
                <c:pt idx="27">
                  <c:v>57079</c:v>
                </c:pt>
                <c:pt idx="28">
                  <c:v>56937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DF-4019-89F8-01E0033501B1}"/>
            </c:ext>
          </c:extLst>
        </c:ser>
        <c:ser>
          <c:idx val="0"/>
          <c:order val="6"/>
          <c:tx>
            <c:strRef>
              <c:f>'1-2'!$B$33</c:f>
              <c:strCache>
                <c:ptCount val="1"/>
                <c:pt idx="0">
                  <c:v>農用地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'1-2'!$C$32:$AE$32</c:f>
              <c:strCache>
                <c:ptCount val="29"/>
                <c:pt idx="0">
                  <c:v>平成
３年</c:v>
                </c:pt>
                <c:pt idx="1">
                  <c:v>４年</c:v>
                </c:pt>
                <c:pt idx="2">
                  <c:v>５年</c:v>
                </c:pt>
                <c:pt idx="3">
                  <c:v>６年</c:v>
                </c:pt>
                <c:pt idx="4">
                  <c:v>７年</c:v>
                </c:pt>
                <c:pt idx="5">
                  <c:v>８年</c:v>
                </c:pt>
                <c:pt idx="6">
                  <c:v>９年</c:v>
                </c:pt>
                <c:pt idx="7">
                  <c:v>10年</c:v>
                </c:pt>
                <c:pt idx="8">
                  <c:v>11年</c:v>
                </c:pt>
                <c:pt idx="9">
                  <c:v>12年</c:v>
                </c:pt>
                <c:pt idx="10">
                  <c:v>13年</c:v>
                </c:pt>
                <c:pt idx="11">
                  <c:v>14年</c:v>
                </c:pt>
                <c:pt idx="12">
                  <c:v>15年</c:v>
                </c:pt>
                <c:pt idx="13">
                  <c:v>16年</c:v>
                </c:pt>
                <c:pt idx="14">
                  <c:v>17年</c:v>
                </c:pt>
                <c:pt idx="15">
                  <c:v>18年</c:v>
                </c:pt>
                <c:pt idx="16">
                  <c:v>19年</c:v>
                </c:pt>
                <c:pt idx="17">
                  <c:v>20年</c:v>
                </c:pt>
                <c:pt idx="18">
                  <c:v>21年</c:v>
                </c:pt>
                <c:pt idx="19">
                  <c:v>22年</c:v>
                </c:pt>
                <c:pt idx="20">
                  <c:v>23年</c:v>
                </c:pt>
                <c:pt idx="21">
                  <c:v>24年</c:v>
                </c:pt>
                <c:pt idx="22">
                  <c:v>25年</c:v>
                </c:pt>
                <c:pt idx="23">
                  <c:v>26年</c:v>
                </c:pt>
                <c:pt idx="24">
                  <c:v>27年</c:v>
                </c:pt>
                <c:pt idx="25">
                  <c:v>28年</c:v>
                </c:pt>
                <c:pt idx="26">
                  <c:v>29年</c:v>
                </c:pt>
                <c:pt idx="27">
                  <c:v>30年</c:v>
                </c:pt>
                <c:pt idx="28">
                  <c:v>令和
１年</c:v>
                </c:pt>
              </c:strCache>
            </c:strRef>
          </c:cat>
          <c:val>
            <c:numRef>
              <c:f>'1-2'!$C$33:$AE$33</c:f>
              <c:numCache>
                <c:formatCode>#,##0_);[Red]\(#,##0\)</c:formatCode>
                <c:ptCount val="29"/>
                <c:pt idx="0">
                  <c:v>17859</c:v>
                </c:pt>
                <c:pt idx="1">
                  <c:v>17670</c:v>
                </c:pt>
                <c:pt idx="2">
                  <c:v>17512</c:v>
                </c:pt>
                <c:pt idx="3">
                  <c:v>17364</c:v>
                </c:pt>
                <c:pt idx="4">
                  <c:v>17191</c:v>
                </c:pt>
                <c:pt idx="5">
                  <c:v>17001</c:v>
                </c:pt>
                <c:pt idx="6">
                  <c:v>16398</c:v>
                </c:pt>
                <c:pt idx="7">
                  <c:v>15591</c:v>
                </c:pt>
                <c:pt idx="8">
                  <c:v>15591</c:v>
                </c:pt>
                <c:pt idx="9">
                  <c:v>15252</c:v>
                </c:pt>
                <c:pt idx="10">
                  <c:v>15033</c:v>
                </c:pt>
                <c:pt idx="11">
                  <c:v>14855</c:v>
                </c:pt>
                <c:pt idx="12">
                  <c:v>14628</c:v>
                </c:pt>
                <c:pt idx="13">
                  <c:v>14598</c:v>
                </c:pt>
                <c:pt idx="14">
                  <c:v>14533</c:v>
                </c:pt>
                <c:pt idx="15">
                  <c:v>14441</c:v>
                </c:pt>
                <c:pt idx="16">
                  <c:v>14357</c:v>
                </c:pt>
                <c:pt idx="17">
                  <c:v>14191</c:v>
                </c:pt>
                <c:pt idx="18">
                  <c:v>14054</c:v>
                </c:pt>
                <c:pt idx="19">
                  <c:v>13922</c:v>
                </c:pt>
                <c:pt idx="20">
                  <c:v>13809</c:v>
                </c:pt>
                <c:pt idx="21">
                  <c:v>13710</c:v>
                </c:pt>
                <c:pt idx="22">
                  <c:v>13560</c:v>
                </c:pt>
                <c:pt idx="23">
                  <c:v>13363</c:v>
                </c:pt>
                <c:pt idx="24">
                  <c:v>13214</c:v>
                </c:pt>
                <c:pt idx="25">
                  <c:v>13085</c:v>
                </c:pt>
                <c:pt idx="26">
                  <c:v>12944</c:v>
                </c:pt>
                <c:pt idx="27">
                  <c:v>12823</c:v>
                </c:pt>
                <c:pt idx="28">
                  <c:v>12692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DF-4019-89F8-01E003350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788253776"/>
        <c:axId val="1"/>
      </c:barChart>
      <c:catAx>
        <c:axId val="78825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面　積（ｈａ）</a:t>
                </a:r>
              </a:p>
            </c:rich>
          </c:tx>
          <c:layout>
            <c:manualLayout>
              <c:xMode val="edge"/>
              <c:yMode val="edge"/>
              <c:x val="9.5303191291389879E-4"/>
              <c:y val="0.41700408366829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88253776"/>
        <c:crosses val="autoZero"/>
        <c:crossBetween val="between"/>
        <c:majorUnit val="20000"/>
        <c:minorUnit val="1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51166601412392"/>
          <c:y val="0.63562753036437247"/>
          <c:w val="0.12211233264350242"/>
          <c:h val="0.3097165991902833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164523</xdr:colOff>
      <xdr:row>23</xdr:row>
      <xdr:rowOff>0</xdr:rowOff>
    </xdr:from>
    <xdr:to>
      <xdr:col>5</xdr:col>
      <xdr:colOff>687998</xdr:colOff>
      <xdr:row>39</xdr:row>
      <xdr:rowOff>150651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14" y="4156364"/>
          <a:ext cx="4584589" cy="2999492"/>
        </a:xfrm>
        <a:prstGeom prst="rect">
          <a:avLst/>
        </a:prstGeom>
      </xdr:spPr>
    </xdr:pic>
    <xdr:clientData/>
  </xdr:twoCellAnchor>
  <xdr:twoCellAnchor>
    <xdr:from>
      <xdr:col>0</xdr:col>
      <xdr:colOff>233796</xdr:colOff>
      <xdr:row>27</xdr:row>
      <xdr:rowOff>8659</xdr:rowOff>
    </xdr:from>
    <xdr:to>
      <xdr:col>1</xdr:col>
      <xdr:colOff>213880</xdr:colOff>
      <xdr:row>33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3796" y="4847359"/>
          <a:ext cx="256309" cy="113434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/>
            <a:t>人口（万人）</a:t>
          </a:r>
        </a:p>
      </xdr:txBody>
    </xdr:sp>
    <xdr:clientData/>
  </xdr:twoCellAnchor>
  <xdr:twoCellAnchor>
    <xdr:from>
      <xdr:col>5</xdr:col>
      <xdr:colOff>588818</xdr:colOff>
      <xdr:row>27</xdr:row>
      <xdr:rowOff>8659</xdr:rowOff>
    </xdr:from>
    <xdr:to>
      <xdr:col>5</xdr:col>
      <xdr:colOff>845993</xdr:colOff>
      <xdr:row>33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932218" y="4847359"/>
          <a:ext cx="257175" cy="122959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/>
            <a:t>世帯数（万）</a:t>
          </a:r>
        </a:p>
      </xdr:txBody>
    </xdr:sp>
    <xdr:clientData/>
  </xdr:twoCellAnchor>
  <xdr:twoCellAnchor editAs="oneCell">
    <xdr:from>
      <xdr:col>5</xdr:col>
      <xdr:colOff>89663</xdr:colOff>
      <xdr:row>27</xdr:row>
      <xdr:rowOff>28575</xdr:rowOff>
    </xdr:from>
    <xdr:to>
      <xdr:col>5</xdr:col>
      <xdr:colOff>178904</xdr:colOff>
      <xdr:row>27</xdr:row>
      <xdr:rowOff>116126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3063" y="4867275"/>
          <a:ext cx="89241" cy="87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31</xdr:col>
      <xdr:colOff>7471</xdr:colOff>
      <xdr:row>30</xdr:row>
      <xdr:rowOff>134471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zoomScaleNormal="100" zoomScaleSheetLayoutView="100" workbookViewId="0">
      <selection activeCell="I24" sqref="I24"/>
    </sheetView>
  </sheetViews>
  <sheetFormatPr defaultColWidth="9" defaultRowHeight="13"/>
  <cols>
    <col min="1" max="1" width="3.58203125" style="4" customWidth="1"/>
    <col min="2" max="2" width="15.5" style="4" customWidth="1"/>
    <col min="3" max="6" width="12.58203125" style="4" customWidth="1"/>
    <col min="7" max="7" width="3.58203125" style="4" customWidth="1"/>
    <col min="8" max="16384" width="9" style="4"/>
  </cols>
  <sheetData>
    <row r="1" spans="1:14" ht="16.5">
      <c r="A1" s="1" t="s">
        <v>0</v>
      </c>
      <c r="B1" s="1"/>
      <c r="C1" s="1"/>
      <c r="D1" s="1"/>
      <c r="E1" s="1"/>
      <c r="F1" s="1"/>
      <c r="G1" s="1"/>
    </row>
    <row r="2" spans="1:14" ht="16.5">
      <c r="A2" s="1"/>
      <c r="B2" s="1"/>
      <c r="C2" s="1"/>
      <c r="D2" s="1"/>
      <c r="E2" s="1"/>
      <c r="F2" s="1"/>
      <c r="G2" s="1"/>
    </row>
    <row r="3" spans="1:14" ht="14">
      <c r="A3" s="185" t="s">
        <v>1</v>
      </c>
      <c r="B3" s="185"/>
      <c r="C3" s="185"/>
      <c r="D3" s="185"/>
      <c r="E3" s="185"/>
      <c r="F3" s="185"/>
      <c r="G3" s="185"/>
    </row>
    <row r="4" spans="1:14" ht="24">
      <c r="A4" s="2"/>
      <c r="B4" s="10"/>
      <c r="C4" s="10" t="s">
        <v>20</v>
      </c>
      <c r="D4" s="10" t="s">
        <v>21</v>
      </c>
      <c r="E4" s="10" t="s">
        <v>12</v>
      </c>
      <c r="F4" s="10" t="s">
        <v>13</v>
      </c>
      <c r="G4" s="2"/>
    </row>
    <row r="5" spans="1:14" ht="14">
      <c r="A5" s="3"/>
      <c r="B5" s="5" t="s">
        <v>2</v>
      </c>
      <c r="C5" s="6">
        <v>8818874</v>
      </c>
      <c r="D5" s="6">
        <v>3624293</v>
      </c>
      <c r="E5" s="7">
        <v>3315</v>
      </c>
      <c r="F5" s="7">
        <v>33156</v>
      </c>
      <c r="G5" s="3"/>
    </row>
    <row r="6" spans="1:14" ht="14">
      <c r="A6" s="3"/>
      <c r="B6" s="5" t="s">
        <v>22</v>
      </c>
      <c r="C6" s="6">
        <v>8817166</v>
      </c>
      <c r="D6" s="6">
        <v>3654293</v>
      </c>
      <c r="E6" s="8">
        <v>-1708</v>
      </c>
      <c r="F6" s="9">
        <v>30000</v>
      </c>
      <c r="G6" s="3"/>
    </row>
    <row r="7" spans="1:14" ht="14">
      <c r="A7" s="3"/>
      <c r="B7" s="5" t="s">
        <v>3</v>
      </c>
      <c r="C7" s="6">
        <v>8827544</v>
      </c>
      <c r="D7" s="6">
        <v>3696348</v>
      </c>
      <c r="E7" s="8">
        <v>10378</v>
      </c>
      <c r="F7" s="9">
        <v>42055</v>
      </c>
      <c r="G7" s="3"/>
    </row>
    <row r="8" spans="1:14" ht="14">
      <c r="A8" s="3"/>
      <c r="B8" s="5" t="s">
        <v>4</v>
      </c>
      <c r="C8" s="6">
        <v>8839019</v>
      </c>
      <c r="D8" s="6">
        <v>3731789</v>
      </c>
      <c r="E8" s="8">
        <v>11475</v>
      </c>
      <c r="F8" s="9">
        <v>35441</v>
      </c>
      <c r="G8" s="3"/>
    </row>
    <row r="9" spans="1:14" ht="14">
      <c r="A9" s="3"/>
      <c r="B9" s="5" t="s">
        <v>5</v>
      </c>
      <c r="C9" s="6">
        <v>8849693</v>
      </c>
      <c r="D9" s="6">
        <v>3770279</v>
      </c>
      <c r="E9" s="8">
        <v>10674</v>
      </c>
      <c r="F9" s="9">
        <v>38490</v>
      </c>
      <c r="G9" s="3"/>
      <c r="I9" s="12"/>
    </row>
    <row r="10" spans="1:14" ht="14">
      <c r="A10" s="3"/>
      <c r="B10" s="5" t="s">
        <v>6</v>
      </c>
      <c r="C10" s="6">
        <v>8861602</v>
      </c>
      <c r="D10" s="6">
        <v>3805144</v>
      </c>
      <c r="E10" s="8">
        <v>11909</v>
      </c>
      <c r="F10" s="9">
        <v>34865</v>
      </c>
      <c r="G10" s="3"/>
      <c r="I10" s="13"/>
      <c r="J10" s="14"/>
      <c r="K10" s="14"/>
      <c r="L10" s="12"/>
      <c r="M10" s="15"/>
      <c r="N10" s="15"/>
    </row>
    <row r="11" spans="1:14" ht="14">
      <c r="A11" s="3"/>
      <c r="B11" s="5" t="s">
        <v>23</v>
      </c>
      <c r="C11" s="6">
        <v>8865245</v>
      </c>
      <c r="D11" s="6">
        <v>3832386</v>
      </c>
      <c r="E11" s="8">
        <v>3643</v>
      </c>
      <c r="F11" s="9">
        <v>27242</v>
      </c>
      <c r="G11" s="3"/>
      <c r="I11" s="13"/>
      <c r="J11" s="12"/>
      <c r="K11" s="12"/>
      <c r="L11" s="12"/>
      <c r="M11" s="12"/>
      <c r="N11" s="12"/>
    </row>
    <row r="12" spans="1:14" ht="14">
      <c r="A12" s="3"/>
      <c r="B12" s="5" t="s">
        <v>7</v>
      </c>
      <c r="C12" s="6">
        <v>8863588</v>
      </c>
      <c r="D12" s="6">
        <v>3854137</v>
      </c>
      <c r="E12" s="8">
        <v>-1657</v>
      </c>
      <c r="F12" s="9">
        <v>21751</v>
      </c>
      <c r="G12" s="3"/>
      <c r="I12" s="13"/>
      <c r="J12" s="14"/>
      <c r="K12" s="14"/>
      <c r="L12" s="12"/>
      <c r="M12" s="15"/>
      <c r="N12" s="15"/>
    </row>
    <row r="13" spans="1:14" ht="14">
      <c r="A13" s="3"/>
      <c r="B13" s="5" t="s">
        <v>8</v>
      </c>
      <c r="C13" s="6">
        <v>8859595</v>
      </c>
      <c r="D13" s="6">
        <v>3863011</v>
      </c>
      <c r="E13" s="8">
        <v>-3993</v>
      </c>
      <c r="F13" s="9">
        <v>8874</v>
      </c>
      <c r="G13" s="3"/>
      <c r="I13" s="13"/>
      <c r="J13" s="14"/>
      <c r="K13" s="14"/>
      <c r="L13" s="12"/>
      <c r="M13" s="15"/>
      <c r="N13" s="15"/>
    </row>
    <row r="14" spans="1:14" ht="14">
      <c r="A14" s="3"/>
      <c r="B14" s="5" t="s">
        <v>9</v>
      </c>
      <c r="C14" s="6">
        <v>8854702</v>
      </c>
      <c r="D14" s="6">
        <v>3882108</v>
      </c>
      <c r="E14" s="8">
        <v>-4893</v>
      </c>
      <c r="F14" s="9">
        <v>19097</v>
      </c>
      <c r="G14" s="3"/>
      <c r="I14" s="13"/>
      <c r="J14" s="14"/>
      <c r="K14" s="14"/>
      <c r="L14" s="12"/>
      <c r="M14" s="15"/>
      <c r="N14" s="15"/>
    </row>
    <row r="15" spans="1:14" ht="14">
      <c r="A15" s="3"/>
      <c r="B15" s="5" t="s">
        <v>10</v>
      </c>
      <c r="C15" s="6">
        <v>8843160</v>
      </c>
      <c r="D15" s="6">
        <v>3901093</v>
      </c>
      <c r="E15" s="8">
        <v>-11542</v>
      </c>
      <c r="F15" s="9">
        <v>18985</v>
      </c>
      <c r="G15" s="3"/>
      <c r="I15" s="13"/>
      <c r="J15" s="14"/>
      <c r="K15" s="14"/>
      <c r="L15" s="12"/>
      <c r="M15" s="15"/>
      <c r="N15" s="15"/>
    </row>
    <row r="16" spans="1:14" ht="14">
      <c r="A16" s="3"/>
      <c r="B16" s="5" t="s">
        <v>15</v>
      </c>
      <c r="C16" s="6">
        <v>8839469</v>
      </c>
      <c r="D16" s="6">
        <v>3923887</v>
      </c>
      <c r="E16" s="8">
        <v>-3691</v>
      </c>
      <c r="F16" s="9">
        <v>22794</v>
      </c>
      <c r="G16" s="3"/>
      <c r="I16" s="13"/>
      <c r="J16" s="14"/>
      <c r="K16" s="14"/>
      <c r="L16" s="12"/>
      <c r="M16" s="15"/>
      <c r="N16" s="15"/>
    </row>
    <row r="17" spans="1:14" ht="14">
      <c r="A17" s="3"/>
      <c r="B17" s="5" t="s">
        <v>16</v>
      </c>
      <c r="C17" s="6">
        <v>8842523</v>
      </c>
      <c r="D17" s="6">
        <v>4127283</v>
      </c>
      <c r="E17" s="9" t="s">
        <v>14</v>
      </c>
      <c r="F17" s="9" t="s">
        <v>14</v>
      </c>
      <c r="G17" s="3"/>
      <c r="I17" s="13"/>
      <c r="J17" s="14"/>
      <c r="K17" s="14"/>
      <c r="L17" s="12"/>
      <c r="M17" s="15"/>
      <c r="N17" s="15"/>
    </row>
    <row r="18" spans="1:14" ht="14">
      <c r="A18" s="3"/>
      <c r="B18" s="11" t="s">
        <v>11</v>
      </c>
      <c r="C18" s="11"/>
      <c r="D18" s="11"/>
      <c r="E18" s="11"/>
      <c r="F18" s="11"/>
      <c r="G18" s="11"/>
      <c r="I18" s="13"/>
      <c r="J18" s="14"/>
      <c r="K18" s="14"/>
      <c r="L18" s="12"/>
      <c r="M18" s="15"/>
      <c r="N18" s="15"/>
    </row>
    <row r="19" spans="1:14" ht="14">
      <c r="A19" s="3"/>
      <c r="B19" s="11" t="s">
        <v>24</v>
      </c>
      <c r="C19" s="11"/>
      <c r="D19" s="11"/>
      <c r="E19" s="11"/>
      <c r="F19" s="11"/>
      <c r="G19" s="11"/>
      <c r="I19" s="13"/>
      <c r="J19" s="14"/>
      <c r="K19" s="14"/>
      <c r="L19" s="12"/>
      <c r="M19" s="15"/>
      <c r="N19" s="15"/>
    </row>
    <row r="20" spans="1:14" ht="14">
      <c r="A20" s="3"/>
      <c r="B20" s="11" t="s">
        <v>19</v>
      </c>
      <c r="C20" s="11"/>
      <c r="D20" s="11"/>
      <c r="E20" s="11"/>
      <c r="F20" s="11"/>
      <c r="G20" s="11"/>
      <c r="I20" s="13"/>
      <c r="J20" s="14"/>
      <c r="K20" s="14"/>
      <c r="L20" s="12"/>
      <c r="M20" s="15"/>
      <c r="N20" s="15"/>
    </row>
    <row r="21" spans="1:14" ht="14">
      <c r="A21" s="3"/>
      <c r="B21" s="187" t="s">
        <v>17</v>
      </c>
      <c r="C21" s="187"/>
      <c r="D21" s="187"/>
      <c r="E21" s="187"/>
      <c r="F21" s="187"/>
      <c r="G21" s="187"/>
      <c r="I21" s="13"/>
      <c r="J21" s="14"/>
      <c r="K21" s="14"/>
      <c r="L21" s="12"/>
      <c r="M21" s="15"/>
      <c r="N21" s="15"/>
    </row>
    <row r="22" spans="1:14" ht="14">
      <c r="A22" s="3"/>
      <c r="B22" s="24" t="s">
        <v>18</v>
      </c>
      <c r="C22" s="24"/>
      <c r="D22" s="24"/>
      <c r="E22" s="24"/>
      <c r="F22" s="24"/>
      <c r="G22" s="24"/>
      <c r="I22" s="13"/>
      <c r="J22" s="14"/>
      <c r="K22" s="14"/>
      <c r="L22" s="12"/>
      <c r="M22" s="15"/>
      <c r="N22" s="15"/>
    </row>
    <row r="23" spans="1:14" ht="14">
      <c r="A23" s="3"/>
      <c r="B23" s="3"/>
      <c r="C23" s="3"/>
      <c r="D23" s="3"/>
      <c r="E23" s="3"/>
      <c r="F23" s="3"/>
      <c r="G23" s="3"/>
      <c r="I23" s="13"/>
      <c r="J23" s="14"/>
      <c r="K23" s="14"/>
      <c r="L23" s="12"/>
      <c r="M23" s="15"/>
      <c r="N23" s="15"/>
    </row>
    <row r="24" spans="1:14" ht="14">
      <c r="A24" s="3"/>
      <c r="B24" s="186"/>
      <c r="C24" s="186"/>
      <c r="D24" s="186"/>
      <c r="E24" s="186"/>
      <c r="F24" s="186"/>
      <c r="G24" s="3"/>
      <c r="I24" s="13"/>
      <c r="J24" s="14"/>
      <c r="K24" s="14"/>
      <c r="L24" s="12"/>
      <c r="M24" s="15"/>
      <c r="N24" s="15"/>
    </row>
    <row r="25" spans="1:14">
      <c r="I25" s="13"/>
      <c r="J25" s="14"/>
      <c r="K25" s="14"/>
      <c r="L25" s="15"/>
      <c r="M25" s="15"/>
      <c r="N25" s="15"/>
    </row>
    <row r="26" spans="1:14">
      <c r="I26" s="13"/>
      <c r="J26" s="14"/>
      <c r="K26" s="14"/>
      <c r="L26" s="12"/>
      <c r="M26" s="15"/>
      <c r="N26" s="15"/>
    </row>
    <row r="27" spans="1:14">
      <c r="I27" s="20"/>
      <c r="J27" s="21"/>
      <c r="K27" s="21"/>
      <c r="L27" s="22"/>
      <c r="M27" s="23"/>
      <c r="N27" s="23"/>
    </row>
    <row r="28" spans="1:14">
      <c r="I28" s="12"/>
      <c r="J28" s="12"/>
      <c r="K28" s="12"/>
      <c r="L28" s="12"/>
      <c r="M28" s="15"/>
      <c r="N28" s="15"/>
    </row>
    <row r="29" spans="1:14" ht="18">
      <c r="I29" s="16"/>
      <c r="J29" s="17"/>
      <c r="K29" s="18"/>
      <c r="L29" s="19"/>
      <c r="M29" s="17"/>
      <c r="N29" s="17"/>
    </row>
  </sheetData>
  <mergeCells count="3">
    <mergeCell ref="A3:G3"/>
    <mergeCell ref="B24:F24"/>
    <mergeCell ref="B21:G2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1:AF50"/>
  <sheetViews>
    <sheetView tabSelected="1" view="pageBreakPreview" zoomScale="85" zoomScaleNormal="100" zoomScaleSheetLayoutView="85" workbookViewId="0">
      <selection activeCell="AK28" sqref="AK28"/>
    </sheetView>
  </sheetViews>
  <sheetFormatPr defaultRowHeight="12"/>
  <cols>
    <col min="1" max="1" width="2.5" style="25" customWidth="1"/>
    <col min="2" max="2" width="9" style="25"/>
    <col min="3" max="31" width="5.08203125" style="25" customWidth="1"/>
    <col min="32" max="32" width="3.33203125" style="25" customWidth="1"/>
    <col min="33" max="33" width="1.5" style="25" customWidth="1"/>
    <col min="34" max="258" width="9" style="25"/>
    <col min="259" max="287" width="5.08203125" style="25" customWidth="1"/>
    <col min="288" max="288" width="3.33203125" style="25" customWidth="1"/>
    <col min="289" max="289" width="1.5" style="25" customWidth="1"/>
    <col min="290" max="514" width="9" style="25"/>
    <col min="515" max="543" width="5.08203125" style="25" customWidth="1"/>
    <col min="544" max="544" width="3.33203125" style="25" customWidth="1"/>
    <col min="545" max="545" width="1.5" style="25" customWidth="1"/>
    <col min="546" max="770" width="9" style="25"/>
    <col min="771" max="799" width="5.08203125" style="25" customWidth="1"/>
    <col min="800" max="800" width="3.33203125" style="25" customWidth="1"/>
    <col min="801" max="801" width="1.5" style="25" customWidth="1"/>
    <col min="802" max="1026" width="9" style="25"/>
    <col min="1027" max="1055" width="5.08203125" style="25" customWidth="1"/>
    <col min="1056" max="1056" width="3.33203125" style="25" customWidth="1"/>
    <col min="1057" max="1057" width="1.5" style="25" customWidth="1"/>
    <col min="1058" max="1282" width="9" style="25"/>
    <col min="1283" max="1311" width="5.08203125" style="25" customWidth="1"/>
    <col min="1312" max="1312" width="3.33203125" style="25" customWidth="1"/>
    <col min="1313" max="1313" width="1.5" style="25" customWidth="1"/>
    <col min="1314" max="1538" width="9" style="25"/>
    <col min="1539" max="1567" width="5.08203125" style="25" customWidth="1"/>
    <col min="1568" max="1568" width="3.33203125" style="25" customWidth="1"/>
    <col min="1569" max="1569" width="1.5" style="25" customWidth="1"/>
    <col min="1570" max="1794" width="9" style="25"/>
    <col min="1795" max="1823" width="5.08203125" style="25" customWidth="1"/>
    <col min="1824" max="1824" width="3.33203125" style="25" customWidth="1"/>
    <col min="1825" max="1825" width="1.5" style="25" customWidth="1"/>
    <col min="1826" max="2050" width="9" style="25"/>
    <col min="2051" max="2079" width="5.08203125" style="25" customWidth="1"/>
    <col min="2080" max="2080" width="3.33203125" style="25" customWidth="1"/>
    <col min="2081" max="2081" width="1.5" style="25" customWidth="1"/>
    <col min="2082" max="2306" width="9" style="25"/>
    <col min="2307" max="2335" width="5.08203125" style="25" customWidth="1"/>
    <col min="2336" max="2336" width="3.33203125" style="25" customWidth="1"/>
    <col min="2337" max="2337" width="1.5" style="25" customWidth="1"/>
    <col min="2338" max="2562" width="9" style="25"/>
    <col min="2563" max="2591" width="5.08203125" style="25" customWidth="1"/>
    <col min="2592" max="2592" width="3.33203125" style="25" customWidth="1"/>
    <col min="2593" max="2593" width="1.5" style="25" customWidth="1"/>
    <col min="2594" max="2818" width="9" style="25"/>
    <col min="2819" max="2847" width="5.08203125" style="25" customWidth="1"/>
    <col min="2848" max="2848" width="3.33203125" style="25" customWidth="1"/>
    <col min="2849" max="2849" width="1.5" style="25" customWidth="1"/>
    <col min="2850" max="3074" width="9" style="25"/>
    <col min="3075" max="3103" width="5.08203125" style="25" customWidth="1"/>
    <col min="3104" max="3104" width="3.33203125" style="25" customWidth="1"/>
    <col min="3105" max="3105" width="1.5" style="25" customWidth="1"/>
    <col min="3106" max="3330" width="9" style="25"/>
    <col min="3331" max="3359" width="5.08203125" style="25" customWidth="1"/>
    <col min="3360" max="3360" width="3.33203125" style="25" customWidth="1"/>
    <col min="3361" max="3361" width="1.5" style="25" customWidth="1"/>
    <col min="3362" max="3586" width="9" style="25"/>
    <col min="3587" max="3615" width="5.08203125" style="25" customWidth="1"/>
    <col min="3616" max="3616" width="3.33203125" style="25" customWidth="1"/>
    <col min="3617" max="3617" width="1.5" style="25" customWidth="1"/>
    <col min="3618" max="3842" width="9" style="25"/>
    <col min="3843" max="3871" width="5.08203125" style="25" customWidth="1"/>
    <col min="3872" max="3872" width="3.33203125" style="25" customWidth="1"/>
    <col min="3873" max="3873" width="1.5" style="25" customWidth="1"/>
    <col min="3874" max="4098" width="9" style="25"/>
    <col min="4099" max="4127" width="5.08203125" style="25" customWidth="1"/>
    <col min="4128" max="4128" width="3.33203125" style="25" customWidth="1"/>
    <col min="4129" max="4129" width="1.5" style="25" customWidth="1"/>
    <col min="4130" max="4354" width="9" style="25"/>
    <col min="4355" max="4383" width="5.08203125" style="25" customWidth="1"/>
    <col min="4384" max="4384" width="3.33203125" style="25" customWidth="1"/>
    <col min="4385" max="4385" width="1.5" style="25" customWidth="1"/>
    <col min="4386" max="4610" width="9" style="25"/>
    <col min="4611" max="4639" width="5.08203125" style="25" customWidth="1"/>
    <col min="4640" max="4640" width="3.33203125" style="25" customWidth="1"/>
    <col min="4641" max="4641" width="1.5" style="25" customWidth="1"/>
    <col min="4642" max="4866" width="9" style="25"/>
    <col min="4867" max="4895" width="5.08203125" style="25" customWidth="1"/>
    <col min="4896" max="4896" width="3.33203125" style="25" customWidth="1"/>
    <col min="4897" max="4897" width="1.5" style="25" customWidth="1"/>
    <col min="4898" max="5122" width="9" style="25"/>
    <col min="5123" max="5151" width="5.08203125" style="25" customWidth="1"/>
    <col min="5152" max="5152" width="3.33203125" style="25" customWidth="1"/>
    <col min="5153" max="5153" width="1.5" style="25" customWidth="1"/>
    <col min="5154" max="5378" width="9" style="25"/>
    <col min="5379" max="5407" width="5.08203125" style="25" customWidth="1"/>
    <col min="5408" max="5408" width="3.33203125" style="25" customWidth="1"/>
    <col min="5409" max="5409" width="1.5" style="25" customWidth="1"/>
    <col min="5410" max="5634" width="9" style="25"/>
    <col min="5635" max="5663" width="5.08203125" style="25" customWidth="1"/>
    <col min="5664" max="5664" width="3.33203125" style="25" customWidth="1"/>
    <col min="5665" max="5665" width="1.5" style="25" customWidth="1"/>
    <col min="5666" max="5890" width="9" style="25"/>
    <col min="5891" max="5919" width="5.08203125" style="25" customWidth="1"/>
    <col min="5920" max="5920" width="3.33203125" style="25" customWidth="1"/>
    <col min="5921" max="5921" width="1.5" style="25" customWidth="1"/>
    <col min="5922" max="6146" width="9" style="25"/>
    <col min="6147" max="6175" width="5.08203125" style="25" customWidth="1"/>
    <col min="6176" max="6176" width="3.33203125" style="25" customWidth="1"/>
    <col min="6177" max="6177" width="1.5" style="25" customWidth="1"/>
    <col min="6178" max="6402" width="9" style="25"/>
    <col min="6403" max="6431" width="5.08203125" style="25" customWidth="1"/>
    <col min="6432" max="6432" width="3.33203125" style="25" customWidth="1"/>
    <col min="6433" max="6433" width="1.5" style="25" customWidth="1"/>
    <col min="6434" max="6658" width="9" style="25"/>
    <col min="6659" max="6687" width="5.08203125" style="25" customWidth="1"/>
    <col min="6688" max="6688" width="3.33203125" style="25" customWidth="1"/>
    <col min="6689" max="6689" width="1.5" style="25" customWidth="1"/>
    <col min="6690" max="6914" width="9" style="25"/>
    <col min="6915" max="6943" width="5.08203125" style="25" customWidth="1"/>
    <col min="6944" max="6944" width="3.33203125" style="25" customWidth="1"/>
    <col min="6945" max="6945" width="1.5" style="25" customWidth="1"/>
    <col min="6946" max="7170" width="9" style="25"/>
    <col min="7171" max="7199" width="5.08203125" style="25" customWidth="1"/>
    <col min="7200" max="7200" width="3.33203125" style="25" customWidth="1"/>
    <col min="7201" max="7201" width="1.5" style="25" customWidth="1"/>
    <col min="7202" max="7426" width="9" style="25"/>
    <col min="7427" max="7455" width="5.08203125" style="25" customWidth="1"/>
    <col min="7456" max="7456" width="3.33203125" style="25" customWidth="1"/>
    <col min="7457" max="7457" width="1.5" style="25" customWidth="1"/>
    <col min="7458" max="7682" width="9" style="25"/>
    <col min="7683" max="7711" width="5.08203125" style="25" customWidth="1"/>
    <col min="7712" max="7712" width="3.33203125" style="25" customWidth="1"/>
    <col min="7713" max="7713" width="1.5" style="25" customWidth="1"/>
    <col min="7714" max="7938" width="9" style="25"/>
    <col min="7939" max="7967" width="5.08203125" style="25" customWidth="1"/>
    <col min="7968" max="7968" width="3.33203125" style="25" customWidth="1"/>
    <col min="7969" max="7969" width="1.5" style="25" customWidth="1"/>
    <col min="7970" max="8194" width="9" style="25"/>
    <col min="8195" max="8223" width="5.08203125" style="25" customWidth="1"/>
    <col min="8224" max="8224" width="3.33203125" style="25" customWidth="1"/>
    <col min="8225" max="8225" width="1.5" style="25" customWidth="1"/>
    <col min="8226" max="8450" width="9" style="25"/>
    <col min="8451" max="8479" width="5.08203125" style="25" customWidth="1"/>
    <col min="8480" max="8480" width="3.33203125" style="25" customWidth="1"/>
    <col min="8481" max="8481" width="1.5" style="25" customWidth="1"/>
    <col min="8482" max="8706" width="9" style="25"/>
    <col min="8707" max="8735" width="5.08203125" style="25" customWidth="1"/>
    <col min="8736" max="8736" width="3.33203125" style="25" customWidth="1"/>
    <col min="8737" max="8737" width="1.5" style="25" customWidth="1"/>
    <col min="8738" max="8962" width="9" style="25"/>
    <col min="8963" max="8991" width="5.08203125" style="25" customWidth="1"/>
    <col min="8992" max="8992" width="3.33203125" style="25" customWidth="1"/>
    <col min="8993" max="8993" width="1.5" style="25" customWidth="1"/>
    <col min="8994" max="9218" width="9" style="25"/>
    <col min="9219" max="9247" width="5.08203125" style="25" customWidth="1"/>
    <col min="9248" max="9248" width="3.33203125" style="25" customWidth="1"/>
    <col min="9249" max="9249" width="1.5" style="25" customWidth="1"/>
    <col min="9250" max="9474" width="9" style="25"/>
    <col min="9475" max="9503" width="5.08203125" style="25" customWidth="1"/>
    <col min="9504" max="9504" width="3.33203125" style="25" customWidth="1"/>
    <col min="9505" max="9505" width="1.5" style="25" customWidth="1"/>
    <col min="9506" max="9730" width="9" style="25"/>
    <col min="9731" max="9759" width="5.08203125" style="25" customWidth="1"/>
    <col min="9760" max="9760" width="3.33203125" style="25" customWidth="1"/>
    <col min="9761" max="9761" width="1.5" style="25" customWidth="1"/>
    <col min="9762" max="9986" width="9" style="25"/>
    <col min="9987" max="10015" width="5.08203125" style="25" customWidth="1"/>
    <col min="10016" max="10016" width="3.33203125" style="25" customWidth="1"/>
    <col min="10017" max="10017" width="1.5" style="25" customWidth="1"/>
    <col min="10018" max="10242" width="9" style="25"/>
    <col min="10243" max="10271" width="5.08203125" style="25" customWidth="1"/>
    <col min="10272" max="10272" width="3.33203125" style="25" customWidth="1"/>
    <col min="10273" max="10273" width="1.5" style="25" customWidth="1"/>
    <col min="10274" max="10498" width="9" style="25"/>
    <col min="10499" max="10527" width="5.08203125" style="25" customWidth="1"/>
    <col min="10528" max="10528" width="3.33203125" style="25" customWidth="1"/>
    <col min="10529" max="10529" width="1.5" style="25" customWidth="1"/>
    <col min="10530" max="10754" width="9" style="25"/>
    <col min="10755" max="10783" width="5.08203125" style="25" customWidth="1"/>
    <col min="10784" max="10784" width="3.33203125" style="25" customWidth="1"/>
    <col min="10785" max="10785" width="1.5" style="25" customWidth="1"/>
    <col min="10786" max="11010" width="9" style="25"/>
    <col min="11011" max="11039" width="5.08203125" style="25" customWidth="1"/>
    <col min="11040" max="11040" width="3.33203125" style="25" customWidth="1"/>
    <col min="11041" max="11041" width="1.5" style="25" customWidth="1"/>
    <col min="11042" max="11266" width="9" style="25"/>
    <col min="11267" max="11295" width="5.08203125" style="25" customWidth="1"/>
    <col min="11296" max="11296" width="3.33203125" style="25" customWidth="1"/>
    <col min="11297" max="11297" width="1.5" style="25" customWidth="1"/>
    <col min="11298" max="11522" width="9" style="25"/>
    <col min="11523" max="11551" width="5.08203125" style="25" customWidth="1"/>
    <col min="11552" max="11552" width="3.33203125" style="25" customWidth="1"/>
    <col min="11553" max="11553" width="1.5" style="25" customWidth="1"/>
    <col min="11554" max="11778" width="9" style="25"/>
    <col min="11779" max="11807" width="5.08203125" style="25" customWidth="1"/>
    <col min="11808" max="11808" width="3.33203125" style="25" customWidth="1"/>
    <col min="11809" max="11809" width="1.5" style="25" customWidth="1"/>
    <col min="11810" max="12034" width="9" style="25"/>
    <col min="12035" max="12063" width="5.08203125" style="25" customWidth="1"/>
    <col min="12064" max="12064" width="3.33203125" style="25" customWidth="1"/>
    <col min="12065" max="12065" width="1.5" style="25" customWidth="1"/>
    <col min="12066" max="12290" width="9" style="25"/>
    <col min="12291" max="12319" width="5.08203125" style="25" customWidth="1"/>
    <col min="12320" max="12320" width="3.33203125" style="25" customWidth="1"/>
    <col min="12321" max="12321" width="1.5" style="25" customWidth="1"/>
    <col min="12322" max="12546" width="9" style="25"/>
    <col min="12547" max="12575" width="5.08203125" style="25" customWidth="1"/>
    <col min="12576" max="12576" width="3.33203125" style="25" customWidth="1"/>
    <col min="12577" max="12577" width="1.5" style="25" customWidth="1"/>
    <col min="12578" max="12802" width="9" style="25"/>
    <col min="12803" max="12831" width="5.08203125" style="25" customWidth="1"/>
    <col min="12832" max="12832" width="3.33203125" style="25" customWidth="1"/>
    <col min="12833" max="12833" width="1.5" style="25" customWidth="1"/>
    <col min="12834" max="13058" width="9" style="25"/>
    <col min="13059" max="13087" width="5.08203125" style="25" customWidth="1"/>
    <col min="13088" max="13088" width="3.33203125" style="25" customWidth="1"/>
    <col min="13089" max="13089" width="1.5" style="25" customWidth="1"/>
    <col min="13090" max="13314" width="9" style="25"/>
    <col min="13315" max="13343" width="5.08203125" style="25" customWidth="1"/>
    <col min="13344" max="13344" width="3.33203125" style="25" customWidth="1"/>
    <col min="13345" max="13345" width="1.5" style="25" customWidth="1"/>
    <col min="13346" max="13570" width="9" style="25"/>
    <col min="13571" max="13599" width="5.08203125" style="25" customWidth="1"/>
    <col min="13600" max="13600" width="3.33203125" style="25" customWidth="1"/>
    <col min="13601" max="13601" width="1.5" style="25" customWidth="1"/>
    <col min="13602" max="13826" width="9" style="25"/>
    <col min="13827" max="13855" width="5.08203125" style="25" customWidth="1"/>
    <col min="13856" max="13856" width="3.33203125" style="25" customWidth="1"/>
    <col min="13857" max="13857" width="1.5" style="25" customWidth="1"/>
    <col min="13858" max="14082" width="9" style="25"/>
    <col min="14083" max="14111" width="5.08203125" style="25" customWidth="1"/>
    <col min="14112" max="14112" width="3.33203125" style="25" customWidth="1"/>
    <col min="14113" max="14113" width="1.5" style="25" customWidth="1"/>
    <col min="14114" max="14338" width="9" style="25"/>
    <col min="14339" max="14367" width="5.08203125" style="25" customWidth="1"/>
    <col min="14368" max="14368" width="3.33203125" style="25" customWidth="1"/>
    <col min="14369" max="14369" width="1.5" style="25" customWidth="1"/>
    <col min="14370" max="14594" width="9" style="25"/>
    <col min="14595" max="14623" width="5.08203125" style="25" customWidth="1"/>
    <col min="14624" max="14624" width="3.33203125" style="25" customWidth="1"/>
    <col min="14625" max="14625" width="1.5" style="25" customWidth="1"/>
    <col min="14626" max="14850" width="9" style="25"/>
    <col min="14851" max="14879" width="5.08203125" style="25" customWidth="1"/>
    <col min="14880" max="14880" width="3.33203125" style="25" customWidth="1"/>
    <col min="14881" max="14881" width="1.5" style="25" customWidth="1"/>
    <col min="14882" max="15106" width="9" style="25"/>
    <col min="15107" max="15135" width="5.08203125" style="25" customWidth="1"/>
    <col min="15136" max="15136" width="3.33203125" style="25" customWidth="1"/>
    <col min="15137" max="15137" width="1.5" style="25" customWidth="1"/>
    <col min="15138" max="15362" width="9" style="25"/>
    <col min="15363" max="15391" width="5.08203125" style="25" customWidth="1"/>
    <col min="15392" max="15392" width="3.33203125" style="25" customWidth="1"/>
    <col min="15393" max="15393" width="1.5" style="25" customWidth="1"/>
    <col min="15394" max="15618" width="9" style="25"/>
    <col min="15619" max="15647" width="5.08203125" style="25" customWidth="1"/>
    <col min="15648" max="15648" width="3.33203125" style="25" customWidth="1"/>
    <col min="15649" max="15649" width="1.5" style="25" customWidth="1"/>
    <col min="15650" max="15874" width="9" style="25"/>
    <col min="15875" max="15903" width="5.08203125" style="25" customWidth="1"/>
    <col min="15904" max="15904" width="3.33203125" style="25" customWidth="1"/>
    <col min="15905" max="15905" width="1.5" style="25" customWidth="1"/>
    <col min="15906" max="16130" width="9" style="25"/>
    <col min="16131" max="16159" width="5.08203125" style="25" customWidth="1"/>
    <col min="16160" max="16160" width="3.33203125" style="25" customWidth="1"/>
    <col min="16161" max="16161" width="1.5" style="25" customWidth="1"/>
    <col min="16162" max="16384" width="9" style="25"/>
  </cols>
  <sheetData>
    <row r="31" spans="2:32" ht="12.5" thickBot="1">
      <c r="AB31" s="26"/>
      <c r="AC31" s="26"/>
      <c r="AD31" s="26"/>
      <c r="AE31" s="26"/>
      <c r="AF31" s="26"/>
    </row>
    <row r="32" spans="2:32" ht="20" thickBot="1">
      <c r="B32" s="27"/>
      <c r="C32" s="28" t="s">
        <v>25</v>
      </c>
      <c r="D32" s="29" t="s">
        <v>26</v>
      </c>
      <c r="E32" s="28" t="s">
        <v>27</v>
      </c>
      <c r="F32" s="28" t="s">
        <v>28</v>
      </c>
      <c r="G32" s="29" t="s">
        <v>29</v>
      </c>
      <c r="H32" s="29" t="s">
        <v>30</v>
      </c>
      <c r="I32" s="29" t="s">
        <v>31</v>
      </c>
      <c r="J32" s="29" t="s">
        <v>32</v>
      </c>
      <c r="K32" s="29" t="s">
        <v>33</v>
      </c>
      <c r="L32" s="29" t="s">
        <v>34</v>
      </c>
      <c r="M32" s="29" t="s">
        <v>35</v>
      </c>
      <c r="N32" s="29" t="s">
        <v>36</v>
      </c>
      <c r="O32" s="29" t="s">
        <v>37</v>
      </c>
      <c r="P32" s="29" t="s">
        <v>38</v>
      </c>
      <c r="Q32" s="29" t="s">
        <v>39</v>
      </c>
      <c r="R32" s="29" t="s">
        <v>40</v>
      </c>
      <c r="S32" s="29" t="s">
        <v>41</v>
      </c>
      <c r="T32" s="29" t="s">
        <v>42</v>
      </c>
      <c r="U32" s="29" t="s">
        <v>43</v>
      </c>
      <c r="V32" s="29" t="s">
        <v>44</v>
      </c>
      <c r="W32" s="30" t="s">
        <v>45</v>
      </c>
      <c r="X32" s="29" t="s">
        <v>46</v>
      </c>
      <c r="Y32" s="29" t="s">
        <v>47</v>
      </c>
      <c r="Z32" s="31" t="s">
        <v>48</v>
      </c>
      <c r="AA32" s="30" t="s">
        <v>49</v>
      </c>
      <c r="AB32" s="30" t="s">
        <v>50</v>
      </c>
      <c r="AC32" s="30" t="s">
        <v>51</v>
      </c>
      <c r="AD32" s="30" t="s">
        <v>52</v>
      </c>
      <c r="AE32" s="32" t="s">
        <v>53</v>
      </c>
      <c r="AF32" s="33"/>
    </row>
    <row r="33" spans="2:32" s="41" customFormat="1" ht="22.5" customHeight="1">
      <c r="B33" s="34" t="s">
        <v>54</v>
      </c>
      <c r="C33" s="35">
        <v>17859</v>
      </c>
      <c r="D33" s="35">
        <v>17670</v>
      </c>
      <c r="E33" s="35">
        <v>17512</v>
      </c>
      <c r="F33" s="35">
        <v>17364</v>
      </c>
      <c r="G33" s="35">
        <v>17191</v>
      </c>
      <c r="H33" s="35">
        <v>17001</v>
      </c>
      <c r="I33" s="35">
        <v>16398</v>
      </c>
      <c r="J33" s="35">
        <v>15591</v>
      </c>
      <c r="K33" s="35">
        <v>15591</v>
      </c>
      <c r="L33" s="35">
        <v>15252</v>
      </c>
      <c r="M33" s="35">
        <v>15033</v>
      </c>
      <c r="N33" s="35">
        <v>14855</v>
      </c>
      <c r="O33" s="35">
        <v>14628</v>
      </c>
      <c r="P33" s="35">
        <v>14598</v>
      </c>
      <c r="Q33" s="35">
        <v>14533</v>
      </c>
      <c r="R33" s="35">
        <v>14441</v>
      </c>
      <c r="S33" s="35">
        <v>14357</v>
      </c>
      <c r="T33" s="35">
        <v>14191</v>
      </c>
      <c r="U33" s="35">
        <v>14054</v>
      </c>
      <c r="V33" s="35">
        <v>13922</v>
      </c>
      <c r="W33" s="36">
        <v>13809</v>
      </c>
      <c r="X33" s="35">
        <v>13710</v>
      </c>
      <c r="Y33" s="35">
        <v>13560</v>
      </c>
      <c r="Z33" s="37">
        <v>13363</v>
      </c>
      <c r="AA33" s="36">
        <v>13214</v>
      </c>
      <c r="AB33" s="36">
        <v>13085</v>
      </c>
      <c r="AC33" s="36">
        <v>12944</v>
      </c>
      <c r="AD33" s="38">
        <v>12823</v>
      </c>
      <c r="AE33" s="39">
        <v>12692</v>
      </c>
      <c r="AF33" s="40"/>
    </row>
    <row r="34" spans="2:32" s="41" customFormat="1" ht="22.5" customHeight="1">
      <c r="B34" s="42" t="s">
        <v>55</v>
      </c>
      <c r="C34" s="43">
        <v>59364</v>
      </c>
      <c r="D34" s="43">
        <v>59170</v>
      </c>
      <c r="E34" s="43">
        <v>59094</v>
      </c>
      <c r="F34" s="43">
        <v>58953</v>
      </c>
      <c r="G34" s="43">
        <v>58720</v>
      </c>
      <c r="H34" s="43">
        <v>58673</v>
      </c>
      <c r="I34" s="43">
        <v>58636</v>
      </c>
      <c r="J34" s="43">
        <v>58593.88</v>
      </c>
      <c r="K34" s="43">
        <v>58592.88</v>
      </c>
      <c r="L34" s="43">
        <v>58336</v>
      </c>
      <c r="M34" s="43">
        <v>58470</v>
      </c>
      <c r="N34" s="43">
        <v>58401</v>
      </c>
      <c r="O34" s="43">
        <v>58370</v>
      </c>
      <c r="P34" s="43">
        <v>58353.54</v>
      </c>
      <c r="Q34" s="43">
        <v>58262</v>
      </c>
      <c r="R34" s="43">
        <v>58193</v>
      </c>
      <c r="S34" s="43">
        <v>58187</v>
      </c>
      <c r="T34" s="43">
        <v>58012</v>
      </c>
      <c r="U34" s="43">
        <v>57880</v>
      </c>
      <c r="V34" s="43">
        <v>57959</v>
      </c>
      <c r="W34" s="44">
        <v>57958</v>
      </c>
      <c r="X34" s="43">
        <v>57936</v>
      </c>
      <c r="Y34" s="43">
        <v>57910</v>
      </c>
      <c r="Z34" s="45">
        <v>57679</v>
      </c>
      <c r="AA34" s="44">
        <v>57639</v>
      </c>
      <c r="AB34" s="44">
        <v>57333</v>
      </c>
      <c r="AC34" s="44">
        <v>57179</v>
      </c>
      <c r="AD34" s="44">
        <v>57079</v>
      </c>
      <c r="AE34" s="46">
        <v>56937</v>
      </c>
      <c r="AF34" s="40"/>
    </row>
    <row r="35" spans="2:32" s="41" customFormat="1" ht="22.5" customHeight="1">
      <c r="B35" s="42" t="s">
        <v>56</v>
      </c>
      <c r="C35" s="43">
        <v>177</v>
      </c>
      <c r="D35" s="43">
        <v>177</v>
      </c>
      <c r="E35" s="43">
        <v>177</v>
      </c>
      <c r="F35" s="43">
        <v>177</v>
      </c>
      <c r="G35" s="43">
        <v>177</v>
      </c>
      <c r="H35" s="43">
        <v>177</v>
      </c>
      <c r="I35" s="43">
        <v>177</v>
      </c>
      <c r="J35" s="43">
        <v>177</v>
      </c>
      <c r="K35" s="43">
        <v>177</v>
      </c>
      <c r="L35" s="43">
        <v>178</v>
      </c>
      <c r="M35" s="43">
        <v>178</v>
      </c>
      <c r="N35" s="43">
        <v>178</v>
      </c>
      <c r="O35" s="43">
        <v>178</v>
      </c>
      <c r="P35" s="43">
        <v>178</v>
      </c>
      <c r="Q35" s="43">
        <v>165</v>
      </c>
      <c r="R35" s="43">
        <v>165</v>
      </c>
      <c r="S35" s="43">
        <v>165</v>
      </c>
      <c r="T35" s="43">
        <v>165</v>
      </c>
      <c r="U35" s="43">
        <v>165</v>
      </c>
      <c r="V35" s="43">
        <v>165</v>
      </c>
      <c r="W35" s="44">
        <v>179</v>
      </c>
      <c r="X35" s="43">
        <v>182</v>
      </c>
      <c r="Y35" s="43">
        <v>184</v>
      </c>
      <c r="Z35" s="45">
        <v>187</v>
      </c>
      <c r="AA35" s="44">
        <v>177</v>
      </c>
      <c r="AB35" s="44">
        <v>177</v>
      </c>
      <c r="AC35" s="44">
        <v>177</v>
      </c>
      <c r="AD35" s="44">
        <v>177</v>
      </c>
      <c r="AE35" s="46">
        <v>177</v>
      </c>
      <c r="AF35" s="40"/>
    </row>
    <row r="36" spans="2:32" s="41" customFormat="1" ht="22.5" customHeight="1">
      <c r="B36" s="47" t="s">
        <v>57</v>
      </c>
      <c r="C36" s="43">
        <v>10028</v>
      </c>
      <c r="D36" s="43">
        <v>10025</v>
      </c>
      <c r="E36" s="43">
        <v>10029</v>
      </c>
      <c r="F36" s="43">
        <v>10029</v>
      </c>
      <c r="G36" s="43">
        <v>10023</v>
      </c>
      <c r="H36" s="43">
        <v>10010</v>
      </c>
      <c r="I36" s="43">
        <v>9981</v>
      </c>
      <c r="J36" s="43">
        <v>10179</v>
      </c>
      <c r="K36" s="43">
        <v>10173.73</v>
      </c>
      <c r="L36" s="43">
        <v>10155.49</v>
      </c>
      <c r="M36" s="43">
        <v>10147.39</v>
      </c>
      <c r="N36" s="43">
        <v>10141.209999999999</v>
      </c>
      <c r="O36" s="43">
        <v>10135</v>
      </c>
      <c r="P36" s="43">
        <v>10128.120000000001</v>
      </c>
      <c r="Q36" s="43">
        <v>10124</v>
      </c>
      <c r="R36" s="43">
        <v>10124</v>
      </c>
      <c r="S36" s="43">
        <v>10116</v>
      </c>
      <c r="T36" s="43">
        <v>10103</v>
      </c>
      <c r="U36" s="43">
        <v>10100</v>
      </c>
      <c r="V36" s="43">
        <v>10084</v>
      </c>
      <c r="W36" s="44">
        <v>10076</v>
      </c>
      <c r="X36" s="43">
        <v>10071</v>
      </c>
      <c r="Y36" s="43">
        <v>10056</v>
      </c>
      <c r="Z36" s="45">
        <v>10049</v>
      </c>
      <c r="AA36" s="44">
        <v>10035</v>
      </c>
      <c r="AB36" s="44">
        <v>10020</v>
      </c>
      <c r="AC36" s="44">
        <v>10005</v>
      </c>
      <c r="AD36" s="44">
        <v>9993</v>
      </c>
      <c r="AE36" s="46">
        <v>9979</v>
      </c>
      <c r="AF36" s="40"/>
    </row>
    <row r="37" spans="2:32" s="41" customFormat="1" ht="22.5" customHeight="1">
      <c r="B37" s="42" t="s">
        <v>58</v>
      </c>
      <c r="C37" s="43">
        <v>14927</v>
      </c>
      <c r="D37" s="43">
        <v>15063</v>
      </c>
      <c r="E37" s="43">
        <v>15172</v>
      </c>
      <c r="F37" s="43">
        <v>15357</v>
      </c>
      <c r="G37" s="43">
        <v>15531</v>
      </c>
      <c r="H37" s="43">
        <v>15518</v>
      </c>
      <c r="I37" s="43">
        <v>15676</v>
      </c>
      <c r="J37" s="43">
        <v>15917</v>
      </c>
      <c r="K37" s="43">
        <v>15997</v>
      </c>
      <c r="L37" s="43">
        <v>16309</v>
      </c>
      <c r="M37" s="43">
        <v>16431</v>
      </c>
      <c r="N37" s="43">
        <v>16557</v>
      </c>
      <c r="O37" s="43">
        <v>16795.341960000002</v>
      </c>
      <c r="P37" s="43">
        <v>16933.206450000001</v>
      </c>
      <c r="Q37" s="43">
        <v>17360</v>
      </c>
      <c r="R37" s="43">
        <v>17168</v>
      </c>
      <c r="S37" s="43">
        <v>17186</v>
      </c>
      <c r="T37" s="43">
        <v>17360</v>
      </c>
      <c r="U37" s="43">
        <v>17466</v>
      </c>
      <c r="V37" s="43">
        <v>17631</v>
      </c>
      <c r="W37" s="44">
        <v>17720</v>
      </c>
      <c r="X37" s="43">
        <v>17879</v>
      </c>
      <c r="Y37" s="43">
        <v>17601</v>
      </c>
      <c r="Z37" s="45">
        <v>17686</v>
      </c>
      <c r="AA37" s="44">
        <v>17738</v>
      </c>
      <c r="AB37" s="44">
        <v>17745</v>
      </c>
      <c r="AC37" s="44">
        <v>17750</v>
      </c>
      <c r="AD37" s="44">
        <v>18594</v>
      </c>
      <c r="AE37" s="46">
        <v>18696</v>
      </c>
      <c r="AF37" s="40"/>
    </row>
    <row r="38" spans="2:32" s="41" customFormat="1" ht="22.5" customHeight="1">
      <c r="B38" s="48" t="s">
        <v>59</v>
      </c>
      <c r="C38" s="43">
        <v>55813</v>
      </c>
      <c r="D38" s="43">
        <v>56140</v>
      </c>
      <c r="E38" s="43">
        <v>56635</v>
      </c>
      <c r="F38" s="43">
        <v>56973</v>
      </c>
      <c r="G38" s="43">
        <v>57458</v>
      </c>
      <c r="H38" s="43">
        <v>57561</v>
      </c>
      <c r="I38" s="43">
        <v>57875</v>
      </c>
      <c r="J38" s="43">
        <v>57970</v>
      </c>
      <c r="K38" s="43">
        <v>58183</v>
      </c>
      <c r="L38" s="43">
        <v>58368</v>
      </c>
      <c r="M38" s="43">
        <v>58647</v>
      </c>
      <c r="N38" s="43">
        <v>58889</v>
      </c>
      <c r="O38" s="43">
        <v>59029</v>
      </c>
      <c r="P38" s="43">
        <v>59206</v>
      </c>
      <c r="Q38" s="43">
        <v>59373</v>
      </c>
      <c r="R38" s="43">
        <v>59640</v>
      </c>
      <c r="S38" s="43">
        <v>59778</v>
      </c>
      <c r="T38" s="43">
        <v>60043</v>
      </c>
      <c r="U38" s="43">
        <v>60255</v>
      </c>
      <c r="V38" s="43">
        <v>60422</v>
      </c>
      <c r="W38" s="44">
        <v>60583</v>
      </c>
      <c r="X38" s="43">
        <v>60589</v>
      </c>
      <c r="Y38" s="43">
        <v>60790</v>
      </c>
      <c r="Z38" s="45">
        <v>60945</v>
      </c>
      <c r="AA38" s="44">
        <v>61129</v>
      </c>
      <c r="AB38" s="44">
        <v>61354</v>
      </c>
      <c r="AC38" s="44">
        <v>61484</v>
      </c>
      <c r="AD38" s="44">
        <v>61641</v>
      </c>
      <c r="AE38" s="46">
        <v>61714</v>
      </c>
      <c r="AF38" s="40"/>
    </row>
    <row r="39" spans="2:32" s="41" customFormat="1" ht="22.5" customHeight="1">
      <c r="B39" s="48" t="s">
        <v>60</v>
      </c>
      <c r="C39" s="43">
        <v>30503</v>
      </c>
      <c r="D39" s="43">
        <v>30800</v>
      </c>
      <c r="E39" s="43">
        <v>30474</v>
      </c>
      <c r="F39" s="43">
        <v>30321</v>
      </c>
      <c r="G39" s="43">
        <v>30106</v>
      </c>
      <c r="H39" s="43">
        <v>30328</v>
      </c>
      <c r="I39" s="43">
        <v>30533</v>
      </c>
      <c r="J39" s="43">
        <v>30848</v>
      </c>
      <c r="K39" s="43">
        <v>30561</v>
      </c>
      <c r="L39" s="43">
        <v>30685</v>
      </c>
      <c r="M39" s="43">
        <v>30409</v>
      </c>
      <c r="N39" s="43">
        <v>30335</v>
      </c>
      <c r="O39" s="43">
        <v>30187.658039999995</v>
      </c>
      <c r="P39" s="43">
        <v>29978.793549999999</v>
      </c>
      <c r="Q39" s="43">
        <v>29614</v>
      </c>
      <c r="R39" s="43">
        <v>29952</v>
      </c>
      <c r="S39" s="43">
        <v>29983</v>
      </c>
      <c r="T39" s="43">
        <v>29911</v>
      </c>
      <c r="U39" s="43">
        <v>29881</v>
      </c>
      <c r="V39" s="43">
        <v>29664</v>
      </c>
      <c r="W39" s="44">
        <v>29603</v>
      </c>
      <c r="X39" s="43">
        <v>29775</v>
      </c>
      <c r="Y39" s="43">
        <v>30041</v>
      </c>
      <c r="Z39" s="45">
        <v>30590</v>
      </c>
      <c r="AA39" s="44">
        <v>30582</v>
      </c>
      <c r="AB39" s="44">
        <v>30800</v>
      </c>
      <c r="AC39" s="44">
        <v>30975</v>
      </c>
      <c r="AD39" s="44">
        <v>30222</v>
      </c>
      <c r="AE39" s="46">
        <v>30334</v>
      </c>
      <c r="AF39" s="40"/>
    </row>
    <row r="40" spans="2:32" s="41" customFormat="1" ht="22.5" customHeight="1" thickBot="1">
      <c r="B40" s="49" t="s">
        <v>61</v>
      </c>
      <c r="C40" s="50">
        <v>188649</v>
      </c>
      <c r="D40" s="50">
        <v>189025</v>
      </c>
      <c r="E40" s="50">
        <v>189079</v>
      </c>
      <c r="F40" s="50">
        <v>189163</v>
      </c>
      <c r="G40" s="50">
        <v>189206</v>
      </c>
      <c r="H40" s="50">
        <v>189268</v>
      </c>
      <c r="I40" s="50">
        <v>189276</v>
      </c>
      <c r="J40" s="50">
        <v>189276</v>
      </c>
      <c r="K40" s="50">
        <v>189276</v>
      </c>
      <c r="L40" s="50">
        <v>189286</v>
      </c>
      <c r="M40" s="50">
        <v>189318</v>
      </c>
      <c r="N40" s="50">
        <v>189359</v>
      </c>
      <c r="O40" s="50">
        <v>189373</v>
      </c>
      <c r="P40" s="50">
        <v>189376</v>
      </c>
      <c r="Q40" s="50">
        <v>189431</v>
      </c>
      <c r="R40" s="50">
        <v>189683</v>
      </c>
      <c r="S40" s="50">
        <v>189772</v>
      </c>
      <c r="T40" s="50">
        <v>189785</v>
      </c>
      <c r="U40" s="50">
        <v>189801</v>
      </c>
      <c r="V40" s="50">
        <v>189847</v>
      </c>
      <c r="W40" s="51">
        <v>189928</v>
      </c>
      <c r="X40" s="50">
        <v>190142</v>
      </c>
      <c r="Y40" s="50">
        <v>190142</v>
      </c>
      <c r="Z40" s="52">
        <v>190499</v>
      </c>
      <c r="AA40" s="51">
        <v>190514</v>
      </c>
      <c r="AB40" s="51">
        <v>190514</v>
      </c>
      <c r="AC40" s="51">
        <f>SUM(AC33:AC39)</f>
        <v>190514</v>
      </c>
      <c r="AD40" s="51">
        <v>190529</v>
      </c>
      <c r="AE40" s="53">
        <v>190529</v>
      </c>
      <c r="AF40" s="54"/>
    </row>
    <row r="41" spans="2:32">
      <c r="AB41" s="55"/>
      <c r="AC41" s="55" t="s">
        <v>62</v>
      </c>
      <c r="AD41" s="55"/>
      <c r="AE41" s="55"/>
      <c r="AF41" s="55"/>
    </row>
    <row r="43" spans="2:32" ht="13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</row>
    <row r="44" spans="2:32" ht="13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2:32" ht="13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2:32" ht="13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</row>
    <row r="47" spans="2:32" ht="13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 spans="2:32" ht="13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 spans="3:32" ht="13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3:32" ht="13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view="pageBreakPreview" zoomScaleNormal="75" zoomScaleSheetLayoutView="100" workbookViewId="0">
      <selection sqref="A1:S1"/>
    </sheetView>
  </sheetViews>
  <sheetFormatPr defaultRowHeight="13"/>
  <cols>
    <col min="1" max="1" width="30.75" style="57" customWidth="1"/>
    <col min="2" max="2" width="10.25" style="57" bestFit="1" customWidth="1"/>
    <col min="3" max="3" width="6.5" style="57" bestFit="1" customWidth="1"/>
    <col min="4" max="4" width="10.25" style="57" bestFit="1" customWidth="1"/>
    <col min="5" max="5" width="6.5" style="57" bestFit="1" customWidth="1"/>
    <col min="6" max="6" width="10.25" style="57" bestFit="1" customWidth="1"/>
    <col min="7" max="7" width="6.5" style="57" bestFit="1" customWidth="1"/>
    <col min="8" max="8" width="10.25" style="57" bestFit="1" customWidth="1"/>
    <col min="9" max="9" width="6.5" style="57" bestFit="1" customWidth="1"/>
    <col min="10" max="10" width="10.25" style="57" bestFit="1" customWidth="1"/>
    <col min="11" max="11" width="7.5" style="57" bestFit="1" customWidth="1"/>
    <col min="12" max="12" width="10.25" style="57" bestFit="1" customWidth="1"/>
    <col min="13" max="13" width="7.5" style="57" bestFit="1" customWidth="1"/>
    <col min="14" max="14" width="10.25" style="57" bestFit="1" customWidth="1"/>
    <col min="15" max="15" width="7.5" style="57" customWidth="1"/>
    <col min="16" max="16" width="10.25" style="57" bestFit="1" customWidth="1"/>
    <col min="17" max="17" width="9" style="57"/>
    <col min="18" max="18" width="11.58203125" style="57" customWidth="1"/>
    <col min="19" max="256" width="9" style="57"/>
    <col min="257" max="257" width="30.75" style="57" customWidth="1"/>
    <col min="258" max="258" width="10.25" style="57" bestFit="1" customWidth="1"/>
    <col min="259" max="259" width="6.5" style="57" bestFit="1" customWidth="1"/>
    <col min="260" max="260" width="10.25" style="57" bestFit="1" customWidth="1"/>
    <col min="261" max="261" width="6.5" style="57" bestFit="1" customWidth="1"/>
    <col min="262" max="262" width="10.25" style="57" bestFit="1" customWidth="1"/>
    <col min="263" max="263" width="6.5" style="57" bestFit="1" customWidth="1"/>
    <col min="264" max="264" width="10.25" style="57" bestFit="1" customWidth="1"/>
    <col min="265" max="265" width="6.5" style="57" bestFit="1" customWidth="1"/>
    <col min="266" max="266" width="10.25" style="57" bestFit="1" customWidth="1"/>
    <col min="267" max="267" width="7.5" style="57" bestFit="1" customWidth="1"/>
    <col min="268" max="268" width="10.25" style="57" bestFit="1" customWidth="1"/>
    <col min="269" max="269" width="7.5" style="57" bestFit="1" customWidth="1"/>
    <col min="270" max="270" width="10.25" style="57" bestFit="1" customWidth="1"/>
    <col min="271" max="271" width="7.5" style="57" customWidth="1"/>
    <col min="272" max="272" width="10.25" style="57" bestFit="1" customWidth="1"/>
    <col min="273" max="273" width="9" style="57"/>
    <col min="274" max="274" width="11.58203125" style="57" customWidth="1"/>
    <col min="275" max="512" width="9" style="57"/>
    <col min="513" max="513" width="30.75" style="57" customWidth="1"/>
    <col min="514" max="514" width="10.25" style="57" bestFit="1" customWidth="1"/>
    <col min="515" max="515" width="6.5" style="57" bestFit="1" customWidth="1"/>
    <col min="516" max="516" width="10.25" style="57" bestFit="1" customWidth="1"/>
    <col min="517" max="517" width="6.5" style="57" bestFit="1" customWidth="1"/>
    <col min="518" max="518" width="10.25" style="57" bestFit="1" customWidth="1"/>
    <col min="519" max="519" width="6.5" style="57" bestFit="1" customWidth="1"/>
    <col min="520" max="520" width="10.25" style="57" bestFit="1" customWidth="1"/>
    <col min="521" max="521" width="6.5" style="57" bestFit="1" customWidth="1"/>
    <col min="522" max="522" width="10.25" style="57" bestFit="1" customWidth="1"/>
    <col min="523" max="523" width="7.5" style="57" bestFit="1" customWidth="1"/>
    <col min="524" max="524" width="10.25" style="57" bestFit="1" customWidth="1"/>
    <col min="525" max="525" width="7.5" style="57" bestFit="1" customWidth="1"/>
    <col min="526" max="526" width="10.25" style="57" bestFit="1" customWidth="1"/>
    <col min="527" max="527" width="7.5" style="57" customWidth="1"/>
    <col min="528" max="528" width="10.25" style="57" bestFit="1" customWidth="1"/>
    <col min="529" max="529" width="9" style="57"/>
    <col min="530" max="530" width="11.58203125" style="57" customWidth="1"/>
    <col min="531" max="768" width="9" style="57"/>
    <col min="769" max="769" width="30.75" style="57" customWidth="1"/>
    <col min="770" max="770" width="10.25" style="57" bestFit="1" customWidth="1"/>
    <col min="771" max="771" width="6.5" style="57" bestFit="1" customWidth="1"/>
    <col min="772" max="772" width="10.25" style="57" bestFit="1" customWidth="1"/>
    <col min="773" max="773" width="6.5" style="57" bestFit="1" customWidth="1"/>
    <col min="774" max="774" width="10.25" style="57" bestFit="1" customWidth="1"/>
    <col min="775" max="775" width="6.5" style="57" bestFit="1" customWidth="1"/>
    <col min="776" max="776" width="10.25" style="57" bestFit="1" customWidth="1"/>
    <col min="777" max="777" width="6.5" style="57" bestFit="1" customWidth="1"/>
    <col min="778" max="778" width="10.25" style="57" bestFit="1" customWidth="1"/>
    <col min="779" max="779" width="7.5" style="57" bestFit="1" customWidth="1"/>
    <col min="780" max="780" width="10.25" style="57" bestFit="1" customWidth="1"/>
    <col min="781" max="781" width="7.5" style="57" bestFit="1" customWidth="1"/>
    <col min="782" max="782" width="10.25" style="57" bestFit="1" customWidth="1"/>
    <col min="783" max="783" width="7.5" style="57" customWidth="1"/>
    <col min="784" max="784" width="10.25" style="57" bestFit="1" customWidth="1"/>
    <col min="785" max="785" width="9" style="57"/>
    <col min="786" max="786" width="11.58203125" style="57" customWidth="1"/>
    <col min="787" max="1024" width="9" style="57"/>
    <col min="1025" max="1025" width="30.75" style="57" customWidth="1"/>
    <col min="1026" max="1026" width="10.25" style="57" bestFit="1" customWidth="1"/>
    <col min="1027" max="1027" width="6.5" style="57" bestFit="1" customWidth="1"/>
    <col min="1028" max="1028" width="10.25" style="57" bestFit="1" customWidth="1"/>
    <col min="1029" max="1029" width="6.5" style="57" bestFit="1" customWidth="1"/>
    <col min="1030" max="1030" width="10.25" style="57" bestFit="1" customWidth="1"/>
    <col min="1031" max="1031" width="6.5" style="57" bestFit="1" customWidth="1"/>
    <col min="1032" max="1032" width="10.25" style="57" bestFit="1" customWidth="1"/>
    <col min="1033" max="1033" width="6.5" style="57" bestFit="1" customWidth="1"/>
    <col min="1034" max="1034" width="10.25" style="57" bestFit="1" customWidth="1"/>
    <col min="1035" max="1035" width="7.5" style="57" bestFit="1" customWidth="1"/>
    <col min="1036" max="1036" width="10.25" style="57" bestFit="1" customWidth="1"/>
    <col min="1037" max="1037" width="7.5" style="57" bestFit="1" customWidth="1"/>
    <col min="1038" max="1038" width="10.25" style="57" bestFit="1" customWidth="1"/>
    <col min="1039" max="1039" width="7.5" style="57" customWidth="1"/>
    <col min="1040" max="1040" width="10.25" style="57" bestFit="1" customWidth="1"/>
    <col min="1041" max="1041" width="9" style="57"/>
    <col min="1042" max="1042" width="11.58203125" style="57" customWidth="1"/>
    <col min="1043" max="1280" width="9" style="57"/>
    <col min="1281" max="1281" width="30.75" style="57" customWidth="1"/>
    <col min="1282" max="1282" width="10.25" style="57" bestFit="1" customWidth="1"/>
    <col min="1283" max="1283" width="6.5" style="57" bestFit="1" customWidth="1"/>
    <col min="1284" max="1284" width="10.25" style="57" bestFit="1" customWidth="1"/>
    <col min="1285" max="1285" width="6.5" style="57" bestFit="1" customWidth="1"/>
    <col min="1286" max="1286" width="10.25" style="57" bestFit="1" customWidth="1"/>
    <col min="1287" max="1287" width="6.5" style="57" bestFit="1" customWidth="1"/>
    <col min="1288" max="1288" width="10.25" style="57" bestFit="1" customWidth="1"/>
    <col min="1289" max="1289" width="6.5" style="57" bestFit="1" customWidth="1"/>
    <col min="1290" max="1290" width="10.25" style="57" bestFit="1" customWidth="1"/>
    <col min="1291" max="1291" width="7.5" style="57" bestFit="1" customWidth="1"/>
    <col min="1292" max="1292" width="10.25" style="57" bestFit="1" customWidth="1"/>
    <col min="1293" max="1293" width="7.5" style="57" bestFit="1" customWidth="1"/>
    <col min="1294" max="1294" width="10.25" style="57" bestFit="1" customWidth="1"/>
    <col min="1295" max="1295" width="7.5" style="57" customWidth="1"/>
    <col min="1296" max="1296" width="10.25" style="57" bestFit="1" customWidth="1"/>
    <col min="1297" max="1297" width="9" style="57"/>
    <col min="1298" max="1298" width="11.58203125" style="57" customWidth="1"/>
    <col min="1299" max="1536" width="9" style="57"/>
    <col min="1537" max="1537" width="30.75" style="57" customWidth="1"/>
    <col min="1538" max="1538" width="10.25" style="57" bestFit="1" customWidth="1"/>
    <col min="1539" max="1539" width="6.5" style="57" bestFit="1" customWidth="1"/>
    <col min="1540" max="1540" width="10.25" style="57" bestFit="1" customWidth="1"/>
    <col min="1541" max="1541" width="6.5" style="57" bestFit="1" customWidth="1"/>
    <col min="1542" max="1542" width="10.25" style="57" bestFit="1" customWidth="1"/>
    <col min="1543" max="1543" width="6.5" style="57" bestFit="1" customWidth="1"/>
    <col min="1544" max="1544" width="10.25" style="57" bestFit="1" customWidth="1"/>
    <col min="1545" max="1545" width="6.5" style="57" bestFit="1" customWidth="1"/>
    <col min="1546" max="1546" width="10.25" style="57" bestFit="1" customWidth="1"/>
    <col min="1547" max="1547" width="7.5" style="57" bestFit="1" customWidth="1"/>
    <col min="1548" max="1548" width="10.25" style="57" bestFit="1" customWidth="1"/>
    <col min="1549" max="1549" width="7.5" style="57" bestFit="1" customWidth="1"/>
    <col min="1550" max="1550" width="10.25" style="57" bestFit="1" customWidth="1"/>
    <col min="1551" max="1551" width="7.5" style="57" customWidth="1"/>
    <col min="1552" max="1552" width="10.25" style="57" bestFit="1" customWidth="1"/>
    <col min="1553" max="1553" width="9" style="57"/>
    <col min="1554" max="1554" width="11.58203125" style="57" customWidth="1"/>
    <col min="1555" max="1792" width="9" style="57"/>
    <col min="1793" max="1793" width="30.75" style="57" customWidth="1"/>
    <col min="1794" max="1794" width="10.25" style="57" bestFit="1" customWidth="1"/>
    <col min="1795" max="1795" width="6.5" style="57" bestFit="1" customWidth="1"/>
    <col min="1796" max="1796" width="10.25" style="57" bestFit="1" customWidth="1"/>
    <col min="1797" max="1797" width="6.5" style="57" bestFit="1" customWidth="1"/>
    <col min="1798" max="1798" width="10.25" style="57" bestFit="1" customWidth="1"/>
    <col min="1799" max="1799" width="6.5" style="57" bestFit="1" customWidth="1"/>
    <col min="1800" max="1800" width="10.25" style="57" bestFit="1" customWidth="1"/>
    <col min="1801" max="1801" width="6.5" style="57" bestFit="1" customWidth="1"/>
    <col min="1802" max="1802" width="10.25" style="57" bestFit="1" customWidth="1"/>
    <col min="1803" max="1803" width="7.5" style="57" bestFit="1" customWidth="1"/>
    <col min="1804" max="1804" width="10.25" style="57" bestFit="1" customWidth="1"/>
    <col min="1805" max="1805" width="7.5" style="57" bestFit="1" customWidth="1"/>
    <col min="1806" max="1806" width="10.25" style="57" bestFit="1" customWidth="1"/>
    <col min="1807" max="1807" width="7.5" style="57" customWidth="1"/>
    <col min="1808" max="1808" width="10.25" style="57" bestFit="1" customWidth="1"/>
    <col min="1809" max="1809" width="9" style="57"/>
    <col min="1810" max="1810" width="11.58203125" style="57" customWidth="1"/>
    <col min="1811" max="2048" width="9" style="57"/>
    <col min="2049" max="2049" width="30.75" style="57" customWidth="1"/>
    <col min="2050" max="2050" width="10.25" style="57" bestFit="1" customWidth="1"/>
    <col min="2051" max="2051" width="6.5" style="57" bestFit="1" customWidth="1"/>
    <col min="2052" max="2052" width="10.25" style="57" bestFit="1" customWidth="1"/>
    <col min="2053" max="2053" width="6.5" style="57" bestFit="1" customWidth="1"/>
    <col min="2054" max="2054" width="10.25" style="57" bestFit="1" customWidth="1"/>
    <col min="2055" max="2055" width="6.5" style="57" bestFit="1" customWidth="1"/>
    <col min="2056" max="2056" width="10.25" style="57" bestFit="1" customWidth="1"/>
    <col min="2057" max="2057" width="6.5" style="57" bestFit="1" customWidth="1"/>
    <col min="2058" max="2058" width="10.25" style="57" bestFit="1" customWidth="1"/>
    <col min="2059" max="2059" width="7.5" style="57" bestFit="1" customWidth="1"/>
    <col min="2060" max="2060" width="10.25" style="57" bestFit="1" customWidth="1"/>
    <col min="2061" max="2061" width="7.5" style="57" bestFit="1" customWidth="1"/>
    <col min="2062" max="2062" width="10.25" style="57" bestFit="1" customWidth="1"/>
    <col min="2063" max="2063" width="7.5" style="57" customWidth="1"/>
    <col min="2064" max="2064" width="10.25" style="57" bestFit="1" customWidth="1"/>
    <col min="2065" max="2065" width="9" style="57"/>
    <col min="2066" max="2066" width="11.58203125" style="57" customWidth="1"/>
    <col min="2067" max="2304" width="9" style="57"/>
    <col min="2305" max="2305" width="30.75" style="57" customWidth="1"/>
    <col min="2306" max="2306" width="10.25" style="57" bestFit="1" customWidth="1"/>
    <col min="2307" max="2307" width="6.5" style="57" bestFit="1" customWidth="1"/>
    <col min="2308" max="2308" width="10.25" style="57" bestFit="1" customWidth="1"/>
    <col min="2309" max="2309" width="6.5" style="57" bestFit="1" customWidth="1"/>
    <col min="2310" max="2310" width="10.25" style="57" bestFit="1" customWidth="1"/>
    <col min="2311" max="2311" width="6.5" style="57" bestFit="1" customWidth="1"/>
    <col min="2312" max="2312" width="10.25" style="57" bestFit="1" customWidth="1"/>
    <col min="2313" max="2313" width="6.5" style="57" bestFit="1" customWidth="1"/>
    <col min="2314" max="2314" width="10.25" style="57" bestFit="1" customWidth="1"/>
    <col min="2315" max="2315" width="7.5" style="57" bestFit="1" customWidth="1"/>
    <col min="2316" max="2316" width="10.25" style="57" bestFit="1" customWidth="1"/>
    <col min="2317" max="2317" width="7.5" style="57" bestFit="1" customWidth="1"/>
    <col min="2318" max="2318" width="10.25" style="57" bestFit="1" customWidth="1"/>
    <col min="2319" max="2319" width="7.5" style="57" customWidth="1"/>
    <col min="2320" max="2320" width="10.25" style="57" bestFit="1" customWidth="1"/>
    <col min="2321" max="2321" width="9" style="57"/>
    <col min="2322" max="2322" width="11.58203125" style="57" customWidth="1"/>
    <col min="2323" max="2560" width="9" style="57"/>
    <col min="2561" max="2561" width="30.75" style="57" customWidth="1"/>
    <col min="2562" max="2562" width="10.25" style="57" bestFit="1" customWidth="1"/>
    <col min="2563" max="2563" width="6.5" style="57" bestFit="1" customWidth="1"/>
    <col min="2564" max="2564" width="10.25" style="57" bestFit="1" customWidth="1"/>
    <col min="2565" max="2565" width="6.5" style="57" bestFit="1" customWidth="1"/>
    <col min="2566" max="2566" width="10.25" style="57" bestFit="1" customWidth="1"/>
    <col min="2567" max="2567" width="6.5" style="57" bestFit="1" customWidth="1"/>
    <col min="2568" max="2568" width="10.25" style="57" bestFit="1" customWidth="1"/>
    <col min="2569" max="2569" width="6.5" style="57" bestFit="1" customWidth="1"/>
    <col min="2570" max="2570" width="10.25" style="57" bestFit="1" customWidth="1"/>
    <col min="2571" max="2571" width="7.5" style="57" bestFit="1" customWidth="1"/>
    <col min="2572" max="2572" width="10.25" style="57" bestFit="1" customWidth="1"/>
    <col min="2573" max="2573" width="7.5" style="57" bestFit="1" customWidth="1"/>
    <col min="2574" max="2574" width="10.25" style="57" bestFit="1" customWidth="1"/>
    <col min="2575" max="2575" width="7.5" style="57" customWidth="1"/>
    <col min="2576" max="2576" width="10.25" style="57" bestFit="1" customWidth="1"/>
    <col min="2577" max="2577" width="9" style="57"/>
    <col min="2578" max="2578" width="11.58203125" style="57" customWidth="1"/>
    <col min="2579" max="2816" width="9" style="57"/>
    <col min="2817" max="2817" width="30.75" style="57" customWidth="1"/>
    <col min="2818" max="2818" width="10.25" style="57" bestFit="1" customWidth="1"/>
    <col min="2819" max="2819" width="6.5" style="57" bestFit="1" customWidth="1"/>
    <col min="2820" max="2820" width="10.25" style="57" bestFit="1" customWidth="1"/>
    <col min="2821" max="2821" width="6.5" style="57" bestFit="1" customWidth="1"/>
    <col min="2822" max="2822" width="10.25" style="57" bestFit="1" customWidth="1"/>
    <col min="2823" max="2823" width="6.5" style="57" bestFit="1" customWidth="1"/>
    <col min="2824" max="2824" width="10.25" style="57" bestFit="1" customWidth="1"/>
    <col min="2825" max="2825" width="6.5" style="57" bestFit="1" customWidth="1"/>
    <col min="2826" max="2826" width="10.25" style="57" bestFit="1" customWidth="1"/>
    <col min="2827" max="2827" width="7.5" style="57" bestFit="1" customWidth="1"/>
    <col min="2828" max="2828" width="10.25" style="57" bestFit="1" customWidth="1"/>
    <col min="2829" max="2829" width="7.5" style="57" bestFit="1" customWidth="1"/>
    <col min="2830" max="2830" width="10.25" style="57" bestFit="1" customWidth="1"/>
    <col min="2831" max="2831" width="7.5" style="57" customWidth="1"/>
    <col min="2832" max="2832" width="10.25" style="57" bestFit="1" customWidth="1"/>
    <col min="2833" max="2833" width="9" style="57"/>
    <col min="2834" max="2834" width="11.58203125" style="57" customWidth="1"/>
    <col min="2835" max="3072" width="9" style="57"/>
    <col min="3073" max="3073" width="30.75" style="57" customWidth="1"/>
    <col min="3074" max="3074" width="10.25" style="57" bestFit="1" customWidth="1"/>
    <col min="3075" max="3075" width="6.5" style="57" bestFit="1" customWidth="1"/>
    <col min="3076" max="3076" width="10.25" style="57" bestFit="1" customWidth="1"/>
    <col min="3077" max="3077" width="6.5" style="57" bestFit="1" customWidth="1"/>
    <col min="3078" max="3078" width="10.25" style="57" bestFit="1" customWidth="1"/>
    <col min="3079" max="3079" width="6.5" style="57" bestFit="1" customWidth="1"/>
    <col min="3080" max="3080" width="10.25" style="57" bestFit="1" customWidth="1"/>
    <col min="3081" max="3081" width="6.5" style="57" bestFit="1" customWidth="1"/>
    <col min="3082" max="3082" width="10.25" style="57" bestFit="1" customWidth="1"/>
    <col min="3083" max="3083" width="7.5" style="57" bestFit="1" customWidth="1"/>
    <col min="3084" max="3084" width="10.25" style="57" bestFit="1" customWidth="1"/>
    <col min="3085" max="3085" width="7.5" style="57" bestFit="1" customWidth="1"/>
    <col min="3086" max="3086" width="10.25" style="57" bestFit="1" customWidth="1"/>
    <col min="3087" max="3087" width="7.5" style="57" customWidth="1"/>
    <col min="3088" max="3088" width="10.25" style="57" bestFit="1" customWidth="1"/>
    <col min="3089" max="3089" width="9" style="57"/>
    <col min="3090" max="3090" width="11.58203125" style="57" customWidth="1"/>
    <col min="3091" max="3328" width="9" style="57"/>
    <col min="3329" max="3329" width="30.75" style="57" customWidth="1"/>
    <col min="3330" max="3330" width="10.25" style="57" bestFit="1" customWidth="1"/>
    <col min="3331" max="3331" width="6.5" style="57" bestFit="1" customWidth="1"/>
    <col min="3332" max="3332" width="10.25" style="57" bestFit="1" customWidth="1"/>
    <col min="3333" max="3333" width="6.5" style="57" bestFit="1" customWidth="1"/>
    <col min="3334" max="3334" width="10.25" style="57" bestFit="1" customWidth="1"/>
    <col min="3335" max="3335" width="6.5" style="57" bestFit="1" customWidth="1"/>
    <col min="3336" max="3336" width="10.25" style="57" bestFit="1" customWidth="1"/>
    <col min="3337" max="3337" width="6.5" style="57" bestFit="1" customWidth="1"/>
    <col min="3338" max="3338" width="10.25" style="57" bestFit="1" customWidth="1"/>
    <col min="3339" max="3339" width="7.5" style="57" bestFit="1" customWidth="1"/>
    <col min="3340" max="3340" width="10.25" style="57" bestFit="1" customWidth="1"/>
    <col min="3341" max="3341" width="7.5" style="57" bestFit="1" customWidth="1"/>
    <col min="3342" max="3342" width="10.25" style="57" bestFit="1" customWidth="1"/>
    <col min="3343" max="3343" width="7.5" style="57" customWidth="1"/>
    <col min="3344" max="3344" width="10.25" style="57" bestFit="1" customWidth="1"/>
    <col min="3345" max="3345" width="9" style="57"/>
    <col min="3346" max="3346" width="11.58203125" style="57" customWidth="1"/>
    <col min="3347" max="3584" width="9" style="57"/>
    <col min="3585" max="3585" width="30.75" style="57" customWidth="1"/>
    <col min="3586" max="3586" width="10.25" style="57" bestFit="1" customWidth="1"/>
    <col min="3587" max="3587" width="6.5" style="57" bestFit="1" customWidth="1"/>
    <col min="3588" max="3588" width="10.25" style="57" bestFit="1" customWidth="1"/>
    <col min="3589" max="3589" width="6.5" style="57" bestFit="1" customWidth="1"/>
    <col min="3590" max="3590" width="10.25" style="57" bestFit="1" customWidth="1"/>
    <col min="3591" max="3591" width="6.5" style="57" bestFit="1" customWidth="1"/>
    <col min="3592" max="3592" width="10.25" style="57" bestFit="1" customWidth="1"/>
    <col min="3593" max="3593" width="6.5" style="57" bestFit="1" customWidth="1"/>
    <col min="3594" max="3594" width="10.25" style="57" bestFit="1" customWidth="1"/>
    <col min="3595" max="3595" width="7.5" style="57" bestFit="1" customWidth="1"/>
    <col min="3596" max="3596" width="10.25" style="57" bestFit="1" customWidth="1"/>
    <col min="3597" max="3597" width="7.5" style="57" bestFit="1" customWidth="1"/>
    <col min="3598" max="3598" width="10.25" style="57" bestFit="1" customWidth="1"/>
    <col min="3599" max="3599" width="7.5" style="57" customWidth="1"/>
    <col min="3600" max="3600" width="10.25" style="57" bestFit="1" customWidth="1"/>
    <col min="3601" max="3601" width="9" style="57"/>
    <col min="3602" max="3602" width="11.58203125" style="57" customWidth="1"/>
    <col min="3603" max="3840" width="9" style="57"/>
    <col min="3841" max="3841" width="30.75" style="57" customWidth="1"/>
    <col min="3842" max="3842" width="10.25" style="57" bestFit="1" customWidth="1"/>
    <col min="3843" max="3843" width="6.5" style="57" bestFit="1" customWidth="1"/>
    <col min="3844" max="3844" width="10.25" style="57" bestFit="1" customWidth="1"/>
    <col min="3845" max="3845" width="6.5" style="57" bestFit="1" customWidth="1"/>
    <col min="3846" max="3846" width="10.25" style="57" bestFit="1" customWidth="1"/>
    <col min="3847" max="3847" width="6.5" style="57" bestFit="1" customWidth="1"/>
    <col min="3848" max="3848" width="10.25" style="57" bestFit="1" customWidth="1"/>
    <col min="3849" max="3849" width="6.5" style="57" bestFit="1" customWidth="1"/>
    <col min="3850" max="3850" width="10.25" style="57" bestFit="1" customWidth="1"/>
    <col min="3851" max="3851" width="7.5" style="57" bestFit="1" customWidth="1"/>
    <col min="3852" max="3852" width="10.25" style="57" bestFit="1" customWidth="1"/>
    <col min="3853" max="3853" width="7.5" style="57" bestFit="1" customWidth="1"/>
    <col min="3854" max="3854" width="10.25" style="57" bestFit="1" customWidth="1"/>
    <col min="3855" max="3855" width="7.5" style="57" customWidth="1"/>
    <col min="3856" max="3856" width="10.25" style="57" bestFit="1" customWidth="1"/>
    <col min="3857" max="3857" width="9" style="57"/>
    <col min="3858" max="3858" width="11.58203125" style="57" customWidth="1"/>
    <col min="3859" max="4096" width="9" style="57"/>
    <col min="4097" max="4097" width="30.75" style="57" customWidth="1"/>
    <col min="4098" max="4098" width="10.25" style="57" bestFit="1" customWidth="1"/>
    <col min="4099" max="4099" width="6.5" style="57" bestFit="1" customWidth="1"/>
    <col min="4100" max="4100" width="10.25" style="57" bestFit="1" customWidth="1"/>
    <col min="4101" max="4101" width="6.5" style="57" bestFit="1" customWidth="1"/>
    <col min="4102" max="4102" width="10.25" style="57" bestFit="1" customWidth="1"/>
    <col min="4103" max="4103" width="6.5" style="57" bestFit="1" customWidth="1"/>
    <col min="4104" max="4104" width="10.25" style="57" bestFit="1" customWidth="1"/>
    <col min="4105" max="4105" width="6.5" style="57" bestFit="1" customWidth="1"/>
    <col min="4106" max="4106" width="10.25" style="57" bestFit="1" customWidth="1"/>
    <col min="4107" max="4107" width="7.5" style="57" bestFit="1" customWidth="1"/>
    <col min="4108" max="4108" width="10.25" style="57" bestFit="1" customWidth="1"/>
    <col min="4109" max="4109" width="7.5" style="57" bestFit="1" customWidth="1"/>
    <col min="4110" max="4110" width="10.25" style="57" bestFit="1" customWidth="1"/>
    <col min="4111" max="4111" width="7.5" style="57" customWidth="1"/>
    <col min="4112" max="4112" width="10.25" style="57" bestFit="1" customWidth="1"/>
    <col min="4113" max="4113" width="9" style="57"/>
    <col min="4114" max="4114" width="11.58203125" style="57" customWidth="1"/>
    <col min="4115" max="4352" width="9" style="57"/>
    <col min="4353" max="4353" width="30.75" style="57" customWidth="1"/>
    <col min="4354" max="4354" width="10.25" style="57" bestFit="1" customWidth="1"/>
    <col min="4355" max="4355" width="6.5" style="57" bestFit="1" customWidth="1"/>
    <col min="4356" max="4356" width="10.25" style="57" bestFit="1" customWidth="1"/>
    <col min="4357" max="4357" width="6.5" style="57" bestFit="1" customWidth="1"/>
    <col min="4358" max="4358" width="10.25" style="57" bestFit="1" customWidth="1"/>
    <col min="4359" max="4359" width="6.5" style="57" bestFit="1" customWidth="1"/>
    <col min="4360" max="4360" width="10.25" style="57" bestFit="1" customWidth="1"/>
    <col min="4361" max="4361" width="6.5" style="57" bestFit="1" customWidth="1"/>
    <col min="4362" max="4362" width="10.25" style="57" bestFit="1" customWidth="1"/>
    <col min="4363" max="4363" width="7.5" style="57" bestFit="1" customWidth="1"/>
    <col min="4364" max="4364" width="10.25" style="57" bestFit="1" customWidth="1"/>
    <col min="4365" max="4365" width="7.5" style="57" bestFit="1" customWidth="1"/>
    <col min="4366" max="4366" width="10.25" style="57" bestFit="1" customWidth="1"/>
    <col min="4367" max="4367" width="7.5" style="57" customWidth="1"/>
    <col min="4368" max="4368" width="10.25" style="57" bestFit="1" customWidth="1"/>
    <col min="4369" max="4369" width="9" style="57"/>
    <col min="4370" max="4370" width="11.58203125" style="57" customWidth="1"/>
    <col min="4371" max="4608" width="9" style="57"/>
    <col min="4609" max="4609" width="30.75" style="57" customWidth="1"/>
    <col min="4610" max="4610" width="10.25" style="57" bestFit="1" customWidth="1"/>
    <col min="4611" max="4611" width="6.5" style="57" bestFit="1" customWidth="1"/>
    <col min="4612" max="4612" width="10.25" style="57" bestFit="1" customWidth="1"/>
    <col min="4613" max="4613" width="6.5" style="57" bestFit="1" customWidth="1"/>
    <col min="4614" max="4614" width="10.25" style="57" bestFit="1" customWidth="1"/>
    <col min="4615" max="4615" width="6.5" style="57" bestFit="1" customWidth="1"/>
    <col min="4616" max="4616" width="10.25" style="57" bestFit="1" customWidth="1"/>
    <col min="4617" max="4617" width="6.5" style="57" bestFit="1" customWidth="1"/>
    <col min="4618" max="4618" width="10.25" style="57" bestFit="1" customWidth="1"/>
    <col min="4619" max="4619" width="7.5" style="57" bestFit="1" customWidth="1"/>
    <col min="4620" max="4620" width="10.25" style="57" bestFit="1" customWidth="1"/>
    <col min="4621" max="4621" width="7.5" style="57" bestFit="1" customWidth="1"/>
    <col min="4622" max="4622" width="10.25" style="57" bestFit="1" customWidth="1"/>
    <col min="4623" max="4623" width="7.5" style="57" customWidth="1"/>
    <col min="4624" max="4624" width="10.25" style="57" bestFit="1" customWidth="1"/>
    <col min="4625" max="4625" width="9" style="57"/>
    <col min="4626" max="4626" width="11.58203125" style="57" customWidth="1"/>
    <col min="4627" max="4864" width="9" style="57"/>
    <col min="4865" max="4865" width="30.75" style="57" customWidth="1"/>
    <col min="4866" max="4866" width="10.25" style="57" bestFit="1" customWidth="1"/>
    <col min="4867" max="4867" width="6.5" style="57" bestFit="1" customWidth="1"/>
    <col min="4868" max="4868" width="10.25" style="57" bestFit="1" customWidth="1"/>
    <col min="4869" max="4869" width="6.5" style="57" bestFit="1" customWidth="1"/>
    <col min="4870" max="4870" width="10.25" style="57" bestFit="1" customWidth="1"/>
    <col min="4871" max="4871" width="6.5" style="57" bestFit="1" customWidth="1"/>
    <col min="4872" max="4872" width="10.25" style="57" bestFit="1" customWidth="1"/>
    <col min="4873" max="4873" width="6.5" style="57" bestFit="1" customWidth="1"/>
    <col min="4874" max="4874" width="10.25" style="57" bestFit="1" customWidth="1"/>
    <col min="4875" max="4875" width="7.5" style="57" bestFit="1" customWidth="1"/>
    <col min="4876" max="4876" width="10.25" style="57" bestFit="1" customWidth="1"/>
    <col min="4877" max="4877" width="7.5" style="57" bestFit="1" customWidth="1"/>
    <col min="4878" max="4878" width="10.25" style="57" bestFit="1" customWidth="1"/>
    <col min="4879" max="4879" width="7.5" style="57" customWidth="1"/>
    <col min="4880" max="4880" width="10.25" style="57" bestFit="1" customWidth="1"/>
    <col min="4881" max="4881" width="9" style="57"/>
    <col min="4882" max="4882" width="11.58203125" style="57" customWidth="1"/>
    <col min="4883" max="5120" width="9" style="57"/>
    <col min="5121" max="5121" width="30.75" style="57" customWidth="1"/>
    <col min="5122" max="5122" width="10.25" style="57" bestFit="1" customWidth="1"/>
    <col min="5123" max="5123" width="6.5" style="57" bestFit="1" customWidth="1"/>
    <col min="5124" max="5124" width="10.25" style="57" bestFit="1" customWidth="1"/>
    <col min="5125" max="5125" width="6.5" style="57" bestFit="1" customWidth="1"/>
    <col min="5126" max="5126" width="10.25" style="57" bestFit="1" customWidth="1"/>
    <col min="5127" max="5127" width="6.5" style="57" bestFit="1" customWidth="1"/>
    <col min="5128" max="5128" width="10.25" style="57" bestFit="1" customWidth="1"/>
    <col min="5129" max="5129" width="6.5" style="57" bestFit="1" customWidth="1"/>
    <col min="5130" max="5130" width="10.25" style="57" bestFit="1" customWidth="1"/>
    <col min="5131" max="5131" width="7.5" style="57" bestFit="1" customWidth="1"/>
    <col min="5132" max="5132" width="10.25" style="57" bestFit="1" customWidth="1"/>
    <col min="5133" max="5133" width="7.5" style="57" bestFit="1" customWidth="1"/>
    <col min="5134" max="5134" width="10.25" style="57" bestFit="1" customWidth="1"/>
    <col min="5135" max="5135" width="7.5" style="57" customWidth="1"/>
    <col min="5136" max="5136" width="10.25" style="57" bestFit="1" customWidth="1"/>
    <col min="5137" max="5137" width="9" style="57"/>
    <col min="5138" max="5138" width="11.58203125" style="57" customWidth="1"/>
    <col min="5139" max="5376" width="9" style="57"/>
    <col min="5377" max="5377" width="30.75" style="57" customWidth="1"/>
    <col min="5378" max="5378" width="10.25" style="57" bestFit="1" customWidth="1"/>
    <col min="5379" max="5379" width="6.5" style="57" bestFit="1" customWidth="1"/>
    <col min="5380" max="5380" width="10.25" style="57" bestFit="1" customWidth="1"/>
    <col min="5381" max="5381" width="6.5" style="57" bestFit="1" customWidth="1"/>
    <col min="5382" max="5382" width="10.25" style="57" bestFit="1" customWidth="1"/>
    <col min="5383" max="5383" width="6.5" style="57" bestFit="1" customWidth="1"/>
    <col min="5384" max="5384" width="10.25" style="57" bestFit="1" customWidth="1"/>
    <col min="5385" max="5385" width="6.5" style="57" bestFit="1" customWidth="1"/>
    <col min="5386" max="5386" width="10.25" style="57" bestFit="1" customWidth="1"/>
    <col min="5387" max="5387" width="7.5" style="57" bestFit="1" customWidth="1"/>
    <col min="5388" max="5388" width="10.25" style="57" bestFit="1" customWidth="1"/>
    <col min="5389" max="5389" width="7.5" style="57" bestFit="1" customWidth="1"/>
    <col min="5390" max="5390" width="10.25" style="57" bestFit="1" customWidth="1"/>
    <col min="5391" max="5391" width="7.5" style="57" customWidth="1"/>
    <col min="5392" max="5392" width="10.25" style="57" bestFit="1" customWidth="1"/>
    <col min="5393" max="5393" width="9" style="57"/>
    <col min="5394" max="5394" width="11.58203125" style="57" customWidth="1"/>
    <col min="5395" max="5632" width="9" style="57"/>
    <col min="5633" max="5633" width="30.75" style="57" customWidth="1"/>
    <col min="5634" max="5634" width="10.25" style="57" bestFit="1" customWidth="1"/>
    <col min="5635" max="5635" width="6.5" style="57" bestFit="1" customWidth="1"/>
    <col min="5636" max="5636" width="10.25" style="57" bestFit="1" customWidth="1"/>
    <col min="5637" max="5637" width="6.5" style="57" bestFit="1" customWidth="1"/>
    <col min="5638" max="5638" width="10.25" style="57" bestFit="1" customWidth="1"/>
    <col min="5639" max="5639" width="6.5" style="57" bestFit="1" customWidth="1"/>
    <col min="5640" max="5640" width="10.25" style="57" bestFit="1" customWidth="1"/>
    <col min="5641" max="5641" width="6.5" style="57" bestFit="1" customWidth="1"/>
    <col min="5642" max="5642" width="10.25" style="57" bestFit="1" customWidth="1"/>
    <col min="5643" max="5643" width="7.5" style="57" bestFit="1" customWidth="1"/>
    <col min="5644" max="5644" width="10.25" style="57" bestFit="1" customWidth="1"/>
    <col min="5645" max="5645" width="7.5" style="57" bestFit="1" customWidth="1"/>
    <col min="5646" max="5646" width="10.25" style="57" bestFit="1" customWidth="1"/>
    <col min="5647" max="5647" width="7.5" style="57" customWidth="1"/>
    <col min="5648" max="5648" width="10.25" style="57" bestFit="1" customWidth="1"/>
    <col min="5649" max="5649" width="9" style="57"/>
    <col min="5650" max="5650" width="11.58203125" style="57" customWidth="1"/>
    <col min="5651" max="5888" width="9" style="57"/>
    <col min="5889" max="5889" width="30.75" style="57" customWidth="1"/>
    <col min="5890" max="5890" width="10.25" style="57" bestFit="1" customWidth="1"/>
    <col min="5891" max="5891" width="6.5" style="57" bestFit="1" customWidth="1"/>
    <col min="5892" max="5892" width="10.25" style="57" bestFit="1" customWidth="1"/>
    <col min="5893" max="5893" width="6.5" style="57" bestFit="1" customWidth="1"/>
    <col min="5894" max="5894" width="10.25" style="57" bestFit="1" customWidth="1"/>
    <col min="5895" max="5895" width="6.5" style="57" bestFit="1" customWidth="1"/>
    <col min="5896" max="5896" width="10.25" style="57" bestFit="1" customWidth="1"/>
    <col min="5897" max="5897" width="6.5" style="57" bestFit="1" customWidth="1"/>
    <col min="5898" max="5898" width="10.25" style="57" bestFit="1" customWidth="1"/>
    <col min="5899" max="5899" width="7.5" style="57" bestFit="1" customWidth="1"/>
    <col min="5900" max="5900" width="10.25" style="57" bestFit="1" customWidth="1"/>
    <col min="5901" max="5901" width="7.5" style="57" bestFit="1" customWidth="1"/>
    <col min="5902" max="5902" width="10.25" style="57" bestFit="1" customWidth="1"/>
    <col min="5903" max="5903" width="7.5" style="57" customWidth="1"/>
    <col min="5904" max="5904" width="10.25" style="57" bestFit="1" customWidth="1"/>
    <col min="5905" max="5905" width="9" style="57"/>
    <col min="5906" max="5906" width="11.58203125" style="57" customWidth="1"/>
    <col min="5907" max="6144" width="9" style="57"/>
    <col min="6145" max="6145" width="30.75" style="57" customWidth="1"/>
    <col min="6146" max="6146" width="10.25" style="57" bestFit="1" customWidth="1"/>
    <col min="6147" max="6147" width="6.5" style="57" bestFit="1" customWidth="1"/>
    <col min="6148" max="6148" width="10.25" style="57" bestFit="1" customWidth="1"/>
    <col min="6149" max="6149" width="6.5" style="57" bestFit="1" customWidth="1"/>
    <col min="6150" max="6150" width="10.25" style="57" bestFit="1" customWidth="1"/>
    <col min="6151" max="6151" width="6.5" style="57" bestFit="1" customWidth="1"/>
    <col min="6152" max="6152" width="10.25" style="57" bestFit="1" customWidth="1"/>
    <col min="6153" max="6153" width="6.5" style="57" bestFit="1" customWidth="1"/>
    <col min="6154" max="6154" width="10.25" style="57" bestFit="1" customWidth="1"/>
    <col min="6155" max="6155" width="7.5" style="57" bestFit="1" customWidth="1"/>
    <col min="6156" max="6156" width="10.25" style="57" bestFit="1" customWidth="1"/>
    <col min="6157" max="6157" width="7.5" style="57" bestFit="1" customWidth="1"/>
    <col min="6158" max="6158" width="10.25" style="57" bestFit="1" customWidth="1"/>
    <col min="6159" max="6159" width="7.5" style="57" customWidth="1"/>
    <col min="6160" max="6160" width="10.25" style="57" bestFit="1" customWidth="1"/>
    <col min="6161" max="6161" width="9" style="57"/>
    <col min="6162" max="6162" width="11.58203125" style="57" customWidth="1"/>
    <col min="6163" max="6400" width="9" style="57"/>
    <col min="6401" max="6401" width="30.75" style="57" customWidth="1"/>
    <col min="6402" max="6402" width="10.25" style="57" bestFit="1" customWidth="1"/>
    <col min="6403" max="6403" width="6.5" style="57" bestFit="1" customWidth="1"/>
    <col min="6404" max="6404" width="10.25" style="57" bestFit="1" customWidth="1"/>
    <col min="6405" max="6405" width="6.5" style="57" bestFit="1" customWidth="1"/>
    <col min="6406" max="6406" width="10.25" style="57" bestFit="1" customWidth="1"/>
    <col min="6407" max="6407" width="6.5" style="57" bestFit="1" customWidth="1"/>
    <col min="6408" max="6408" width="10.25" style="57" bestFit="1" customWidth="1"/>
    <col min="6409" max="6409" width="6.5" style="57" bestFit="1" customWidth="1"/>
    <col min="6410" max="6410" width="10.25" style="57" bestFit="1" customWidth="1"/>
    <col min="6411" max="6411" width="7.5" style="57" bestFit="1" customWidth="1"/>
    <col min="6412" max="6412" width="10.25" style="57" bestFit="1" customWidth="1"/>
    <col min="6413" max="6413" width="7.5" style="57" bestFit="1" customWidth="1"/>
    <col min="6414" max="6414" width="10.25" style="57" bestFit="1" customWidth="1"/>
    <col min="6415" max="6415" width="7.5" style="57" customWidth="1"/>
    <col min="6416" max="6416" width="10.25" style="57" bestFit="1" customWidth="1"/>
    <col min="6417" max="6417" width="9" style="57"/>
    <col min="6418" max="6418" width="11.58203125" style="57" customWidth="1"/>
    <col min="6419" max="6656" width="9" style="57"/>
    <col min="6657" max="6657" width="30.75" style="57" customWidth="1"/>
    <col min="6658" max="6658" width="10.25" style="57" bestFit="1" customWidth="1"/>
    <col min="6659" max="6659" width="6.5" style="57" bestFit="1" customWidth="1"/>
    <col min="6660" max="6660" width="10.25" style="57" bestFit="1" customWidth="1"/>
    <col min="6661" max="6661" width="6.5" style="57" bestFit="1" customWidth="1"/>
    <col min="6662" max="6662" width="10.25" style="57" bestFit="1" customWidth="1"/>
    <col min="6663" max="6663" width="6.5" style="57" bestFit="1" customWidth="1"/>
    <col min="6664" max="6664" width="10.25" style="57" bestFit="1" customWidth="1"/>
    <col min="6665" max="6665" width="6.5" style="57" bestFit="1" customWidth="1"/>
    <col min="6666" max="6666" width="10.25" style="57" bestFit="1" customWidth="1"/>
    <col min="6667" max="6667" width="7.5" style="57" bestFit="1" customWidth="1"/>
    <col min="6668" max="6668" width="10.25" style="57" bestFit="1" customWidth="1"/>
    <col min="6669" max="6669" width="7.5" style="57" bestFit="1" customWidth="1"/>
    <col min="6670" max="6670" width="10.25" style="57" bestFit="1" customWidth="1"/>
    <col min="6671" max="6671" width="7.5" style="57" customWidth="1"/>
    <col min="6672" max="6672" width="10.25" style="57" bestFit="1" customWidth="1"/>
    <col min="6673" max="6673" width="9" style="57"/>
    <col min="6674" max="6674" width="11.58203125" style="57" customWidth="1"/>
    <col min="6675" max="6912" width="9" style="57"/>
    <col min="6913" max="6913" width="30.75" style="57" customWidth="1"/>
    <col min="6914" max="6914" width="10.25" style="57" bestFit="1" customWidth="1"/>
    <col min="6915" max="6915" width="6.5" style="57" bestFit="1" customWidth="1"/>
    <col min="6916" max="6916" width="10.25" style="57" bestFit="1" customWidth="1"/>
    <col min="6917" max="6917" width="6.5" style="57" bestFit="1" customWidth="1"/>
    <col min="6918" max="6918" width="10.25" style="57" bestFit="1" customWidth="1"/>
    <col min="6919" max="6919" width="6.5" style="57" bestFit="1" customWidth="1"/>
    <col min="6920" max="6920" width="10.25" style="57" bestFit="1" customWidth="1"/>
    <col min="6921" max="6921" width="6.5" style="57" bestFit="1" customWidth="1"/>
    <col min="6922" max="6922" width="10.25" style="57" bestFit="1" customWidth="1"/>
    <col min="6923" max="6923" width="7.5" style="57" bestFit="1" customWidth="1"/>
    <col min="6924" max="6924" width="10.25" style="57" bestFit="1" customWidth="1"/>
    <col min="6925" max="6925" width="7.5" style="57" bestFit="1" customWidth="1"/>
    <col min="6926" max="6926" width="10.25" style="57" bestFit="1" customWidth="1"/>
    <col min="6927" max="6927" width="7.5" style="57" customWidth="1"/>
    <col min="6928" max="6928" width="10.25" style="57" bestFit="1" customWidth="1"/>
    <col min="6929" max="6929" width="9" style="57"/>
    <col min="6930" max="6930" width="11.58203125" style="57" customWidth="1"/>
    <col min="6931" max="7168" width="9" style="57"/>
    <col min="7169" max="7169" width="30.75" style="57" customWidth="1"/>
    <col min="7170" max="7170" width="10.25" style="57" bestFit="1" customWidth="1"/>
    <col min="7171" max="7171" width="6.5" style="57" bestFit="1" customWidth="1"/>
    <col min="7172" max="7172" width="10.25" style="57" bestFit="1" customWidth="1"/>
    <col min="7173" max="7173" width="6.5" style="57" bestFit="1" customWidth="1"/>
    <col min="7174" max="7174" width="10.25" style="57" bestFit="1" customWidth="1"/>
    <col min="7175" max="7175" width="6.5" style="57" bestFit="1" customWidth="1"/>
    <col min="7176" max="7176" width="10.25" style="57" bestFit="1" customWidth="1"/>
    <col min="7177" max="7177" width="6.5" style="57" bestFit="1" customWidth="1"/>
    <col min="7178" max="7178" width="10.25" style="57" bestFit="1" customWidth="1"/>
    <col min="7179" max="7179" width="7.5" style="57" bestFit="1" customWidth="1"/>
    <col min="7180" max="7180" width="10.25" style="57" bestFit="1" customWidth="1"/>
    <col min="7181" max="7181" width="7.5" style="57" bestFit="1" customWidth="1"/>
    <col min="7182" max="7182" width="10.25" style="57" bestFit="1" customWidth="1"/>
    <col min="7183" max="7183" width="7.5" style="57" customWidth="1"/>
    <col min="7184" max="7184" width="10.25" style="57" bestFit="1" customWidth="1"/>
    <col min="7185" max="7185" width="9" style="57"/>
    <col min="7186" max="7186" width="11.58203125" style="57" customWidth="1"/>
    <col min="7187" max="7424" width="9" style="57"/>
    <col min="7425" max="7425" width="30.75" style="57" customWidth="1"/>
    <col min="7426" max="7426" width="10.25" style="57" bestFit="1" customWidth="1"/>
    <col min="7427" max="7427" width="6.5" style="57" bestFit="1" customWidth="1"/>
    <col min="7428" max="7428" width="10.25" style="57" bestFit="1" customWidth="1"/>
    <col min="7429" max="7429" width="6.5" style="57" bestFit="1" customWidth="1"/>
    <col min="7430" max="7430" width="10.25" style="57" bestFit="1" customWidth="1"/>
    <col min="7431" max="7431" width="6.5" style="57" bestFit="1" customWidth="1"/>
    <col min="7432" max="7432" width="10.25" style="57" bestFit="1" customWidth="1"/>
    <col min="7433" max="7433" width="6.5" style="57" bestFit="1" customWidth="1"/>
    <col min="7434" max="7434" width="10.25" style="57" bestFit="1" customWidth="1"/>
    <col min="7435" max="7435" width="7.5" style="57" bestFit="1" customWidth="1"/>
    <col min="7436" max="7436" width="10.25" style="57" bestFit="1" customWidth="1"/>
    <col min="7437" max="7437" width="7.5" style="57" bestFit="1" customWidth="1"/>
    <col min="7438" max="7438" width="10.25" style="57" bestFit="1" customWidth="1"/>
    <col min="7439" max="7439" width="7.5" style="57" customWidth="1"/>
    <col min="7440" max="7440" width="10.25" style="57" bestFit="1" customWidth="1"/>
    <col min="7441" max="7441" width="9" style="57"/>
    <col min="7442" max="7442" width="11.58203125" style="57" customWidth="1"/>
    <col min="7443" max="7680" width="9" style="57"/>
    <col min="7681" max="7681" width="30.75" style="57" customWidth="1"/>
    <col min="7682" max="7682" width="10.25" style="57" bestFit="1" customWidth="1"/>
    <col min="7683" max="7683" width="6.5" style="57" bestFit="1" customWidth="1"/>
    <col min="7684" max="7684" width="10.25" style="57" bestFit="1" customWidth="1"/>
    <col min="7685" max="7685" width="6.5" style="57" bestFit="1" customWidth="1"/>
    <col min="7686" max="7686" width="10.25" style="57" bestFit="1" customWidth="1"/>
    <col min="7687" max="7687" width="6.5" style="57" bestFit="1" customWidth="1"/>
    <col min="7688" max="7688" width="10.25" style="57" bestFit="1" customWidth="1"/>
    <col min="7689" max="7689" width="6.5" style="57" bestFit="1" customWidth="1"/>
    <col min="7690" max="7690" width="10.25" style="57" bestFit="1" customWidth="1"/>
    <col min="7691" max="7691" width="7.5" style="57" bestFit="1" customWidth="1"/>
    <col min="7692" max="7692" width="10.25" style="57" bestFit="1" customWidth="1"/>
    <col min="7693" max="7693" width="7.5" style="57" bestFit="1" customWidth="1"/>
    <col min="7694" max="7694" width="10.25" style="57" bestFit="1" customWidth="1"/>
    <col min="7695" max="7695" width="7.5" style="57" customWidth="1"/>
    <col min="7696" max="7696" width="10.25" style="57" bestFit="1" customWidth="1"/>
    <col min="7697" max="7697" width="9" style="57"/>
    <col min="7698" max="7698" width="11.58203125" style="57" customWidth="1"/>
    <col min="7699" max="7936" width="9" style="57"/>
    <col min="7937" max="7937" width="30.75" style="57" customWidth="1"/>
    <col min="7938" max="7938" width="10.25" style="57" bestFit="1" customWidth="1"/>
    <col min="7939" max="7939" width="6.5" style="57" bestFit="1" customWidth="1"/>
    <col min="7940" max="7940" width="10.25" style="57" bestFit="1" customWidth="1"/>
    <col min="7941" max="7941" width="6.5" style="57" bestFit="1" customWidth="1"/>
    <col min="7942" max="7942" width="10.25" style="57" bestFit="1" customWidth="1"/>
    <col min="7943" max="7943" width="6.5" style="57" bestFit="1" customWidth="1"/>
    <col min="7944" max="7944" width="10.25" style="57" bestFit="1" customWidth="1"/>
    <col min="7945" max="7945" width="6.5" style="57" bestFit="1" customWidth="1"/>
    <col min="7946" max="7946" width="10.25" style="57" bestFit="1" customWidth="1"/>
    <col min="7947" max="7947" width="7.5" style="57" bestFit="1" customWidth="1"/>
    <col min="7948" max="7948" width="10.25" style="57" bestFit="1" customWidth="1"/>
    <col min="7949" max="7949" width="7.5" style="57" bestFit="1" customWidth="1"/>
    <col min="7950" max="7950" width="10.25" style="57" bestFit="1" customWidth="1"/>
    <col min="7951" max="7951" width="7.5" style="57" customWidth="1"/>
    <col min="7952" max="7952" width="10.25" style="57" bestFit="1" customWidth="1"/>
    <col min="7953" max="7953" width="9" style="57"/>
    <col min="7954" max="7954" width="11.58203125" style="57" customWidth="1"/>
    <col min="7955" max="8192" width="9" style="57"/>
    <col min="8193" max="8193" width="30.75" style="57" customWidth="1"/>
    <col min="8194" max="8194" width="10.25" style="57" bestFit="1" customWidth="1"/>
    <col min="8195" max="8195" width="6.5" style="57" bestFit="1" customWidth="1"/>
    <col min="8196" max="8196" width="10.25" style="57" bestFit="1" customWidth="1"/>
    <col min="8197" max="8197" width="6.5" style="57" bestFit="1" customWidth="1"/>
    <col min="8198" max="8198" width="10.25" style="57" bestFit="1" customWidth="1"/>
    <col min="8199" max="8199" width="6.5" style="57" bestFit="1" customWidth="1"/>
    <col min="8200" max="8200" width="10.25" style="57" bestFit="1" customWidth="1"/>
    <col min="8201" max="8201" width="6.5" style="57" bestFit="1" customWidth="1"/>
    <col min="8202" max="8202" width="10.25" style="57" bestFit="1" customWidth="1"/>
    <col min="8203" max="8203" width="7.5" style="57" bestFit="1" customWidth="1"/>
    <col min="8204" max="8204" width="10.25" style="57" bestFit="1" customWidth="1"/>
    <col min="8205" max="8205" width="7.5" style="57" bestFit="1" customWidth="1"/>
    <col min="8206" max="8206" width="10.25" style="57" bestFit="1" customWidth="1"/>
    <col min="8207" max="8207" width="7.5" style="57" customWidth="1"/>
    <col min="8208" max="8208" width="10.25" style="57" bestFit="1" customWidth="1"/>
    <col min="8209" max="8209" width="9" style="57"/>
    <col min="8210" max="8210" width="11.58203125" style="57" customWidth="1"/>
    <col min="8211" max="8448" width="9" style="57"/>
    <col min="8449" max="8449" width="30.75" style="57" customWidth="1"/>
    <col min="8450" max="8450" width="10.25" style="57" bestFit="1" customWidth="1"/>
    <col min="8451" max="8451" width="6.5" style="57" bestFit="1" customWidth="1"/>
    <col min="8452" max="8452" width="10.25" style="57" bestFit="1" customWidth="1"/>
    <col min="8453" max="8453" width="6.5" style="57" bestFit="1" customWidth="1"/>
    <col min="8454" max="8454" width="10.25" style="57" bestFit="1" customWidth="1"/>
    <col min="8455" max="8455" width="6.5" style="57" bestFit="1" customWidth="1"/>
    <col min="8456" max="8456" width="10.25" style="57" bestFit="1" customWidth="1"/>
    <col min="8457" max="8457" width="6.5" style="57" bestFit="1" customWidth="1"/>
    <col min="8458" max="8458" width="10.25" style="57" bestFit="1" customWidth="1"/>
    <col min="8459" max="8459" width="7.5" style="57" bestFit="1" customWidth="1"/>
    <col min="8460" max="8460" width="10.25" style="57" bestFit="1" customWidth="1"/>
    <col min="8461" max="8461" width="7.5" style="57" bestFit="1" customWidth="1"/>
    <col min="8462" max="8462" width="10.25" style="57" bestFit="1" customWidth="1"/>
    <col min="8463" max="8463" width="7.5" style="57" customWidth="1"/>
    <col min="8464" max="8464" width="10.25" style="57" bestFit="1" customWidth="1"/>
    <col min="8465" max="8465" width="9" style="57"/>
    <col min="8466" max="8466" width="11.58203125" style="57" customWidth="1"/>
    <col min="8467" max="8704" width="9" style="57"/>
    <col min="8705" max="8705" width="30.75" style="57" customWidth="1"/>
    <col min="8706" max="8706" width="10.25" style="57" bestFit="1" customWidth="1"/>
    <col min="8707" max="8707" width="6.5" style="57" bestFit="1" customWidth="1"/>
    <col min="8708" max="8708" width="10.25" style="57" bestFit="1" customWidth="1"/>
    <col min="8709" max="8709" width="6.5" style="57" bestFit="1" customWidth="1"/>
    <col min="8710" max="8710" width="10.25" style="57" bestFit="1" customWidth="1"/>
    <col min="8711" max="8711" width="6.5" style="57" bestFit="1" customWidth="1"/>
    <col min="8712" max="8712" width="10.25" style="57" bestFit="1" customWidth="1"/>
    <col min="8713" max="8713" width="6.5" style="57" bestFit="1" customWidth="1"/>
    <col min="8714" max="8714" width="10.25" style="57" bestFit="1" customWidth="1"/>
    <col min="8715" max="8715" width="7.5" style="57" bestFit="1" customWidth="1"/>
    <col min="8716" max="8716" width="10.25" style="57" bestFit="1" customWidth="1"/>
    <col min="8717" max="8717" width="7.5" style="57" bestFit="1" customWidth="1"/>
    <col min="8718" max="8718" width="10.25" style="57" bestFit="1" customWidth="1"/>
    <col min="8719" max="8719" width="7.5" style="57" customWidth="1"/>
    <col min="8720" max="8720" width="10.25" style="57" bestFit="1" customWidth="1"/>
    <col min="8721" max="8721" width="9" style="57"/>
    <col min="8722" max="8722" width="11.58203125" style="57" customWidth="1"/>
    <col min="8723" max="8960" width="9" style="57"/>
    <col min="8961" max="8961" width="30.75" style="57" customWidth="1"/>
    <col min="8962" max="8962" width="10.25" style="57" bestFit="1" customWidth="1"/>
    <col min="8963" max="8963" width="6.5" style="57" bestFit="1" customWidth="1"/>
    <col min="8964" max="8964" width="10.25" style="57" bestFit="1" customWidth="1"/>
    <col min="8965" max="8965" width="6.5" style="57" bestFit="1" customWidth="1"/>
    <col min="8966" max="8966" width="10.25" style="57" bestFit="1" customWidth="1"/>
    <col min="8967" max="8967" width="6.5" style="57" bestFit="1" customWidth="1"/>
    <col min="8968" max="8968" width="10.25" style="57" bestFit="1" customWidth="1"/>
    <col min="8969" max="8969" width="6.5" style="57" bestFit="1" customWidth="1"/>
    <col min="8970" max="8970" width="10.25" style="57" bestFit="1" customWidth="1"/>
    <col min="8971" max="8971" width="7.5" style="57" bestFit="1" customWidth="1"/>
    <col min="8972" max="8972" width="10.25" style="57" bestFit="1" customWidth="1"/>
    <col min="8973" max="8973" width="7.5" style="57" bestFit="1" customWidth="1"/>
    <col min="8974" max="8974" width="10.25" style="57" bestFit="1" customWidth="1"/>
    <col min="8975" max="8975" width="7.5" style="57" customWidth="1"/>
    <col min="8976" max="8976" width="10.25" style="57" bestFit="1" customWidth="1"/>
    <col min="8977" max="8977" width="9" style="57"/>
    <col min="8978" max="8978" width="11.58203125" style="57" customWidth="1"/>
    <col min="8979" max="9216" width="9" style="57"/>
    <col min="9217" max="9217" width="30.75" style="57" customWidth="1"/>
    <col min="9218" max="9218" width="10.25" style="57" bestFit="1" customWidth="1"/>
    <col min="9219" max="9219" width="6.5" style="57" bestFit="1" customWidth="1"/>
    <col min="9220" max="9220" width="10.25" style="57" bestFit="1" customWidth="1"/>
    <col min="9221" max="9221" width="6.5" style="57" bestFit="1" customWidth="1"/>
    <col min="9222" max="9222" width="10.25" style="57" bestFit="1" customWidth="1"/>
    <col min="9223" max="9223" width="6.5" style="57" bestFit="1" customWidth="1"/>
    <col min="9224" max="9224" width="10.25" style="57" bestFit="1" customWidth="1"/>
    <col min="9225" max="9225" width="6.5" style="57" bestFit="1" customWidth="1"/>
    <col min="9226" max="9226" width="10.25" style="57" bestFit="1" customWidth="1"/>
    <col min="9227" max="9227" width="7.5" style="57" bestFit="1" customWidth="1"/>
    <col min="9228" max="9228" width="10.25" style="57" bestFit="1" customWidth="1"/>
    <col min="9229" max="9229" width="7.5" style="57" bestFit="1" customWidth="1"/>
    <col min="9230" max="9230" width="10.25" style="57" bestFit="1" customWidth="1"/>
    <col min="9231" max="9231" width="7.5" style="57" customWidth="1"/>
    <col min="9232" max="9232" width="10.25" style="57" bestFit="1" customWidth="1"/>
    <col min="9233" max="9233" width="9" style="57"/>
    <col min="9234" max="9234" width="11.58203125" style="57" customWidth="1"/>
    <col min="9235" max="9472" width="9" style="57"/>
    <col min="9473" max="9473" width="30.75" style="57" customWidth="1"/>
    <col min="9474" max="9474" width="10.25" style="57" bestFit="1" customWidth="1"/>
    <col min="9475" max="9475" width="6.5" style="57" bestFit="1" customWidth="1"/>
    <col min="9476" max="9476" width="10.25" style="57" bestFit="1" customWidth="1"/>
    <col min="9477" max="9477" width="6.5" style="57" bestFit="1" customWidth="1"/>
    <col min="9478" max="9478" width="10.25" style="57" bestFit="1" customWidth="1"/>
    <col min="9479" max="9479" width="6.5" style="57" bestFit="1" customWidth="1"/>
    <col min="9480" max="9480" width="10.25" style="57" bestFit="1" customWidth="1"/>
    <col min="9481" max="9481" width="6.5" style="57" bestFit="1" customWidth="1"/>
    <col min="9482" max="9482" width="10.25" style="57" bestFit="1" customWidth="1"/>
    <col min="9483" max="9483" width="7.5" style="57" bestFit="1" customWidth="1"/>
    <col min="9484" max="9484" width="10.25" style="57" bestFit="1" customWidth="1"/>
    <col min="9485" max="9485" width="7.5" style="57" bestFit="1" customWidth="1"/>
    <col min="9486" max="9486" width="10.25" style="57" bestFit="1" customWidth="1"/>
    <col min="9487" max="9487" width="7.5" style="57" customWidth="1"/>
    <col min="9488" max="9488" width="10.25" style="57" bestFit="1" customWidth="1"/>
    <col min="9489" max="9489" width="9" style="57"/>
    <col min="9490" max="9490" width="11.58203125" style="57" customWidth="1"/>
    <col min="9491" max="9728" width="9" style="57"/>
    <col min="9729" max="9729" width="30.75" style="57" customWidth="1"/>
    <col min="9730" max="9730" width="10.25" style="57" bestFit="1" customWidth="1"/>
    <col min="9731" max="9731" width="6.5" style="57" bestFit="1" customWidth="1"/>
    <col min="9732" max="9732" width="10.25" style="57" bestFit="1" customWidth="1"/>
    <col min="9733" max="9733" width="6.5" style="57" bestFit="1" customWidth="1"/>
    <col min="9734" max="9734" width="10.25" style="57" bestFit="1" customWidth="1"/>
    <col min="9735" max="9735" width="6.5" style="57" bestFit="1" customWidth="1"/>
    <col min="9736" max="9736" width="10.25" style="57" bestFit="1" customWidth="1"/>
    <col min="9737" max="9737" width="6.5" style="57" bestFit="1" customWidth="1"/>
    <col min="9738" max="9738" width="10.25" style="57" bestFit="1" customWidth="1"/>
    <col min="9739" max="9739" width="7.5" style="57" bestFit="1" customWidth="1"/>
    <col min="9740" max="9740" width="10.25" style="57" bestFit="1" customWidth="1"/>
    <col min="9741" max="9741" width="7.5" style="57" bestFit="1" customWidth="1"/>
    <col min="9742" max="9742" width="10.25" style="57" bestFit="1" customWidth="1"/>
    <col min="9743" max="9743" width="7.5" style="57" customWidth="1"/>
    <col min="9744" max="9744" width="10.25" style="57" bestFit="1" customWidth="1"/>
    <col min="9745" max="9745" width="9" style="57"/>
    <col min="9746" max="9746" width="11.58203125" style="57" customWidth="1"/>
    <col min="9747" max="9984" width="9" style="57"/>
    <col min="9985" max="9985" width="30.75" style="57" customWidth="1"/>
    <col min="9986" max="9986" width="10.25" style="57" bestFit="1" customWidth="1"/>
    <col min="9987" max="9987" width="6.5" style="57" bestFit="1" customWidth="1"/>
    <col min="9988" max="9988" width="10.25" style="57" bestFit="1" customWidth="1"/>
    <col min="9989" max="9989" width="6.5" style="57" bestFit="1" customWidth="1"/>
    <col min="9990" max="9990" width="10.25" style="57" bestFit="1" customWidth="1"/>
    <col min="9991" max="9991" width="6.5" style="57" bestFit="1" customWidth="1"/>
    <col min="9992" max="9992" width="10.25" style="57" bestFit="1" customWidth="1"/>
    <col min="9993" max="9993" width="6.5" style="57" bestFit="1" customWidth="1"/>
    <col min="9994" max="9994" width="10.25" style="57" bestFit="1" customWidth="1"/>
    <col min="9995" max="9995" width="7.5" style="57" bestFit="1" customWidth="1"/>
    <col min="9996" max="9996" width="10.25" style="57" bestFit="1" customWidth="1"/>
    <col min="9997" max="9997" width="7.5" style="57" bestFit="1" customWidth="1"/>
    <col min="9998" max="9998" width="10.25" style="57" bestFit="1" customWidth="1"/>
    <col min="9999" max="9999" width="7.5" style="57" customWidth="1"/>
    <col min="10000" max="10000" width="10.25" style="57" bestFit="1" customWidth="1"/>
    <col min="10001" max="10001" width="9" style="57"/>
    <col min="10002" max="10002" width="11.58203125" style="57" customWidth="1"/>
    <col min="10003" max="10240" width="9" style="57"/>
    <col min="10241" max="10241" width="30.75" style="57" customWidth="1"/>
    <col min="10242" max="10242" width="10.25" style="57" bestFit="1" customWidth="1"/>
    <col min="10243" max="10243" width="6.5" style="57" bestFit="1" customWidth="1"/>
    <col min="10244" max="10244" width="10.25" style="57" bestFit="1" customWidth="1"/>
    <col min="10245" max="10245" width="6.5" style="57" bestFit="1" customWidth="1"/>
    <col min="10246" max="10246" width="10.25" style="57" bestFit="1" customWidth="1"/>
    <col min="10247" max="10247" width="6.5" style="57" bestFit="1" customWidth="1"/>
    <col min="10248" max="10248" width="10.25" style="57" bestFit="1" customWidth="1"/>
    <col min="10249" max="10249" width="6.5" style="57" bestFit="1" customWidth="1"/>
    <col min="10250" max="10250" width="10.25" style="57" bestFit="1" customWidth="1"/>
    <col min="10251" max="10251" width="7.5" style="57" bestFit="1" customWidth="1"/>
    <col min="10252" max="10252" width="10.25" style="57" bestFit="1" customWidth="1"/>
    <col min="10253" max="10253" width="7.5" style="57" bestFit="1" customWidth="1"/>
    <col min="10254" max="10254" width="10.25" style="57" bestFit="1" customWidth="1"/>
    <col min="10255" max="10255" width="7.5" style="57" customWidth="1"/>
    <col min="10256" max="10256" width="10.25" style="57" bestFit="1" customWidth="1"/>
    <col min="10257" max="10257" width="9" style="57"/>
    <col min="10258" max="10258" width="11.58203125" style="57" customWidth="1"/>
    <col min="10259" max="10496" width="9" style="57"/>
    <col min="10497" max="10497" width="30.75" style="57" customWidth="1"/>
    <col min="10498" max="10498" width="10.25" style="57" bestFit="1" customWidth="1"/>
    <col min="10499" max="10499" width="6.5" style="57" bestFit="1" customWidth="1"/>
    <col min="10500" max="10500" width="10.25" style="57" bestFit="1" customWidth="1"/>
    <col min="10501" max="10501" width="6.5" style="57" bestFit="1" customWidth="1"/>
    <col min="10502" max="10502" width="10.25" style="57" bestFit="1" customWidth="1"/>
    <col min="10503" max="10503" width="6.5" style="57" bestFit="1" customWidth="1"/>
    <col min="10504" max="10504" width="10.25" style="57" bestFit="1" customWidth="1"/>
    <col min="10505" max="10505" width="6.5" style="57" bestFit="1" customWidth="1"/>
    <col min="10506" max="10506" width="10.25" style="57" bestFit="1" customWidth="1"/>
    <col min="10507" max="10507" width="7.5" style="57" bestFit="1" customWidth="1"/>
    <col min="10508" max="10508" width="10.25" style="57" bestFit="1" customWidth="1"/>
    <col min="10509" max="10509" width="7.5" style="57" bestFit="1" customWidth="1"/>
    <col min="10510" max="10510" width="10.25" style="57" bestFit="1" customWidth="1"/>
    <col min="10511" max="10511" width="7.5" style="57" customWidth="1"/>
    <col min="10512" max="10512" width="10.25" style="57" bestFit="1" customWidth="1"/>
    <col min="10513" max="10513" width="9" style="57"/>
    <col min="10514" max="10514" width="11.58203125" style="57" customWidth="1"/>
    <col min="10515" max="10752" width="9" style="57"/>
    <col min="10753" max="10753" width="30.75" style="57" customWidth="1"/>
    <col min="10754" max="10754" width="10.25" style="57" bestFit="1" customWidth="1"/>
    <col min="10755" max="10755" width="6.5" style="57" bestFit="1" customWidth="1"/>
    <col min="10756" max="10756" width="10.25" style="57" bestFit="1" customWidth="1"/>
    <col min="10757" max="10757" width="6.5" style="57" bestFit="1" customWidth="1"/>
    <col min="10758" max="10758" width="10.25" style="57" bestFit="1" customWidth="1"/>
    <col min="10759" max="10759" width="6.5" style="57" bestFit="1" customWidth="1"/>
    <col min="10760" max="10760" width="10.25" style="57" bestFit="1" customWidth="1"/>
    <col min="10761" max="10761" width="6.5" style="57" bestFit="1" customWidth="1"/>
    <col min="10762" max="10762" width="10.25" style="57" bestFit="1" customWidth="1"/>
    <col min="10763" max="10763" width="7.5" style="57" bestFit="1" customWidth="1"/>
    <col min="10764" max="10764" width="10.25" style="57" bestFit="1" customWidth="1"/>
    <col min="10765" max="10765" width="7.5" style="57" bestFit="1" customWidth="1"/>
    <col min="10766" max="10766" width="10.25" style="57" bestFit="1" customWidth="1"/>
    <col min="10767" max="10767" width="7.5" style="57" customWidth="1"/>
    <col min="10768" max="10768" width="10.25" style="57" bestFit="1" customWidth="1"/>
    <col min="10769" max="10769" width="9" style="57"/>
    <col min="10770" max="10770" width="11.58203125" style="57" customWidth="1"/>
    <col min="10771" max="11008" width="9" style="57"/>
    <col min="11009" max="11009" width="30.75" style="57" customWidth="1"/>
    <col min="11010" max="11010" width="10.25" style="57" bestFit="1" customWidth="1"/>
    <col min="11011" max="11011" width="6.5" style="57" bestFit="1" customWidth="1"/>
    <col min="11012" max="11012" width="10.25" style="57" bestFit="1" customWidth="1"/>
    <col min="11013" max="11013" width="6.5" style="57" bestFit="1" customWidth="1"/>
    <col min="11014" max="11014" width="10.25" style="57" bestFit="1" customWidth="1"/>
    <col min="11015" max="11015" width="6.5" style="57" bestFit="1" customWidth="1"/>
    <col min="11016" max="11016" width="10.25" style="57" bestFit="1" customWidth="1"/>
    <col min="11017" max="11017" width="6.5" style="57" bestFit="1" customWidth="1"/>
    <col min="11018" max="11018" width="10.25" style="57" bestFit="1" customWidth="1"/>
    <col min="11019" max="11019" width="7.5" style="57" bestFit="1" customWidth="1"/>
    <col min="11020" max="11020" width="10.25" style="57" bestFit="1" customWidth="1"/>
    <col min="11021" max="11021" width="7.5" style="57" bestFit="1" customWidth="1"/>
    <col min="11022" max="11022" width="10.25" style="57" bestFit="1" customWidth="1"/>
    <col min="11023" max="11023" width="7.5" style="57" customWidth="1"/>
    <col min="11024" max="11024" width="10.25" style="57" bestFit="1" customWidth="1"/>
    <col min="11025" max="11025" width="9" style="57"/>
    <col min="11026" max="11026" width="11.58203125" style="57" customWidth="1"/>
    <col min="11027" max="11264" width="9" style="57"/>
    <col min="11265" max="11265" width="30.75" style="57" customWidth="1"/>
    <col min="11266" max="11266" width="10.25" style="57" bestFit="1" customWidth="1"/>
    <col min="11267" max="11267" width="6.5" style="57" bestFit="1" customWidth="1"/>
    <col min="11268" max="11268" width="10.25" style="57" bestFit="1" customWidth="1"/>
    <col min="11269" max="11269" width="6.5" style="57" bestFit="1" customWidth="1"/>
    <col min="11270" max="11270" width="10.25" style="57" bestFit="1" customWidth="1"/>
    <col min="11271" max="11271" width="6.5" style="57" bestFit="1" customWidth="1"/>
    <col min="11272" max="11272" width="10.25" style="57" bestFit="1" customWidth="1"/>
    <col min="11273" max="11273" width="6.5" style="57" bestFit="1" customWidth="1"/>
    <col min="11274" max="11274" width="10.25" style="57" bestFit="1" customWidth="1"/>
    <col min="11275" max="11275" width="7.5" style="57" bestFit="1" customWidth="1"/>
    <col min="11276" max="11276" width="10.25" style="57" bestFit="1" customWidth="1"/>
    <col min="11277" max="11277" width="7.5" style="57" bestFit="1" customWidth="1"/>
    <col min="11278" max="11278" width="10.25" style="57" bestFit="1" customWidth="1"/>
    <col min="11279" max="11279" width="7.5" style="57" customWidth="1"/>
    <col min="11280" max="11280" width="10.25" style="57" bestFit="1" customWidth="1"/>
    <col min="11281" max="11281" width="9" style="57"/>
    <col min="11282" max="11282" width="11.58203125" style="57" customWidth="1"/>
    <col min="11283" max="11520" width="9" style="57"/>
    <col min="11521" max="11521" width="30.75" style="57" customWidth="1"/>
    <col min="11522" max="11522" width="10.25" style="57" bestFit="1" customWidth="1"/>
    <col min="11523" max="11523" width="6.5" style="57" bestFit="1" customWidth="1"/>
    <col min="11524" max="11524" width="10.25" style="57" bestFit="1" customWidth="1"/>
    <col min="11525" max="11525" width="6.5" style="57" bestFit="1" customWidth="1"/>
    <col min="11526" max="11526" width="10.25" style="57" bestFit="1" customWidth="1"/>
    <col min="11527" max="11527" width="6.5" style="57" bestFit="1" customWidth="1"/>
    <col min="11528" max="11528" width="10.25" style="57" bestFit="1" customWidth="1"/>
    <col min="11529" max="11529" width="6.5" style="57" bestFit="1" customWidth="1"/>
    <col min="11530" max="11530" width="10.25" style="57" bestFit="1" customWidth="1"/>
    <col min="11531" max="11531" width="7.5" style="57" bestFit="1" customWidth="1"/>
    <col min="11532" max="11532" width="10.25" style="57" bestFit="1" customWidth="1"/>
    <col min="11533" max="11533" width="7.5" style="57" bestFit="1" customWidth="1"/>
    <col min="11534" max="11534" width="10.25" style="57" bestFit="1" customWidth="1"/>
    <col min="11535" max="11535" width="7.5" style="57" customWidth="1"/>
    <col min="11536" max="11536" width="10.25" style="57" bestFit="1" customWidth="1"/>
    <col min="11537" max="11537" width="9" style="57"/>
    <col min="11538" max="11538" width="11.58203125" style="57" customWidth="1"/>
    <col min="11539" max="11776" width="9" style="57"/>
    <col min="11777" max="11777" width="30.75" style="57" customWidth="1"/>
    <col min="11778" max="11778" width="10.25" style="57" bestFit="1" customWidth="1"/>
    <col min="11779" max="11779" width="6.5" style="57" bestFit="1" customWidth="1"/>
    <col min="11780" max="11780" width="10.25" style="57" bestFit="1" customWidth="1"/>
    <col min="11781" max="11781" width="6.5" style="57" bestFit="1" customWidth="1"/>
    <col min="11782" max="11782" width="10.25" style="57" bestFit="1" customWidth="1"/>
    <col min="11783" max="11783" width="6.5" style="57" bestFit="1" customWidth="1"/>
    <col min="11784" max="11784" width="10.25" style="57" bestFit="1" customWidth="1"/>
    <col min="11785" max="11785" width="6.5" style="57" bestFit="1" customWidth="1"/>
    <col min="11786" max="11786" width="10.25" style="57" bestFit="1" customWidth="1"/>
    <col min="11787" max="11787" width="7.5" style="57" bestFit="1" customWidth="1"/>
    <col min="11788" max="11788" width="10.25" style="57" bestFit="1" customWidth="1"/>
    <col min="11789" max="11789" width="7.5" style="57" bestFit="1" customWidth="1"/>
    <col min="11790" max="11790" width="10.25" style="57" bestFit="1" customWidth="1"/>
    <col min="11791" max="11791" width="7.5" style="57" customWidth="1"/>
    <col min="11792" max="11792" width="10.25" style="57" bestFit="1" customWidth="1"/>
    <col min="11793" max="11793" width="9" style="57"/>
    <col min="11794" max="11794" width="11.58203125" style="57" customWidth="1"/>
    <col min="11795" max="12032" width="9" style="57"/>
    <col min="12033" max="12033" width="30.75" style="57" customWidth="1"/>
    <col min="12034" max="12034" width="10.25" style="57" bestFit="1" customWidth="1"/>
    <col min="12035" max="12035" width="6.5" style="57" bestFit="1" customWidth="1"/>
    <col min="12036" max="12036" width="10.25" style="57" bestFit="1" customWidth="1"/>
    <col min="12037" max="12037" width="6.5" style="57" bestFit="1" customWidth="1"/>
    <col min="12038" max="12038" width="10.25" style="57" bestFit="1" customWidth="1"/>
    <col min="12039" max="12039" width="6.5" style="57" bestFit="1" customWidth="1"/>
    <col min="12040" max="12040" width="10.25" style="57" bestFit="1" customWidth="1"/>
    <col min="12041" max="12041" width="6.5" style="57" bestFit="1" customWidth="1"/>
    <col min="12042" max="12042" width="10.25" style="57" bestFit="1" customWidth="1"/>
    <col min="12043" max="12043" width="7.5" style="57" bestFit="1" customWidth="1"/>
    <col min="12044" max="12044" width="10.25" style="57" bestFit="1" customWidth="1"/>
    <col min="12045" max="12045" width="7.5" style="57" bestFit="1" customWidth="1"/>
    <col min="12046" max="12046" width="10.25" style="57" bestFit="1" customWidth="1"/>
    <col min="12047" max="12047" width="7.5" style="57" customWidth="1"/>
    <col min="12048" max="12048" width="10.25" style="57" bestFit="1" customWidth="1"/>
    <col min="12049" max="12049" width="9" style="57"/>
    <col min="12050" max="12050" width="11.58203125" style="57" customWidth="1"/>
    <col min="12051" max="12288" width="9" style="57"/>
    <col min="12289" max="12289" width="30.75" style="57" customWidth="1"/>
    <col min="12290" max="12290" width="10.25" style="57" bestFit="1" customWidth="1"/>
    <col min="12291" max="12291" width="6.5" style="57" bestFit="1" customWidth="1"/>
    <col min="12292" max="12292" width="10.25" style="57" bestFit="1" customWidth="1"/>
    <col min="12293" max="12293" width="6.5" style="57" bestFit="1" customWidth="1"/>
    <col min="12294" max="12294" width="10.25" style="57" bestFit="1" customWidth="1"/>
    <col min="12295" max="12295" width="6.5" style="57" bestFit="1" customWidth="1"/>
    <col min="12296" max="12296" width="10.25" style="57" bestFit="1" customWidth="1"/>
    <col min="12297" max="12297" width="6.5" style="57" bestFit="1" customWidth="1"/>
    <col min="12298" max="12298" width="10.25" style="57" bestFit="1" customWidth="1"/>
    <col min="12299" max="12299" width="7.5" style="57" bestFit="1" customWidth="1"/>
    <col min="12300" max="12300" width="10.25" style="57" bestFit="1" customWidth="1"/>
    <col min="12301" max="12301" width="7.5" style="57" bestFit="1" customWidth="1"/>
    <col min="12302" max="12302" width="10.25" style="57" bestFit="1" customWidth="1"/>
    <col min="12303" max="12303" width="7.5" style="57" customWidth="1"/>
    <col min="12304" max="12304" width="10.25" style="57" bestFit="1" customWidth="1"/>
    <col min="12305" max="12305" width="9" style="57"/>
    <col min="12306" max="12306" width="11.58203125" style="57" customWidth="1"/>
    <col min="12307" max="12544" width="9" style="57"/>
    <col min="12545" max="12545" width="30.75" style="57" customWidth="1"/>
    <col min="12546" max="12546" width="10.25" style="57" bestFit="1" customWidth="1"/>
    <col min="12547" max="12547" width="6.5" style="57" bestFit="1" customWidth="1"/>
    <col min="12548" max="12548" width="10.25" style="57" bestFit="1" customWidth="1"/>
    <col min="12549" max="12549" width="6.5" style="57" bestFit="1" customWidth="1"/>
    <col min="12550" max="12550" width="10.25" style="57" bestFit="1" customWidth="1"/>
    <col min="12551" max="12551" width="6.5" style="57" bestFit="1" customWidth="1"/>
    <col min="12552" max="12552" width="10.25" style="57" bestFit="1" customWidth="1"/>
    <col min="12553" max="12553" width="6.5" style="57" bestFit="1" customWidth="1"/>
    <col min="12554" max="12554" width="10.25" style="57" bestFit="1" customWidth="1"/>
    <col min="12555" max="12555" width="7.5" style="57" bestFit="1" customWidth="1"/>
    <col min="12556" max="12556" width="10.25" style="57" bestFit="1" customWidth="1"/>
    <col min="12557" max="12557" width="7.5" style="57" bestFit="1" customWidth="1"/>
    <col min="12558" max="12558" width="10.25" style="57" bestFit="1" customWidth="1"/>
    <col min="12559" max="12559" width="7.5" style="57" customWidth="1"/>
    <col min="12560" max="12560" width="10.25" style="57" bestFit="1" customWidth="1"/>
    <col min="12561" max="12561" width="9" style="57"/>
    <col min="12562" max="12562" width="11.58203125" style="57" customWidth="1"/>
    <col min="12563" max="12800" width="9" style="57"/>
    <col min="12801" max="12801" width="30.75" style="57" customWidth="1"/>
    <col min="12802" max="12802" width="10.25" style="57" bestFit="1" customWidth="1"/>
    <col min="12803" max="12803" width="6.5" style="57" bestFit="1" customWidth="1"/>
    <col min="12804" max="12804" width="10.25" style="57" bestFit="1" customWidth="1"/>
    <col min="12805" max="12805" width="6.5" style="57" bestFit="1" customWidth="1"/>
    <col min="12806" max="12806" width="10.25" style="57" bestFit="1" customWidth="1"/>
    <col min="12807" max="12807" width="6.5" style="57" bestFit="1" customWidth="1"/>
    <col min="12808" max="12808" width="10.25" style="57" bestFit="1" customWidth="1"/>
    <col min="12809" max="12809" width="6.5" style="57" bestFit="1" customWidth="1"/>
    <col min="12810" max="12810" width="10.25" style="57" bestFit="1" customWidth="1"/>
    <col min="12811" max="12811" width="7.5" style="57" bestFit="1" customWidth="1"/>
    <col min="12812" max="12812" width="10.25" style="57" bestFit="1" customWidth="1"/>
    <col min="12813" max="12813" width="7.5" style="57" bestFit="1" customWidth="1"/>
    <col min="12814" max="12814" width="10.25" style="57" bestFit="1" customWidth="1"/>
    <col min="12815" max="12815" width="7.5" style="57" customWidth="1"/>
    <col min="12816" max="12816" width="10.25" style="57" bestFit="1" customWidth="1"/>
    <col min="12817" max="12817" width="9" style="57"/>
    <col min="12818" max="12818" width="11.58203125" style="57" customWidth="1"/>
    <col min="12819" max="13056" width="9" style="57"/>
    <col min="13057" max="13057" width="30.75" style="57" customWidth="1"/>
    <col min="13058" max="13058" width="10.25" style="57" bestFit="1" customWidth="1"/>
    <col min="13059" max="13059" width="6.5" style="57" bestFit="1" customWidth="1"/>
    <col min="13060" max="13060" width="10.25" style="57" bestFit="1" customWidth="1"/>
    <col min="13061" max="13061" width="6.5" style="57" bestFit="1" customWidth="1"/>
    <col min="13062" max="13062" width="10.25" style="57" bestFit="1" customWidth="1"/>
    <col min="13063" max="13063" width="6.5" style="57" bestFit="1" customWidth="1"/>
    <col min="13064" max="13064" width="10.25" style="57" bestFit="1" customWidth="1"/>
    <col min="13065" max="13065" width="6.5" style="57" bestFit="1" customWidth="1"/>
    <col min="13066" max="13066" width="10.25" style="57" bestFit="1" customWidth="1"/>
    <col min="13067" max="13067" width="7.5" style="57" bestFit="1" customWidth="1"/>
    <col min="13068" max="13068" width="10.25" style="57" bestFit="1" customWidth="1"/>
    <col min="13069" max="13069" width="7.5" style="57" bestFit="1" customWidth="1"/>
    <col min="13070" max="13070" width="10.25" style="57" bestFit="1" customWidth="1"/>
    <col min="13071" max="13071" width="7.5" style="57" customWidth="1"/>
    <col min="13072" max="13072" width="10.25" style="57" bestFit="1" customWidth="1"/>
    <col min="13073" max="13073" width="9" style="57"/>
    <col min="13074" max="13074" width="11.58203125" style="57" customWidth="1"/>
    <col min="13075" max="13312" width="9" style="57"/>
    <col min="13313" max="13313" width="30.75" style="57" customWidth="1"/>
    <col min="13314" max="13314" width="10.25" style="57" bestFit="1" customWidth="1"/>
    <col min="13315" max="13315" width="6.5" style="57" bestFit="1" customWidth="1"/>
    <col min="13316" max="13316" width="10.25" style="57" bestFit="1" customWidth="1"/>
    <col min="13317" max="13317" width="6.5" style="57" bestFit="1" customWidth="1"/>
    <col min="13318" max="13318" width="10.25" style="57" bestFit="1" customWidth="1"/>
    <col min="13319" max="13319" width="6.5" style="57" bestFit="1" customWidth="1"/>
    <col min="13320" max="13320" width="10.25" style="57" bestFit="1" customWidth="1"/>
    <col min="13321" max="13321" width="6.5" style="57" bestFit="1" customWidth="1"/>
    <col min="13322" max="13322" width="10.25" style="57" bestFit="1" customWidth="1"/>
    <col min="13323" max="13323" width="7.5" style="57" bestFit="1" customWidth="1"/>
    <col min="13324" max="13324" width="10.25" style="57" bestFit="1" customWidth="1"/>
    <col min="13325" max="13325" width="7.5" style="57" bestFit="1" customWidth="1"/>
    <col min="13326" max="13326" width="10.25" style="57" bestFit="1" customWidth="1"/>
    <col min="13327" max="13327" width="7.5" style="57" customWidth="1"/>
    <col min="13328" max="13328" width="10.25" style="57" bestFit="1" customWidth="1"/>
    <col min="13329" max="13329" width="9" style="57"/>
    <col min="13330" max="13330" width="11.58203125" style="57" customWidth="1"/>
    <col min="13331" max="13568" width="9" style="57"/>
    <col min="13569" max="13569" width="30.75" style="57" customWidth="1"/>
    <col min="13570" max="13570" width="10.25" style="57" bestFit="1" customWidth="1"/>
    <col min="13571" max="13571" width="6.5" style="57" bestFit="1" customWidth="1"/>
    <col min="13572" max="13572" width="10.25" style="57" bestFit="1" customWidth="1"/>
    <col min="13573" max="13573" width="6.5" style="57" bestFit="1" customWidth="1"/>
    <col min="13574" max="13574" width="10.25" style="57" bestFit="1" customWidth="1"/>
    <col min="13575" max="13575" width="6.5" style="57" bestFit="1" customWidth="1"/>
    <col min="13576" max="13576" width="10.25" style="57" bestFit="1" customWidth="1"/>
    <col min="13577" max="13577" width="6.5" style="57" bestFit="1" customWidth="1"/>
    <col min="13578" max="13578" width="10.25" style="57" bestFit="1" customWidth="1"/>
    <col min="13579" max="13579" width="7.5" style="57" bestFit="1" customWidth="1"/>
    <col min="13580" max="13580" width="10.25" style="57" bestFit="1" customWidth="1"/>
    <col min="13581" max="13581" width="7.5" style="57" bestFit="1" customWidth="1"/>
    <col min="13582" max="13582" width="10.25" style="57" bestFit="1" customWidth="1"/>
    <col min="13583" max="13583" width="7.5" style="57" customWidth="1"/>
    <col min="13584" max="13584" width="10.25" style="57" bestFit="1" customWidth="1"/>
    <col min="13585" max="13585" width="9" style="57"/>
    <col min="13586" max="13586" width="11.58203125" style="57" customWidth="1"/>
    <col min="13587" max="13824" width="9" style="57"/>
    <col min="13825" max="13825" width="30.75" style="57" customWidth="1"/>
    <col min="13826" max="13826" width="10.25" style="57" bestFit="1" customWidth="1"/>
    <col min="13827" max="13827" width="6.5" style="57" bestFit="1" customWidth="1"/>
    <col min="13828" max="13828" width="10.25" style="57" bestFit="1" customWidth="1"/>
    <col min="13829" max="13829" width="6.5" style="57" bestFit="1" customWidth="1"/>
    <col min="13830" max="13830" width="10.25" style="57" bestFit="1" customWidth="1"/>
    <col min="13831" max="13831" width="6.5" style="57" bestFit="1" customWidth="1"/>
    <col min="13832" max="13832" width="10.25" style="57" bestFit="1" customWidth="1"/>
    <col min="13833" max="13833" width="6.5" style="57" bestFit="1" customWidth="1"/>
    <col min="13834" max="13834" width="10.25" style="57" bestFit="1" customWidth="1"/>
    <col min="13835" max="13835" width="7.5" style="57" bestFit="1" customWidth="1"/>
    <col min="13836" max="13836" width="10.25" style="57" bestFit="1" customWidth="1"/>
    <col min="13837" max="13837" width="7.5" style="57" bestFit="1" customWidth="1"/>
    <col min="13838" max="13838" width="10.25" style="57" bestFit="1" customWidth="1"/>
    <col min="13839" max="13839" width="7.5" style="57" customWidth="1"/>
    <col min="13840" max="13840" width="10.25" style="57" bestFit="1" customWidth="1"/>
    <col min="13841" max="13841" width="9" style="57"/>
    <col min="13842" max="13842" width="11.58203125" style="57" customWidth="1"/>
    <col min="13843" max="14080" width="9" style="57"/>
    <col min="14081" max="14081" width="30.75" style="57" customWidth="1"/>
    <col min="14082" max="14082" width="10.25" style="57" bestFit="1" customWidth="1"/>
    <col min="14083" max="14083" width="6.5" style="57" bestFit="1" customWidth="1"/>
    <col min="14084" max="14084" width="10.25" style="57" bestFit="1" customWidth="1"/>
    <col min="14085" max="14085" width="6.5" style="57" bestFit="1" customWidth="1"/>
    <col min="14086" max="14086" width="10.25" style="57" bestFit="1" customWidth="1"/>
    <col min="14087" max="14087" width="6.5" style="57" bestFit="1" customWidth="1"/>
    <col min="14088" max="14088" width="10.25" style="57" bestFit="1" customWidth="1"/>
    <col min="14089" max="14089" width="6.5" style="57" bestFit="1" customWidth="1"/>
    <col min="14090" max="14090" width="10.25" style="57" bestFit="1" customWidth="1"/>
    <col min="14091" max="14091" width="7.5" style="57" bestFit="1" customWidth="1"/>
    <col min="14092" max="14092" width="10.25" style="57" bestFit="1" customWidth="1"/>
    <col min="14093" max="14093" width="7.5" style="57" bestFit="1" customWidth="1"/>
    <col min="14094" max="14094" width="10.25" style="57" bestFit="1" customWidth="1"/>
    <col min="14095" max="14095" width="7.5" style="57" customWidth="1"/>
    <col min="14096" max="14096" width="10.25" style="57" bestFit="1" customWidth="1"/>
    <col min="14097" max="14097" width="9" style="57"/>
    <col min="14098" max="14098" width="11.58203125" style="57" customWidth="1"/>
    <col min="14099" max="14336" width="9" style="57"/>
    <col min="14337" max="14337" width="30.75" style="57" customWidth="1"/>
    <col min="14338" max="14338" width="10.25" style="57" bestFit="1" customWidth="1"/>
    <col min="14339" max="14339" width="6.5" style="57" bestFit="1" customWidth="1"/>
    <col min="14340" max="14340" width="10.25" style="57" bestFit="1" customWidth="1"/>
    <col min="14341" max="14341" width="6.5" style="57" bestFit="1" customWidth="1"/>
    <col min="14342" max="14342" width="10.25" style="57" bestFit="1" customWidth="1"/>
    <col min="14343" max="14343" width="6.5" style="57" bestFit="1" customWidth="1"/>
    <col min="14344" max="14344" width="10.25" style="57" bestFit="1" customWidth="1"/>
    <col min="14345" max="14345" width="6.5" style="57" bestFit="1" customWidth="1"/>
    <col min="14346" max="14346" width="10.25" style="57" bestFit="1" customWidth="1"/>
    <col min="14347" max="14347" width="7.5" style="57" bestFit="1" customWidth="1"/>
    <col min="14348" max="14348" width="10.25" style="57" bestFit="1" customWidth="1"/>
    <col min="14349" max="14349" width="7.5" style="57" bestFit="1" customWidth="1"/>
    <col min="14350" max="14350" width="10.25" style="57" bestFit="1" customWidth="1"/>
    <col min="14351" max="14351" width="7.5" style="57" customWidth="1"/>
    <col min="14352" max="14352" width="10.25" style="57" bestFit="1" customWidth="1"/>
    <col min="14353" max="14353" width="9" style="57"/>
    <col min="14354" max="14354" width="11.58203125" style="57" customWidth="1"/>
    <col min="14355" max="14592" width="9" style="57"/>
    <col min="14593" max="14593" width="30.75" style="57" customWidth="1"/>
    <col min="14594" max="14594" width="10.25" style="57" bestFit="1" customWidth="1"/>
    <col min="14595" max="14595" width="6.5" style="57" bestFit="1" customWidth="1"/>
    <col min="14596" max="14596" width="10.25" style="57" bestFit="1" customWidth="1"/>
    <col min="14597" max="14597" width="6.5" style="57" bestFit="1" customWidth="1"/>
    <col min="14598" max="14598" width="10.25" style="57" bestFit="1" customWidth="1"/>
    <col min="14599" max="14599" width="6.5" style="57" bestFit="1" customWidth="1"/>
    <col min="14600" max="14600" width="10.25" style="57" bestFit="1" customWidth="1"/>
    <col min="14601" max="14601" width="6.5" style="57" bestFit="1" customWidth="1"/>
    <col min="14602" max="14602" width="10.25" style="57" bestFit="1" customWidth="1"/>
    <col min="14603" max="14603" width="7.5" style="57" bestFit="1" customWidth="1"/>
    <col min="14604" max="14604" width="10.25" style="57" bestFit="1" customWidth="1"/>
    <col min="14605" max="14605" width="7.5" style="57" bestFit="1" customWidth="1"/>
    <col min="14606" max="14606" width="10.25" style="57" bestFit="1" customWidth="1"/>
    <col min="14607" max="14607" width="7.5" style="57" customWidth="1"/>
    <col min="14608" max="14608" width="10.25" style="57" bestFit="1" customWidth="1"/>
    <col min="14609" max="14609" width="9" style="57"/>
    <col min="14610" max="14610" width="11.58203125" style="57" customWidth="1"/>
    <col min="14611" max="14848" width="9" style="57"/>
    <col min="14849" max="14849" width="30.75" style="57" customWidth="1"/>
    <col min="14850" max="14850" width="10.25" style="57" bestFit="1" customWidth="1"/>
    <col min="14851" max="14851" width="6.5" style="57" bestFit="1" customWidth="1"/>
    <col min="14852" max="14852" width="10.25" style="57" bestFit="1" customWidth="1"/>
    <col min="14853" max="14853" width="6.5" style="57" bestFit="1" customWidth="1"/>
    <col min="14854" max="14854" width="10.25" style="57" bestFit="1" customWidth="1"/>
    <col min="14855" max="14855" width="6.5" style="57" bestFit="1" customWidth="1"/>
    <col min="14856" max="14856" width="10.25" style="57" bestFit="1" customWidth="1"/>
    <col min="14857" max="14857" width="6.5" style="57" bestFit="1" customWidth="1"/>
    <col min="14858" max="14858" width="10.25" style="57" bestFit="1" customWidth="1"/>
    <col min="14859" max="14859" width="7.5" style="57" bestFit="1" customWidth="1"/>
    <col min="14860" max="14860" width="10.25" style="57" bestFit="1" customWidth="1"/>
    <col min="14861" max="14861" width="7.5" style="57" bestFit="1" customWidth="1"/>
    <col min="14862" max="14862" width="10.25" style="57" bestFit="1" customWidth="1"/>
    <col min="14863" max="14863" width="7.5" style="57" customWidth="1"/>
    <col min="14864" max="14864" width="10.25" style="57" bestFit="1" customWidth="1"/>
    <col min="14865" max="14865" width="9" style="57"/>
    <col min="14866" max="14866" width="11.58203125" style="57" customWidth="1"/>
    <col min="14867" max="15104" width="9" style="57"/>
    <col min="15105" max="15105" width="30.75" style="57" customWidth="1"/>
    <col min="15106" max="15106" width="10.25" style="57" bestFit="1" customWidth="1"/>
    <col min="15107" max="15107" width="6.5" style="57" bestFit="1" customWidth="1"/>
    <col min="15108" max="15108" width="10.25" style="57" bestFit="1" customWidth="1"/>
    <col min="15109" max="15109" width="6.5" style="57" bestFit="1" customWidth="1"/>
    <col min="15110" max="15110" width="10.25" style="57" bestFit="1" customWidth="1"/>
    <col min="15111" max="15111" width="6.5" style="57" bestFit="1" customWidth="1"/>
    <col min="15112" max="15112" width="10.25" style="57" bestFit="1" customWidth="1"/>
    <col min="15113" max="15113" width="6.5" style="57" bestFit="1" customWidth="1"/>
    <col min="15114" max="15114" width="10.25" style="57" bestFit="1" customWidth="1"/>
    <col min="15115" max="15115" width="7.5" style="57" bestFit="1" customWidth="1"/>
    <col min="15116" max="15116" width="10.25" style="57" bestFit="1" customWidth="1"/>
    <col min="15117" max="15117" width="7.5" style="57" bestFit="1" customWidth="1"/>
    <col min="15118" max="15118" width="10.25" style="57" bestFit="1" customWidth="1"/>
    <col min="15119" max="15119" width="7.5" style="57" customWidth="1"/>
    <col min="15120" max="15120" width="10.25" style="57" bestFit="1" customWidth="1"/>
    <col min="15121" max="15121" width="9" style="57"/>
    <col min="15122" max="15122" width="11.58203125" style="57" customWidth="1"/>
    <col min="15123" max="15360" width="9" style="57"/>
    <col min="15361" max="15361" width="30.75" style="57" customWidth="1"/>
    <col min="15362" max="15362" width="10.25" style="57" bestFit="1" customWidth="1"/>
    <col min="15363" max="15363" width="6.5" style="57" bestFit="1" customWidth="1"/>
    <col min="15364" max="15364" width="10.25" style="57" bestFit="1" customWidth="1"/>
    <col min="15365" max="15365" width="6.5" style="57" bestFit="1" customWidth="1"/>
    <col min="15366" max="15366" width="10.25" style="57" bestFit="1" customWidth="1"/>
    <col min="15367" max="15367" width="6.5" style="57" bestFit="1" customWidth="1"/>
    <col min="15368" max="15368" width="10.25" style="57" bestFit="1" customWidth="1"/>
    <col min="15369" max="15369" width="6.5" style="57" bestFit="1" customWidth="1"/>
    <col min="15370" max="15370" width="10.25" style="57" bestFit="1" customWidth="1"/>
    <col min="15371" max="15371" width="7.5" style="57" bestFit="1" customWidth="1"/>
    <col min="15372" max="15372" width="10.25" style="57" bestFit="1" customWidth="1"/>
    <col min="15373" max="15373" width="7.5" style="57" bestFit="1" customWidth="1"/>
    <col min="15374" max="15374" width="10.25" style="57" bestFit="1" customWidth="1"/>
    <col min="15375" max="15375" width="7.5" style="57" customWidth="1"/>
    <col min="15376" max="15376" width="10.25" style="57" bestFit="1" customWidth="1"/>
    <col min="15377" max="15377" width="9" style="57"/>
    <col min="15378" max="15378" width="11.58203125" style="57" customWidth="1"/>
    <col min="15379" max="15616" width="9" style="57"/>
    <col min="15617" max="15617" width="30.75" style="57" customWidth="1"/>
    <col min="15618" max="15618" width="10.25" style="57" bestFit="1" customWidth="1"/>
    <col min="15619" max="15619" width="6.5" style="57" bestFit="1" customWidth="1"/>
    <col min="15620" max="15620" width="10.25" style="57" bestFit="1" customWidth="1"/>
    <col min="15621" max="15621" width="6.5" style="57" bestFit="1" customWidth="1"/>
    <col min="15622" max="15622" width="10.25" style="57" bestFit="1" customWidth="1"/>
    <col min="15623" max="15623" width="6.5" style="57" bestFit="1" customWidth="1"/>
    <col min="15624" max="15624" width="10.25" style="57" bestFit="1" customWidth="1"/>
    <col min="15625" max="15625" width="6.5" style="57" bestFit="1" customWidth="1"/>
    <col min="15626" max="15626" width="10.25" style="57" bestFit="1" customWidth="1"/>
    <col min="15627" max="15627" width="7.5" style="57" bestFit="1" customWidth="1"/>
    <col min="15628" max="15628" width="10.25" style="57" bestFit="1" customWidth="1"/>
    <col min="15629" max="15629" width="7.5" style="57" bestFit="1" customWidth="1"/>
    <col min="15630" max="15630" width="10.25" style="57" bestFit="1" customWidth="1"/>
    <col min="15631" max="15631" width="7.5" style="57" customWidth="1"/>
    <col min="15632" max="15632" width="10.25" style="57" bestFit="1" customWidth="1"/>
    <col min="15633" max="15633" width="9" style="57"/>
    <col min="15634" max="15634" width="11.58203125" style="57" customWidth="1"/>
    <col min="15635" max="15872" width="9" style="57"/>
    <col min="15873" max="15873" width="30.75" style="57" customWidth="1"/>
    <col min="15874" max="15874" width="10.25" style="57" bestFit="1" customWidth="1"/>
    <col min="15875" max="15875" width="6.5" style="57" bestFit="1" customWidth="1"/>
    <col min="15876" max="15876" width="10.25" style="57" bestFit="1" customWidth="1"/>
    <col min="15877" max="15877" width="6.5" style="57" bestFit="1" customWidth="1"/>
    <col min="15878" max="15878" width="10.25" style="57" bestFit="1" customWidth="1"/>
    <col min="15879" max="15879" width="6.5" style="57" bestFit="1" customWidth="1"/>
    <col min="15880" max="15880" width="10.25" style="57" bestFit="1" customWidth="1"/>
    <col min="15881" max="15881" width="6.5" style="57" bestFit="1" customWidth="1"/>
    <col min="15882" max="15882" width="10.25" style="57" bestFit="1" customWidth="1"/>
    <col min="15883" max="15883" width="7.5" style="57" bestFit="1" customWidth="1"/>
    <col min="15884" max="15884" width="10.25" style="57" bestFit="1" customWidth="1"/>
    <col min="15885" max="15885" width="7.5" style="57" bestFit="1" customWidth="1"/>
    <col min="15886" max="15886" width="10.25" style="57" bestFit="1" customWidth="1"/>
    <col min="15887" max="15887" width="7.5" style="57" customWidth="1"/>
    <col min="15888" max="15888" width="10.25" style="57" bestFit="1" customWidth="1"/>
    <col min="15889" max="15889" width="9" style="57"/>
    <col min="15890" max="15890" width="11.58203125" style="57" customWidth="1"/>
    <col min="15891" max="16128" width="9" style="57"/>
    <col min="16129" max="16129" width="30.75" style="57" customWidth="1"/>
    <col min="16130" max="16130" width="10.25" style="57" bestFit="1" customWidth="1"/>
    <col min="16131" max="16131" width="6.5" style="57" bestFit="1" customWidth="1"/>
    <col min="16132" max="16132" width="10.25" style="57" bestFit="1" customWidth="1"/>
    <col min="16133" max="16133" width="6.5" style="57" bestFit="1" customWidth="1"/>
    <col min="16134" max="16134" width="10.25" style="57" bestFit="1" customWidth="1"/>
    <col min="16135" max="16135" width="6.5" style="57" bestFit="1" customWidth="1"/>
    <col min="16136" max="16136" width="10.25" style="57" bestFit="1" customWidth="1"/>
    <col min="16137" max="16137" width="6.5" style="57" bestFit="1" customWidth="1"/>
    <col min="16138" max="16138" width="10.25" style="57" bestFit="1" customWidth="1"/>
    <col min="16139" max="16139" width="7.5" style="57" bestFit="1" customWidth="1"/>
    <col min="16140" max="16140" width="10.25" style="57" bestFit="1" customWidth="1"/>
    <col min="16141" max="16141" width="7.5" style="57" bestFit="1" customWidth="1"/>
    <col min="16142" max="16142" width="10.25" style="57" bestFit="1" customWidth="1"/>
    <col min="16143" max="16143" width="7.5" style="57" customWidth="1"/>
    <col min="16144" max="16144" width="10.25" style="57" bestFit="1" customWidth="1"/>
    <col min="16145" max="16145" width="9" style="57"/>
    <col min="16146" max="16146" width="11.58203125" style="57" customWidth="1"/>
    <col min="16147" max="16384" width="9" style="57"/>
  </cols>
  <sheetData>
    <row r="1" spans="1:19" ht="15.75" customHeight="1">
      <c r="A1" s="188" t="s">
        <v>63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>
      <c r="A2" s="58" t="s">
        <v>64</v>
      </c>
      <c r="D2" s="59"/>
      <c r="E2" s="59"/>
      <c r="F2" s="59"/>
      <c r="H2" s="59"/>
      <c r="M2" s="59"/>
      <c r="O2" s="59"/>
      <c r="Q2" s="59"/>
      <c r="S2" s="59" t="s">
        <v>65</v>
      </c>
    </row>
    <row r="3" spans="1:19" ht="18" customHeight="1">
      <c r="A3" s="60"/>
      <c r="B3" s="61" t="s">
        <v>66</v>
      </c>
      <c r="C3" s="62" t="s">
        <v>67</v>
      </c>
      <c r="D3" s="63" t="s">
        <v>68</v>
      </c>
      <c r="E3" s="64" t="s">
        <v>67</v>
      </c>
      <c r="F3" s="63" t="s">
        <v>69</v>
      </c>
      <c r="G3" s="64" t="s">
        <v>67</v>
      </c>
      <c r="H3" s="63" t="s">
        <v>70</v>
      </c>
      <c r="I3" s="64" t="s">
        <v>67</v>
      </c>
      <c r="J3" s="65" t="s">
        <v>71</v>
      </c>
      <c r="K3" s="66" t="s">
        <v>72</v>
      </c>
      <c r="L3" s="65" t="s">
        <v>73</v>
      </c>
      <c r="M3" s="66" t="s">
        <v>72</v>
      </c>
      <c r="N3" s="65" t="s">
        <v>74</v>
      </c>
      <c r="O3" s="66" t="s">
        <v>72</v>
      </c>
      <c r="P3" s="65" t="s">
        <v>75</v>
      </c>
      <c r="Q3" s="66" t="s">
        <v>72</v>
      </c>
      <c r="R3" s="65" t="s">
        <v>76</v>
      </c>
      <c r="S3" s="66" t="s">
        <v>72</v>
      </c>
    </row>
    <row r="4" spans="1:19" ht="18">
      <c r="A4" s="60" t="s">
        <v>77</v>
      </c>
      <c r="B4" s="67">
        <v>1148962</v>
      </c>
      <c r="C4" s="68">
        <f t="shared" ref="C4:C27" si="0">B4/B$28*100</f>
        <v>6.9665684604708442</v>
      </c>
      <c r="D4" s="69">
        <f>112757337/100</f>
        <v>1127573.3700000001</v>
      </c>
      <c r="E4" s="70">
        <v>7.0373313550633956</v>
      </c>
      <c r="F4" s="69">
        <v>1127450</v>
      </c>
      <c r="G4" s="70">
        <v>7</v>
      </c>
      <c r="H4" s="69">
        <v>1179651</v>
      </c>
      <c r="I4" s="70">
        <v>7.1</v>
      </c>
      <c r="J4" s="71">
        <v>1289978</v>
      </c>
      <c r="K4" s="72">
        <v>7.7</v>
      </c>
      <c r="L4" s="71">
        <v>1265001</v>
      </c>
      <c r="M4" s="72">
        <v>8</v>
      </c>
      <c r="N4" s="71">
        <v>1261469</v>
      </c>
      <c r="O4" s="72">
        <v>7.4222763496267934</v>
      </c>
      <c r="P4" s="71">
        <v>1302809</v>
      </c>
      <c r="Q4" s="72">
        <v>7.4185567718865304</v>
      </c>
      <c r="R4" s="73">
        <v>1314582</v>
      </c>
      <c r="S4" s="72">
        <v>7.760976285586942</v>
      </c>
    </row>
    <row r="5" spans="1:19" ht="18">
      <c r="A5" s="60" t="s">
        <v>78</v>
      </c>
      <c r="B5" s="67">
        <v>223004</v>
      </c>
      <c r="C5" s="68">
        <f t="shared" si="0"/>
        <v>1.3521531895387664</v>
      </c>
      <c r="D5" s="69">
        <f>21385886/100</f>
        <v>213858.86</v>
      </c>
      <c r="E5" s="70">
        <v>1.3347208271122197</v>
      </c>
      <c r="F5" s="69">
        <v>227312</v>
      </c>
      <c r="G5" s="70">
        <v>1.4</v>
      </c>
      <c r="H5" s="69">
        <v>240195</v>
      </c>
      <c r="I5" s="70">
        <v>1.5</v>
      </c>
      <c r="J5" s="71">
        <v>261603</v>
      </c>
      <c r="K5" s="72">
        <v>1.6</v>
      </c>
      <c r="L5" s="71">
        <v>268065</v>
      </c>
      <c r="M5" s="72">
        <v>1.7</v>
      </c>
      <c r="N5" s="71">
        <v>249311</v>
      </c>
      <c r="O5" s="72">
        <v>1.4669081262383856</v>
      </c>
      <c r="P5" s="71">
        <v>251172</v>
      </c>
      <c r="Q5" s="72">
        <v>1.4302412308227219</v>
      </c>
      <c r="R5" s="73">
        <v>244862</v>
      </c>
      <c r="S5" s="72">
        <v>1.4456084193394125</v>
      </c>
    </row>
    <row r="6" spans="1:19" ht="18">
      <c r="A6" s="60" t="s">
        <v>79</v>
      </c>
      <c r="B6" s="67">
        <v>328964</v>
      </c>
      <c r="C6" s="68">
        <f t="shared" si="0"/>
        <v>1.9946266517346358</v>
      </c>
      <c r="D6" s="69">
        <f>30536832/100</f>
        <v>305368.32000000001</v>
      </c>
      <c r="E6" s="70">
        <v>1.9058432119401973</v>
      </c>
      <c r="F6" s="69">
        <v>306484</v>
      </c>
      <c r="G6" s="70">
        <v>1.9</v>
      </c>
      <c r="H6" s="69">
        <v>306117</v>
      </c>
      <c r="I6" s="70">
        <v>1.9</v>
      </c>
      <c r="J6" s="71">
        <v>288392</v>
      </c>
      <c r="K6" s="72">
        <v>1.7</v>
      </c>
      <c r="L6" s="71">
        <v>294172</v>
      </c>
      <c r="M6" s="72">
        <v>1.9</v>
      </c>
      <c r="N6" s="71">
        <v>275987</v>
      </c>
      <c r="O6" s="72">
        <v>1.6238607743362456</v>
      </c>
      <c r="P6" s="71">
        <v>278205</v>
      </c>
      <c r="Q6" s="72">
        <v>1.5841758978385048</v>
      </c>
      <c r="R6" s="73">
        <v>281173</v>
      </c>
      <c r="S6" s="72">
        <v>1.6599782204246591</v>
      </c>
    </row>
    <row r="7" spans="1:19" ht="18">
      <c r="A7" s="60" t="s">
        <v>80</v>
      </c>
      <c r="B7" s="67">
        <v>116432</v>
      </c>
      <c r="C7" s="68">
        <f t="shared" si="0"/>
        <v>0.70596895196668064</v>
      </c>
      <c r="D7" s="69">
        <f>10625833/100</f>
        <v>106258.33</v>
      </c>
      <c r="E7" s="70">
        <v>0.66317199158904705</v>
      </c>
      <c r="F7" s="69">
        <v>117337</v>
      </c>
      <c r="G7" s="70">
        <v>0.7</v>
      </c>
      <c r="H7" s="69">
        <v>106242</v>
      </c>
      <c r="I7" s="70">
        <v>0.6</v>
      </c>
      <c r="J7" s="71">
        <v>124920</v>
      </c>
      <c r="K7" s="72">
        <v>0.7</v>
      </c>
      <c r="L7" s="71">
        <v>104951</v>
      </c>
      <c r="M7" s="72">
        <v>0.7</v>
      </c>
      <c r="N7" s="71">
        <v>109276</v>
      </c>
      <c r="O7" s="72">
        <v>0.64296147282849014</v>
      </c>
      <c r="P7" s="71">
        <v>98241</v>
      </c>
      <c r="Q7" s="72">
        <v>0.55941314885922899</v>
      </c>
      <c r="R7" s="73">
        <v>93410</v>
      </c>
      <c r="S7" s="72">
        <v>0.55147276492147068</v>
      </c>
    </row>
    <row r="8" spans="1:19" ht="18">
      <c r="A8" s="60" t="s">
        <v>81</v>
      </c>
      <c r="B8" s="67">
        <v>192426</v>
      </c>
      <c r="C8" s="68">
        <f t="shared" si="0"/>
        <v>1.166747814614028</v>
      </c>
      <c r="D8" s="69">
        <f>14506730/100</f>
        <v>145067.29999999999</v>
      </c>
      <c r="E8" s="70">
        <v>0.90538379678511571</v>
      </c>
      <c r="F8" s="69">
        <v>147840</v>
      </c>
      <c r="G8" s="70">
        <v>0.9</v>
      </c>
      <c r="H8" s="69">
        <v>158592</v>
      </c>
      <c r="I8" s="70">
        <v>1</v>
      </c>
      <c r="J8" s="71">
        <v>180364</v>
      </c>
      <c r="K8" s="72">
        <v>1.1000000000000001</v>
      </c>
      <c r="L8" s="71">
        <v>175561</v>
      </c>
      <c r="M8" s="72">
        <v>1.1000000000000001</v>
      </c>
      <c r="N8" s="71">
        <v>181803</v>
      </c>
      <c r="O8" s="72">
        <v>1.0697007593498302</v>
      </c>
      <c r="P8" s="71">
        <v>173945</v>
      </c>
      <c r="Q8" s="72">
        <v>0.99049150971065847</v>
      </c>
      <c r="R8" s="73">
        <v>171250</v>
      </c>
      <c r="S8" s="72">
        <v>1.0110190168591668</v>
      </c>
    </row>
    <row r="9" spans="1:19" ht="18">
      <c r="A9" s="60" t="s">
        <v>82</v>
      </c>
      <c r="B9" s="67">
        <v>355144</v>
      </c>
      <c r="C9" s="68">
        <f t="shared" si="0"/>
        <v>2.1533653761616636</v>
      </c>
      <c r="D9" s="69">
        <f>34567936/100</f>
        <v>345679.35999999999</v>
      </c>
      <c r="E9" s="70">
        <v>2.1574296304339353</v>
      </c>
      <c r="F9" s="69">
        <v>329455</v>
      </c>
      <c r="G9" s="70">
        <v>2.1</v>
      </c>
      <c r="H9" s="69">
        <v>336792</v>
      </c>
      <c r="I9" s="70">
        <v>2</v>
      </c>
      <c r="J9" s="71">
        <v>356614</v>
      </c>
      <c r="K9" s="72">
        <v>2.1</v>
      </c>
      <c r="L9" s="71">
        <v>332090</v>
      </c>
      <c r="M9" s="72">
        <v>2.1</v>
      </c>
      <c r="N9" s="71">
        <v>341695</v>
      </c>
      <c r="O9" s="72">
        <v>2.0104799999149434</v>
      </c>
      <c r="P9" s="71">
        <v>343519</v>
      </c>
      <c r="Q9" s="72">
        <v>1.956090255842055</v>
      </c>
      <c r="R9" s="73">
        <v>350687</v>
      </c>
      <c r="S9" s="72">
        <v>2.070371059748132</v>
      </c>
    </row>
    <row r="10" spans="1:19" ht="18">
      <c r="A10" s="60" t="s">
        <v>83</v>
      </c>
      <c r="B10" s="67">
        <v>498448</v>
      </c>
      <c r="C10" s="68">
        <f t="shared" si="0"/>
        <v>3.0222688966082178</v>
      </c>
      <c r="D10" s="69">
        <f>47019142/100</f>
        <v>470191.42</v>
      </c>
      <c r="E10" s="70">
        <v>2.9345255137124977</v>
      </c>
      <c r="F10" s="69">
        <v>468988</v>
      </c>
      <c r="G10" s="70">
        <v>2.9</v>
      </c>
      <c r="H10" s="69">
        <v>459105</v>
      </c>
      <c r="I10" s="70">
        <v>2.8</v>
      </c>
      <c r="J10" s="71">
        <v>476043</v>
      </c>
      <c r="K10" s="72">
        <v>2.9</v>
      </c>
      <c r="L10" s="71">
        <v>482068</v>
      </c>
      <c r="M10" s="72">
        <v>3</v>
      </c>
      <c r="N10" s="71">
        <v>464291</v>
      </c>
      <c r="O10" s="72">
        <v>2.7318124172705662</v>
      </c>
      <c r="P10" s="71">
        <v>443766</v>
      </c>
      <c r="Q10" s="72">
        <v>2.5269278344375037</v>
      </c>
      <c r="R10" s="73">
        <v>451346</v>
      </c>
      <c r="S10" s="72">
        <v>2.664638473765645</v>
      </c>
    </row>
    <row r="11" spans="1:19" ht="18">
      <c r="A11" s="60" t="s">
        <v>84</v>
      </c>
      <c r="B11" s="67">
        <v>2048056</v>
      </c>
      <c r="C11" s="68">
        <f t="shared" si="0"/>
        <v>12.418097669790711</v>
      </c>
      <c r="D11" s="69">
        <f>197810357/100</f>
        <v>1978103.57</v>
      </c>
      <c r="E11" s="70">
        <v>12.345600425738894</v>
      </c>
      <c r="F11" s="69">
        <v>1987514</v>
      </c>
      <c r="G11" s="70">
        <v>12.4</v>
      </c>
      <c r="H11" s="69">
        <v>1906070</v>
      </c>
      <c r="I11" s="70">
        <v>11.5</v>
      </c>
      <c r="J11" s="71">
        <v>1982918</v>
      </c>
      <c r="K11" s="72">
        <v>11.9</v>
      </c>
      <c r="L11" s="71">
        <v>1985298</v>
      </c>
      <c r="M11" s="72">
        <v>12.5</v>
      </c>
      <c r="N11" s="71">
        <v>1941431</v>
      </c>
      <c r="O11" s="72">
        <v>11.423062201965523</v>
      </c>
      <c r="P11" s="71">
        <v>1884433</v>
      </c>
      <c r="Q11" s="72">
        <v>10.730486937490225</v>
      </c>
      <c r="R11" s="73">
        <v>1657040</v>
      </c>
      <c r="S11" s="72">
        <v>9.782765003491658</v>
      </c>
    </row>
    <row r="12" spans="1:19" ht="18">
      <c r="A12" s="60" t="s">
        <v>85</v>
      </c>
      <c r="B12" s="74">
        <v>1460098</v>
      </c>
      <c r="C12" s="68">
        <f t="shared" si="0"/>
        <v>8.8530975576185789</v>
      </c>
      <c r="D12" s="69">
        <f>169177156/100</f>
        <v>1691771.56</v>
      </c>
      <c r="E12" s="70">
        <v>10.558565288565227</v>
      </c>
      <c r="F12" s="69">
        <v>1660105</v>
      </c>
      <c r="G12" s="70">
        <v>10.4</v>
      </c>
      <c r="H12" s="69">
        <v>1773955</v>
      </c>
      <c r="I12" s="70">
        <v>10.7</v>
      </c>
      <c r="J12" s="71">
        <v>1470722</v>
      </c>
      <c r="K12" s="72">
        <v>8.8000000000000007</v>
      </c>
      <c r="L12" s="71">
        <v>1261721</v>
      </c>
      <c r="M12" s="72">
        <v>8</v>
      </c>
      <c r="N12" s="71">
        <v>1444174</v>
      </c>
      <c r="O12" s="72">
        <v>8.4972832709167179</v>
      </c>
      <c r="P12" s="71">
        <v>1521876</v>
      </c>
      <c r="Q12" s="72">
        <v>8.6659875386137877</v>
      </c>
      <c r="R12" s="73">
        <v>1351559</v>
      </c>
      <c r="S12" s="72">
        <v>7.9792807660541802</v>
      </c>
    </row>
    <row r="13" spans="1:19" ht="18">
      <c r="A13" s="60" t="s">
        <v>86</v>
      </c>
      <c r="B13" s="74">
        <v>717831</v>
      </c>
      <c r="C13" s="68">
        <f t="shared" si="0"/>
        <v>4.352466665171038</v>
      </c>
      <c r="D13" s="69">
        <f>67791266/100</f>
        <v>677912.66</v>
      </c>
      <c r="E13" s="70">
        <v>4.2309406599522932</v>
      </c>
      <c r="F13" s="69">
        <v>686366</v>
      </c>
      <c r="G13" s="70">
        <v>4.3</v>
      </c>
      <c r="H13" s="69">
        <v>702234</v>
      </c>
      <c r="I13" s="70">
        <v>4.2</v>
      </c>
      <c r="J13" s="71">
        <v>749331</v>
      </c>
      <c r="K13" s="72">
        <v>4.5</v>
      </c>
      <c r="L13" s="71">
        <v>706335</v>
      </c>
      <c r="M13" s="72">
        <v>4.5</v>
      </c>
      <c r="N13" s="71">
        <v>768338</v>
      </c>
      <c r="O13" s="72">
        <v>4.520774483329868</v>
      </c>
      <c r="P13" s="71">
        <v>778645</v>
      </c>
      <c r="Q13" s="72">
        <v>4.4338191306867669</v>
      </c>
      <c r="R13" s="73">
        <v>808800</v>
      </c>
      <c r="S13" s="72">
        <v>4.7749623483677439</v>
      </c>
    </row>
    <row r="14" spans="1:19" ht="18">
      <c r="A14" s="60" t="s">
        <v>87</v>
      </c>
      <c r="B14" s="74">
        <v>126703</v>
      </c>
      <c r="C14" s="68">
        <f t="shared" si="0"/>
        <v>0.76824570668745995</v>
      </c>
      <c r="D14" s="69">
        <f>13228042/100</f>
        <v>132280.42000000001</v>
      </c>
      <c r="E14" s="70">
        <v>0.82557922357367752</v>
      </c>
      <c r="F14" s="69">
        <v>131451</v>
      </c>
      <c r="G14" s="70">
        <v>0.8</v>
      </c>
      <c r="H14" s="69">
        <v>127438</v>
      </c>
      <c r="I14" s="70">
        <v>0.8</v>
      </c>
      <c r="J14" s="71">
        <v>136091</v>
      </c>
      <c r="K14" s="72">
        <v>0.8</v>
      </c>
      <c r="L14" s="71">
        <v>137160</v>
      </c>
      <c r="M14" s="72">
        <v>0.9</v>
      </c>
      <c r="N14" s="71">
        <v>143366</v>
      </c>
      <c r="O14" s="72">
        <v>0.84354359648517863</v>
      </c>
      <c r="P14" s="71">
        <v>136135</v>
      </c>
      <c r="Q14" s="72">
        <v>0.77519057787197632</v>
      </c>
      <c r="R14" s="73">
        <v>132737</v>
      </c>
      <c r="S14" s="72">
        <v>0.78364824918719667</v>
      </c>
    </row>
    <row r="15" spans="1:19" ht="18">
      <c r="A15" s="60" t="s">
        <v>88</v>
      </c>
      <c r="B15" s="74">
        <v>31471</v>
      </c>
      <c r="C15" s="68">
        <f t="shared" si="0"/>
        <v>0.19081995402761617</v>
      </c>
      <c r="D15" s="69">
        <f>2505721/100</f>
        <v>25057.21</v>
      </c>
      <c r="E15" s="70">
        <v>0.15638529101073756</v>
      </c>
      <c r="F15" s="69">
        <v>23667</v>
      </c>
      <c r="G15" s="70">
        <v>0.1</v>
      </c>
      <c r="H15" s="69">
        <v>25710</v>
      </c>
      <c r="I15" s="70">
        <v>0.2</v>
      </c>
      <c r="J15" s="71">
        <v>22849</v>
      </c>
      <c r="K15" s="72">
        <v>0.1</v>
      </c>
      <c r="L15" s="71">
        <v>22304</v>
      </c>
      <c r="M15" s="72">
        <v>0.1</v>
      </c>
      <c r="N15" s="71">
        <v>24401</v>
      </c>
      <c r="O15" s="72">
        <v>0.14357021372844553</v>
      </c>
      <c r="P15" s="71">
        <v>21944</v>
      </c>
      <c r="Q15" s="72">
        <v>0.12495392439453847</v>
      </c>
      <c r="R15" s="73">
        <v>22040</v>
      </c>
      <c r="S15" s="72">
        <v>0.13011876736464642</v>
      </c>
    </row>
    <row r="16" spans="1:19" ht="18">
      <c r="A16" s="60" t="s">
        <v>89</v>
      </c>
      <c r="B16" s="74">
        <v>291898</v>
      </c>
      <c r="C16" s="68">
        <f t="shared" si="0"/>
        <v>1.7698822071352389</v>
      </c>
      <c r="D16" s="69">
        <f>22562443/100</f>
        <v>225624.43</v>
      </c>
      <c r="E16" s="70">
        <v>1.4081512724154759</v>
      </c>
      <c r="F16" s="69">
        <v>243293</v>
      </c>
      <c r="G16" s="70">
        <v>1.5</v>
      </c>
      <c r="H16" s="69">
        <v>226176</v>
      </c>
      <c r="I16" s="70">
        <v>1.4</v>
      </c>
      <c r="J16" s="71">
        <v>225564</v>
      </c>
      <c r="K16" s="72">
        <v>1.4</v>
      </c>
      <c r="L16" s="71">
        <v>224549</v>
      </c>
      <c r="M16" s="72">
        <v>1.4</v>
      </c>
      <c r="N16" s="71">
        <v>237304</v>
      </c>
      <c r="O16" s="72">
        <v>1.3962592471493855</v>
      </c>
      <c r="P16" s="71">
        <v>235815</v>
      </c>
      <c r="Q16" s="72">
        <v>1.3427971662483009</v>
      </c>
      <c r="R16" s="73">
        <v>230526</v>
      </c>
      <c r="S16" s="72">
        <v>1.3609730507983886</v>
      </c>
    </row>
    <row r="17" spans="1:19" ht="18">
      <c r="A17" s="60" t="s">
        <v>90</v>
      </c>
      <c r="B17" s="74">
        <v>1369817</v>
      </c>
      <c r="C17" s="68">
        <f t="shared" si="0"/>
        <v>8.3056914926836498</v>
      </c>
      <c r="D17" s="69">
        <f>132307736/100</f>
        <v>1323077.3600000001</v>
      </c>
      <c r="E17" s="70">
        <v>8.2574970626545561</v>
      </c>
      <c r="F17" s="69">
        <v>1333967</v>
      </c>
      <c r="G17" s="70">
        <v>8.3000000000000007</v>
      </c>
      <c r="H17" s="69">
        <v>1483598</v>
      </c>
      <c r="I17" s="70">
        <v>9</v>
      </c>
      <c r="J17" s="71">
        <v>1345888</v>
      </c>
      <c r="K17" s="72">
        <v>8.1</v>
      </c>
      <c r="L17" s="71">
        <v>1198200</v>
      </c>
      <c r="M17" s="72">
        <v>7.6</v>
      </c>
      <c r="N17" s="71">
        <v>1370750</v>
      </c>
      <c r="O17" s="72">
        <v>8.0652714780032841</v>
      </c>
      <c r="P17" s="71">
        <v>1518352</v>
      </c>
      <c r="Q17" s="72">
        <v>8.6459194797502725</v>
      </c>
      <c r="R17" s="73">
        <v>1441868</v>
      </c>
      <c r="S17" s="72">
        <v>8.5124455558363135</v>
      </c>
    </row>
    <row r="18" spans="1:19" ht="18">
      <c r="A18" s="60" t="s">
        <v>91</v>
      </c>
      <c r="B18" s="75">
        <v>746900</v>
      </c>
      <c r="C18" s="68">
        <f t="shared" si="0"/>
        <v>4.5287224321828514</v>
      </c>
      <c r="D18" s="69">
        <f>65648135/100</f>
        <v>656481.35</v>
      </c>
      <c r="E18" s="70">
        <v>4.0971850801773968</v>
      </c>
      <c r="F18" s="69">
        <v>692031</v>
      </c>
      <c r="G18" s="70">
        <v>4.3</v>
      </c>
      <c r="H18" s="69">
        <v>759125</v>
      </c>
      <c r="I18" s="70">
        <v>4.5999999999999996</v>
      </c>
      <c r="J18" s="71">
        <v>757115</v>
      </c>
      <c r="K18" s="72">
        <v>4.5</v>
      </c>
      <c r="L18" s="71">
        <v>717552</v>
      </c>
      <c r="M18" s="72">
        <v>4.5</v>
      </c>
      <c r="N18" s="71">
        <v>774777</v>
      </c>
      <c r="O18" s="72">
        <v>4.5586600983094918</v>
      </c>
      <c r="P18" s="71">
        <v>829243</v>
      </c>
      <c r="Q18" s="72">
        <v>4.721938886817358</v>
      </c>
      <c r="R18" s="73">
        <v>768901</v>
      </c>
      <c r="S18" s="72">
        <v>4.5394055442087868</v>
      </c>
    </row>
    <row r="19" spans="1:19" ht="18">
      <c r="A19" s="60" t="s">
        <v>92</v>
      </c>
      <c r="B19" s="74">
        <v>1300499</v>
      </c>
      <c r="C19" s="68">
        <f t="shared" si="0"/>
        <v>7.8853916111010394</v>
      </c>
      <c r="D19" s="69">
        <f>134663826/100</f>
        <v>1346638.26</v>
      </c>
      <c r="E19" s="70">
        <v>8.4045436892731988</v>
      </c>
      <c r="F19" s="69">
        <v>1354280</v>
      </c>
      <c r="G19" s="70">
        <v>8.5</v>
      </c>
      <c r="H19" s="69">
        <v>1398109</v>
      </c>
      <c r="I19" s="70">
        <v>8.5</v>
      </c>
      <c r="J19" s="71">
        <v>1455537</v>
      </c>
      <c r="K19" s="72">
        <v>8.6999999999999993</v>
      </c>
      <c r="L19" s="71">
        <v>1413680</v>
      </c>
      <c r="M19" s="72">
        <v>8.9</v>
      </c>
      <c r="N19" s="71">
        <v>1512864</v>
      </c>
      <c r="O19" s="72">
        <v>8.901446156950847</v>
      </c>
      <c r="P19" s="71">
        <v>1623099</v>
      </c>
      <c r="Q19" s="72">
        <v>9.2423790311519287</v>
      </c>
      <c r="R19" s="73">
        <v>1584434</v>
      </c>
      <c r="S19" s="72">
        <v>9.3541169686493486</v>
      </c>
    </row>
    <row r="20" spans="1:19" ht="18">
      <c r="A20" s="76" t="s">
        <v>93</v>
      </c>
      <c r="B20" s="77">
        <v>909374</v>
      </c>
      <c r="C20" s="68">
        <f t="shared" si="0"/>
        <v>5.513860534266767</v>
      </c>
      <c r="D20" s="69">
        <f>88101347/100</f>
        <v>881013.47</v>
      </c>
      <c r="E20" s="70">
        <v>5.4985191044944628</v>
      </c>
      <c r="F20" s="69">
        <v>871446</v>
      </c>
      <c r="G20" s="70">
        <v>5.4</v>
      </c>
      <c r="H20" s="69">
        <v>838294</v>
      </c>
      <c r="I20" s="70">
        <v>5.0999999999999996</v>
      </c>
      <c r="J20" s="71">
        <v>781720</v>
      </c>
      <c r="K20" s="72">
        <v>4.7</v>
      </c>
      <c r="L20" s="71">
        <v>813876</v>
      </c>
      <c r="M20" s="72">
        <v>5.0999999999999996</v>
      </c>
      <c r="N20" s="71">
        <v>843751</v>
      </c>
      <c r="O20" s="72">
        <v>4.9644933468474166</v>
      </c>
      <c r="P20" s="71">
        <v>890828</v>
      </c>
      <c r="Q20" s="72">
        <v>5.0726204783572095</v>
      </c>
      <c r="R20" s="73">
        <v>893409</v>
      </c>
      <c r="S20" s="72">
        <v>5.2744710973269271</v>
      </c>
    </row>
    <row r="21" spans="1:19" ht="18">
      <c r="A21" s="76" t="s">
        <v>94</v>
      </c>
      <c r="B21" s="77">
        <v>1204018</v>
      </c>
      <c r="C21" s="68">
        <f t="shared" si="0"/>
        <v>7.3003927237273158</v>
      </c>
      <c r="D21" s="69">
        <f>133185988/100</f>
        <v>1331859.8799999999</v>
      </c>
      <c r="E21" s="70">
        <v>8.3123099067823603</v>
      </c>
      <c r="F21" s="69">
        <v>1304234</v>
      </c>
      <c r="G21" s="70">
        <v>8.1</v>
      </c>
      <c r="H21" s="69">
        <v>1380924</v>
      </c>
      <c r="I21" s="70">
        <v>8.4</v>
      </c>
      <c r="J21" s="71">
        <v>1509719</v>
      </c>
      <c r="K21" s="72">
        <v>9</v>
      </c>
      <c r="L21" s="71">
        <v>1371608</v>
      </c>
      <c r="M21" s="72">
        <v>8.6999999999999993</v>
      </c>
      <c r="N21" s="71">
        <v>1491463</v>
      </c>
      <c r="O21" s="72">
        <v>8.7755266306740083</v>
      </c>
      <c r="P21" s="71">
        <v>1598345</v>
      </c>
      <c r="Q21" s="72">
        <v>9.1014211109687064</v>
      </c>
      <c r="R21" s="73">
        <v>1510560</v>
      </c>
      <c r="S21" s="72">
        <v>8.9179827291113423</v>
      </c>
    </row>
    <row r="22" spans="1:19" ht="18">
      <c r="A22" s="76" t="s">
        <v>95</v>
      </c>
      <c r="B22" s="77">
        <v>154997</v>
      </c>
      <c r="C22" s="68">
        <f t="shared" si="0"/>
        <v>0.9398023708944242</v>
      </c>
      <c r="D22" s="69">
        <f>14325205/100</f>
        <v>143252.04999999999</v>
      </c>
      <c r="E22" s="70">
        <v>0.89405458656948356</v>
      </c>
      <c r="F22" s="69">
        <v>141362</v>
      </c>
      <c r="G22" s="70">
        <v>0.9</v>
      </c>
      <c r="H22" s="69">
        <v>137060</v>
      </c>
      <c r="I22" s="70">
        <v>0.8</v>
      </c>
      <c r="J22" s="71">
        <v>178757</v>
      </c>
      <c r="K22" s="72">
        <v>1.1000000000000001</v>
      </c>
      <c r="L22" s="71">
        <v>182859</v>
      </c>
      <c r="M22" s="72">
        <v>1.2</v>
      </c>
      <c r="N22" s="71">
        <v>186226</v>
      </c>
      <c r="O22" s="72">
        <v>1.0957222052757583</v>
      </c>
      <c r="P22" s="71">
        <v>191866</v>
      </c>
      <c r="Q22" s="72">
        <v>1.092537638856568</v>
      </c>
      <c r="R22" s="73">
        <v>196160</v>
      </c>
      <c r="S22" s="72">
        <v>1.1580801604797069</v>
      </c>
    </row>
    <row r="23" spans="1:19" ht="18">
      <c r="A23" s="60" t="s">
        <v>96</v>
      </c>
      <c r="B23" s="74">
        <v>870424</v>
      </c>
      <c r="C23" s="68">
        <f t="shared" si="0"/>
        <v>5.2776927223327439</v>
      </c>
      <c r="D23" s="69">
        <f>89669818/100</f>
        <v>896698.18</v>
      </c>
      <c r="E23" s="70">
        <v>5.5964094098304935</v>
      </c>
      <c r="F23" s="69">
        <v>974330</v>
      </c>
      <c r="G23" s="70">
        <v>6.1</v>
      </c>
      <c r="H23" s="69">
        <v>1021302</v>
      </c>
      <c r="I23" s="70">
        <v>6.2</v>
      </c>
      <c r="J23" s="71">
        <v>1045768</v>
      </c>
      <c r="K23" s="72">
        <v>6.3</v>
      </c>
      <c r="L23" s="71">
        <v>998611</v>
      </c>
      <c r="M23" s="72">
        <v>6.3</v>
      </c>
      <c r="N23" s="71">
        <v>1061634</v>
      </c>
      <c r="O23" s="72">
        <v>6.2464814764685617</v>
      </c>
      <c r="P23" s="71">
        <v>1100648</v>
      </c>
      <c r="Q23" s="72">
        <v>6.267395004669094</v>
      </c>
      <c r="R23" s="73">
        <v>1050493</v>
      </c>
      <c r="S23" s="72">
        <v>6.2018609235781694</v>
      </c>
    </row>
    <row r="24" spans="1:19" ht="18">
      <c r="A24" s="60" t="s">
        <v>97</v>
      </c>
      <c r="B24" s="74">
        <v>568028</v>
      </c>
      <c r="C24" s="68">
        <f t="shared" si="0"/>
        <v>3.4441573781067896</v>
      </c>
      <c r="D24" s="69">
        <f>19619004/100</f>
        <v>196190.04</v>
      </c>
      <c r="E24" s="70">
        <v>1.2244474344433496</v>
      </c>
      <c r="F24" s="69">
        <v>165817</v>
      </c>
      <c r="G24" s="70">
        <v>1</v>
      </c>
      <c r="H24" s="69">
        <v>156922</v>
      </c>
      <c r="I24" s="70">
        <v>0.9</v>
      </c>
      <c r="J24" s="71">
        <v>163761</v>
      </c>
      <c r="K24" s="72">
        <v>1</v>
      </c>
      <c r="L24" s="71">
        <v>157362</v>
      </c>
      <c r="M24" s="72">
        <v>1</v>
      </c>
      <c r="N24" s="71">
        <v>148445</v>
      </c>
      <c r="O24" s="72">
        <v>0.87342442765579531</v>
      </c>
      <c r="P24" s="71">
        <v>163833</v>
      </c>
      <c r="Q24" s="72">
        <v>0.93291051611696318</v>
      </c>
      <c r="R24" s="73">
        <v>232634</v>
      </c>
      <c r="S24" s="72">
        <v>1.373416643339088</v>
      </c>
    </row>
    <row r="25" spans="1:19" ht="18">
      <c r="A25" s="60" t="s">
        <v>98</v>
      </c>
      <c r="B25" s="74">
        <v>912956</v>
      </c>
      <c r="C25" s="68">
        <f t="shared" si="0"/>
        <v>5.5355794842628567</v>
      </c>
      <c r="D25" s="69">
        <f>49352749/100</f>
        <v>493527.49</v>
      </c>
      <c r="E25" s="70">
        <v>3.0801689471991844</v>
      </c>
      <c r="F25" s="69">
        <v>476356</v>
      </c>
      <c r="G25" s="70">
        <v>3</v>
      </c>
      <c r="H25" s="69">
        <v>422255</v>
      </c>
      <c r="I25" s="70">
        <v>2.6</v>
      </c>
      <c r="J25" s="71">
        <v>413261</v>
      </c>
      <c r="K25" s="72">
        <v>2.5</v>
      </c>
      <c r="L25" s="71">
        <v>336567</v>
      </c>
      <c r="M25" s="72">
        <v>2.1</v>
      </c>
      <c r="N25" s="71">
        <v>540619</v>
      </c>
      <c r="O25" s="72">
        <v>3.1809165803367048</v>
      </c>
      <c r="P25" s="71">
        <v>470498</v>
      </c>
      <c r="Q25" s="72">
        <v>2.6791469863525386</v>
      </c>
      <c r="R25" s="73">
        <v>391753</v>
      </c>
      <c r="S25" s="72">
        <v>2.3128185562627541</v>
      </c>
    </row>
    <row r="26" spans="1:19" ht="18">
      <c r="A26" s="60" t="s">
        <v>99</v>
      </c>
      <c r="B26" s="74">
        <v>695624</v>
      </c>
      <c r="C26" s="68">
        <f t="shared" si="0"/>
        <v>4.2178176638971268</v>
      </c>
      <c r="D26" s="69">
        <f>111374208/100</f>
        <v>1113742.08</v>
      </c>
      <c r="E26" s="70">
        <v>6.9510084838537152</v>
      </c>
      <c r="F26" s="69">
        <v>1059617</v>
      </c>
      <c r="G26" s="70">
        <v>6.6</v>
      </c>
      <c r="H26" s="69">
        <v>1169959</v>
      </c>
      <c r="I26" s="70">
        <v>7.1</v>
      </c>
      <c r="J26" s="71">
        <v>1277635</v>
      </c>
      <c r="K26" s="72">
        <v>7.7</v>
      </c>
      <c r="L26" s="71">
        <v>1180079</v>
      </c>
      <c r="M26" s="72">
        <v>7.5</v>
      </c>
      <c r="N26" s="71">
        <v>1431725</v>
      </c>
      <c r="O26" s="72">
        <v>8.4240394431678514</v>
      </c>
      <c r="P26" s="71">
        <v>1506770</v>
      </c>
      <c r="Q26" s="72">
        <v>8.5799658477141971</v>
      </c>
      <c r="R26" s="73">
        <v>1562174</v>
      </c>
      <c r="S26" s="72">
        <v>9.2227031523414134</v>
      </c>
    </row>
    <row r="27" spans="1:19" ht="18">
      <c r="A27" s="60" t="s">
        <v>100</v>
      </c>
      <c r="B27" s="74">
        <v>220436</v>
      </c>
      <c r="C27" s="68">
        <f t="shared" si="0"/>
        <v>1.3365824850189572</v>
      </c>
      <c r="D27" s="69">
        <f>19551394/100</f>
        <v>195513.94</v>
      </c>
      <c r="E27" s="70">
        <v>1.2202278068290877</v>
      </c>
      <c r="F27" s="69">
        <v>193757</v>
      </c>
      <c r="G27" s="70">
        <v>1.2</v>
      </c>
      <c r="H27" s="69">
        <v>213341</v>
      </c>
      <c r="I27" s="70">
        <v>1.3</v>
      </c>
      <c r="J27" s="71">
        <v>191349</v>
      </c>
      <c r="K27" s="72">
        <v>1.1000000000000001</v>
      </c>
      <c r="L27" s="71">
        <v>189981</v>
      </c>
      <c r="M27" s="72">
        <v>1.2</v>
      </c>
      <c r="N27" s="71">
        <v>190611</v>
      </c>
      <c r="O27" s="72">
        <v>1.1215252431699101</v>
      </c>
      <c r="P27" s="71">
        <v>197502</v>
      </c>
      <c r="Q27" s="72">
        <v>1.1246330945423664</v>
      </c>
      <c r="R27" s="73">
        <v>195958</v>
      </c>
      <c r="S27" s="72">
        <v>1.1568862429569071</v>
      </c>
    </row>
    <row r="28" spans="1:19" ht="18" customHeight="1">
      <c r="A28" s="78" t="s">
        <v>101</v>
      </c>
      <c r="B28" s="75">
        <v>16492510</v>
      </c>
      <c r="C28" s="79" t="s">
        <v>102</v>
      </c>
      <c r="D28" s="80">
        <f>1602274091/100</f>
        <v>16022740.91</v>
      </c>
      <c r="E28" s="79" t="s">
        <v>102</v>
      </c>
      <c r="F28" s="80">
        <v>16024460</v>
      </c>
      <c r="G28" s="79" t="s">
        <v>102</v>
      </c>
      <c r="H28" s="80">
        <v>16529165</v>
      </c>
      <c r="I28" s="79" t="s">
        <v>102</v>
      </c>
      <c r="J28" s="71">
        <v>16685899</v>
      </c>
      <c r="K28" s="81" t="s">
        <v>102</v>
      </c>
      <c r="L28" s="71">
        <v>15819650</v>
      </c>
      <c r="M28" s="81" t="s">
        <v>103</v>
      </c>
      <c r="N28" s="71">
        <v>16995712</v>
      </c>
      <c r="O28" s="81" t="s">
        <v>103</v>
      </c>
      <c r="P28" s="71">
        <f>SUM(P4:P27)</f>
        <v>17561489</v>
      </c>
      <c r="Q28" s="81" t="s">
        <v>103</v>
      </c>
      <c r="R28" s="73">
        <v>16938356</v>
      </c>
      <c r="S28" s="81" t="s">
        <v>102</v>
      </c>
    </row>
    <row r="29" spans="1:19">
      <c r="A29" s="82"/>
      <c r="B29" s="83"/>
      <c r="C29" s="83"/>
      <c r="D29" s="83"/>
      <c r="E29" s="83"/>
      <c r="F29" s="84"/>
      <c r="G29" s="83"/>
      <c r="H29" s="84"/>
      <c r="I29" s="83"/>
    </row>
    <row r="30" spans="1:19">
      <c r="A30" s="85"/>
      <c r="B30" s="83"/>
      <c r="C30" s="83"/>
      <c r="D30" s="83"/>
      <c r="E30" s="83"/>
      <c r="F30" s="84"/>
      <c r="G30" s="83"/>
      <c r="H30" s="84"/>
      <c r="I30" s="83"/>
    </row>
    <row r="31" spans="1:19">
      <c r="A31" s="86" t="s">
        <v>104</v>
      </c>
      <c r="B31" s="83"/>
      <c r="C31" s="83"/>
      <c r="D31" s="83"/>
      <c r="E31" s="83"/>
      <c r="F31" s="83"/>
      <c r="G31" s="83"/>
      <c r="H31" s="83"/>
      <c r="I31" s="83"/>
    </row>
    <row r="32" spans="1:19">
      <c r="A32" s="87" t="s">
        <v>105</v>
      </c>
      <c r="B32" s="87"/>
      <c r="C32" s="87"/>
      <c r="D32" s="87"/>
      <c r="E32" s="87"/>
      <c r="F32" s="87"/>
      <c r="G32" s="87"/>
      <c r="H32" s="87"/>
    </row>
    <row r="34" spans="1:1">
      <c r="A34" s="88"/>
    </row>
  </sheetData>
  <mergeCells count="1">
    <mergeCell ref="A1:S1"/>
  </mergeCells>
  <phoneticPr fontId="3"/>
  <printOptions horizontalCentered="1"/>
  <pageMargins left="0.25" right="0.25" top="0.75" bottom="0.75" header="0.3" footer="0.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view="pageBreakPreview" zoomScaleNormal="100" zoomScaleSheetLayoutView="100" workbookViewId="0">
      <selection activeCell="J21" sqref="J21"/>
    </sheetView>
  </sheetViews>
  <sheetFormatPr defaultRowHeight="13"/>
  <cols>
    <col min="1" max="8" width="10.58203125" style="57" customWidth="1"/>
    <col min="9" max="256" width="9" style="57"/>
    <col min="257" max="264" width="10.58203125" style="57" customWidth="1"/>
    <col min="265" max="512" width="9" style="57"/>
    <col min="513" max="520" width="10.58203125" style="57" customWidth="1"/>
    <col min="521" max="768" width="9" style="57"/>
    <col min="769" max="776" width="10.58203125" style="57" customWidth="1"/>
    <col min="777" max="1024" width="9" style="57"/>
    <col min="1025" max="1032" width="10.58203125" style="57" customWidth="1"/>
    <col min="1033" max="1280" width="9" style="57"/>
    <col min="1281" max="1288" width="10.58203125" style="57" customWidth="1"/>
    <col min="1289" max="1536" width="9" style="57"/>
    <col min="1537" max="1544" width="10.58203125" style="57" customWidth="1"/>
    <col min="1545" max="1792" width="9" style="57"/>
    <col min="1793" max="1800" width="10.58203125" style="57" customWidth="1"/>
    <col min="1801" max="2048" width="9" style="57"/>
    <col min="2049" max="2056" width="10.58203125" style="57" customWidth="1"/>
    <col min="2057" max="2304" width="9" style="57"/>
    <col min="2305" max="2312" width="10.58203125" style="57" customWidth="1"/>
    <col min="2313" max="2560" width="9" style="57"/>
    <col min="2561" max="2568" width="10.58203125" style="57" customWidth="1"/>
    <col min="2569" max="2816" width="9" style="57"/>
    <col min="2817" max="2824" width="10.58203125" style="57" customWidth="1"/>
    <col min="2825" max="3072" width="9" style="57"/>
    <col min="3073" max="3080" width="10.58203125" style="57" customWidth="1"/>
    <col min="3081" max="3328" width="9" style="57"/>
    <col min="3329" max="3336" width="10.58203125" style="57" customWidth="1"/>
    <col min="3337" max="3584" width="9" style="57"/>
    <col min="3585" max="3592" width="10.58203125" style="57" customWidth="1"/>
    <col min="3593" max="3840" width="9" style="57"/>
    <col min="3841" max="3848" width="10.58203125" style="57" customWidth="1"/>
    <col min="3849" max="4096" width="9" style="57"/>
    <col min="4097" max="4104" width="10.58203125" style="57" customWidth="1"/>
    <col min="4105" max="4352" width="9" style="57"/>
    <col min="4353" max="4360" width="10.58203125" style="57" customWidth="1"/>
    <col min="4361" max="4608" width="9" style="57"/>
    <col min="4609" max="4616" width="10.58203125" style="57" customWidth="1"/>
    <col min="4617" max="4864" width="9" style="57"/>
    <col min="4865" max="4872" width="10.58203125" style="57" customWidth="1"/>
    <col min="4873" max="5120" width="9" style="57"/>
    <col min="5121" max="5128" width="10.58203125" style="57" customWidth="1"/>
    <col min="5129" max="5376" width="9" style="57"/>
    <col min="5377" max="5384" width="10.58203125" style="57" customWidth="1"/>
    <col min="5385" max="5632" width="9" style="57"/>
    <col min="5633" max="5640" width="10.58203125" style="57" customWidth="1"/>
    <col min="5641" max="5888" width="9" style="57"/>
    <col min="5889" max="5896" width="10.58203125" style="57" customWidth="1"/>
    <col min="5897" max="6144" width="9" style="57"/>
    <col min="6145" max="6152" width="10.58203125" style="57" customWidth="1"/>
    <col min="6153" max="6400" width="9" style="57"/>
    <col min="6401" max="6408" width="10.58203125" style="57" customWidth="1"/>
    <col min="6409" max="6656" width="9" style="57"/>
    <col min="6657" max="6664" width="10.58203125" style="57" customWidth="1"/>
    <col min="6665" max="6912" width="9" style="57"/>
    <col min="6913" max="6920" width="10.58203125" style="57" customWidth="1"/>
    <col min="6921" max="7168" width="9" style="57"/>
    <col min="7169" max="7176" width="10.58203125" style="57" customWidth="1"/>
    <col min="7177" max="7424" width="9" style="57"/>
    <col min="7425" max="7432" width="10.58203125" style="57" customWidth="1"/>
    <col min="7433" max="7680" width="9" style="57"/>
    <col min="7681" max="7688" width="10.58203125" style="57" customWidth="1"/>
    <col min="7689" max="7936" width="9" style="57"/>
    <col min="7937" max="7944" width="10.58203125" style="57" customWidth="1"/>
    <col min="7945" max="8192" width="9" style="57"/>
    <col min="8193" max="8200" width="10.58203125" style="57" customWidth="1"/>
    <col min="8201" max="8448" width="9" style="57"/>
    <col min="8449" max="8456" width="10.58203125" style="57" customWidth="1"/>
    <col min="8457" max="8704" width="9" style="57"/>
    <col min="8705" max="8712" width="10.58203125" style="57" customWidth="1"/>
    <col min="8713" max="8960" width="9" style="57"/>
    <col min="8961" max="8968" width="10.58203125" style="57" customWidth="1"/>
    <col min="8969" max="9216" width="9" style="57"/>
    <col min="9217" max="9224" width="10.58203125" style="57" customWidth="1"/>
    <col min="9225" max="9472" width="9" style="57"/>
    <col min="9473" max="9480" width="10.58203125" style="57" customWidth="1"/>
    <col min="9481" max="9728" width="9" style="57"/>
    <col min="9729" max="9736" width="10.58203125" style="57" customWidth="1"/>
    <col min="9737" max="9984" width="9" style="57"/>
    <col min="9985" max="9992" width="10.58203125" style="57" customWidth="1"/>
    <col min="9993" max="10240" width="9" style="57"/>
    <col min="10241" max="10248" width="10.58203125" style="57" customWidth="1"/>
    <col min="10249" max="10496" width="9" style="57"/>
    <col min="10497" max="10504" width="10.58203125" style="57" customWidth="1"/>
    <col min="10505" max="10752" width="9" style="57"/>
    <col min="10753" max="10760" width="10.58203125" style="57" customWidth="1"/>
    <col min="10761" max="11008" width="9" style="57"/>
    <col min="11009" max="11016" width="10.58203125" style="57" customWidth="1"/>
    <col min="11017" max="11264" width="9" style="57"/>
    <col min="11265" max="11272" width="10.58203125" style="57" customWidth="1"/>
    <col min="11273" max="11520" width="9" style="57"/>
    <col min="11521" max="11528" width="10.58203125" style="57" customWidth="1"/>
    <col min="11529" max="11776" width="9" style="57"/>
    <col min="11777" max="11784" width="10.58203125" style="57" customWidth="1"/>
    <col min="11785" max="12032" width="9" style="57"/>
    <col min="12033" max="12040" width="10.58203125" style="57" customWidth="1"/>
    <col min="12041" max="12288" width="9" style="57"/>
    <col min="12289" max="12296" width="10.58203125" style="57" customWidth="1"/>
    <col min="12297" max="12544" width="9" style="57"/>
    <col min="12545" max="12552" width="10.58203125" style="57" customWidth="1"/>
    <col min="12553" max="12800" width="9" style="57"/>
    <col min="12801" max="12808" width="10.58203125" style="57" customWidth="1"/>
    <col min="12809" max="13056" width="9" style="57"/>
    <col min="13057" max="13064" width="10.58203125" style="57" customWidth="1"/>
    <col min="13065" max="13312" width="9" style="57"/>
    <col min="13313" max="13320" width="10.58203125" style="57" customWidth="1"/>
    <col min="13321" max="13568" width="9" style="57"/>
    <col min="13569" max="13576" width="10.58203125" style="57" customWidth="1"/>
    <col min="13577" max="13824" width="9" style="57"/>
    <col min="13825" max="13832" width="10.58203125" style="57" customWidth="1"/>
    <col min="13833" max="14080" width="9" style="57"/>
    <col min="14081" max="14088" width="10.58203125" style="57" customWidth="1"/>
    <col min="14089" max="14336" width="9" style="57"/>
    <col min="14337" max="14344" width="10.58203125" style="57" customWidth="1"/>
    <col min="14345" max="14592" width="9" style="57"/>
    <col min="14593" max="14600" width="10.58203125" style="57" customWidth="1"/>
    <col min="14601" max="14848" width="9" style="57"/>
    <col min="14849" max="14856" width="10.58203125" style="57" customWidth="1"/>
    <col min="14857" max="15104" width="9" style="57"/>
    <col min="15105" max="15112" width="10.58203125" style="57" customWidth="1"/>
    <col min="15113" max="15360" width="9" style="57"/>
    <col min="15361" max="15368" width="10.58203125" style="57" customWidth="1"/>
    <col min="15369" max="15616" width="9" style="57"/>
    <col min="15617" max="15624" width="10.58203125" style="57" customWidth="1"/>
    <col min="15625" max="15872" width="9" style="57"/>
    <col min="15873" max="15880" width="10.58203125" style="57" customWidth="1"/>
    <col min="15881" max="16128" width="9" style="57"/>
    <col min="16129" max="16136" width="10.58203125" style="57" customWidth="1"/>
    <col min="16137" max="16384" width="9" style="57"/>
  </cols>
  <sheetData>
    <row r="1" spans="1:9" ht="14">
      <c r="A1" s="188" t="s">
        <v>106</v>
      </c>
      <c r="B1" s="188"/>
      <c r="C1" s="188"/>
      <c r="D1" s="188"/>
      <c r="E1" s="188"/>
      <c r="F1" s="188"/>
      <c r="G1" s="188"/>
      <c r="H1" s="188"/>
    </row>
    <row r="2" spans="1:9">
      <c r="B2" s="89"/>
      <c r="C2" s="89"/>
      <c r="D2" s="89"/>
      <c r="E2" s="89"/>
      <c r="F2" s="89"/>
      <c r="G2" s="89"/>
      <c r="H2" s="90" t="s">
        <v>107</v>
      </c>
      <c r="I2" s="89"/>
    </row>
    <row r="3" spans="1:9" s="95" customFormat="1" ht="30" customHeight="1">
      <c r="A3" s="91" t="s">
        <v>108</v>
      </c>
      <c r="B3" s="92" t="s">
        <v>109</v>
      </c>
      <c r="C3" s="93" t="s">
        <v>110</v>
      </c>
      <c r="D3" s="91" t="s">
        <v>111</v>
      </c>
      <c r="E3" s="91" t="s">
        <v>112</v>
      </c>
      <c r="F3" s="91" t="s">
        <v>113</v>
      </c>
      <c r="G3" s="91" t="s">
        <v>114</v>
      </c>
      <c r="H3" s="91" t="s">
        <v>115</v>
      </c>
      <c r="I3" s="94"/>
    </row>
    <row r="4" spans="1:9" s="102" customFormat="1" ht="22.9" customHeight="1">
      <c r="A4" s="96" t="s">
        <v>116</v>
      </c>
      <c r="B4" s="97">
        <v>383</v>
      </c>
      <c r="C4" s="98">
        <v>81</v>
      </c>
      <c r="D4" s="99">
        <v>149</v>
      </c>
      <c r="E4" s="99">
        <v>65</v>
      </c>
      <c r="F4" s="99">
        <v>37</v>
      </c>
      <c r="G4" s="99">
        <v>40</v>
      </c>
      <c r="H4" s="100">
        <f>B4-G4-F4-E4-D4-C4</f>
        <v>11</v>
      </c>
      <c r="I4" s="101"/>
    </row>
    <row r="5" spans="1:9" s="102" customFormat="1" ht="22.9" customHeight="1">
      <c r="A5" s="103">
        <v>14</v>
      </c>
      <c r="B5" s="104">
        <v>366</v>
      </c>
      <c r="C5" s="105">
        <v>78</v>
      </c>
      <c r="D5" s="100">
        <v>154</v>
      </c>
      <c r="E5" s="100">
        <v>57</v>
      </c>
      <c r="F5" s="100">
        <v>30</v>
      </c>
      <c r="G5" s="100">
        <v>37</v>
      </c>
      <c r="H5" s="100">
        <f>B5-G5-F5-E5-D5-C5</f>
        <v>10</v>
      </c>
      <c r="I5" s="101"/>
    </row>
    <row r="6" spans="1:9" s="102" customFormat="1" ht="22.9" customHeight="1">
      <c r="A6" s="106">
        <v>15</v>
      </c>
      <c r="B6" s="97">
        <v>362</v>
      </c>
      <c r="C6" s="98">
        <v>83</v>
      </c>
      <c r="D6" s="99">
        <v>156</v>
      </c>
      <c r="E6" s="99">
        <v>52</v>
      </c>
      <c r="F6" s="99">
        <v>27</v>
      </c>
      <c r="G6" s="99">
        <v>33</v>
      </c>
      <c r="H6" s="99">
        <f>B6-G6-F6-E6-D6-C6</f>
        <v>11</v>
      </c>
      <c r="I6" s="101"/>
    </row>
    <row r="7" spans="1:9" s="102" customFormat="1" ht="22.9" customHeight="1">
      <c r="A7" s="103">
        <v>16</v>
      </c>
      <c r="B7" s="104">
        <v>367</v>
      </c>
      <c r="C7" s="105">
        <v>79</v>
      </c>
      <c r="D7" s="100">
        <v>162</v>
      </c>
      <c r="E7" s="100">
        <v>56</v>
      </c>
      <c r="F7" s="100">
        <v>26</v>
      </c>
      <c r="G7" s="100">
        <v>33</v>
      </c>
      <c r="H7" s="99">
        <f>B7-C7-D7-E7-F7-G7</f>
        <v>11</v>
      </c>
      <c r="I7" s="101"/>
    </row>
    <row r="8" spans="1:9" s="102" customFormat="1" ht="22.9" customHeight="1">
      <c r="A8" s="106">
        <v>17</v>
      </c>
      <c r="B8" s="97">
        <v>333</v>
      </c>
      <c r="C8" s="98">
        <v>75</v>
      </c>
      <c r="D8" s="99">
        <v>142</v>
      </c>
      <c r="E8" s="99">
        <v>51</v>
      </c>
      <c r="F8" s="99">
        <v>24</v>
      </c>
      <c r="G8" s="99">
        <v>31</v>
      </c>
      <c r="H8" s="107">
        <f>B8-C8-D8-E8-F8-G8</f>
        <v>10</v>
      </c>
      <c r="I8" s="101"/>
    </row>
    <row r="9" spans="1:9" s="102" customFormat="1" ht="22.9" customHeight="1">
      <c r="A9" s="108">
        <v>18</v>
      </c>
      <c r="B9" s="104">
        <v>336</v>
      </c>
      <c r="C9" s="105">
        <v>72</v>
      </c>
      <c r="D9" s="100">
        <v>139</v>
      </c>
      <c r="E9" s="100">
        <v>61</v>
      </c>
      <c r="F9" s="100">
        <v>25</v>
      </c>
      <c r="G9" s="100">
        <v>28</v>
      </c>
      <c r="H9" s="100">
        <v>11</v>
      </c>
      <c r="I9" s="101"/>
    </row>
    <row r="10" spans="1:9" s="102" customFormat="1" ht="22.9" customHeight="1">
      <c r="A10" s="108">
        <v>19</v>
      </c>
      <c r="B10" s="109">
        <v>326</v>
      </c>
      <c r="C10" s="110">
        <v>70</v>
      </c>
      <c r="D10" s="111">
        <v>142</v>
      </c>
      <c r="E10" s="111">
        <v>54</v>
      </c>
      <c r="F10" s="111">
        <v>23</v>
      </c>
      <c r="G10" s="111">
        <v>27</v>
      </c>
      <c r="H10" s="111">
        <v>10</v>
      </c>
      <c r="I10" s="101"/>
    </row>
    <row r="11" spans="1:9" s="102" customFormat="1" ht="22.9" customHeight="1">
      <c r="A11" s="112">
        <v>20</v>
      </c>
      <c r="B11" s="113">
        <v>329</v>
      </c>
      <c r="C11" s="114">
        <v>72</v>
      </c>
      <c r="D11" s="115">
        <v>143</v>
      </c>
      <c r="E11" s="115">
        <v>56</v>
      </c>
      <c r="F11" s="115">
        <v>22</v>
      </c>
      <c r="G11" s="115">
        <v>26</v>
      </c>
      <c r="H11" s="115">
        <v>10</v>
      </c>
      <c r="I11" s="101"/>
    </row>
    <row r="12" spans="1:9" s="102" customFormat="1" ht="22.9" customHeight="1">
      <c r="A12" s="116">
        <v>21</v>
      </c>
      <c r="B12" s="117">
        <v>319</v>
      </c>
      <c r="C12" s="118">
        <v>74</v>
      </c>
      <c r="D12" s="119">
        <v>138</v>
      </c>
      <c r="E12" s="119">
        <v>54</v>
      </c>
      <c r="F12" s="119">
        <v>19</v>
      </c>
      <c r="G12" s="119">
        <v>25</v>
      </c>
      <c r="H12" s="119">
        <v>9</v>
      </c>
      <c r="I12" s="101"/>
    </row>
    <row r="13" spans="1:9" s="102" customFormat="1" ht="22.9" customHeight="1">
      <c r="A13" s="120">
        <v>22</v>
      </c>
      <c r="B13" s="121">
        <v>328</v>
      </c>
      <c r="C13" s="122">
        <v>70</v>
      </c>
      <c r="D13" s="123">
        <v>148</v>
      </c>
      <c r="E13" s="123">
        <v>59</v>
      </c>
      <c r="F13" s="123">
        <v>19</v>
      </c>
      <c r="G13" s="123">
        <v>23</v>
      </c>
      <c r="H13" s="123">
        <v>9</v>
      </c>
      <c r="I13" s="101"/>
    </row>
    <row r="14" spans="1:9" s="102" customFormat="1" ht="22.9" customHeight="1">
      <c r="A14" s="120">
        <v>23</v>
      </c>
      <c r="B14" s="121">
        <v>341</v>
      </c>
      <c r="C14" s="122">
        <v>76</v>
      </c>
      <c r="D14" s="123">
        <v>158</v>
      </c>
      <c r="E14" s="123">
        <v>58</v>
      </c>
      <c r="F14" s="123">
        <v>18</v>
      </c>
      <c r="G14" s="123">
        <v>22</v>
      </c>
      <c r="H14" s="123">
        <v>9</v>
      </c>
      <c r="I14" s="101"/>
    </row>
    <row r="15" spans="1:9" s="102" customFormat="1" ht="22.9" customHeight="1">
      <c r="A15" s="120">
        <v>24</v>
      </c>
      <c r="B15" s="121">
        <v>344</v>
      </c>
      <c r="C15" s="122">
        <v>86</v>
      </c>
      <c r="D15" s="123">
        <v>155</v>
      </c>
      <c r="E15" s="123">
        <v>55</v>
      </c>
      <c r="F15" s="123">
        <v>18</v>
      </c>
      <c r="G15" s="123">
        <v>21</v>
      </c>
      <c r="H15" s="123">
        <v>9</v>
      </c>
      <c r="I15" s="101"/>
    </row>
    <row r="16" spans="1:9" s="102" customFormat="1" ht="22.9" customHeight="1">
      <c r="A16" s="112">
        <v>25</v>
      </c>
      <c r="B16" s="113">
        <v>331</v>
      </c>
      <c r="C16" s="114">
        <v>81</v>
      </c>
      <c r="D16" s="115">
        <v>145</v>
      </c>
      <c r="E16" s="115">
        <v>57</v>
      </c>
      <c r="F16" s="114">
        <v>19</v>
      </c>
      <c r="G16" s="115">
        <v>21</v>
      </c>
      <c r="H16" s="114">
        <v>8</v>
      </c>
      <c r="I16" s="101"/>
    </row>
    <row r="17" spans="1:9" s="102" customFormat="1" ht="22.9" customHeight="1">
      <c r="A17" s="120">
        <v>26</v>
      </c>
      <c r="B17" s="121">
        <v>320</v>
      </c>
      <c r="C17" s="122">
        <v>77</v>
      </c>
      <c r="D17" s="123">
        <v>141</v>
      </c>
      <c r="E17" s="123">
        <v>52</v>
      </c>
      <c r="F17" s="122">
        <v>19</v>
      </c>
      <c r="G17" s="123">
        <v>23</v>
      </c>
      <c r="H17" s="122">
        <v>8</v>
      </c>
      <c r="I17" s="101"/>
    </row>
    <row r="18" spans="1:9" s="102" customFormat="1" ht="22.9" customHeight="1">
      <c r="A18" s="120">
        <v>27</v>
      </c>
      <c r="B18" s="121">
        <v>341</v>
      </c>
      <c r="C18" s="122">
        <v>75</v>
      </c>
      <c r="D18" s="123">
        <v>153</v>
      </c>
      <c r="E18" s="123">
        <v>61</v>
      </c>
      <c r="F18" s="122">
        <v>19</v>
      </c>
      <c r="G18" s="123">
        <v>24</v>
      </c>
      <c r="H18" s="122">
        <v>9</v>
      </c>
      <c r="I18" s="101"/>
    </row>
    <row r="19" spans="1:9" s="102" customFormat="1" ht="22.9" customHeight="1">
      <c r="A19" s="120">
        <v>28</v>
      </c>
      <c r="B19" s="121">
        <v>353</v>
      </c>
      <c r="C19" s="122">
        <v>76</v>
      </c>
      <c r="D19" s="123">
        <v>160</v>
      </c>
      <c r="E19" s="123">
        <v>65</v>
      </c>
      <c r="F19" s="123">
        <v>20</v>
      </c>
      <c r="G19" s="123">
        <v>23</v>
      </c>
      <c r="H19" s="122">
        <v>9</v>
      </c>
      <c r="I19" s="101"/>
    </row>
    <row r="20" spans="1:9" s="102" customFormat="1" ht="22.9" customHeight="1">
      <c r="A20" s="124">
        <v>29</v>
      </c>
      <c r="B20" s="125">
        <v>357</v>
      </c>
      <c r="C20" s="126">
        <v>77</v>
      </c>
      <c r="D20" s="127">
        <v>159</v>
      </c>
      <c r="E20" s="127">
        <v>71</v>
      </c>
      <c r="F20" s="127">
        <v>19</v>
      </c>
      <c r="G20" s="127">
        <v>23</v>
      </c>
      <c r="H20" s="127">
        <v>8</v>
      </c>
      <c r="I20" s="101"/>
    </row>
    <row r="21" spans="1:9" s="102" customFormat="1" ht="22.9" customHeight="1">
      <c r="A21" s="124">
        <v>30</v>
      </c>
      <c r="B21" s="125">
        <v>332</v>
      </c>
      <c r="C21" s="126">
        <v>73</v>
      </c>
      <c r="D21" s="127">
        <v>150</v>
      </c>
      <c r="E21" s="127">
        <v>67</v>
      </c>
      <c r="F21" s="127">
        <v>17</v>
      </c>
      <c r="G21" s="127">
        <v>20</v>
      </c>
      <c r="H21" s="127">
        <f>B21-SUM(C21:G21)</f>
        <v>5</v>
      </c>
      <c r="I21" s="101"/>
    </row>
    <row r="22" spans="1:9" s="102" customFormat="1" ht="22.9" customHeight="1">
      <c r="A22" s="128" t="s">
        <v>117</v>
      </c>
      <c r="B22" s="125">
        <v>320</v>
      </c>
      <c r="C22" s="126">
        <v>72</v>
      </c>
      <c r="D22" s="127">
        <v>136</v>
      </c>
      <c r="E22" s="127">
        <v>67</v>
      </c>
      <c r="F22" s="127">
        <v>17</v>
      </c>
      <c r="G22" s="127">
        <v>19</v>
      </c>
      <c r="H22" s="127">
        <f>B22-SUM(C22:G22)</f>
        <v>9</v>
      </c>
      <c r="I22" s="101"/>
    </row>
    <row r="23" spans="1:9">
      <c r="A23" s="129" t="s">
        <v>118</v>
      </c>
      <c r="B23" s="129"/>
      <c r="C23" s="83"/>
      <c r="D23" s="83"/>
      <c r="E23" s="83"/>
      <c r="F23" s="83"/>
      <c r="G23" s="83"/>
      <c r="H23" s="83"/>
      <c r="I23" s="89"/>
    </row>
    <row r="29" spans="1:9">
      <c r="G29" s="130"/>
    </row>
  </sheetData>
  <mergeCells count="1">
    <mergeCell ref="A1:H1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view="pageBreakPreview" zoomScale="90" zoomScaleNormal="100" workbookViewId="0">
      <selection activeCell="E22" sqref="E22"/>
    </sheetView>
  </sheetViews>
  <sheetFormatPr defaultRowHeight="13"/>
  <cols>
    <col min="1" max="1" width="10.08203125" style="131" customWidth="1"/>
    <col min="2" max="2" width="15.08203125" style="131" customWidth="1"/>
    <col min="3" max="6" width="14.58203125" style="131" customWidth="1"/>
    <col min="7" max="256" width="9" style="131"/>
    <col min="257" max="257" width="10.08203125" style="131" customWidth="1"/>
    <col min="258" max="258" width="15.08203125" style="131" customWidth="1"/>
    <col min="259" max="262" width="14.58203125" style="131" customWidth="1"/>
    <col min="263" max="512" width="9" style="131"/>
    <col min="513" max="513" width="10.08203125" style="131" customWidth="1"/>
    <col min="514" max="514" width="15.08203125" style="131" customWidth="1"/>
    <col min="515" max="518" width="14.58203125" style="131" customWidth="1"/>
    <col min="519" max="768" width="9" style="131"/>
    <col min="769" max="769" width="10.08203125" style="131" customWidth="1"/>
    <col min="770" max="770" width="15.08203125" style="131" customWidth="1"/>
    <col min="771" max="774" width="14.58203125" style="131" customWidth="1"/>
    <col min="775" max="1024" width="9" style="131"/>
    <col min="1025" max="1025" width="10.08203125" style="131" customWidth="1"/>
    <col min="1026" max="1026" width="15.08203125" style="131" customWidth="1"/>
    <col min="1027" max="1030" width="14.58203125" style="131" customWidth="1"/>
    <col min="1031" max="1280" width="9" style="131"/>
    <col min="1281" max="1281" width="10.08203125" style="131" customWidth="1"/>
    <col min="1282" max="1282" width="15.08203125" style="131" customWidth="1"/>
    <col min="1283" max="1286" width="14.58203125" style="131" customWidth="1"/>
    <col min="1287" max="1536" width="9" style="131"/>
    <col min="1537" max="1537" width="10.08203125" style="131" customWidth="1"/>
    <col min="1538" max="1538" width="15.08203125" style="131" customWidth="1"/>
    <col min="1539" max="1542" width="14.58203125" style="131" customWidth="1"/>
    <col min="1543" max="1792" width="9" style="131"/>
    <col min="1793" max="1793" width="10.08203125" style="131" customWidth="1"/>
    <col min="1794" max="1794" width="15.08203125" style="131" customWidth="1"/>
    <col min="1795" max="1798" width="14.58203125" style="131" customWidth="1"/>
    <col min="1799" max="2048" width="9" style="131"/>
    <col min="2049" max="2049" width="10.08203125" style="131" customWidth="1"/>
    <col min="2050" max="2050" width="15.08203125" style="131" customWidth="1"/>
    <col min="2051" max="2054" width="14.58203125" style="131" customWidth="1"/>
    <col min="2055" max="2304" width="9" style="131"/>
    <col min="2305" max="2305" width="10.08203125" style="131" customWidth="1"/>
    <col min="2306" max="2306" width="15.08203125" style="131" customWidth="1"/>
    <col min="2307" max="2310" width="14.58203125" style="131" customWidth="1"/>
    <col min="2311" max="2560" width="9" style="131"/>
    <col min="2561" max="2561" width="10.08203125" style="131" customWidth="1"/>
    <col min="2562" max="2562" width="15.08203125" style="131" customWidth="1"/>
    <col min="2563" max="2566" width="14.58203125" style="131" customWidth="1"/>
    <col min="2567" max="2816" width="9" style="131"/>
    <col min="2817" max="2817" width="10.08203125" style="131" customWidth="1"/>
    <col min="2818" max="2818" width="15.08203125" style="131" customWidth="1"/>
    <col min="2819" max="2822" width="14.58203125" style="131" customWidth="1"/>
    <col min="2823" max="3072" width="9" style="131"/>
    <col min="3073" max="3073" width="10.08203125" style="131" customWidth="1"/>
    <col min="3074" max="3074" width="15.08203125" style="131" customWidth="1"/>
    <col min="3075" max="3078" width="14.58203125" style="131" customWidth="1"/>
    <col min="3079" max="3328" width="9" style="131"/>
    <col min="3329" max="3329" width="10.08203125" style="131" customWidth="1"/>
    <col min="3330" max="3330" width="15.08203125" style="131" customWidth="1"/>
    <col min="3331" max="3334" width="14.58203125" style="131" customWidth="1"/>
    <col min="3335" max="3584" width="9" style="131"/>
    <col min="3585" max="3585" width="10.08203125" style="131" customWidth="1"/>
    <col min="3586" max="3586" width="15.08203125" style="131" customWidth="1"/>
    <col min="3587" max="3590" width="14.58203125" style="131" customWidth="1"/>
    <col min="3591" max="3840" width="9" style="131"/>
    <col min="3841" max="3841" width="10.08203125" style="131" customWidth="1"/>
    <col min="3842" max="3842" width="15.08203125" style="131" customWidth="1"/>
    <col min="3843" max="3846" width="14.58203125" style="131" customWidth="1"/>
    <col min="3847" max="4096" width="9" style="131"/>
    <col min="4097" max="4097" width="10.08203125" style="131" customWidth="1"/>
    <col min="4098" max="4098" width="15.08203125" style="131" customWidth="1"/>
    <col min="4099" max="4102" width="14.58203125" style="131" customWidth="1"/>
    <col min="4103" max="4352" width="9" style="131"/>
    <col min="4353" max="4353" width="10.08203125" style="131" customWidth="1"/>
    <col min="4354" max="4354" width="15.08203125" style="131" customWidth="1"/>
    <col min="4355" max="4358" width="14.58203125" style="131" customWidth="1"/>
    <col min="4359" max="4608" width="9" style="131"/>
    <col min="4609" max="4609" width="10.08203125" style="131" customWidth="1"/>
    <col min="4610" max="4610" width="15.08203125" style="131" customWidth="1"/>
    <col min="4611" max="4614" width="14.58203125" style="131" customWidth="1"/>
    <col min="4615" max="4864" width="9" style="131"/>
    <col min="4865" max="4865" width="10.08203125" style="131" customWidth="1"/>
    <col min="4866" max="4866" width="15.08203125" style="131" customWidth="1"/>
    <col min="4867" max="4870" width="14.58203125" style="131" customWidth="1"/>
    <col min="4871" max="5120" width="9" style="131"/>
    <col min="5121" max="5121" width="10.08203125" style="131" customWidth="1"/>
    <col min="5122" max="5122" width="15.08203125" style="131" customWidth="1"/>
    <col min="5123" max="5126" width="14.58203125" style="131" customWidth="1"/>
    <col min="5127" max="5376" width="9" style="131"/>
    <col min="5377" max="5377" width="10.08203125" style="131" customWidth="1"/>
    <col min="5378" max="5378" width="15.08203125" style="131" customWidth="1"/>
    <col min="5379" max="5382" width="14.58203125" style="131" customWidth="1"/>
    <col min="5383" max="5632" width="9" style="131"/>
    <col min="5633" max="5633" width="10.08203125" style="131" customWidth="1"/>
    <col min="5634" max="5634" width="15.08203125" style="131" customWidth="1"/>
    <col min="5635" max="5638" width="14.58203125" style="131" customWidth="1"/>
    <col min="5639" max="5888" width="9" style="131"/>
    <col min="5889" max="5889" width="10.08203125" style="131" customWidth="1"/>
    <col min="5890" max="5890" width="15.08203125" style="131" customWidth="1"/>
    <col min="5891" max="5894" width="14.58203125" style="131" customWidth="1"/>
    <col min="5895" max="6144" width="9" style="131"/>
    <col min="6145" max="6145" width="10.08203125" style="131" customWidth="1"/>
    <col min="6146" max="6146" width="15.08203125" style="131" customWidth="1"/>
    <col min="6147" max="6150" width="14.58203125" style="131" customWidth="1"/>
    <col min="6151" max="6400" width="9" style="131"/>
    <col min="6401" max="6401" width="10.08203125" style="131" customWidth="1"/>
    <col min="6402" max="6402" width="15.08203125" style="131" customWidth="1"/>
    <col min="6403" max="6406" width="14.58203125" style="131" customWidth="1"/>
    <col min="6407" max="6656" width="9" style="131"/>
    <col min="6657" max="6657" width="10.08203125" style="131" customWidth="1"/>
    <col min="6658" max="6658" width="15.08203125" style="131" customWidth="1"/>
    <col min="6659" max="6662" width="14.58203125" style="131" customWidth="1"/>
    <col min="6663" max="6912" width="9" style="131"/>
    <col min="6913" max="6913" width="10.08203125" style="131" customWidth="1"/>
    <col min="6914" max="6914" width="15.08203125" style="131" customWidth="1"/>
    <col min="6915" max="6918" width="14.58203125" style="131" customWidth="1"/>
    <col min="6919" max="7168" width="9" style="131"/>
    <col min="7169" max="7169" width="10.08203125" style="131" customWidth="1"/>
    <col min="7170" max="7170" width="15.08203125" style="131" customWidth="1"/>
    <col min="7171" max="7174" width="14.58203125" style="131" customWidth="1"/>
    <col min="7175" max="7424" width="9" style="131"/>
    <col min="7425" max="7425" width="10.08203125" style="131" customWidth="1"/>
    <col min="7426" max="7426" width="15.08203125" style="131" customWidth="1"/>
    <col min="7427" max="7430" width="14.58203125" style="131" customWidth="1"/>
    <col min="7431" max="7680" width="9" style="131"/>
    <col min="7681" max="7681" width="10.08203125" style="131" customWidth="1"/>
    <col min="7682" max="7682" width="15.08203125" style="131" customWidth="1"/>
    <col min="7683" max="7686" width="14.58203125" style="131" customWidth="1"/>
    <col min="7687" max="7936" width="9" style="131"/>
    <col min="7937" max="7937" width="10.08203125" style="131" customWidth="1"/>
    <col min="7938" max="7938" width="15.08203125" style="131" customWidth="1"/>
    <col min="7939" max="7942" width="14.58203125" style="131" customWidth="1"/>
    <col min="7943" max="8192" width="9" style="131"/>
    <col min="8193" max="8193" width="10.08203125" style="131" customWidth="1"/>
    <col min="8194" max="8194" width="15.08203125" style="131" customWidth="1"/>
    <col min="8195" max="8198" width="14.58203125" style="131" customWidth="1"/>
    <col min="8199" max="8448" width="9" style="131"/>
    <col min="8449" max="8449" width="10.08203125" style="131" customWidth="1"/>
    <col min="8450" max="8450" width="15.08203125" style="131" customWidth="1"/>
    <col min="8451" max="8454" width="14.58203125" style="131" customWidth="1"/>
    <col min="8455" max="8704" width="9" style="131"/>
    <col min="8705" max="8705" width="10.08203125" style="131" customWidth="1"/>
    <col min="8706" max="8706" width="15.08203125" style="131" customWidth="1"/>
    <col min="8707" max="8710" width="14.58203125" style="131" customWidth="1"/>
    <col min="8711" max="8960" width="9" style="131"/>
    <col min="8961" max="8961" width="10.08203125" style="131" customWidth="1"/>
    <col min="8962" max="8962" width="15.08203125" style="131" customWidth="1"/>
    <col min="8963" max="8966" width="14.58203125" style="131" customWidth="1"/>
    <col min="8967" max="9216" width="9" style="131"/>
    <col min="9217" max="9217" width="10.08203125" style="131" customWidth="1"/>
    <col min="9218" max="9218" width="15.08203125" style="131" customWidth="1"/>
    <col min="9219" max="9222" width="14.58203125" style="131" customWidth="1"/>
    <col min="9223" max="9472" width="9" style="131"/>
    <col min="9473" max="9473" width="10.08203125" style="131" customWidth="1"/>
    <col min="9474" max="9474" width="15.08203125" style="131" customWidth="1"/>
    <col min="9475" max="9478" width="14.58203125" style="131" customWidth="1"/>
    <col min="9479" max="9728" width="9" style="131"/>
    <col min="9729" max="9729" width="10.08203125" style="131" customWidth="1"/>
    <col min="9730" max="9730" width="15.08203125" style="131" customWidth="1"/>
    <col min="9731" max="9734" width="14.58203125" style="131" customWidth="1"/>
    <col min="9735" max="9984" width="9" style="131"/>
    <col min="9985" max="9985" width="10.08203125" style="131" customWidth="1"/>
    <col min="9986" max="9986" width="15.08203125" style="131" customWidth="1"/>
    <col min="9987" max="9990" width="14.58203125" style="131" customWidth="1"/>
    <col min="9991" max="10240" width="9" style="131"/>
    <col min="10241" max="10241" width="10.08203125" style="131" customWidth="1"/>
    <col min="10242" max="10242" width="15.08203125" style="131" customWidth="1"/>
    <col min="10243" max="10246" width="14.58203125" style="131" customWidth="1"/>
    <col min="10247" max="10496" width="9" style="131"/>
    <col min="10497" max="10497" width="10.08203125" style="131" customWidth="1"/>
    <col min="10498" max="10498" width="15.08203125" style="131" customWidth="1"/>
    <col min="10499" max="10502" width="14.58203125" style="131" customWidth="1"/>
    <col min="10503" max="10752" width="9" style="131"/>
    <col min="10753" max="10753" width="10.08203125" style="131" customWidth="1"/>
    <col min="10754" max="10754" width="15.08203125" style="131" customWidth="1"/>
    <col min="10755" max="10758" width="14.58203125" style="131" customWidth="1"/>
    <col min="10759" max="11008" width="9" style="131"/>
    <col min="11009" max="11009" width="10.08203125" style="131" customWidth="1"/>
    <col min="11010" max="11010" width="15.08203125" style="131" customWidth="1"/>
    <col min="11011" max="11014" width="14.58203125" style="131" customWidth="1"/>
    <col min="11015" max="11264" width="9" style="131"/>
    <col min="11265" max="11265" width="10.08203125" style="131" customWidth="1"/>
    <col min="11266" max="11266" width="15.08203125" style="131" customWidth="1"/>
    <col min="11267" max="11270" width="14.58203125" style="131" customWidth="1"/>
    <col min="11271" max="11520" width="9" style="131"/>
    <col min="11521" max="11521" width="10.08203125" style="131" customWidth="1"/>
    <col min="11522" max="11522" width="15.08203125" style="131" customWidth="1"/>
    <col min="11523" max="11526" width="14.58203125" style="131" customWidth="1"/>
    <col min="11527" max="11776" width="9" style="131"/>
    <col min="11777" max="11777" width="10.08203125" style="131" customWidth="1"/>
    <col min="11778" max="11778" width="15.08203125" style="131" customWidth="1"/>
    <col min="11779" max="11782" width="14.58203125" style="131" customWidth="1"/>
    <col min="11783" max="12032" width="9" style="131"/>
    <col min="12033" max="12033" width="10.08203125" style="131" customWidth="1"/>
    <col min="12034" max="12034" width="15.08203125" style="131" customWidth="1"/>
    <col min="12035" max="12038" width="14.58203125" style="131" customWidth="1"/>
    <col min="12039" max="12288" width="9" style="131"/>
    <col min="12289" max="12289" width="10.08203125" style="131" customWidth="1"/>
    <col min="12290" max="12290" width="15.08203125" style="131" customWidth="1"/>
    <col min="12291" max="12294" width="14.58203125" style="131" customWidth="1"/>
    <col min="12295" max="12544" width="9" style="131"/>
    <col min="12545" max="12545" width="10.08203125" style="131" customWidth="1"/>
    <col min="12546" max="12546" width="15.08203125" style="131" customWidth="1"/>
    <col min="12547" max="12550" width="14.58203125" style="131" customWidth="1"/>
    <col min="12551" max="12800" width="9" style="131"/>
    <col min="12801" max="12801" width="10.08203125" style="131" customWidth="1"/>
    <col min="12802" max="12802" width="15.08203125" style="131" customWidth="1"/>
    <col min="12803" max="12806" width="14.58203125" style="131" customWidth="1"/>
    <col min="12807" max="13056" width="9" style="131"/>
    <col min="13057" max="13057" width="10.08203125" style="131" customWidth="1"/>
    <col min="13058" max="13058" width="15.08203125" style="131" customWidth="1"/>
    <col min="13059" max="13062" width="14.58203125" style="131" customWidth="1"/>
    <col min="13063" max="13312" width="9" style="131"/>
    <col min="13313" max="13313" width="10.08203125" style="131" customWidth="1"/>
    <col min="13314" max="13314" width="15.08203125" style="131" customWidth="1"/>
    <col min="13315" max="13318" width="14.58203125" style="131" customWidth="1"/>
    <col min="13319" max="13568" width="9" style="131"/>
    <col min="13569" max="13569" width="10.08203125" style="131" customWidth="1"/>
    <col min="13570" max="13570" width="15.08203125" style="131" customWidth="1"/>
    <col min="13571" max="13574" width="14.58203125" style="131" customWidth="1"/>
    <col min="13575" max="13824" width="9" style="131"/>
    <col min="13825" max="13825" width="10.08203125" style="131" customWidth="1"/>
    <col min="13826" max="13826" width="15.08203125" style="131" customWidth="1"/>
    <col min="13827" max="13830" width="14.58203125" style="131" customWidth="1"/>
    <col min="13831" max="14080" width="9" style="131"/>
    <col min="14081" max="14081" width="10.08203125" style="131" customWidth="1"/>
    <col min="14082" max="14082" width="15.08203125" style="131" customWidth="1"/>
    <col min="14083" max="14086" width="14.58203125" style="131" customWidth="1"/>
    <col min="14087" max="14336" width="9" style="131"/>
    <col min="14337" max="14337" width="10.08203125" style="131" customWidth="1"/>
    <col min="14338" max="14338" width="15.08203125" style="131" customWidth="1"/>
    <col min="14339" max="14342" width="14.58203125" style="131" customWidth="1"/>
    <col min="14343" max="14592" width="9" style="131"/>
    <col min="14593" max="14593" width="10.08203125" style="131" customWidth="1"/>
    <col min="14594" max="14594" width="15.08203125" style="131" customWidth="1"/>
    <col min="14595" max="14598" width="14.58203125" style="131" customWidth="1"/>
    <col min="14599" max="14848" width="9" style="131"/>
    <col min="14849" max="14849" width="10.08203125" style="131" customWidth="1"/>
    <col min="14850" max="14850" width="15.08203125" style="131" customWidth="1"/>
    <col min="14851" max="14854" width="14.58203125" style="131" customWidth="1"/>
    <col min="14855" max="15104" width="9" style="131"/>
    <col min="15105" max="15105" width="10.08203125" style="131" customWidth="1"/>
    <col min="15106" max="15106" width="15.08203125" style="131" customWidth="1"/>
    <col min="15107" max="15110" width="14.58203125" style="131" customWidth="1"/>
    <col min="15111" max="15360" width="9" style="131"/>
    <col min="15361" max="15361" width="10.08203125" style="131" customWidth="1"/>
    <col min="15362" max="15362" width="15.08203125" style="131" customWidth="1"/>
    <col min="15363" max="15366" width="14.58203125" style="131" customWidth="1"/>
    <col min="15367" max="15616" width="9" style="131"/>
    <col min="15617" max="15617" width="10.08203125" style="131" customWidth="1"/>
    <col min="15618" max="15618" width="15.08203125" style="131" customWidth="1"/>
    <col min="15619" max="15622" width="14.58203125" style="131" customWidth="1"/>
    <col min="15623" max="15872" width="9" style="131"/>
    <col min="15873" max="15873" width="10.08203125" style="131" customWidth="1"/>
    <col min="15874" max="15874" width="15.08203125" style="131" customWidth="1"/>
    <col min="15875" max="15878" width="14.58203125" style="131" customWidth="1"/>
    <col min="15879" max="16128" width="9" style="131"/>
    <col min="16129" max="16129" width="10.08203125" style="131" customWidth="1"/>
    <col min="16130" max="16130" width="15.08203125" style="131" customWidth="1"/>
    <col min="16131" max="16134" width="14.58203125" style="131" customWidth="1"/>
    <col min="16135" max="16384" width="9" style="131"/>
  </cols>
  <sheetData>
    <row r="2" spans="1:7" ht="14">
      <c r="A2" s="190" t="s">
        <v>119</v>
      </c>
      <c r="B2" s="190"/>
      <c r="C2" s="190"/>
      <c r="D2" s="190"/>
      <c r="E2" s="190"/>
      <c r="F2" s="190"/>
    </row>
    <row r="3" spans="1:7" ht="13.5" thickBot="1">
      <c r="E3" s="191" t="s">
        <v>120</v>
      </c>
      <c r="F3" s="191"/>
    </row>
    <row r="4" spans="1:7" ht="15" customHeight="1">
      <c r="A4" s="192" t="s">
        <v>121</v>
      </c>
      <c r="B4" s="194" t="s">
        <v>122</v>
      </c>
      <c r="C4" s="196" t="s">
        <v>123</v>
      </c>
      <c r="D4" s="197"/>
      <c r="E4" s="197"/>
      <c r="F4" s="198"/>
      <c r="G4" s="132"/>
    </row>
    <row r="5" spans="1:7" ht="15" customHeight="1">
      <c r="A5" s="193"/>
      <c r="B5" s="195"/>
      <c r="C5" s="199"/>
      <c r="D5" s="200"/>
      <c r="E5" s="200"/>
      <c r="F5" s="201"/>
      <c r="G5" s="132"/>
    </row>
    <row r="6" spans="1:7" ht="15" customHeight="1">
      <c r="A6" s="193"/>
      <c r="B6" s="195"/>
      <c r="C6" s="202" t="s">
        <v>124</v>
      </c>
      <c r="D6" s="204" t="s">
        <v>125</v>
      </c>
      <c r="E6" s="133" t="s">
        <v>126</v>
      </c>
      <c r="F6" s="134" t="s">
        <v>127</v>
      </c>
      <c r="G6" s="132"/>
    </row>
    <row r="7" spans="1:7" ht="15" customHeight="1" thickBot="1">
      <c r="A7" s="193"/>
      <c r="B7" s="195"/>
      <c r="C7" s="203"/>
      <c r="D7" s="205"/>
      <c r="E7" s="135" t="s">
        <v>128</v>
      </c>
      <c r="F7" s="134" t="s">
        <v>129</v>
      </c>
      <c r="G7" s="132"/>
    </row>
    <row r="8" spans="1:7" ht="27.75" customHeight="1">
      <c r="A8" s="136" t="s">
        <v>130</v>
      </c>
      <c r="B8" s="137">
        <v>480</v>
      </c>
      <c r="C8" s="137">
        <v>160</v>
      </c>
      <c r="D8" s="137">
        <v>0</v>
      </c>
      <c r="E8" s="137">
        <v>310</v>
      </c>
      <c r="F8" s="138">
        <v>0</v>
      </c>
      <c r="G8" s="132"/>
    </row>
    <row r="9" spans="1:7" ht="27.75" customHeight="1">
      <c r="A9" s="139">
        <v>14</v>
      </c>
      <c r="B9" s="140">
        <v>460</v>
      </c>
      <c r="C9" s="140">
        <v>200</v>
      </c>
      <c r="D9" s="140">
        <v>0</v>
      </c>
      <c r="E9" s="140">
        <v>260</v>
      </c>
      <c r="F9" s="141">
        <v>0</v>
      </c>
      <c r="G9" s="132"/>
    </row>
    <row r="10" spans="1:7" ht="27.75" customHeight="1">
      <c r="A10" s="139">
        <v>15</v>
      </c>
      <c r="B10" s="140">
        <v>510</v>
      </c>
      <c r="C10" s="140">
        <v>220</v>
      </c>
      <c r="D10" s="140">
        <v>1</v>
      </c>
      <c r="E10" s="140">
        <v>280</v>
      </c>
      <c r="F10" s="141">
        <v>0</v>
      </c>
      <c r="G10" s="132"/>
    </row>
    <row r="11" spans="1:7" ht="27.75" customHeight="1">
      <c r="A11" s="139">
        <v>16</v>
      </c>
      <c r="B11" s="140">
        <v>580</v>
      </c>
      <c r="C11" s="140">
        <v>270</v>
      </c>
      <c r="D11" s="140">
        <v>10</v>
      </c>
      <c r="E11" s="140">
        <v>300</v>
      </c>
      <c r="F11" s="141">
        <v>0</v>
      </c>
      <c r="G11" s="142"/>
    </row>
    <row r="12" spans="1:7" ht="27.75" customHeight="1">
      <c r="A12" s="139">
        <v>17</v>
      </c>
      <c r="B12" s="140">
        <v>550</v>
      </c>
      <c r="C12" s="140">
        <v>330</v>
      </c>
      <c r="D12" s="140">
        <v>0</v>
      </c>
      <c r="E12" s="140">
        <v>220</v>
      </c>
      <c r="F12" s="141">
        <v>0</v>
      </c>
      <c r="G12" s="142"/>
    </row>
    <row r="13" spans="1:7" ht="27.75" customHeight="1">
      <c r="A13" s="139">
        <v>18</v>
      </c>
      <c r="B13" s="140">
        <v>420</v>
      </c>
      <c r="C13" s="140">
        <v>170</v>
      </c>
      <c r="D13" s="140">
        <v>0</v>
      </c>
      <c r="E13" s="140">
        <v>240</v>
      </c>
      <c r="F13" s="141">
        <v>0</v>
      </c>
      <c r="G13" s="142"/>
    </row>
    <row r="14" spans="1:7" ht="27.75" customHeight="1">
      <c r="A14" s="139">
        <v>19</v>
      </c>
      <c r="B14" s="140">
        <v>410</v>
      </c>
      <c r="C14" s="140">
        <v>120</v>
      </c>
      <c r="D14" s="140">
        <v>10</v>
      </c>
      <c r="E14" s="140">
        <v>290</v>
      </c>
      <c r="F14" s="141">
        <v>0</v>
      </c>
      <c r="G14" s="142"/>
    </row>
    <row r="15" spans="1:7" ht="27" customHeight="1">
      <c r="A15" s="139">
        <v>20</v>
      </c>
      <c r="B15" s="140">
        <v>400</v>
      </c>
      <c r="C15" s="140">
        <v>130</v>
      </c>
      <c r="D15" s="140">
        <v>0</v>
      </c>
      <c r="E15" s="140">
        <v>270</v>
      </c>
      <c r="F15" s="141">
        <v>0</v>
      </c>
      <c r="G15" s="142"/>
    </row>
    <row r="16" spans="1:7" ht="27" customHeight="1">
      <c r="A16" s="139">
        <v>21</v>
      </c>
      <c r="B16" s="140">
        <v>330</v>
      </c>
      <c r="C16" s="140">
        <v>70</v>
      </c>
      <c r="D16" s="140">
        <v>10</v>
      </c>
      <c r="E16" s="140">
        <v>250</v>
      </c>
      <c r="F16" s="141">
        <v>0</v>
      </c>
      <c r="G16" s="142"/>
    </row>
    <row r="17" spans="1:7" ht="27" customHeight="1">
      <c r="A17" s="139">
        <v>22</v>
      </c>
      <c r="B17" s="140">
        <v>240</v>
      </c>
      <c r="C17" s="140">
        <v>80</v>
      </c>
      <c r="D17" s="140">
        <v>0</v>
      </c>
      <c r="E17" s="140">
        <v>160</v>
      </c>
      <c r="F17" s="141">
        <v>0</v>
      </c>
      <c r="G17" s="142"/>
    </row>
    <row r="18" spans="1:7" ht="27" customHeight="1">
      <c r="A18" s="139">
        <v>23</v>
      </c>
      <c r="B18" s="140">
        <v>330</v>
      </c>
      <c r="C18" s="140">
        <v>200</v>
      </c>
      <c r="D18" s="140">
        <v>0</v>
      </c>
      <c r="E18" s="140">
        <v>130</v>
      </c>
      <c r="F18" s="141">
        <v>0</v>
      </c>
      <c r="G18" s="142"/>
    </row>
    <row r="19" spans="1:7" ht="27" customHeight="1">
      <c r="A19" s="143">
        <v>24</v>
      </c>
      <c r="B19" s="144">
        <v>240</v>
      </c>
      <c r="C19" s="144">
        <v>110</v>
      </c>
      <c r="D19" s="144">
        <v>0</v>
      </c>
      <c r="E19" s="144">
        <v>120</v>
      </c>
      <c r="F19" s="145">
        <v>0</v>
      </c>
      <c r="G19" s="142"/>
    </row>
    <row r="20" spans="1:7" ht="27" customHeight="1">
      <c r="A20" s="143">
        <v>25</v>
      </c>
      <c r="B20" s="144">
        <v>190</v>
      </c>
      <c r="C20" s="144">
        <v>80</v>
      </c>
      <c r="D20" s="144">
        <v>0</v>
      </c>
      <c r="E20" s="144">
        <v>100</v>
      </c>
      <c r="F20" s="145">
        <v>0</v>
      </c>
      <c r="G20" s="142"/>
    </row>
    <row r="21" spans="1:7" ht="27" customHeight="1">
      <c r="A21" s="143">
        <v>26</v>
      </c>
      <c r="B21" s="144">
        <v>160</v>
      </c>
      <c r="C21" s="144">
        <v>40</v>
      </c>
      <c r="D21" s="144" t="s">
        <v>131</v>
      </c>
      <c r="E21" s="144">
        <v>110</v>
      </c>
      <c r="F21" s="145" t="s">
        <v>131</v>
      </c>
      <c r="G21" s="142"/>
    </row>
    <row r="22" spans="1:7" ht="27" customHeight="1">
      <c r="A22" s="143">
        <v>27</v>
      </c>
      <c r="B22" s="144">
        <v>210</v>
      </c>
      <c r="C22" s="144">
        <v>60</v>
      </c>
      <c r="D22" s="144" t="s">
        <v>132</v>
      </c>
      <c r="E22" s="144">
        <v>140</v>
      </c>
      <c r="F22" s="145" t="s">
        <v>132</v>
      </c>
      <c r="G22" s="142"/>
    </row>
    <row r="23" spans="1:7" ht="27" customHeight="1">
      <c r="A23" s="146">
        <v>28</v>
      </c>
      <c r="B23" s="147">
        <v>230</v>
      </c>
      <c r="C23" s="147">
        <v>50</v>
      </c>
      <c r="D23" s="147" t="s">
        <v>132</v>
      </c>
      <c r="E23" s="147">
        <v>170</v>
      </c>
      <c r="F23" s="148" t="s">
        <v>132</v>
      </c>
      <c r="G23" s="142"/>
    </row>
    <row r="24" spans="1:7" ht="27" customHeight="1">
      <c r="A24" s="146">
        <v>29</v>
      </c>
      <c r="B24" s="147">
        <v>260</v>
      </c>
      <c r="C24" s="147">
        <v>50</v>
      </c>
      <c r="D24" s="147" t="s">
        <v>132</v>
      </c>
      <c r="E24" s="147">
        <v>180</v>
      </c>
      <c r="F24" s="148" t="s">
        <v>132</v>
      </c>
      <c r="G24" s="142"/>
    </row>
    <row r="25" spans="1:7" ht="27" customHeight="1">
      <c r="A25" s="146">
        <v>30</v>
      </c>
      <c r="B25" s="147">
        <v>380</v>
      </c>
      <c r="C25" s="147">
        <v>60</v>
      </c>
      <c r="D25" s="147" t="s">
        <v>132</v>
      </c>
      <c r="E25" s="147">
        <v>310</v>
      </c>
      <c r="F25" s="148" t="s">
        <v>132</v>
      </c>
      <c r="G25" s="149"/>
    </row>
    <row r="26" spans="1:7" ht="27" customHeight="1" thickBot="1">
      <c r="A26" s="150" t="s">
        <v>117</v>
      </c>
      <c r="B26" s="151">
        <v>340</v>
      </c>
      <c r="C26" s="151">
        <v>40</v>
      </c>
      <c r="D26" s="151" t="s">
        <v>132</v>
      </c>
      <c r="E26" s="151">
        <v>270</v>
      </c>
      <c r="F26" s="152" t="s">
        <v>132</v>
      </c>
      <c r="G26" s="149"/>
    </row>
    <row r="27" spans="1:7">
      <c r="A27" s="153" t="s">
        <v>133</v>
      </c>
      <c r="B27" s="154"/>
      <c r="C27" s="155"/>
      <c r="D27" s="154"/>
      <c r="E27" s="154"/>
      <c r="F27" s="154"/>
    </row>
    <row r="28" spans="1:7" ht="13.5" customHeight="1">
      <c r="A28" s="189" t="s">
        <v>134</v>
      </c>
      <c r="B28" s="189"/>
      <c r="C28" s="189"/>
      <c r="D28" s="189"/>
      <c r="E28" s="189"/>
      <c r="F28" s="189"/>
    </row>
  </sheetData>
  <mergeCells count="8">
    <mergeCell ref="A28:F28"/>
    <mergeCell ref="A2:F2"/>
    <mergeCell ref="E3:F3"/>
    <mergeCell ref="A4:A7"/>
    <mergeCell ref="B4:B7"/>
    <mergeCell ref="C4:F5"/>
    <mergeCell ref="C6:C7"/>
    <mergeCell ref="D6:D7"/>
  </mergeCells>
  <phoneticPr fontId="3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20"/>
  <sheetViews>
    <sheetView view="pageBreakPreview" zoomScaleNormal="100" workbookViewId="0">
      <selection activeCell="C14" sqref="C14:G14"/>
    </sheetView>
  </sheetViews>
  <sheetFormatPr defaultRowHeight="13"/>
  <cols>
    <col min="1" max="1" width="10.08203125" style="131" customWidth="1"/>
    <col min="2" max="7" width="12.33203125" style="131" customWidth="1"/>
    <col min="8" max="256" width="9" style="131"/>
    <col min="257" max="257" width="10.08203125" style="131" customWidth="1"/>
    <col min="258" max="263" width="12.33203125" style="131" customWidth="1"/>
    <col min="264" max="512" width="9" style="131"/>
    <col min="513" max="513" width="10.08203125" style="131" customWidth="1"/>
    <col min="514" max="519" width="12.33203125" style="131" customWidth="1"/>
    <col min="520" max="768" width="9" style="131"/>
    <col min="769" max="769" width="10.08203125" style="131" customWidth="1"/>
    <col min="770" max="775" width="12.33203125" style="131" customWidth="1"/>
    <col min="776" max="1024" width="9" style="131"/>
    <col min="1025" max="1025" width="10.08203125" style="131" customWidth="1"/>
    <col min="1026" max="1031" width="12.33203125" style="131" customWidth="1"/>
    <col min="1032" max="1280" width="9" style="131"/>
    <col min="1281" max="1281" width="10.08203125" style="131" customWidth="1"/>
    <col min="1282" max="1287" width="12.33203125" style="131" customWidth="1"/>
    <col min="1288" max="1536" width="9" style="131"/>
    <col min="1537" max="1537" width="10.08203125" style="131" customWidth="1"/>
    <col min="1538" max="1543" width="12.33203125" style="131" customWidth="1"/>
    <col min="1544" max="1792" width="9" style="131"/>
    <col min="1793" max="1793" width="10.08203125" style="131" customWidth="1"/>
    <col min="1794" max="1799" width="12.33203125" style="131" customWidth="1"/>
    <col min="1800" max="2048" width="9" style="131"/>
    <col min="2049" max="2049" width="10.08203125" style="131" customWidth="1"/>
    <col min="2050" max="2055" width="12.33203125" style="131" customWidth="1"/>
    <col min="2056" max="2304" width="9" style="131"/>
    <col min="2305" max="2305" width="10.08203125" style="131" customWidth="1"/>
    <col min="2306" max="2311" width="12.33203125" style="131" customWidth="1"/>
    <col min="2312" max="2560" width="9" style="131"/>
    <col min="2561" max="2561" width="10.08203125" style="131" customWidth="1"/>
    <col min="2562" max="2567" width="12.33203125" style="131" customWidth="1"/>
    <col min="2568" max="2816" width="9" style="131"/>
    <col min="2817" max="2817" width="10.08203125" style="131" customWidth="1"/>
    <col min="2818" max="2823" width="12.33203125" style="131" customWidth="1"/>
    <col min="2824" max="3072" width="9" style="131"/>
    <col min="3073" max="3073" width="10.08203125" style="131" customWidth="1"/>
    <col min="3074" max="3079" width="12.33203125" style="131" customWidth="1"/>
    <col min="3080" max="3328" width="9" style="131"/>
    <col min="3329" max="3329" width="10.08203125" style="131" customWidth="1"/>
    <col min="3330" max="3335" width="12.33203125" style="131" customWidth="1"/>
    <col min="3336" max="3584" width="9" style="131"/>
    <col min="3585" max="3585" width="10.08203125" style="131" customWidth="1"/>
    <col min="3586" max="3591" width="12.33203125" style="131" customWidth="1"/>
    <col min="3592" max="3840" width="9" style="131"/>
    <col min="3841" max="3841" width="10.08203125" style="131" customWidth="1"/>
    <col min="3842" max="3847" width="12.33203125" style="131" customWidth="1"/>
    <col min="3848" max="4096" width="9" style="131"/>
    <col min="4097" max="4097" width="10.08203125" style="131" customWidth="1"/>
    <col min="4098" max="4103" width="12.33203125" style="131" customWidth="1"/>
    <col min="4104" max="4352" width="9" style="131"/>
    <col min="4353" max="4353" width="10.08203125" style="131" customWidth="1"/>
    <col min="4354" max="4359" width="12.33203125" style="131" customWidth="1"/>
    <col min="4360" max="4608" width="9" style="131"/>
    <col min="4609" max="4609" width="10.08203125" style="131" customWidth="1"/>
    <col min="4610" max="4615" width="12.33203125" style="131" customWidth="1"/>
    <col min="4616" max="4864" width="9" style="131"/>
    <col min="4865" max="4865" width="10.08203125" style="131" customWidth="1"/>
    <col min="4866" max="4871" width="12.33203125" style="131" customWidth="1"/>
    <col min="4872" max="5120" width="9" style="131"/>
    <col min="5121" max="5121" width="10.08203125" style="131" customWidth="1"/>
    <col min="5122" max="5127" width="12.33203125" style="131" customWidth="1"/>
    <col min="5128" max="5376" width="9" style="131"/>
    <col min="5377" max="5377" width="10.08203125" style="131" customWidth="1"/>
    <col min="5378" max="5383" width="12.33203125" style="131" customWidth="1"/>
    <col min="5384" max="5632" width="9" style="131"/>
    <col min="5633" max="5633" width="10.08203125" style="131" customWidth="1"/>
    <col min="5634" max="5639" width="12.33203125" style="131" customWidth="1"/>
    <col min="5640" max="5888" width="9" style="131"/>
    <col min="5889" max="5889" width="10.08203125" style="131" customWidth="1"/>
    <col min="5890" max="5895" width="12.33203125" style="131" customWidth="1"/>
    <col min="5896" max="6144" width="9" style="131"/>
    <col min="6145" max="6145" width="10.08203125" style="131" customWidth="1"/>
    <col min="6146" max="6151" width="12.33203125" style="131" customWidth="1"/>
    <col min="6152" max="6400" width="9" style="131"/>
    <col min="6401" max="6401" width="10.08203125" style="131" customWidth="1"/>
    <col min="6402" max="6407" width="12.33203125" style="131" customWidth="1"/>
    <col min="6408" max="6656" width="9" style="131"/>
    <col min="6657" max="6657" width="10.08203125" style="131" customWidth="1"/>
    <col min="6658" max="6663" width="12.33203125" style="131" customWidth="1"/>
    <col min="6664" max="6912" width="9" style="131"/>
    <col min="6913" max="6913" width="10.08203125" style="131" customWidth="1"/>
    <col min="6914" max="6919" width="12.33203125" style="131" customWidth="1"/>
    <col min="6920" max="7168" width="9" style="131"/>
    <col min="7169" max="7169" width="10.08203125" style="131" customWidth="1"/>
    <col min="7170" max="7175" width="12.33203125" style="131" customWidth="1"/>
    <col min="7176" max="7424" width="9" style="131"/>
    <col min="7425" max="7425" width="10.08203125" style="131" customWidth="1"/>
    <col min="7426" max="7431" width="12.33203125" style="131" customWidth="1"/>
    <col min="7432" max="7680" width="9" style="131"/>
    <col min="7681" max="7681" width="10.08203125" style="131" customWidth="1"/>
    <col min="7682" max="7687" width="12.33203125" style="131" customWidth="1"/>
    <col min="7688" max="7936" width="9" style="131"/>
    <col min="7937" max="7937" width="10.08203125" style="131" customWidth="1"/>
    <col min="7938" max="7943" width="12.33203125" style="131" customWidth="1"/>
    <col min="7944" max="8192" width="9" style="131"/>
    <col min="8193" max="8193" width="10.08203125" style="131" customWidth="1"/>
    <col min="8194" max="8199" width="12.33203125" style="131" customWidth="1"/>
    <col min="8200" max="8448" width="9" style="131"/>
    <col min="8449" max="8449" width="10.08203125" style="131" customWidth="1"/>
    <col min="8450" max="8455" width="12.33203125" style="131" customWidth="1"/>
    <col min="8456" max="8704" width="9" style="131"/>
    <col min="8705" max="8705" width="10.08203125" style="131" customWidth="1"/>
    <col min="8706" max="8711" width="12.33203125" style="131" customWidth="1"/>
    <col min="8712" max="8960" width="9" style="131"/>
    <col min="8961" max="8961" width="10.08203125" style="131" customWidth="1"/>
    <col min="8962" max="8967" width="12.33203125" style="131" customWidth="1"/>
    <col min="8968" max="9216" width="9" style="131"/>
    <col min="9217" max="9217" width="10.08203125" style="131" customWidth="1"/>
    <col min="9218" max="9223" width="12.33203125" style="131" customWidth="1"/>
    <col min="9224" max="9472" width="9" style="131"/>
    <col min="9473" max="9473" width="10.08203125" style="131" customWidth="1"/>
    <col min="9474" max="9479" width="12.33203125" style="131" customWidth="1"/>
    <col min="9480" max="9728" width="9" style="131"/>
    <col min="9729" max="9729" width="10.08203125" style="131" customWidth="1"/>
    <col min="9730" max="9735" width="12.33203125" style="131" customWidth="1"/>
    <col min="9736" max="9984" width="9" style="131"/>
    <col min="9985" max="9985" width="10.08203125" style="131" customWidth="1"/>
    <col min="9986" max="9991" width="12.33203125" style="131" customWidth="1"/>
    <col min="9992" max="10240" width="9" style="131"/>
    <col min="10241" max="10241" width="10.08203125" style="131" customWidth="1"/>
    <col min="10242" max="10247" width="12.33203125" style="131" customWidth="1"/>
    <col min="10248" max="10496" width="9" style="131"/>
    <col min="10497" max="10497" width="10.08203125" style="131" customWidth="1"/>
    <col min="10498" max="10503" width="12.33203125" style="131" customWidth="1"/>
    <col min="10504" max="10752" width="9" style="131"/>
    <col min="10753" max="10753" width="10.08203125" style="131" customWidth="1"/>
    <col min="10754" max="10759" width="12.33203125" style="131" customWidth="1"/>
    <col min="10760" max="11008" width="9" style="131"/>
    <col min="11009" max="11009" width="10.08203125" style="131" customWidth="1"/>
    <col min="11010" max="11015" width="12.33203125" style="131" customWidth="1"/>
    <col min="11016" max="11264" width="9" style="131"/>
    <col min="11265" max="11265" width="10.08203125" style="131" customWidth="1"/>
    <col min="11266" max="11271" width="12.33203125" style="131" customWidth="1"/>
    <col min="11272" max="11520" width="9" style="131"/>
    <col min="11521" max="11521" width="10.08203125" style="131" customWidth="1"/>
    <col min="11522" max="11527" width="12.33203125" style="131" customWidth="1"/>
    <col min="11528" max="11776" width="9" style="131"/>
    <col min="11777" max="11777" width="10.08203125" style="131" customWidth="1"/>
    <col min="11778" max="11783" width="12.33203125" style="131" customWidth="1"/>
    <col min="11784" max="12032" width="9" style="131"/>
    <col min="12033" max="12033" width="10.08203125" style="131" customWidth="1"/>
    <col min="12034" max="12039" width="12.33203125" style="131" customWidth="1"/>
    <col min="12040" max="12288" width="9" style="131"/>
    <col min="12289" max="12289" width="10.08203125" style="131" customWidth="1"/>
    <col min="12290" max="12295" width="12.33203125" style="131" customWidth="1"/>
    <col min="12296" max="12544" width="9" style="131"/>
    <col min="12545" max="12545" width="10.08203125" style="131" customWidth="1"/>
    <col min="12546" max="12551" width="12.33203125" style="131" customWidth="1"/>
    <col min="12552" max="12800" width="9" style="131"/>
    <col min="12801" max="12801" width="10.08203125" style="131" customWidth="1"/>
    <col min="12802" max="12807" width="12.33203125" style="131" customWidth="1"/>
    <col min="12808" max="13056" width="9" style="131"/>
    <col min="13057" max="13057" width="10.08203125" style="131" customWidth="1"/>
    <col min="13058" max="13063" width="12.33203125" style="131" customWidth="1"/>
    <col min="13064" max="13312" width="9" style="131"/>
    <col min="13313" max="13313" width="10.08203125" style="131" customWidth="1"/>
    <col min="13314" max="13319" width="12.33203125" style="131" customWidth="1"/>
    <col min="13320" max="13568" width="9" style="131"/>
    <col min="13569" max="13569" width="10.08203125" style="131" customWidth="1"/>
    <col min="13570" max="13575" width="12.33203125" style="131" customWidth="1"/>
    <col min="13576" max="13824" width="9" style="131"/>
    <col min="13825" max="13825" width="10.08203125" style="131" customWidth="1"/>
    <col min="13826" max="13831" width="12.33203125" style="131" customWidth="1"/>
    <col min="13832" max="14080" width="9" style="131"/>
    <col min="14081" max="14081" width="10.08203125" style="131" customWidth="1"/>
    <col min="14082" max="14087" width="12.33203125" style="131" customWidth="1"/>
    <col min="14088" max="14336" width="9" style="131"/>
    <col min="14337" max="14337" width="10.08203125" style="131" customWidth="1"/>
    <col min="14338" max="14343" width="12.33203125" style="131" customWidth="1"/>
    <col min="14344" max="14592" width="9" style="131"/>
    <col min="14593" max="14593" width="10.08203125" style="131" customWidth="1"/>
    <col min="14594" max="14599" width="12.33203125" style="131" customWidth="1"/>
    <col min="14600" max="14848" width="9" style="131"/>
    <col min="14849" max="14849" width="10.08203125" style="131" customWidth="1"/>
    <col min="14850" max="14855" width="12.33203125" style="131" customWidth="1"/>
    <col min="14856" max="15104" width="9" style="131"/>
    <col min="15105" max="15105" width="10.08203125" style="131" customWidth="1"/>
    <col min="15106" max="15111" width="12.33203125" style="131" customWidth="1"/>
    <col min="15112" max="15360" width="9" style="131"/>
    <col min="15361" max="15361" width="10.08203125" style="131" customWidth="1"/>
    <col min="15362" max="15367" width="12.33203125" style="131" customWidth="1"/>
    <col min="15368" max="15616" width="9" style="131"/>
    <col min="15617" max="15617" width="10.08203125" style="131" customWidth="1"/>
    <col min="15618" max="15623" width="12.33203125" style="131" customWidth="1"/>
    <col min="15624" max="15872" width="9" style="131"/>
    <col min="15873" max="15873" width="10.08203125" style="131" customWidth="1"/>
    <col min="15874" max="15879" width="12.33203125" style="131" customWidth="1"/>
    <col min="15880" max="16128" width="9" style="131"/>
    <col min="16129" max="16129" width="10.08203125" style="131" customWidth="1"/>
    <col min="16130" max="16135" width="12.33203125" style="131" customWidth="1"/>
    <col min="16136" max="16384" width="9" style="131"/>
  </cols>
  <sheetData>
    <row r="2" spans="1:8" ht="14">
      <c r="A2" s="190" t="s">
        <v>135</v>
      </c>
      <c r="B2" s="206"/>
      <c r="C2" s="206"/>
      <c r="D2" s="206"/>
      <c r="E2" s="206"/>
      <c r="F2" s="206"/>
      <c r="G2" s="206"/>
    </row>
    <row r="3" spans="1:8">
      <c r="B3" s="156"/>
      <c r="C3" s="156"/>
      <c r="D3" s="156"/>
      <c r="E3" s="156"/>
      <c r="F3" s="156"/>
      <c r="G3" s="157" t="s">
        <v>136</v>
      </c>
    </row>
    <row r="4" spans="1:8" ht="30" customHeight="1">
      <c r="A4" s="158" t="s">
        <v>121</v>
      </c>
      <c r="B4" s="159" t="s">
        <v>137</v>
      </c>
      <c r="C4" s="160" t="s">
        <v>138</v>
      </c>
      <c r="D4" s="161" t="s">
        <v>139</v>
      </c>
      <c r="E4" s="161" t="s">
        <v>140</v>
      </c>
      <c r="F4" s="161" t="s">
        <v>141</v>
      </c>
      <c r="G4" s="158" t="s">
        <v>142</v>
      </c>
    </row>
    <row r="5" spans="1:8" s="154" customFormat="1" ht="25.5" customHeight="1">
      <c r="A5" s="162" t="s">
        <v>143</v>
      </c>
      <c r="B5" s="163">
        <v>4560</v>
      </c>
      <c r="C5" s="164">
        <v>3884</v>
      </c>
      <c r="D5" s="165">
        <v>340</v>
      </c>
      <c r="E5" s="165">
        <v>155</v>
      </c>
      <c r="F5" s="165">
        <v>67</v>
      </c>
      <c r="G5" s="165">
        <v>114</v>
      </c>
    </row>
    <row r="6" spans="1:8" s="154" customFormat="1" ht="25.5" customHeight="1">
      <c r="A6" s="162">
        <v>23</v>
      </c>
      <c r="B6" s="163">
        <v>3840</v>
      </c>
      <c r="C6" s="164">
        <v>3141</v>
      </c>
      <c r="D6" s="165">
        <v>374</v>
      </c>
      <c r="E6" s="165">
        <v>164</v>
      </c>
      <c r="F6" s="165">
        <v>62</v>
      </c>
      <c r="G6" s="165">
        <v>98</v>
      </c>
    </row>
    <row r="7" spans="1:8" s="154" customFormat="1" ht="26.25" customHeight="1">
      <c r="A7" s="162">
        <v>24</v>
      </c>
      <c r="B7" s="163">
        <v>4085</v>
      </c>
      <c r="C7" s="164">
        <v>3473</v>
      </c>
      <c r="D7" s="165">
        <v>266</v>
      </c>
      <c r="E7" s="165">
        <v>158</v>
      </c>
      <c r="F7" s="165">
        <v>82</v>
      </c>
      <c r="G7" s="165">
        <v>105</v>
      </c>
    </row>
    <row r="8" spans="1:8" s="154" customFormat="1" ht="26.25" customHeight="1">
      <c r="A8" s="162">
        <v>25</v>
      </c>
      <c r="B8" s="166">
        <v>3148</v>
      </c>
      <c r="C8" s="167">
        <v>2527</v>
      </c>
      <c r="D8" s="168">
        <v>221</v>
      </c>
      <c r="E8" s="168">
        <v>202</v>
      </c>
      <c r="F8" s="168">
        <v>68</v>
      </c>
      <c r="G8" s="168">
        <v>128</v>
      </c>
    </row>
    <row r="9" spans="1:8" s="154" customFormat="1" ht="26.25" customHeight="1">
      <c r="A9" s="162">
        <v>26</v>
      </c>
      <c r="B9" s="169">
        <v>3972</v>
      </c>
      <c r="C9" s="170">
        <v>3353</v>
      </c>
      <c r="D9" s="171">
        <v>215</v>
      </c>
      <c r="E9" s="171">
        <v>141</v>
      </c>
      <c r="F9" s="171">
        <v>92</v>
      </c>
      <c r="G9" s="171">
        <v>170</v>
      </c>
    </row>
    <row r="10" spans="1:8" s="154" customFormat="1" ht="26.25" customHeight="1">
      <c r="A10" s="162">
        <v>27</v>
      </c>
      <c r="B10" s="163">
        <v>4750</v>
      </c>
      <c r="C10" s="164">
        <v>4008</v>
      </c>
      <c r="D10" s="165">
        <v>247</v>
      </c>
      <c r="E10" s="165">
        <v>169</v>
      </c>
      <c r="F10" s="165">
        <v>96</v>
      </c>
      <c r="G10" s="165">
        <v>227</v>
      </c>
    </row>
    <row r="11" spans="1:8" s="154" customFormat="1" ht="26.25" customHeight="1">
      <c r="A11" s="172">
        <v>28</v>
      </c>
      <c r="B11" s="166">
        <v>4153</v>
      </c>
      <c r="C11" s="173">
        <v>3533</v>
      </c>
      <c r="D11" s="168">
        <v>214</v>
      </c>
      <c r="E11" s="174">
        <v>163</v>
      </c>
      <c r="F11" s="174">
        <v>90</v>
      </c>
      <c r="G11" s="168">
        <v>152</v>
      </c>
    </row>
    <row r="12" spans="1:8" s="154" customFormat="1" ht="26.25" customHeight="1">
      <c r="A12" s="172">
        <v>29</v>
      </c>
      <c r="B12" s="166">
        <v>4419</v>
      </c>
      <c r="C12" s="175">
        <v>3881</v>
      </c>
      <c r="D12" s="168">
        <v>175</v>
      </c>
      <c r="E12" s="168">
        <v>151</v>
      </c>
      <c r="F12" s="168">
        <v>62</v>
      </c>
      <c r="G12" s="168">
        <v>149</v>
      </c>
    </row>
    <row r="13" spans="1:8" s="154" customFormat="1" ht="26.25" customHeight="1">
      <c r="A13" s="176">
        <v>30</v>
      </c>
      <c r="B13" s="169">
        <v>4640</v>
      </c>
      <c r="C13" s="177">
        <v>4078</v>
      </c>
      <c r="D13" s="171">
        <v>220</v>
      </c>
      <c r="E13" s="171">
        <v>121</v>
      </c>
      <c r="F13" s="171">
        <v>53</v>
      </c>
      <c r="G13" s="171">
        <v>168</v>
      </c>
    </row>
    <row r="14" spans="1:8" s="154" customFormat="1" ht="26.25" customHeight="1">
      <c r="A14" s="178">
        <v>31</v>
      </c>
      <c r="B14" s="179">
        <v>3968</v>
      </c>
      <c r="C14" s="180">
        <v>3409</v>
      </c>
      <c r="D14" s="181">
        <v>196</v>
      </c>
      <c r="E14" s="181">
        <v>149</v>
      </c>
      <c r="F14" s="181">
        <v>82</v>
      </c>
      <c r="G14" s="181">
        <v>132</v>
      </c>
      <c r="H14" s="182"/>
    </row>
    <row r="15" spans="1:8">
      <c r="A15" s="183" t="s">
        <v>144</v>
      </c>
      <c r="B15" s="183"/>
      <c r="C15" s="183"/>
      <c r="D15" s="183"/>
      <c r="E15" s="184"/>
      <c r="G15" s="184"/>
    </row>
    <row r="16" spans="1:8">
      <c r="A16" s="207" t="s">
        <v>145</v>
      </c>
      <c r="B16" s="207"/>
      <c r="C16" s="207"/>
      <c r="D16" s="207"/>
    </row>
    <row r="18" spans="2:6">
      <c r="B18" s="208"/>
      <c r="C18" s="208"/>
      <c r="D18" s="208"/>
      <c r="E18" s="208"/>
      <c r="F18" s="208"/>
    </row>
    <row r="19" spans="2:6">
      <c r="B19" s="208"/>
      <c r="C19" s="208"/>
      <c r="D19" s="208"/>
      <c r="E19" s="208"/>
      <c r="F19" s="208"/>
    </row>
    <row r="20" spans="2:6" ht="26.25" customHeight="1">
      <c r="B20" s="208"/>
      <c r="C20" s="208"/>
      <c r="D20" s="208"/>
      <c r="E20" s="208"/>
      <c r="F20" s="208"/>
    </row>
  </sheetData>
  <mergeCells count="3">
    <mergeCell ref="A2:G2"/>
    <mergeCell ref="A16:D16"/>
    <mergeCell ref="B18:F20"/>
  </mergeCells>
  <phoneticPr fontId="3"/>
  <pageMargins left="0.75" right="0.75" top="1" bottom="1" header="0.51200000000000001" footer="0.51200000000000001"/>
  <pageSetup paperSize="9"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82BAF2488A4E4C98FB5A46151583A4" ma:contentTypeVersion="1" ma:contentTypeDescription="新しいドキュメントを作成します。" ma:contentTypeScope="" ma:versionID="be312d66981d06350ebf8c0af3c2bdc1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0B1C5A-8553-4E8A-8FCE-5E4648913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325F6D-2443-4A62-9749-1F702202A7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DD07D-4D3E-4E58-9992-D13F7A1676B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0f82245-02f6-4a22-bd83-c7fbcc6ebe8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</vt:lpstr>
      <vt:lpstr>1-3</vt:lpstr>
      <vt:lpstr>1-4</vt:lpstr>
      <vt:lpstr>1-5</vt:lpstr>
      <vt:lpstr>1-6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2021-12-06T07:23:25Z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0x0101001182BAF2488A4E4C98FB5A46151583A4</vt:lpwstr>
  </property>
</Properties>
</file>