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u4DwMw/mgjEMRtEKo8mzNVJ92VqY5kkHII2Ixt5foGpxSeZz+kR7rPyU7ckcTl/07SuLR8SH/2ABqbe+OYqy6g==" workbookSaltValue="yO8UDE8TlVDABMdyDasu0A==" workbookSpinCount="100000" lockStructure="1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Sheet1!$A$1:$S$24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I23" i="1"/>
  <c r="F23" i="1"/>
  <c r="F21" i="1"/>
  <c r="I21" i="1" l="1"/>
  <c r="O23" i="1" l="1"/>
  <c r="R17" i="1"/>
  <c r="O17" i="1"/>
  <c r="L17" i="1"/>
  <c r="I17" i="1"/>
  <c r="F17" i="1"/>
  <c r="R13" i="1" l="1"/>
  <c r="R21" i="1"/>
  <c r="F18" i="1"/>
  <c r="R22" i="1"/>
  <c r="F14" i="1"/>
  <c r="F11" i="1"/>
  <c r="F10" i="1"/>
  <c r="F9" i="1"/>
  <c r="F22" i="1"/>
  <c r="F16" i="1"/>
  <c r="I16" i="1"/>
  <c r="F13" i="1"/>
  <c r="F12" i="1"/>
  <c r="R6" i="1"/>
  <c r="O8" i="1"/>
  <c r="O7" i="1"/>
  <c r="O6" i="1"/>
  <c r="I12" i="1"/>
  <c r="I9" i="1"/>
  <c r="I7" i="1"/>
  <c r="I6" i="1"/>
  <c r="R23" i="1"/>
  <c r="O22" i="1"/>
  <c r="O21" i="1"/>
  <c r="L23" i="1"/>
  <c r="L21" i="1"/>
  <c r="I22" i="1"/>
  <c r="R14" i="1"/>
  <c r="R12" i="1"/>
  <c r="O14" i="1"/>
  <c r="O13" i="1"/>
  <c r="O12" i="1"/>
  <c r="L14" i="1"/>
  <c r="L13" i="1"/>
  <c r="L12" i="1"/>
  <c r="I14" i="1"/>
  <c r="I13" i="1"/>
  <c r="I15" i="1"/>
  <c r="R16" i="1"/>
  <c r="I18" i="1"/>
  <c r="R18" i="1"/>
  <c r="O18" i="1"/>
  <c r="O16" i="1"/>
  <c r="L18" i="1"/>
  <c r="L16" i="1"/>
  <c r="R11" i="1"/>
  <c r="R10" i="1"/>
  <c r="R9" i="1"/>
  <c r="O11" i="1"/>
  <c r="O10" i="1"/>
  <c r="O9" i="1"/>
  <c r="L11" i="1"/>
  <c r="L10" i="1"/>
  <c r="L9" i="1"/>
  <c r="I11" i="1"/>
  <c r="I10" i="1"/>
  <c r="R5" i="1"/>
  <c r="R15" i="1"/>
  <c r="O5" i="1"/>
  <c r="O15" i="1"/>
  <c r="L5" i="1"/>
  <c r="L15" i="1"/>
  <c r="I5" i="1"/>
</calcChain>
</file>

<file path=xl/sharedStrings.xml><?xml version="1.0" encoding="utf-8"?>
<sst xmlns="http://schemas.openxmlformats.org/spreadsheetml/2006/main" count="49" uniqueCount="46">
  <si>
    <t>森林面積（1,000ha）</t>
  </si>
  <si>
    <t>全国</t>
    <rPh sb="0" eb="2">
      <t>ゼンコク</t>
    </rPh>
    <phoneticPr fontId="2"/>
  </si>
  <si>
    <t>大阪府</t>
    <rPh sb="0" eb="3">
      <t>オオサカフ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</si>
  <si>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</si>
  <si>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</si>
  <si>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愛知県</t>
    <rPh sb="0" eb="3">
      <t>アイチケン</t>
    </rPh>
    <phoneticPr fontId="2"/>
  </si>
  <si>
    <t>備考</t>
    <rPh sb="0" eb="2">
      <t>ビコウ</t>
    </rPh>
    <phoneticPr fontId="2"/>
  </si>
  <si>
    <t>人口集中地区(DID)
面積（ｋ㎡）</t>
    <phoneticPr fontId="2"/>
  </si>
  <si>
    <t>耕地面積（1,000ha）</t>
    <phoneticPr fontId="2"/>
  </si>
  <si>
    <t>一人あたり県民所得
（千円）</t>
    <phoneticPr fontId="2"/>
  </si>
  <si>
    <t>（注）　(　)は全国に占める割合、《　》は区分ごとの構成比である。</t>
    <rPh sb="21" eb="23">
      <t>クブン</t>
    </rPh>
    <rPh sb="26" eb="29">
      <t>コウセイヒ</t>
    </rPh>
    <phoneticPr fontId="2"/>
  </si>
  <si>
    <t>国土地理院
都道府県別面積</t>
    <rPh sb="0" eb="2">
      <t>コクド</t>
    </rPh>
    <rPh sb="2" eb="4">
      <t>チリ</t>
    </rPh>
    <rPh sb="4" eb="5">
      <t>イン</t>
    </rPh>
    <rPh sb="6" eb="10">
      <t>トドウフケン</t>
    </rPh>
    <rPh sb="10" eb="11">
      <t>ベツ</t>
    </rPh>
    <rPh sb="11" eb="13">
      <t>メンセキ</t>
    </rPh>
    <phoneticPr fontId="2"/>
  </si>
  <si>
    <t>※</t>
    <phoneticPr fontId="2"/>
  </si>
  <si>
    <t>うち政令市</t>
    <rPh sb="2" eb="5">
      <t>セイレイシ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</si>
  <si>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</si>
  <si>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</si>
  <si>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</si>
  <si>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</si>
  <si>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4">
      <t>サガミハラシ</t>
    </rPh>
    <phoneticPr fontId="2"/>
  </si>
  <si>
    <t>人口　(人)</t>
    <rPh sb="0" eb="2">
      <t>ジンコウ</t>
    </rPh>
    <rPh sb="4" eb="5">
      <t>ニン</t>
    </rPh>
    <phoneticPr fontId="2"/>
  </si>
  <si>
    <t>名古屋市</t>
    <rPh sb="0" eb="4">
      <t>ナゴヤシ</t>
    </rPh>
    <phoneticPr fontId="2"/>
  </si>
  <si>
    <t>就業者数</t>
    <phoneticPr fontId="2"/>
  </si>
  <si>
    <t>第1次産業</t>
    <phoneticPr fontId="2"/>
  </si>
  <si>
    <t>第2次産業</t>
    <phoneticPr fontId="2"/>
  </si>
  <si>
    <t>第3次産業</t>
    <phoneticPr fontId="2"/>
  </si>
  <si>
    <t>一般行政</t>
    <phoneticPr fontId="2"/>
  </si>
  <si>
    <t>教　　育</t>
    <phoneticPr fontId="2"/>
  </si>
  <si>
    <t>警　　察</t>
    <phoneticPr fontId="2"/>
  </si>
  <si>
    <t>職員数
(人）</t>
    <rPh sb="5" eb="6">
      <t>ニン</t>
    </rPh>
    <phoneticPr fontId="2"/>
  </si>
  <si>
    <t>－</t>
    <phoneticPr fontId="2"/>
  </si>
  <si>
    <r>
      <t xml:space="preserve">高齢者人口
</t>
    </r>
    <r>
      <rPr>
        <sz val="10"/>
        <rFont val="ＭＳ 明朝"/>
        <family val="1"/>
        <charset val="128"/>
      </rPr>
      <t>( 65歳以上 )</t>
    </r>
    <phoneticPr fontId="2"/>
  </si>
  <si>
    <r>
      <t xml:space="preserve">生産年齢人口
</t>
    </r>
    <r>
      <rPr>
        <sz val="10"/>
        <rFont val="ＭＳ 明朝"/>
        <family val="1"/>
        <charset val="128"/>
      </rPr>
      <t>( 15歳以上65歳未満 )</t>
    </r>
    <phoneticPr fontId="2"/>
  </si>
  <si>
    <r>
      <t xml:space="preserve">年少人口
</t>
    </r>
    <r>
      <rPr>
        <sz val="10"/>
        <rFont val="ＭＳ 明朝"/>
        <family val="1"/>
        <charset val="128"/>
      </rPr>
      <t>( 15歳未満 )</t>
    </r>
    <phoneticPr fontId="2"/>
  </si>
  <si>
    <t>H27
国勢調査</t>
    <rPh sb="4" eb="6">
      <t>コクセイ</t>
    </rPh>
    <rPh sb="6" eb="8">
      <t>チョウサ</t>
    </rPh>
    <phoneticPr fontId="2"/>
  </si>
  <si>
    <t>５．類似団体比較表②（団体の概況）</t>
    <rPh sb="2" eb="4">
      <t>ルイジ</t>
    </rPh>
    <rPh sb="4" eb="6">
      <t>ダンタイ</t>
    </rPh>
    <rPh sb="6" eb="8">
      <t>ヒカク</t>
    </rPh>
    <rPh sb="8" eb="9">
      <t>ヒョウ</t>
    </rPh>
    <rPh sb="11" eb="13">
      <t>ダンタイ</t>
    </rPh>
    <rPh sb="14" eb="16">
      <t>ガイキョウ</t>
    </rPh>
    <phoneticPr fontId="2"/>
  </si>
  <si>
    <t>H28
県民経済計算</t>
    <phoneticPr fontId="2"/>
  </si>
  <si>
    <t>549兆8,662</t>
    <phoneticPr fontId="2"/>
  </si>
  <si>
    <t>38兆9,950</t>
    <phoneticPr fontId="2"/>
  </si>
  <si>
    <t>104兆4,700</t>
    <phoneticPr fontId="2"/>
  </si>
  <si>
    <t>34兆6,093</t>
    <phoneticPr fontId="2"/>
  </si>
  <si>
    <t>39兆4,094</t>
    <rPh sb="2" eb="3">
      <t>チョウ</t>
    </rPh>
    <phoneticPr fontId="2"/>
  </si>
  <si>
    <r>
      <t xml:space="preserve">総生産（億円）
</t>
    </r>
    <r>
      <rPr>
        <sz val="10"/>
        <rFont val="ＭＳ 明朝"/>
        <family val="1"/>
        <charset val="128"/>
      </rPr>
      <t>(H28・名目値)</t>
    </r>
    <phoneticPr fontId="2"/>
  </si>
  <si>
    <t>R2
農林業ｾﾝｻｽ</t>
    <rPh sb="3" eb="6">
      <t>ノウリンギョウ</t>
    </rPh>
    <phoneticPr fontId="2"/>
  </si>
  <si>
    <r>
      <t xml:space="preserve">面積（ｋ㎡）
</t>
    </r>
    <r>
      <rPr>
        <sz val="10"/>
        <rFont val="ＭＳ 明朝"/>
        <family val="1"/>
        <charset val="128"/>
      </rPr>
      <t>(R2.10.1現在)</t>
    </r>
    <phoneticPr fontId="2"/>
  </si>
  <si>
    <t>R2
作物統計調査</t>
    <rPh sb="3" eb="5">
      <t>サクモツ</t>
    </rPh>
    <rPh sb="5" eb="7">
      <t>トウケイ</t>
    </rPh>
    <rPh sb="7" eb="9">
      <t>チョウサ</t>
    </rPh>
    <phoneticPr fontId="2"/>
  </si>
  <si>
    <t>地方公共団体
定員管理調査
(R2.4.1現在)</t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</si>
</sst>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(&quot;0.0%&quot;)&quot;"/>
    <numFmt numFmtId="177" formatCode="&quot;《&quot;0.0%&quot;》&quot;"/>
    <numFmt numFmtId="178" formatCode="#,##0.0"/>
    <numFmt numFmtId="179" formatCode="0.000_ "/>
    <numFmt numFmtId="180" formatCode="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17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177" fontId="7" fillId="0" borderId="19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177" fontId="7" fillId="0" borderId="21" xfId="0" applyNumberFormat="1" applyFont="1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177" fontId="7" fillId="0" borderId="27" xfId="0" applyNumberFormat="1" applyFont="1" applyFill="1" applyBorder="1" applyAlignment="1">
      <alignment vertical="center" shrinkToFit="1"/>
    </xf>
    <xf numFmtId="3" fontId="4" fillId="0" borderId="28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23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vertical="center" shrinkToFit="1"/>
    </xf>
    <xf numFmtId="178" fontId="4" fillId="0" borderId="24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vertical="center"/>
    </xf>
    <xf numFmtId="3" fontId="4" fillId="0" borderId="32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176" fontId="7" fillId="0" borderId="8" xfId="0" applyNumberFormat="1" applyFont="1" applyFill="1" applyBorder="1" applyAlignment="1">
      <alignment vertical="center" wrapText="1"/>
    </xf>
    <xf numFmtId="38" fontId="10" fillId="0" borderId="7" xfId="1" applyFont="1" applyFill="1" applyBorder="1" applyAlignment="1">
      <alignment vertical="center" shrinkToFit="1"/>
    </xf>
    <xf numFmtId="176" fontId="7" fillId="0" borderId="36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7" fillId="0" borderId="38" xfId="0" quotePrefix="1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177" fontId="7" fillId="0" borderId="41" xfId="0" applyNumberFormat="1" applyFont="1" applyFill="1" applyBorder="1" applyAlignment="1">
      <alignment vertical="center" shrinkToFit="1"/>
    </xf>
    <xf numFmtId="177" fontId="7" fillId="0" borderId="42" xfId="0" applyNumberFormat="1" applyFont="1" applyFill="1" applyBorder="1" applyAlignment="1">
      <alignment vertical="center" shrinkToFit="1"/>
    </xf>
    <xf numFmtId="177" fontId="7" fillId="0" borderId="43" xfId="0" applyNumberFormat="1" applyFont="1" applyFill="1" applyBorder="1" applyAlignment="1">
      <alignment vertical="center" shrinkToFit="1"/>
    </xf>
    <xf numFmtId="177" fontId="7" fillId="0" borderId="44" xfId="0" applyNumberFormat="1" applyFont="1" applyFill="1" applyBorder="1" applyAlignment="1">
      <alignment vertical="center" shrinkToFit="1"/>
    </xf>
    <xf numFmtId="177" fontId="7" fillId="0" borderId="45" xfId="0" applyNumberFormat="1" applyFont="1" applyFill="1" applyBorder="1" applyAlignment="1">
      <alignment vertical="center" shrinkToFit="1"/>
    </xf>
    <xf numFmtId="177" fontId="7" fillId="0" borderId="46" xfId="0" applyNumberFormat="1" applyFont="1" applyFill="1" applyBorder="1" applyAlignment="1">
      <alignment vertical="center" shrinkToFit="1"/>
    </xf>
    <xf numFmtId="177" fontId="7" fillId="0" borderId="47" xfId="0" applyNumberFormat="1" applyFont="1" applyFill="1" applyBorder="1" applyAlignment="1">
      <alignment vertical="center" shrinkToFit="1"/>
    </xf>
    <xf numFmtId="177" fontId="7" fillId="0" borderId="48" xfId="0" applyNumberFormat="1" applyFont="1" applyFill="1" applyBorder="1" applyAlignment="1">
      <alignment vertical="center" shrinkToFit="1"/>
    </xf>
    <xf numFmtId="177" fontId="7" fillId="0" borderId="49" xfId="0" applyNumberFormat="1" applyFont="1" applyFill="1" applyBorder="1" applyAlignment="1">
      <alignment vertical="center" shrinkToFit="1"/>
    </xf>
    <xf numFmtId="177" fontId="7" fillId="0" borderId="50" xfId="0" applyNumberFormat="1" applyFont="1" applyFill="1" applyBorder="1" applyAlignment="1">
      <alignment vertical="center" shrinkToFit="1"/>
    </xf>
    <xf numFmtId="176" fontId="7" fillId="0" borderId="51" xfId="0" applyNumberFormat="1" applyFont="1" applyFill="1" applyBorder="1" applyAlignment="1">
      <alignment vertical="center"/>
    </xf>
    <xf numFmtId="176" fontId="7" fillId="0" borderId="52" xfId="0" applyNumberFormat="1" applyFont="1" applyFill="1" applyBorder="1" applyAlignment="1">
      <alignment vertical="center"/>
    </xf>
    <xf numFmtId="176" fontId="7" fillId="0" borderId="53" xfId="0" applyNumberFormat="1" applyFont="1" applyFill="1" applyBorder="1" applyAlignment="1">
      <alignment vertical="center"/>
    </xf>
    <xf numFmtId="176" fontId="7" fillId="0" borderId="54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vertical="center" shrinkToFit="1"/>
    </xf>
    <xf numFmtId="177" fontId="7" fillId="0" borderId="56" xfId="0" applyNumberFormat="1" applyFont="1" applyFill="1" applyBorder="1" applyAlignment="1">
      <alignment vertical="center" shrinkToFit="1"/>
    </xf>
    <xf numFmtId="178" fontId="4" fillId="0" borderId="28" xfId="0" applyNumberFormat="1" applyFont="1" applyFill="1" applyBorder="1" applyAlignment="1">
      <alignment vertical="center"/>
    </xf>
    <xf numFmtId="38" fontId="4" fillId="0" borderId="0" xfId="1" applyFont="1" applyFill="1">
      <alignment vertical="center"/>
    </xf>
    <xf numFmtId="3" fontId="4" fillId="0" borderId="53" xfId="0" applyNumberFormat="1" applyFont="1" applyFill="1" applyBorder="1" applyAlignment="1">
      <alignment vertical="center"/>
    </xf>
    <xf numFmtId="3" fontId="4" fillId="0" borderId="33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77" fontId="7" fillId="0" borderId="93" xfId="0" applyNumberFormat="1" applyFont="1" applyFill="1" applyBorder="1" applyAlignment="1">
      <alignment vertical="center" shrinkToFit="1"/>
    </xf>
    <xf numFmtId="176" fontId="7" fillId="0" borderId="107" xfId="0" applyNumberFormat="1" applyFont="1" applyFill="1" applyBorder="1" applyAlignment="1">
      <alignment vertical="center"/>
    </xf>
    <xf numFmtId="0" fontId="10" fillId="0" borderId="10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6" fontId="7" fillId="0" borderId="38" xfId="0" applyNumberFormat="1" applyFont="1" applyFill="1" applyBorder="1" applyAlignment="1">
      <alignment vertical="center" wrapText="1"/>
    </xf>
    <xf numFmtId="177" fontId="7" fillId="0" borderId="113" xfId="0" applyNumberFormat="1" applyFont="1" applyFill="1" applyBorder="1" applyAlignment="1">
      <alignment vertical="center" shrinkToFit="1"/>
    </xf>
    <xf numFmtId="177" fontId="7" fillId="0" borderId="115" xfId="0" applyNumberFormat="1" applyFont="1" applyFill="1" applyBorder="1" applyAlignment="1">
      <alignment vertical="center" shrinkToFit="1"/>
    </xf>
    <xf numFmtId="176" fontId="7" fillId="0" borderId="117" xfId="0" applyNumberFormat="1" applyFont="1" applyFill="1" applyBorder="1" applyAlignment="1">
      <alignment vertical="center"/>
    </xf>
    <xf numFmtId="176" fontId="7" fillId="0" borderId="119" xfId="0" applyNumberFormat="1" applyFont="1" applyFill="1" applyBorder="1" applyAlignment="1">
      <alignment vertical="center"/>
    </xf>
    <xf numFmtId="177" fontId="7" fillId="0" borderId="121" xfId="0" applyNumberFormat="1" applyFont="1" applyFill="1" applyBorder="1" applyAlignment="1">
      <alignment vertical="center" shrinkToFit="1"/>
    </xf>
    <xf numFmtId="177" fontId="7" fillId="0" borderId="123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" fontId="4" fillId="0" borderId="122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0" fontId="7" fillId="0" borderId="74" xfId="0" applyFont="1" applyFill="1" applyBorder="1" applyAlignment="1">
      <alignment horizontal="center" vertical="center" wrapText="1"/>
    </xf>
    <xf numFmtId="0" fontId="7" fillId="0" borderId="97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4" fillId="0" borderId="98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textRotation="255" shrinkToFit="1"/>
    </xf>
    <xf numFmtId="0" fontId="3" fillId="0" borderId="99" xfId="0" applyFont="1" applyFill="1" applyBorder="1" applyAlignment="1">
      <alignment horizontal="center" vertical="center" textRotation="255" shrinkToFit="1"/>
    </xf>
    <xf numFmtId="0" fontId="3" fillId="0" borderId="100" xfId="0" applyFont="1" applyFill="1" applyBorder="1" applyAlignment="1">
      <alignment horizontal="center" vertical="center" textRotation="255" shrinkToFit="1"/>
    </xf>
    <xf numFmtId="0" fontId="3" fillId="0" borderId="10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3" fontId="4" fillId="0" borderId="95" xfId="0" applyNumberFormat="1" applyFont="1" applyFill="1" applyBorder="1" applyAlignment="1">
      <alignment vertical="center"/>
    </xf>
    <xf numFmtId="3" fontId="4" fillId="0" borderId="93" xfId="0" applyNumberFormat="1" applyFont="1" applyFill="1" applyBorder="1" applyAlignment="1">
      <alignment vertical="center"/>
    </xf>
    <xf numFmtId="3" fontId="4" fillId="0" borderId="65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96" xfId="0" applyNumberFormat="1" applyFont="1" applyFill="1" applyBorder="1" applyAlignment="1">
      <alignment vertical="center"/>
    </xf>
    <xf numFmtId="0" fontId="4" fillId="0" borderId="92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3" fontId="4" fillId="0" borderId="94" xfId="0" applyNumberFormat="1" applyFont="1" applyFill="1" applyBorder="1" applyAlignment="1">
      <alignment vertical="center"/>
    </xf>
    <xf numFmtId="3" fontId="4" fillId="0" borderId="53" xfId="0" applyNumberFormat="1" applyFont="1" applyFill="1" applyBorder="1" applyAlignment="1">
      <alignment vertical="center"/>
    </xf>
    <xf numFmtId="0" fontId="4" fillId="0" borderId="116" xfId="0" applyFont="1" applyFill="1" applyBorder="1" applyAlignment="1">
      <alignment horizontal="right" vertical="center"/>
    </xf>
    <xf numFmtId="0" fontId="4" fillId="0" borderId="20" xfId="0" applyNumberFormat="1" applyFont="1" applyFill="1" applyBorder="1" applyAlignment="1">
      <alignment vertical="center"/>
    </xf>
    <xf numFmtId="4" fontId="4" fillId="0" borderId="5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4" fontId="4" fillId="0" borderId="92" xfId="0" applyNumberFormat="1" applyFont="1" applyFill="1" applyBorder="1" applyAlignment="1">
      <alignment vertical="center"/>
    </xf>
    <xf numFmtId="2" fontId="4" fillId="0" borderId="58" xfId="0" applyNumberFormat="1" applyFont="1" applyFill="1" applyBorder="1" applyAlignment="1">
      <alignment vertical="center"/>
    </xf>
    <xf numFmtId="2" fontId="4" fillId="0" borderId="41" xfId="0" applyNumberFormat="1" applyFont="1" applyFill="1" applyBorder="1" applyAlignment="1">
      <alignment vertical="center"/>
    </xf>
    <xf numFmtId="0" fontId="4" fillId="0" borderId="65" xfId="0" applyNumberFormat="1" applyFont="1" applyFill="1" applyBorder="1" applyAlignment="1">
      <alignment vertical="center"/>
    </xf>
    <xf numFmtId="3" fontId="4" fillId="0" borderId="49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0" fontId="4" fillId="0" borderId="109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3" fontId="4" fillId="0" borderId="112" xfId="0" applyNumberFormat="1" applyFont="1" applyFill="1" applyBorder="1" applyAlignment="1">
      <alignment vertical="center"/>
    </xf>
    <xf numFmtId="3" fontId="4" fillId="0" borderId="110" xfId="0" applyNumberFormat="1" applyFont="1" applyFill="1" applyBorder="1" applyAlignment="1">
      <alignment vertical="center"/>
    </xf>
    <xf numFmtId="4" fontId="4" fillId="0" borderId="116" xfId="0" applyNumberFormat="1" applyFont="1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3" fontId="4" fillId="0" borderId="41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vertical="center"/>
    </xf>
    <xf numFmtId="3" fontId="4" fillId="0" borderId="33" xfId="0" applyNumberFormat="1" applyFont="1" applyFill="1" applyBorder="1" applyAlignment="1">
      <alignment vertical="center"/>
    </xf>
    <xf numFmtId="0" fontId="3" fillId="0" borderId="58" xfId="0" applyFont="1" applyFill="1" applyBorder="1" applyAlignment="1">
      <alignment horizontal="distributed" vertical="center" wrapText="1"/>
    </xf>
    <xf numFmtId="0" fontId="3" fillId="0" borderId="61" xfId="0" applyFont="1" applyFill="1" applyBorder="1" applyAlignment="1">
      <alignment horizontal="distributed" vertical="center" wrapText="1"/>
    </xf>
    <xf numFmtId="0" fontId="3" fillId="0" borderId="62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3" fontId="4" fillId="0" borderId="101" xfId="0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3" fontId="4" fillId="0" borderId="109" xfId="0" applyNumberFormat="1" applyFont="1" applyFill="1" applyBorder="1" applyAlignment="1">
      <alignment vertical="center"/>
    </xf>
    <xf numFmtId="0" fontId="7" fillId="0" borderId="6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72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180" fontId="4" fillId="0" borderId="114" xfId="0" applyNumberFormat="1" applyFont="1" applyFill="1" applyBorder="1" applyAlignment="1">
      <alignment vertical="center"/>
    </xf>
    <xf numFmtId="180" fontId="4" fillId="0" borderId="49" xfId="0" applyNumberFormat="1" applyFont="1" applyFill="1" applyBorder="1" applyAlignment="1">
      <alignment vertical="center"/>
    </xf>
    <xf numFmtId="180" fontId="4" fillId="0" borderId="72" xfId="0" applyNumberFormat="1" applyFont="1" applyFill="1" applyBorder="1" applyAlignment="1">
      <alignment vertical="center"/>
    </xf>
    <xf numFmtId="3" fontId="4" fillId="0" borderId="120" xfId="0" applyNumberFormat="1" applyFont="1" applyFill="1" applyBorder="1" applyAlignment="1">
      <alignment vertical="center"/>
    </xf>
    <xf numFmtId="3" fontId="4" fillId="0" borderId="118" xfId="0" applyNumberFormat="1" applyFont="1" applyFill="1" applyBorder="1" applyAlignment="1">
      <alignment vertical="center"/>
    </xf>
    <xf numFmtId="0" fontId="3" fillId="0" borderId="59" xfId="0" applyFont="1" applyFill="1" applyBorder="1" applyAlignment="1">
      <alignment horizontal="distributed" vertical="center" wrapText="1"/>
    </xf>
    <xf numFmtId="0" fontId="3" fillId="0" borderId="60" xfId="0" applyFont="1" applyFill="1" applyBorder="1" applyAlignment="1">
      <alignment horizontal="distributed" vertical="center" wrapText="1"/>
    </xf>
    <xf numFmtId="3" fontId="4" fillId="0" borderId="58" xfId="0" applyNumberFormat="1" applyFont="1" applyFill="1" applyBorder="1" applyAlignment="1">
      <alignment vertical="center"/>
    </xf>
    <xf numFmtId="0" fontId="3" fillId="0" borderId="62" xfId="0" applyFont="1" applyFill="1" applyBorder="1" applyAlignment="1">
      <alignment horizontal="center" vertical="center" wrapText="1"/>
    </xf>
    <xf numFmtId="3" fontId="4" fillId="0" borderId="59" xfId="0" applyNumberFormat="1" applyFont="1" applyFill="1" applyBorder="1" applyAlignment="1">
      <alignment vertical="center"/>
    </xf>
    <xf numFmtId="3" fontId="4" fillId="0" borderId="111" xfId="0" applyNumberFormat="1" applyFont="1" applyFill="1" applyBorder="1" applyAlignment="1">
      <alignment vertical="center"/>
    </xf>
    <xf numFmtId="3" fontId="4" fillId="0" borderId="114" xfId="0" applyNumberFormat="1" applyFont="1" applyFill="1" applyBorder="1" applyAlignment="1">
      <alignment vertical="center"/>
    </xf>
    <xf numFmtId="3" fontId="4" fillId="0" borderId="91" xfId="0" applyNumberFormat="1" applyFont="1" applyFill="1" applyBorder="1" applyAlignment="1">
      <alignment vertical="center"/>
    </xf>
    <xf numFmtId="3" fontId="4" fillId="0" borderId="72" xfId="0" applyNumberFormat="1" applyFont="1" applyFill="1" applyBorder="1" applyAlignment="1">
      <alignment vertical="center"/>
    </xf>
    <xf numFmtId="0" fontId="4" fillId="0" borderId="11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BreakPreview" zoomScaleNormal="100" zoomScaleSheetLayoutView="100" workbookViewId="0">
      <selection activeCell="L22" sqref="L22"/>
    </sheetView>
  </sheetViews>
  <sheetFormatPr defaultRowHeight="14.25"/>
  <cols>
    <col min="1" max="2" width="2.5" style="6" customWidth="1"/>
    <col min="3" max="3" width="4.375" style="6" customWidth="1"/>
    <col min="4" max="4" width="16.25" style="6" customWidth="1"/>
    <col min="5" max="5" width="15.625" style="6" customWidth="1"/>
    <col min="6" max="7" width="7.5" style="6" customWidth="1"/>
    <col min="8" max="8" width="9" style="6" customWidth="1"/>
    <col min="9" max="9" width="7.5" style="5" customWidth="1"/>
    <col min="10" max="11" width="8" style="6" customWidth="1"/>
    <col min="12" max="12" width="7.5" style="5" customWidth="1"/>
    <col min="13" max="14" width="8.125" style="6" customWidth="1"/>
    <col min="15" max="15" width="7.5" style="5" customWidth="1"/>
    <col min="16" max="17" width="8" style="6" customWidth="1"/>
    <col min="18" max="18" width="7.5" style="5" customWidth="1"/>
    <col min="19" max="19" width="15" style="9" customWidth="1"/>
    <col min="20" max="16384" width="9" style="6"/>
  </cols>
  <sheetData>
    <row r="1" spans="1:19" ht="6" customHeight="1"/>
    <row r="2" spans="1:19" s="2" customFormat="1" ht="30.75">
      <c r="A2" s="100" t="s">
        <v>34</v>
      </c>
      <c r="C2" s="1"/>
      <c r="I2" s="3"/>
      <c r="L2" s="3"/>
      <c r="O2" s="3"/>
      <c r="R2" s="3"/>
      <c r="S2" s="4"/>
    </row>
    <row r="3" spans="1:19" ht="18.75" customHeight="1" thickBot="1"/>
    <row r="4" spans="1:19" s="5" customFormat="1" ht="33.75" customHeight="1" thickBot="1">
      <c r="B4" s="149"/>
      <c r="C4" s="150"/>
      <c r="D4" s="151"/>
      <c r="E4" s="108" t="s">
        <v>1</v>
      </c>
      <c r="F4" s="109"/>
      <c r="G4" s="152" t="s">
        <v>2</v>
      </c>
      <c r="H4" s="147"/>
      <c r="I4" s="153"/>
      <c r="J4" s="147" t="s">
        <v>3</v>
      </c>
      <c r="K4" s="144"/>
      <c r="L4" s="144"/>
      <c r="M4" s="144" t="s">
        <v>4</v>
      </c>
      <c r="N4" s="144"/>
      <c r="O4" s="144"/>
      <c r="P4" s="147" t="s">
        <v>5</v>
      </c>
      <c r="Q4" s="144"/>
      <c r="R4" s="148"/>
      <c r="S4" s="18" t="s">
        <v>6</v>
      </c>
    </row>
    <row r="5" spans="1:19" ht="33.75" customHeight="1" thickTop="1">
      <c r="B5" s="158" t="s">
        <v>19</v>
      </c>
      <c r="C5" s="159"/>
      <c r="D5" s="160"/>
      <c r="E5" s="38">
        <v>127094745</v>
      </c>
      <c r="F5" s="86" t="s">
        <v>29</v>
      </c>
      <c r="G5" s="161">
        <v>8839469</v>
      </c>
      <c r="H5" s="155"/>
      <c r="I5" s="90">
        <f>G5/$E5</f>
        <v>6.9550231994249645E-2</v>
      </c>
      <c r="J5" s="155">
        <v>13515271</v>
      </c>
      <c r="K5" s="155"/>
      <c r="L5" s="53">
        <f>J5/$E5</f>
        <v>0.10634012444810366</v>
      </c>
      <c r="M5" s="154">
        <v>9126214</v>
      </c>
      <c r="N5" s="155"/>
      <c r="O5" s="53">
        <f>M5/$E5</f>
        <v>7.1806383497602516E-2</v>
      </c>
      <c r="P5" s="154">
        <v>7483128</v>
      </c>
      <c r="Q5" s="155"/>
      <c r="R5" s="52">
        <f>P5/$E5</f>
        <v>5.8878343081769431E-2</v>
      </c>
      <c r="S5" s="105" t="s">
        <v>33</v>
      </c>
    </row>
    <row r="6" spans="1:19" s="7" customFormat="1" ht="18.75" customHeight="1">
      <c r="B6" s="12"/>
      <c r="C6" s="162" t="s">
        <v>13</v>
      </c>
      <c r="D6" s="163"/>
      <c r="E6" s="168"/>
      <c r="F6" s="20"/>
      <c r="G6" s="91" t="s">
        <v>14</v>
      </c>
      <c r="H6" s="54">
        <v>2691185</v>
      </c>
      <c r="I6" s="58">
        <f>H6/$E$5</f>
        <v>2.117463629200405E-2</v>
      </c>
      <c r="J6" s="20"/>
      <c r="K6" s="20"/>
      <c r="L6" s="21"/>
      <c r="M6" s="55" t="s">
        <v>16</v>
      </c>
      <c r="N6" s="54">
        <v>3724844</v>
      </c>
      <c r="O6" s="56">
        <f>N6/$E$5</f>
        <v>2.9307616141013539E-2</v>
      </c>
      <c r="P6" s="55" t="s">
        <v>20</v>
      </c>
      <c r="Q6" s="57">
        <v>2295638</v>
      </c>
      <c r="R6" s="58">
        <f>Q6/$E$5</f>
        <v>1.806241477568565E-2</v>
      </c>
      <c r="S6" s="106"/>
    </row>
    <row r="7" spans="1:19" s="7" customFormat="1" ht="18.75" customHeight="1">
      <c r="B7" s="12"/>
      <c r="C7" s="164"/>
      <c r="D7" s="165"/>
      <c r="E7" s="169"/>
      <c r="F7" s="15"/>
      <c r="G7" s="92" t="s">
        <v>15</v>
      </c>
      <c r="H7" s="60">
        <v>839310</v>
      </c>
      <c r="I7" s="93">
        <f>H7/$E$5</f>
        <v>6.6038135565715172E-3</v>
      </c>
      <c r="J7" s="15"/>
      <c r="K7" s="15"/>
      <c r="L7" s="16"/>
      <c r="M7" s="61" t="s">
        <v>17</v>
      </c>
      <c r="N7" s="60">
        <v>1475213</v>
      </c>
      <c r="O7" s="62">
        <f>N7/$E$5</f>
        <v>1.1607191154913604E-2</v>
      </c>
      <c r="P7" s="63"/>
      <c r="Q7" s="63"/>
      <c r="R7" s="64"/>
      <c r="S7" s="106"/>
    </row>
    <row r="8" spans="1:19" s="7" customFormat="1" ht="18.75" customHeight="1">
      <c r="B8" s="12"/>
      <c r="C8" s="166"/>
      <c r="D8" s="167"/>
      <c r="E8" s="170"/>
      <c r="F8" s="15"/>
      <c r="G8" s="92"/>
      <c r="H8" s="59"/>
      <c r="I8" s="93"/>
      <c r="J8" s="65"/>
      <c r="K8" s="65"/>
      <c r="L8" s="66"/>
      <c r="M8" s="61" t="s">
        <v>18</v>
      </c>
      <c r="N8" s="60">
        <v>720780</v>
      </c>
      <c r="O8" s="62">
        <f>N8/$E$5</f>
        <v>5.6712022200445817E-3</v>
      </c>
      <c r="P8" s="63"/>
      <c r="Q8" s="63"/>
      <c r="R8" s="64"/>
      <c r="S8" s="106"/>
    </row>
    <row r="9" spans="1:19" ht="30" customHeight="1">
      <c r="B9" s="19"/>
      <c r="C9" s="156" t="s">
        <v>32</v>
      </c>
      <c r="D9" s="157"/>
      <c r="E9" s="39">
        <v>15886810</v>
      </c>
      <c r="F9" s="67">
        <f>E9/E$5</f>
        <v>0.12499973936766623</v>
      </c>
      <c r="G9" s="171">
        <v>1093111</v>
      </c>
      <c r="H9" s="145"/>
      <c r="I9" s="47">
        <f>G9/G$5</f>
        <v>0.1236625186422397</v>
      </c>
      <c r="J9" s="145">
        <v>1518130</v>
      </c>
      <c r="K9" s="145"/>
      <c r="L9" s="68">
        <f>J9/J$5</f>
        <v>0.11232701142285641</v>
      </c>
      <c r="M9" s="192">
        <v>1140748</v>
      </c>
      <c r="N9" s="145"/>
      <c r="O9" s="68">
        <f>M9/M$5</f>
        <v>0.1249968497341833</v>
      </c>
      <c r="P9" s="145">
        <v>1022532</v>
      </c>
      <c r="Q9" s="145"/>
      <c r="R9" s="47">
        <f>P9/P$5</f>
        <v>0.13664499658431609</v>
      </c>
      <c r="S9" s="106"/>
    </row>
    <row r="10" spans="1:19" ht="30" customHeight="1">
      <c r="B10" s="19"/>
      <c r="C10" s="178" t="s">
        <v>31</v>
      </c>
      <c r="D10" s="179"/>
      <c r="E10" s="40">
        <v>76288736</v>
      </c>
      <c r="F10" s="36">
        <f>E10/E$5</f>
        <v>0.6002509073054122</v>
      </c>
      <c r="G10" s="142">
        <v>5341654</v>
      </c>
      <c r="H10" s="122"/>
      <c r="I10" s="43">
        <f>G10/G$5</f>
        <v>0.60429580102605707</v>
      </c>
      <c r="J10" s="122">
        <v>8734155</v>
      </c>
      <c r="K10" s="122"/>
      <c r="L10" s="69">
        <f>J10/J$5</f>
        <v>0.64624342345780561</v>
      </c>
      <c r="M10" s="121">
        <v>5744383</v>
      </c>
      <c r="N10" s="122"/>
      <c r="O10" s="69">
        <f>M10/M$5</f>
        <v>0.62943768357831631</v>
      </c>
      <c r="P10" s="122">
        <v>4618657</v>
      </c>
      <c r="Q10" s="122"/>
      <c r="R10" s="43">
        <f>P10/P$5</f>
        <v>0.61720940761670784</v>
      </c>
      <c r="S10" s="106"/>
    </row>
    <row r="11" spans="1:19" ht="30" customHeight="1" thickBot="1">
      <c r="B11" s="19"/>
      <c r="C11" s="190" t="s">
        <v>30</v>
      </c>
      <c r="D11" s="191"/>
      <c r="E11" s="41">
        <v>33465441</v>
      </c>
      <c r="F11" s="70">
        <f>E11/E$5</f>
        <v>0.26331097324283548</v>
      </c>
      <c r="G11" s="195">
        <v>2278324</v>
      </c>
      <c r="H11" s="146"/>
      <c r="I11" s="72">
        <f>G11/G$5</f>
        <v>0.25774444143647091</v>
      </c>
      <c r="J11" s="146">
        <v>3005516</v>
      </c>
      <c r="K11" s="146"/>
      <c r="L11" s="71">
        <f>J11/J$5</f>
        <v>0.22237926268737046</v>
      </c>
      <c r="M11" s="194">
        <v>2158157</v>
      </c>
      <c r="N11" s="146"/>
      <c r="O11" s="71">
        <f>M11/M$5</f>
        <v>0.23647889475307066</v>
      </c>
      <c r="P11" s="146">
        <v>1760763</v>
      </c>
      <c r="Q11" s="146"/>
      <c r="R11" s="72">
        <f>P11/P$5</f>
        <v>0.23529772576387842</v>
      </c>
      <c r="S11" s="106"/>
    </row>
    <row r="12" spans="1:19" ht="30" customHeight="1">
      <c r="B12" s="22"/>
      <c r="C12" s="110" t="s">
        <v>21</v>
      </c>
      <c r="D12" s="25" t="s">
        <v>22</v>
      </c>
      <c r="E12" s="42">
        <v>2221699</v>
      </c>
      <c r="F12" s="73">
        <f>ROUND(E12/SUM(E$12:E$14),4)</f>
        <v>3.9800000000000002E-2</v>
      </c>
      <c r="G12" s="141">
        <v>19067</v>
      </c>
      <c r="H12" s="138"/>
      <c r="I12" s="94">
        <f>ROUND(G12/SUM(G$12:G$14),4)</f>
        <v>5.4999999999999997E-3</v>
      </c>
      <c r="J12" s="138">
        <v>22690</v>
      </c>
      <c r="K12" s="138"/>
      <c r="L12" s="74">
        <f>ROUND(J12/SUM(J$12:J$14),4)</f>
        <v>4.4000000000000003E-3</v>
      </c>
      <c r="M12" s="197">
        <v>34368</v>
      </c>
      <c r="N12" s="138"/>
      <c r="O12" s="74">
        <f>ROUND(M12/SUM(M$12:M$14),4)</f>
        <v>8.8999999999999999E-3</v>
      </c>
      <c r="P12" s="138">
        <v>75997</v>
      </c>
      <c r="Q12" s="138"/>
      <c r="R12" s="73">
        <f>ROUND(P12/SUM(P$12:P$14),4)</f>
        <v>2.1700000000000001E-2</v>
      </c>
      <c r="S12" s="106"/>
    </row>
    <row r="13" spans="1:19" ht="30" customHeight="1">
      <c r="B13" s="23"/>
      <c r="C13" s="111"/>
      <c r="D13" s="26" t="s">
        <v>23</v>
      </c>
      <c r="E13" s="40">
        <v>13920834</v>
      </c>
      <c r="F13" s="36">
        <f>ROUND(E13/SUM(E$12:E$14),4)</f>
        <v>0.24970000000000001</v>
      </c>
      <c r="G13" s="142">
        <v>837772</v>
      </c>
      <c r="H13" s="122"/>
      <c r="I13" s="43">
        <f>ROUND(G13/SUM(G$12:G$14),4)</f>
        <v>0.2432</v>
      </c>
      <c r="J13" s="122">
        <v>898380</v>
      </c>
      <c r="K13" s="122"/>
      <c r="L13" s="69">
        <f>ROUND(J13/SUM(J$12:J$14),4)</f>
        <v>0.17449999999999999</v>
      </c>
      <c r="M13" s="121">
        <v>867104</v>
      </c>
      <c r="N13" s="122"/>
      <c r="O13" s="69">
        <f>ROUND(M13/SUM(M$12:M$14),4)</f>
        <v>0.224</v>
      </c>
      <c r="P13" s="122">
        <v>1174385</v>
      </c>
      <c r="Q13" s="122"/>
      <c r="R13" s="36">
        <f>ROUND(P13/SUM(P$12:P$14),4)-0.001</f>
        <v>0.33450000000000002</v>
      </c>
      <c r="S13" s="106"/>
    </row>
    <row r="14" spans="1:19" ht="30" customHeight="1" thickBot="1">
      <c r="B14" s="24"/>
      <c r="C14" s="112"/>
      <c r="D14" s="27" t="s">
        <v>24</v>
      </c>
      <c r="E14" s="44">
        <v>39614567</v>
      </c>
      <c r="F14" s="75">
        <f>ROUND(E14/SUM(E$12:E$14),4)-0.001</f>
        <v>0.70950000000000002</v>
      </c>
      <c r="G14" s="196">
        <v>2588183</v>
      </c>
      <c r="H14" s="137"/>
      <c r="I14" s="95">
        <f>ROUND(G14/SUM(G$12:G$14),4)</f>
        <v>0.75129999999999997</v>
      </c>
      <c r="J14" s="137">
        <v>4226110</v>
      </c>
      <c r="K14" s="137"/>
      <c r="L14" s="76">
        <f>ROUND(J14/SUM(J$12:J$14),4)</f>
        <v>0.82110000000000005</v>
      </c>
      <c r="M14" s="198">
        <v>2970267</v>
      </c>
      <c r="N14" s="137"/>
      <c r="O14" s="76">
        <f>ROUND(M14/SUM(M$12:M$14),4)</f>
        <v>0.76719999999999999</v>
      </c>
      <c r="P14" s="137">
        <v>2249542</v>
      </c>
      <c r="Q14" s="137"/>
      <c r="R14" s="75">
        <f>ROUND(P14/SUM(P$12:P$14),4)</f>
        <v>0.64270000000000005</v>
      </c>
      <c r="S14" s="107"/>
    </row>
    <row r="15" spans="1:19" ht="33.75" customHeight="1" thickTop="1">
      <c r="B15" s="193" t="s">
        <v>43</v>
      </c>
      <c r="C15" s="183"/>
      <c r="D15" s="184"/>
      <c r="E15" s="45">
        <v>377976.41</v>
      </c>
      <c r="F15" s="87" t="s">
        <v>29</v>
      </c>
      <c r="G15" s="143">
        <v>1905.32</v>
      </c>
      <c r="H15" s="130"/>
      <c r="I15" s="96">
        <f>G15/$E15</f>
        <v>5.0408436865147224E-3</v>
      </c>
      <c r="J15" s="130">
        <v>2194.0300000000002</v>
      </c>
      <c r="K15" s="130"/>
      <c r="L15" s="78">
        <f>J15/$E15</f>
        <v>5.8046744239938159E-3</v>
      </c>
      <c r="M15" s="133">
        <v>2416.11</v>
      </c>
      <c r="N15" s="130"/>
      <c r="O15" s="78">
        <f>M15/$E15</f>
        <v>6.3922243189727113E-3</v>
      </c>
      <c r="P15" s="130">
        <v>5173.07</v>
      </c>
      <c r="Q15" s="130"/>
      <c r="R15" s="77">
        <f>P15/$E15</f>
        <v>1.3686224492158122E-2</v>
      </c>
      <c r="S15" s="28" t="s">
        <v>11</v>
      </c>
    </row>
    <row r="16" spans="1:19" ht="30" customHeight="1">
      <c r="B16" s="13"/>
      <c r="C16" s="156" t="s">
        <v>7</v>
      </c>
      <c r="D16" s="157"/>
      <c r="E16" s="46">
        <v>12786.32</v>
      </c>
      <c r="F16" s="67">
        <f>E16/E$15</f>
        <v>3.3828354526146222E-2</v>
      </c>
      <c r="G16" s="139">
        <v>906.48</v>
      </c>
      <c r="H16" s="140"/>
      <c r="I16" s="47">
        <f>G16/G$15</f>
        <v>0.47576260155774358</v>
      </c>
      <c r="J16" s="131">
        <v>1082.2</v>
      </c>
      <c r="K16" s="131"/>
      <c r="L16" s="68">
        <f>J16/J$15</f>
        <v>0.49324758549336151</v>
      </c>
      <c r="M16" s="134">
        <v>946.76</v>
      </c>
      <c r="N16" s="135"/>
      <c r="O16" s="68">
        <f>M16/M$15</f>
        <v>0.39185301993700616</v>
      </c>
      <c r="P16" s="135">
        <v>931.96</v>
      </c>
      <c r="Q16" s="135"/>
      <c r="R16" s="67">
        <f>P16/P$15</f>
        <v>0.18015607753229709</v>
      </c>
      <c r="S16" s="29" t="s">
        <v>33</v>
      </c>
    </row>
    <row r="17" spans="2:20" ht="30" customHeight="1">
      <c r="B17" s="13"/>
      <c r="C17" s="178" t="s">
        <v>8</v>
      </c>
      <c r="D17" s="179"/>
      <c r="E17" s="48">
        <v>4372</v>
      </c>
      <c r="F17" s="36">
        <f>10*E17/E$15</f>
        <v>0.11566859423846056</v>
      </c>
      <c r="G17" s="199">
        <v>12.5</v>
      </c>
      <c r="H17" s="129"/>
      <c r="I17" s="43">
        <f>10*G17/G$15</f>
        <v>6.5605777507190391E-2</v>
      </c>
      <c r="J17" s="132">
        <v>6.5</v>
      </c>
      <c r="K17" s="132"/>
      <c r="L17" s="69">
        <f>10*J17/J$15</f>
        <v>2.9625848324772219E-2</v>
      </c>
      <c r="M17" s="136">
        <v>18.399999999999999</v>
      </c>
      <c r="N17" s="129"/>
      <c r="O17" s="69">
        <f>10*M17/M$15</f>
        <v>7.6155473053793082E-2</v>
      </c>
      <c r="P17" s="129">
        <v>73.7</v>
      </c>
      <c r="Q17" s="129"/>
      <c r="R17" s="36">
        <f>10*P17/P$15</f>
        <v>0.14246859215127575</v>
      </c>
      <c r="S17" s="30" t="s">
        <v>44</v>
      </c>
    </row>
    <row r="18" spans="2:20" ht="30" customHeight="1" thickBot="1">
      <c r="B18" s="14"/>
      <c r="C18" s="180" t="s">
        <v>0</v>
      </c>
      <c r="D18" s="181"/>
      <c r="E18" s="83">
        <v>24436</v>
      </c>
      <c r="F18" s="75">
        <f>10*E18/E$15</f>
        <v>0.64649537255512857</v>
      </c>
      <c r="G18" s="185">
        <v>57</v>
      </c>
      <c r="H18" s="186"/>
      <c r="I18" s="95">
        <f>10*G18/G$15</f>
        <v>0.29916234543278819</v>
      </c>
      <c r="J18" s="186">
        <v>76.2</v>
      </c>
      <c r="K18" s="186"/>
      <c r="L18" s="76">
        <f>10*J18/J$15</f>
        <v>0.34730609882271435</v>
      </c>
      <c r="M18" s="187">
        <v>93.4</v>
      </c>
      <c r="N18" s="186"/>
      <c r="O18" s="76">
        <f>10*M18/M$15</f>
        <v>0.38657180343610181</v>
      </c>
      <c r="P18" s="186">
        <v>217.5</v>
      </c>
      <c r="Q18" s="186"/>
      <c r="R18" s="75">
        <f>10*P18/P$15</f>
        <v>0.42044665933381919</v>
      </c>
      <c r="S18" s="31" t="s">
        <v>42</v>
      </c>
    </row>
    <row r="19" spans="2:20" ht="33.75" customHeight="1" thickTop="1">
      <c r="B19" s="182" t="s">
        <v>41</v>
      </c>
      <c r="C19" s="183"/>
      <c r="D19" s="184"/>
      <c r="E19" s="17" t="s">
        <v>36</v>
      </c>
      <c r="F19" s="88" t="s">
        <v>29</v>
      </c>
      <c r="G19" s="128" t="s">
        <v>37</v>
      </c>
      <c r="H19" s="125"/>
      <c r="I19" s="96">
        <v>7.0999999999999994E-2</v>
      </c>
      <c r="J19" s="125" t="s">
        <v>38</v>
      </c>
      <c r="K19" s="125"/>
      <c r="L19" s="78">
        <v>0.19</v>
      </c>
      <c r="M19" s="124" t="s">
        <v>39</v>
      </c>
      <c r="N19" s="125"/>
      <c r="O19" s="78">
        <v>6.3E-2</v>
      </c>
      <c r="P19" s="124" t="s">
        <v>40</v>
      </c>
      <c r="Q19" s="125"/>
      <c r="R19" s="77">
        <v>7.1999999999999995E-2</v>
      </c>
      <c r="S19" s="105" t="s">
        <v>35</v>
      </c>
      <c r="T19" s="6" t="s">
        <v>12</v>
      </c>
    </row>
    <row r="20" spans="2:20" ht="33.75" customHeight="1" thickBot="1">
      <c r="B20" s="175" t="s">
        <v>9</v>
      </c>
      <c r="C20" s="176"/>
      <c r="D20" s="177"/>
      <c r="E20" s="49">
        <v>3217</v>
      </c>
      <c r="F20" s="85"/>
      <c r="G20" s="189">
        <v>3056</v>
      </c>
      <c r="H20" s="127"/>
      <c r="I20" s="97"/>
      <c r="J20" s="127">
        <v>5348</v>
      </c>
      <c r="K20" s="127"/>
      <c r="L20" s="80"/>
      <c r="M20" s="126">
        <v>3180</v>
      </c>
      <c r="N20" s="127"/>
      <c r="O20" s="80"/>
      <c r="P20" s="127">
        <v>3633</v>
      </c>
      <c r="Q20" s="127"/>
      <c r="R20" s="79"/>
      <c r="S20" s="107"/>
    </row>
    <row r="21" spans="2:20" ht="30" customHeight="1" thickTop="1">
      <c r="B21" s="113" t="s">
        <v>28</v>
      </c>
      <c r="C21" s="114"/>
      <c r="D21" s="32" t="s">
        <v>25</v>
      </c>
      <c r="E21" s="50">
        <v>234302</v>
      </c>
      <c r="F21" s="89">
        <f>ROUND(E21/SUM(E$21:E$23),4)</f>
        <v>0.17979999999999999</v>
      </c>
      <c r="G21" s="188">
        <v>7614</v>
      </c>
      <c r="H21" s="120"/>
      <c r="I21" s="98">
        <f>ROUND(G21/SUM(G$21:G$23),4)</f>
        <v>0.1046</v>
      </c>
      <c r="J21" s="120">
        <v>20000</v>
      </c>
      <c r="K21" s="120"/>
      <c r="L21" s="81">
        <f>ROUND(J21/SUM(J$21:J$23),4)</f>
        <v>0.14760000000000001</v>
      </c>
      <c r="M21" s="119">
        <v>7577</v>
      </c>
      <c r="N21" s="120"/>
      <c r="O21" s="81">
        <f>ROUND(M21/SUM(M$21:M$23),4)</f>
        <v>0.14330000000000001</v>
      </c>
      <c r="P21" s="120">
        <v>8669</v>
      </c>
      <c r="Q21" s="120"/>
      <c r="R21" s="35">
        <f>ROUND(P21/SUM(P$21:P$23),4)</f>
        <v>0.1439</v>
      </c>
      <c r="S21" s="172" t="s">
        <v>45</v>
      </c>
    </row>
    <row r="22" spans="2:20" ht="30" customHeight="1">
      <c r="B22" s="115"/>
      <c r="C22" s="116"/>
      <c r="D22" s="33" t="s">
        <v>26</v>
      </c>
      <c r="E22" s="40">
        <v>778901</v>
      </c>
      <c r="F22" s="36">
        <f>ROUND(E22/SUM(E$21:E$23),4)</f>
        <v>0.59770000000000001</v>
      </c>
      <c r="G22" s="142">
        <v>41708</v>
      </c>
      <c r="H22" s="122"/>
      <c r="I22" s="43">
        <f>ROUND(G22/SUM(G$21:G$23),4)</f>
        <v>0.57289999999999996</v>
      </c>
      <c r="J22" s="122">
        <v>67293</v>
      </c>
      <c r="K22" s="122"/>
      <c r="L22" s="69">
        <f>ROUND(J22/SUM(J$21:J$23),4)-0.001</f>
        <v>0.4955</v>
      </c>
      <c r="M22" s="121">
        <v>27959</v>
      </c>
      <c r="N22" s="122"/>
      <c r="O22" s="69">
        <f>ROUND(M22/SUM(M$21:M$23),4)</f>
        <v>0.52890000000000004</v>
      </c>
      <c r="P22" s="122">
        <v>37015</v>
      </c>
      <c r="Q22" s="122"/>
      <c r="R22" s="36">
        <f>ROUND(P22/SUM(P$21:P$23),4)</f>
        <v>0.61429999999999996</v>
      </c>
      <c r="S22" s="173"/>
    </row>
    <row r="23" spans="2:20" ht="30" customHeight="1" thickBot="1">
      <c r="B23" s="117"/>
      <c r="C23" s="118"/>
      <c r="D23" s="34" t="s">
        <v>27</v>
      </c>
      <c r="E23" s="51">
        <v>289917</v>
      </c>
      <c r="F23" s="37">
        <f>ROUND(E23/SUM(E$21:E$23),4)-0.001</f>
        <v>0.2215</v>
      </c>
      <c r="G23" s="103">
        <v>23483</v>
      </c>
      <c r="H23" s="104"/>
      <c r="I23" s="99">
        <f>ROUND(G23/SUM(G$21:G$23),4)-0.001</f>
        <v>0.32150000000000001</v>
      </c>
      <c r="J23" s="104">
        <v>48236</v>
      </c>
      <c r="K23" s="104"/>
      <c r="L23" s="82">
        <f>ROUND(J23/SUM(J$21:J$23),4)</f>
        <v>0.35589999999999999</v>
      </c>
      <c r="M23" s="123">
        <v>17331</v>
      </c>
      <c r="N23" s="104"/>
      <c r="O23" s="82">
        <f>ROUND(M23/SUM(M$21:M$23),4)</f>
        <v>0.32779999999999998</v>
      </c>
      <c r="P23" s="104">
        <v>14575</v>
      </c>
      <c r="Q23" s="104"/>
      <c r="R23" s="37">
        <f>ROUND(P23/SUM(P$21:P$23),4)</f>
        <v>0.2419</v>
      </c>
      <c r="S23" s="174"/>
    </row>
    <row r="24" spans="2:20" ht="15" customHeight="1">
      <c r="B24" s="8" t="s">
        <v>10</v>
      </c>
      <c r="C24" s="8"/>
    </row>
    <row r="26" spans="2:20">
      <c r="C26" s="11"/>
      <c r="E26" s="84"/>
      <c r="G26" s="101"/>
      <c r="H26" s="101"/>
      <c r="I26" s="10"/>
      <c r="J26" s="102"/>
      <c r="K26" s="102"/>
      <c r="L26" s="10"/>
      <c r="M26" s="102"/>
      <c r="N26" s="102"/>
      <c r="O26" s="10"/>
      <c r="P26" s="102"/>
      <c r="Q26" s="102"/>
      <c r="R26" s="10"/>
    </row>
  </sheetData>
  <sheetProtection algorithmName="SHA-512" hashValue="fImY5qw0QhQG+ybK80oal7msgm0pXEFjn6cMiVs2aXy78D9DInez4ZAePy4Gx2dGFosmNZnT+EVm1nkelYDVNQ==" saltValue="k4GsDxVtW9W92hOJlw2EvA==" spinCount="100000" sheet="1" objects="1" scenarios="1"/>
  <mergeCells count="91">
    <mergeCell ref="G20:H20"/>
    <mergeCell ref="C11:D11"/>
    <mergeCell ref="M9:N9"/>
    <mergeCell ref="C16:D16"/>
    <mergeCell ref="B15:D15"/>
    <mergeCell ref="C10:D10"/>
    <mergeCell ref="M11:N11"/>
    <mergeCell ref="G10:H10"/>
    <mergeCell ref="G11:H11"/>
    <mergeCell ref="G14:H14"/>
    <mergeCell ref="J14:K14"/>
    <mergeCell ref="J13:K13"/>
    <mergeCell ref="M13:N13"/>
    <mergeCell ref="M12:N12"/>
    <mergeCell ref="M14:N14"/>
    <mergeCell ref="G17:H17"/>
    <mergeCell ref="S21:S23"/>
    <mergeCell ref="B20:D20"/>
    <mergeCell ref="C17:D17"/>
    <mergeCell ref="C18:D18"/>
    <mergeCell ref="B19:D19"/>
    <mergeCell ref="S19:S20"/>
    <mergeCell ref="G18:H18"/>
    <mergeCell ref="J18:K18"/>
    <mergeCell ref="M18:N18"/>
    <mergeCell ref="P18:Q18"/>
    <mergeCell ref="P20:Q20"/>
    <mergeCell ref="P19:Q19"/>
    <mergeCell ref="G21:H21"/>
    <mergeCell ref="G22:H22"/>
    <mergeCell ref="P21:Q21"/>
    <mergeCell ref="P22:Q22"/>
    <mergeCell ref="B4:D4"/>
    <mergeCell ref="G4:I4"/>
    <mergeCell ref="J4:L4"/>
    <mergeCell ref="P5:Q5"/>
    <mergeCell ref="P9:Q9"/>
    <mergeCell ref="M5:N5"/>
    <mergeCell ref="J5:K5"/>
    <mergeCell ref="C9:D9"/>
    <mergeCell ref="B5:D5"/>
    <mergeCell ref="G5:H5"/>
    <mergeCell ref="C6:D8"/>
    <mergeCell ref="E6:E8"/>
    <mergeCell ref="G9:H9"/>
    <mergeCell ref="P10:Q10"/>
    <mergeCell ref="M4:O4"/>
    <mergeCell ref="J9:K9"/>
    <mergeCell ref="P11:Q11"/>
    <mergeCell ref="J10:K10"/>
    <mergeCell ref="J11:K11"/>
    <mergeCell ref="M10:N10"/>
    <mergeCell ref="P4:R4"/>
    <mergeCell ref="P14:Q14"/>
    <mergeCell ref="J12:K12"/>
    <mergeCell ref="P12:Q12"/>
    <mergeCell ref="P13:Q13"/>
    <mergeCell ref="G16:H16"/>
    <mergeCell ref="P15:Q15"/>
    <mergeCell ref="P16:Q16"/>
    <mergeCell ref="G12:H12"/>
    <mergeCell ref="G13:H13"/>
    <mergeCell ref="G15:H15"/>
    <mergeCell ref="P17:Q17"/>
    <mergeCell ref="J15:K15"/>
    <mergeCell ref="J16:K16"/>
    <mergeCell ref="J17:K17"/>
    <mergeCell ref="M15:N15"/>
    <mergeCell ref="M16:N16"/>
    <mergeCell ref="M17:N17"/>
    <mergeCell ref="S5:S14"/>
    <mergeCell ref="P23:Q23"/>
    <mergeCell ref="E4:F4"/>
    <mergeCell ref="C12:C14"/>
    <mergeCell ref="B21:C23"/>
    <mergeCell ref="J23:K23"/>
    <mergeCell ref="M21:N21"/>
    <mergeCell ref="M22:N22"/>
    <mergeCell ref="M23:N23"/>
    <mergeCell ref="M19:N19"/>
    <mergeCell ref="M20:N20"/>
    <mergeCell ref="J22:K22"/>
    <mergeCell ref="J19:K19"/>
    <mergeCell ref="J20:K20"/>
    <mergeCell ref="G19:H19"/>
    <mergeCell ref="J21:K21"/>
    <mergeCell ref="G26:H26"/>
    <mergeCell ref="J26:K26"/>
    <mergeCell ref="M26:N26"/>
    <mergeCell ref="P26:Q26"/>
    <mergeCell ref="G23:H23"/>
  </mergeCells>
  <phoneticPr fontId="2"/>
  <printOptions horizontalCentered="1"/>
  <pageMargins left="0.59055118110236227" right="0.39370078740157483" top="0.59055118110236227" bottom="0.39370078740157483" header="0.19685039370078741" footer="0.19685039370078741"/>
  <pageSetup paperSize="9" scale="87" orientation="landscape" r:id="rId1"/>
  <headerFooter alignWithMargins="0"/>
  <ignoredErrors>
    <ignoredError sqref="L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　雅彦</dc:creator>
  <cp:lastModifiedBy>大阪府</cp:lastModifiedBy>
  <cp:lastPrinted>2021-08-30T03:24:01Z</cp:lastPrinted>
  <dcterms:created xsi:type="dcterms:W3CDTF">2010-08-23T01:26:08Z</dcterms:created>
  <dcterms:modified xsi:type="dcterms:W3CDTF">2021-09-22T07:32:28Z</dcterms:modified>
</cp:coreProperties>
</file>