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7C6E2DD5-BA73-40D7-A5CF-16392DCA7832}" xr6:coauthVersionLast="47" xr6:coauthVersionMax="47" xr10:uidLastSave="{00000000-0000-0000-0000-000000000000}"/>
  <bookViews>
    <workbookView xWindow="-110" yWindow="-110" windowWidth="19420" windowHeight="10300" tabRatio="893" activeTab="1" xr2:uid="{00000000-000D-0000-FFFF-FFFF00000000}"/>
  </bookViews>
  <sheets>
    <sheet name="基本情報入力" sheetId="41" r:id="rId1"/>
    <sheet name="休工計画（実施）表（様式４号）" sheetId="42" r:id="rId2"/>
    <sheet name="休工状況報告書（様式５号）" sheetId="43" r:id="rId3"/>
    <sheet name="記入例　⇒" sheetId="37" r:id="rId4"/>
    <sheet name="【記入例】基本情報入力" sheetId="40" r:id="rId5"/>
    <sheet name="【記入例】休工計画（実施）表（様式４号）" sheetId="38" r:id="rId6"/>
    <sheet name="【記入例】休工状況報告書（様式５号）" sheetId="39" r:id="rId7"/>
  </sheets>
  <definedNames>
    <definedName name="_xlnm.Print_Area" localSheetId="4">【記入例】基本情報入力!$C$1:$AB$15</definedName>
    <definedName name="_xlnm.Print_Area" localSheetId="5">'【記入例】休工計画（実施）表（様式４号）'!$C$1:$AZ$347</definedName>
    <definedName name="_xlnm.Print_Area" localSheetId="6">'【記入例】休工状況報告書（様式５号）'!$G$1:$AK$41</definedName>
    <definedName name="_xlnm.Print_Area" localSheetId="0">基本情報入力!$C$1:$AB$15</definedName>
    <definedName name="_xlnm.Print_Area" localSheetId="1">'休工計画（実施）表（様式４号）'!$C$1:$AZ$378</definedName>
    <definedName name="_xlnm.Print_Area" localSheetId="2">'休工状況報告書（様式５号）'!$G$1:$AK$41</definedName>
    <definedName name="_xlnm.Print_Titles" localSheetId="5">'【記入例】休工計画（実施）表（様式４号）'!$1:$6</definedName>
    <definedName name="_xlnm.Print_Titles" localSheetId="6">'【記入例】休工状況報告書（様式５号）'!$13:$15</definedName>
    <definedName name="_xlnm.Print_Titles" localSheetId="1">'休工計画（実施）表（様式４号）'!$1:$6</definedName>
    <definedName name="_xlnm.Print_Titles" localSheetId="2">'休工状況報告書（様式５号）'!$13:$15</definedName>
    <definedName name="兼江">#REF!</definedName>
    <definedName name="祝日">#REF!</definedName>
    <definedName name="森山">#REF!</definedName>
    <definedName name="吹春">#REF!</definedName>
    <definedName name="西口">#REF!</definedName>
    <definedName name="村田">#REF!</definedName>
    <definedName name="龍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48" i="42" l="1"/>
  <c r="AU48" i="42"/>
  <c r="AU363" i="42"/>
  <c r="AT363" i="42"/>
  <c r="AS363" i="42"/>
  <c r="AR363" i="42"/>
  <c r="AQ363" i="42"/>
  <c r="AU362" i="42"/>
  <c r="AT362" i="42"/>
  <c r="AS362" i="42"/>
  <c r="AR362" i="42"/>
  <c r="AQ362" i="42"/>
  <c r="AU361" i="42"/>
  <c r="AT361" i="42"/>
  <c r="AS361" i="42"/>
  <c r="AR361" i="42"/>
  <c r="AQ361" i="42"/>
  <c r="AU360" i="42"/>
  <c r="AT360" i="42"/>
  <c r="AS360" i="42"/>
  <c r="AR360" i="42"/>
  <c r="AQ360" i="42"/>
  <c r="AU359" i="42"/>
  <c r="AT359" i="42"/>
  <c r="AS359" i="42"/>
  <c r="AR359" i="42"/>
  <c r="AQ359" i="42"/>
  <c r="AU358" i="42"/>
  <c r="AT358" i="42"/>
  <c r="AS358" i="42"/>
  <c r="AR358" i="42"/>
  <c r="AQ358" i="42"/>
  <c r="AU332" i="42"/>
  <c r="AT332" i="42"/>
  <c r="AS332" i="42"/>
  <c r="AR332" i="42"/>
  <c r="AQ332" i="42"/>
  <c r="AU331" i="42"/>
  <c r="AT331" i="42"/>
  <c r="AS331" i="42"/>
  <c r="AR331" i="42"/>
  <c r="AQ331" i="42"/>
  <c r="AU330" i="42"/>
  <c r="AT330" i="42"/>
  <c r="AS330" i="42"/>
  <c r="AR330" i="42"/>
  <c r="AQ330" i="42"/>
  <c r="AU329" i="42"/>
  <c r="AT329" i="42"/>
  <c r="AS329" i="42"/>
  <c r="AR329" i="42"/>
  <c r="AQ329" i="42"/>
  <c r="AU328" i="42"/>
  <c r="AT328" i="42"/>
  <c r="AS328" i="42"/>
  <c r="AR328" i="42"/>
  <c r="AQ328" i="42"/>
  <c r="AU327" i="42"/>
  <c r="AT327" i="42"/>
  <c r="AS327" i="42"/>
  <c r="AR327" i="42"/>
  <c r="AQ327" i="42"/>
  <c r="AU301" i="42"/>
  <c r="AT301" i="42"/>
  <c r="AS301" i="42"/>
  <c r="AR301" i="42"/>
  <c r="AQ301" i="42"/>
  <c r="AU300" i="42"/>
  <c r="AT300" i="42"/>
  <c r="AS300" i="42"/>
  <c r="AR300" i="42"/>
  <c r="AQ300" i="42"/>
  <c r="AU299" i="42"/>
  <c r="AT299" i="42"/>
  <c r="AS299" i="42"/>
  <c r="AR299" i="42"/>
  <c r="AQ299" i="42"/>
  <c r="AU298" i="42"/>
  <c r="AT298" i="42"/>
  <c r="AS298" i="42"/>
  <c r="AR298" i="42"/>
  <c r="AQ298" i="42"/>
  <c r="AU297" i="42"/>
  <c r="AT297" i="42"/>
  <c r="AS297" i="42"/>
  <c r="AR297" i="42"/>
  <c r="AQ297" i="42"/>
  <c r="AU296" i="42"/>
  <c r="AT296" i="42"/>
  <c r="AS296" i="42"/>
  <c r="AR296" i="42"/>
  <c r="AQ296" i="42"/>
  <c r="AU270" i="42"/>
  <c r="AT270" i="42"/>
  <c r="AS270" i="42"/>
  <c r="AR270" i="42"/>
  <c r="AQ270" i="42"/>
  <c r="AU269" i="42"/>
  <c r="AT269" i="42"/>
  <c r="AS269" i="42"/>
  <c r="AR269" i="42"/>
  <c r="AQ269" i="42"/>
  <c r="AU268" i="42"/>
  <c r="AT268" i="42"/>
  <c r="AS268" i="42"/>
  <c r="AR268" i="42"/>
  <c r="AQ268" i="42"/>
  <c r="AU267" i="42"/>
  <c r="AT267" i="42"/>
  <c r="AS267" i="42"/>
  <c r="AR267" i="42"/>
  <c r="AQ267" i="42"/>
  <c r="AU266" i="42"/>
  <c r="AT266" i="42"/>
  <c r="AS266" i="42"/>
  <c r="AR266" i="42"/>
  <c r="AQ266" i="42"/>
  <c r="AU265" i="42"/>
  <c r="AT265" i="42"/>
  <c r="AS265" i="42"/>
  <c r="AR265" i="42"/>
  <c r="AQ265" i="42"/>
  <c r="AU239" i="42"/>
  <c r="AT239" i="42"/>
  <c r="AS239" i="42"/>
  <c r="AR239" i="42"/>
  <c r="AQ239" i="42"/>
  <c r="AU238" i="42"/>
  <c r="AT238" i="42"/>
  <c r="AS238" i="42"/>
  <c r="AR238" i="42"/>
  <c r="AQ238" i="42"/>
  <c r="AU237" i="42"/>
  <c r="AT237" i="42"/>
  <c r="AS237" i="42"/>
  <c r="AR237" i="42"/>
  <c r="AQ237" i="42"/>
  <c r="AU236" i="42"/>
  <c r="AT236" i="42"/>
  <c r="AS236" i="42"/>
  <c r="AR236" i="42"/>
  <c r="AQ236" i="42"/>
  <c r="AU235" i="42"/>
  <c r="AT235" i="42"/>
  <c r="AS235" i="42"/>
  <c r="AR235" i="42"/>
  <c r="AQ235" i="42"/>
  <c r="AU234" i="42"/>
  <c r="AT234" i="42"/>
  <c r="AS234" i="42"/>
  <c r="AR234" i="42"/>
  <c r="AQ234" i="42"/>
  <c r="AU208" i="42"/>
  <c r="AT208" i="42"/>
  <c r="AS208" i="42"/>
  <c r="AR208" i="42"/>
  <c r="AQ208" i="42"/>
  <c r="AU207" i="42"/>
  <c r="AT207" i="42"/>
  <c r="AS207" i="42"/>
  <c r="AR207" i="42"/>
  <c r="AQ207" i="42"/>
  <c r="AU206" i="42"/>
  <c r="AT206" i="42"/>
  <c r="AS206" i="42"/>
  <c r="AR206" i="42"/>
  <c r="AQ206" i="42"/>
  <c r="AU205" i="42"/>
  <c r="AT205" i="42"/>
  <c r="AS205" i="42"/>
  <c r="AR205" i="42"/>
  <c r="AQ205" i="42"/>
  <c r="AU204" i="42"/>
  <c r="AT204" i="42"/>
  <c r="AS204" i="42"/>
  <c r="AR204" i="42"/>
  <c r="AQ204" i="42"/>
  <c r="AU203" i="42"/>
  <c r="AT203" i="42"/>
  <c r="AS203" i="42"/>
  <c r="AR203" i="42"/>
  <c r="AQ203" i="42"/>
  <c r="AU177" i="42"/>
  <c r="AT177" i="42"/>
  <c r="AS177" i="42"/>
  <c r="AR177" i="42"/>
  <c r="AQ177" i="42"/>
  <c r="AU176" i="42"/>
  <c r="AT176" i="42"/>
  <c r="AS176" i="42"/>
  <c r="AR176" i="42"/>
  <c r="AQ176" i="42"/>
  <c r="AU175" i="42"/>
  <c r="AT175" i="42"/>
  <c r="AS175" i="42"/>
  <c r="AR175" i="42"/>
  <c r="AQ175" i="42"/>
  <c r="AU174" i="42"/>
  <c r="AT174" i="42"/>
  <c r="AS174" i="42"/>
  <c r="AR174" i="42"/>
  <c r="AQ174" i="42"/>
  <c r="AU173" i="42"/>
  <c r="AT173" i="42"/>
  <c r="AS173" i="42"/>
  <c r="AR173" i="42"/>
  <c r="AQ173" i="42"/>
  <c r="AU172" i="42"/>
  <c r="AT172" i="42"/>
  <c r="AS172" i="42"/>
  <c r="AR172" i="42"/>
  <c r="AQ172" i="42"/>
  <c r="AU146" i="42"/>
  <c r="AT146" i="42"/>
  <c r="AS146" i="42"/>
  <c r="AR146" i="42"/>
  <c r="AQ146" i="42"/>
  <c r="AU145" i="42"/>
  <c r="AT145" i="42"/>
  <c r="AS145" i="42"/>
  <c r="AR145" i="42"/>
  <c r="AQ145" i="42"/>
  <c r="AU144" i="42"/>
  <c r="AT144" i="42"/>
  <c r="AS144" i="42"/>
  <c r="AR144" i="42"/>
  <c r="AQ144" i="42"/>
  <c r="AU143" i="42"/>
  <c r="AT143" i="42"/>
  <c r="AS143" i="42"/>
  <c r="AR143" i="42"/>
  <c r="AQ143" i="42"/>
  <c r="AU142" i="42"/>
  <c r="AT142" i="42"/>
  <c r="AS142" i="42"/>
  <c r="AR142" i="42"/>
  <c r="AQ142" i="42"/>
  <c r="AU141" i="42"/>
  <c r="AT141" i="42"/>
  <c r="AS141" i="42"/>
  <c r="AR141" i="42"/>
  <c r="AQ141" i="42"/>
  <c r="AU115" i="42"/>
  <c r="AT115" i="42"/>
  <c r="AS115" i="42"/>
  <c r="AR115" i="42"/>
  <c r="AQ115" i="42"/>
  <c r="AU114" i="42"/>
  <c r="AT114" i="42"/>
  <c r="AS114" i="42"/>
  <c r="AR114" i="42"/>
  <c r="AQ114" i="42"/>
  <c r="AU113" i="42"/>
  <c r="AT113" i="42"/>
  <c r="AS113" i="42"/>
  <c r="AR113" i="42"/>
  <c r="AQ113" i="42"/>
  <c r="AU112" i="42"/>
  <c r="AT112" i="42"/>
  <c r="AS112" i="42"/>
  <c r="AR112" i="42"/>
  <c r="AQ112" i="42"/>
  <c r="AU111" i="42"/>
  <c r="AT111" i="42"/>
  <c r="AS111" i="42"/>
  <c r="AR111" i="42"/>
  <c r="AQ111" i="42"/>
  <c r="AU110" i="42"/>
  <c r="AT110" i="42"/>
  <c r="AS110" i="42"/>
  <c r="AR110" i="42"/>
  <c r="AQ110" i="42"/>
  <c r="AU84" i="42"/>
  <c r="AT84" i="42"/>
  <c r="AS84" i="42"/>
  <c r="AR84" i="42"/>
  <c r="AQ84" i="42"/>
  <c r="AU83" i="42"/>
  <c r="AT83" i="42"/>
  <c r="AS83" i="42"/>
  <c r="AR83" i="42"/>
  <c r="AQ83" i="42"/>
  <c r="AU82" i="42"/>
  <c r="AT82" i="42"/>
  <c r="AS82" i="42"/>
  <c r="AR82" i="42"/>
  <c r="AQ82" i="42"/>
  <c r="AU81" i="42"/>
  <c r="AT81" i="42"/>
  <c r="AS81" i="42"/>
  <c r="AR81" i="42"/>
  <c r="AQ81" i="42"/>
  <c r="AU80" i="42"/>
  <c r="AT80" i="42"/>
  <c r="AS80" i="42"/>
  <c r="AR80" i="42"/>
  <c r="AQ80" i="42"/>
  <c r="AU79" i="42"/>
  <c r="AT79" i="42"/>
  <c r="AS79" i="42"/>
  <c r="AR79" i="42"/>
  <c r="AQ79" i="42"/>
  <c r="AU53" i="42"/>
  <c r="AT53" i="42"/>
  <c r="AS53" i="42"/>
  <c r="AR53" i="42"/>
  <c r="AQ53" i="42"/>
  <c r="AU52" i="42"/>
  <c r="AT52" i="42"/>
  <c r="AS52" i="42"/>
  <c r="AR52" i="42"/>
  <c r="AQ52" i="42"/>
  <c r="AU51" i="42"/>
  <c r="AT51" i="42"/>
  <c r="AS51" i="42"/>
  <c r="AR51" i="42"/>
  <c r="AQ51" i="42"/>
  <c r="AU50" i="42"/>
  <c r="AT50" i="42"/>
  <c r="AS50" i="42"/>
  <c r="AR50" i="42"/>
  <c r="AQ50" i="42"/>
  <c r="AU49" i="42"/>
  <c r="AT49" i="42"/>
  <c r="AS49" i="42"/>
  <c r="AR49" i="42"/>
  <c r="AQ49" i="42"/>
  <c r="AT48" i="42"/>
  <c r="AS48" i="42"/>
  <c r="AR48" i="42"/>
  <c r="AQ48" i="42"/>
  <c r="AT22" i="42"/>
  <c r="AT21" i="42"/>
  <c r="AT20" i="42"/>
  <c r="AT19" i="42"/>
  <c r="AT18" i="42"/>
  <c r="AT17" i="42"/>
  <c r="AR22" i="42"/>
  <c r="AR21" i="42"/>
  <c r="AR20" i="42"/>
  <c r="AR19" i="42"/>
  <c r="AR18" i="42"/>
  <c r="AR17" i="42"/>
  <c r="AQ22" i="42"/>
  <c r="AQ17" i="42"/>
  <c r="AQ18" i="42"/>
  <c r="AQ19" i="42"/>
  <c r="AQ20" i="42"/>
  <c r="AQ21" i="42"/>
  <c r="AU363" i="38"/>
  <c r="AT363" i="38"/>
  <c r="AS363" i="38"/>
  <c r="AR363" i="38"/>
  <c r="AQ363" i="38"/>
  <c r="AU362" i="38"/>
  <c r="AT362" i="38"/>
  <c r="AS362" i="38"/>
  <c r="AR362" i="38"/>
  <c r="AQ362" i="38"/>
  <c r="AT361" i="38"/>
  <c r="AR361" i="38"/>
  <c r="AQ361" i="38"/>
  <c r="AU360" i="38"/>
  <c r="AT360" i="38"/>
  <c r="AS360" i="38"/>
  <c r="AR360" i="38"/>
  <c r="AQ360" i="38"/>
  <c r="AU359" i="38"/>
  <c r="AT359" i="38"/>
  <c r="AS359" i="38"/>
  <c r="AR359" i="38"/>
  <c r="AQ359" i="38"/>
  <c r="AU358" i="38"/>
  <c r="AT358" i="38"/>
  <c r="AS358" i="38"/>
  <c r="AR358" i="38"/>
  <c r="AQ358" i="38"/>
  <c r="BC358" i="42" l="1"/>
  <c r="BC327" i="42"/>
  <c r="BC296" i="42"/>
  <c r="BC265" i="42"/>
  <c r="BC234" i="42"/>
  <c r="BC203" i="42"/>
  <c r="BC172" i="42"/>
  <c r="BC141" i="42"/>
  <c r="BC110" i="42"/>
  <c r="BC79" i="42"/>
  <c r="BC48" i="42"/>
  <c r="BC17" i="42"/>
  <c r="BC358" i="38"/>
  <c r="F8" i="38"/>
  <c r="BC17" i="38" s="1"/>
  <c r="F8" i="42"/>
  <c r="F39" i="42" s="1"/>
  <c r="B17" i="43"/>
  <c r="O11" i="43"/>
  <c r="O8" i="43"/>
  <c r="O7" i="43"/>
  <c r="BB378" i="42"/>
  <c r="BB377" i="42"/>
  <c r="BB376" i="42"/>
  <c r="BB375" i="42"/>
  <c r="BB374" i="42"/>
  <c r="BB373" i="42"/>
  <c r="BB372" i="42"/>
  <c r="BB371" i="42"/>
  <c r="BB370" i="42"/>
  <c r="BB369" i="42"/>
  <c r="BB368" i="42"/>
  <c r="BB367" i="42"/>
  <c r="BB366" i="42"/>
  <c r="BB365" i="42"/>
  <c r="AV365" i="42"/>
  <c r="AU365" i="42"/>
  <c r="AT365" i="42"/>
  <c r="AS365" i="42"/>
  <c r="AR365" i="42"/>
  <c r="AQ365" i="42"/>
  <c r="BB364" i="42"/>
  <c r="BB363" i="42"/>
  <c r="BB362" i="42"/>
  <c r="BB361" i="42"/>
  <c r="BB360" i="42"/>
  <c r="BB359" i="42"/>
  <c r="BF358" i="42"/>
  <c r="BE358" i="42"/>
  <c r="BB358" i="42"/>
  <c r="AY358" i="42"/>
  <c r="BD358" i="42" s="1"/>
  <c r="BB357" i="42"/>
  <c r="BB356" i="42"/>
  <c r="BB355" i="42"/>
  <c r="BB354" i="42"/>
  <c r="BB353" i="42"/>
  <c r="BB352" i="42"/>
  <c r="BB351" i="42"/>
  <c r="BB350" i="42"/>
  <c r="BB349" i="42"/>
  <c r="BB348" i="42"/>
  <c r="BB347" i="42"/>
  <c r="BB346" i="42"/>
  <c r="BB345" i="42"/>
  <c r="BB344" i="42"/>
  <c r="BB343" i="42"/>
  <c r="BB342" i="42"/>
  <c r="BB341" i="42"/>
  <c r="BB340" i="42"/>
  <c r="BB339" i="42"/>
  <c r="BB338" i="42"/>
  <c r="BB337" i="42"/>
  <c r="BB336" i="42"/>
  <c r="BB335" i="42"/>
  <c r="BB334" i="42"/>
  <c r="BB333" i="42"/>
  <c r="BB332" i="42"/>
  <c r="BB331" i="42"/>
  <c r="BB330" i="42"/>
  <c r="BB329" i="42"/>
  <c r="BB328" i="42"/>
  <c r="BF327" i="42"/>
  <c r="BE327" i="42"/>
  <c r="BB327" i="42"/>
  <c r="AY327" i="42"/>
  <c r="BD327" i="42" s="1"/>
  <c r="BB326" i="42"/>
  <c r="BB325" i="42"/>
  <c r="BB324" i="42"/>
  <c r="BB323" i="42"/>
  <c r="BB322" i="42"/>
  <c r="BB321" i="42"/>
  <c r="BB320" i="42"/>
  <c r="BB319" i="42"/>
  <c r="BB318" i="42"/>
  <c r="BB317" i="42"/>
  <c r="BB316" i="42"/>
  <c r="BB315" i="42"/>
  <c r="BB314" i="42"/>
  <c r="BB313" i="42"/>
  <c r="BB312" i="42"/>
  <c r="BB311" i="42"/>
  <c r="BB310" i="42"/>
  <c r="BB309" i="42"/>
  <c r="BB308" i="42"/>
  <c r="BB307" i="42"/>
  <c r="BB306" i="42"/>
  <c r="BB305" i="42"/>
  <c r="BB304" i="42"/>
  <c r="BB303" i="42"/>
  <c r="BB302" i="42"/>
  <c r="BB301" i="42"/>
  <c r="BB300" i="42"/>
  <c r="BB299" i="42"/>
  <c r="BB298" i="42"/>
  <c r="BB297" i="42"/>
  <c r="BF296" i="42"/>
  <c r="BE296" i="42"/>
  <c r="BB296" i="42"/>
  <c r="AY296" i="42"/>
  <c r="BD296" i="42" s="1"/>
  <c r="BB295" i="42"/>
  <c r="BB294" i="42"/>
  <c r="BB293" i="42"/>
  <c r="BB292" i="42"/>
  <c r="BB291" i="42"/>
  <c r="BB290" i="42"/>
  <c r="BB289" i="42"/>
  <c r="BB288" i="42"/>
  <c r="BB287" i="42"/>
  <c r="BB286" i="42"/>
  <c r="BB285" i="42"/>
  <c r="BB284" i="42"/>
  <c r="BB283" i="42"/>
  <c r="BB282" i="42"/>
  <c r="BB281" i="42"/>
  <c r="BB280" i="42"/>
  <c r="BB279" i="42"/>
  <c r="BB278" i="42"/>
  <c r="BB277" i="42"/>
  <c r="BB276" i="42"/>
  <c r="BB275" i="42"/>
  <c r="BB274" i="42"/>
  <c r="BB273" i="42"/>
  <c r="BB272" i="42"/>
  <c r="BB271" i="42"/>
  <c r="BB270" i="42"/>
  <c r="BB269" i="42"/>
  <c r="BB268" i="42"/>
  <c r="BB267" i="42"/>
  <c r="BB266" i="42"/>
  <c r="BF265" i="42"/>
  <c r="BE265" i="42"/>
  <c r="BB265" i="42"/>
  <c r="AY265" i="42"/>
  <c r="BD265" i="42" s="1"/>
  <c r="BB264" i="42"/>
  <c r="BB263" i="42"/>
  <c r="BB262" i="42"/>
  <c r="BB261" i="42"/>
  <c r="BB260" i="42"/>
  <c r="BB259" i="42"/>
  <c r="BB258" i="42"/>
  <c r="BB257" i="42"/>
  <c r="BB256" i="42"/>
  <c r="BB255" i="42"/>
  <c r="BB254" i="42"/>
  <c r="BB253" i="42"/>
  <c r="BB252" i="42"/>
  <c r="BB251" i="42"/>
  <c r="BB250" i="42"/>
  <c r="BB249" i="42"/>
  <c r="BB248" i="42"/>
  <c r="BB247" i="42"/>
  <c r="BB246" i="42"/>
  <c r="BB245" i="42"/>
  <c r="BB244" i="42"/>
  <c r="BB243" i="42"/>
  <c r="BB242" i="42"/>
  <c r="BB241" i="42"/>
  <c r="BB240" i="42"/>
  <c r="BB239" i="42"/>
  <c r="BB238" i="42"/>
  <c r="BB237" i="42"/>
  <c r="BB236" i="42"/>
  <c r="BB235" i="42"/>
  <c r="BF234" i="42"/>
  <c r="BE234" i="42"/>
  <c r="BB234" i="42"/>
  <c r="AY234" i="42"/>
  <c r="BD234" i="42" s="1"/>
  <c r="BB233" i="42"/>
  <c r="BB232" i="42"/>
  <c r="BB231" i="42"/>
  <c r="BB230" i="42"/>
  <c r="BB229" i="42"/>
  <c r="BB228" i="42"/>
  <c r="BB227" i="42"/>
  <c r="BB226" i="42"/>
  <c r="BB225" i="42"/>
  <c r="BB224" i="42"/>
  <c r="BB223" i="42"/>
  <c r="BB222" i="42"/>
  <c r="BB221" i="42"/>
  <c r="BB220" i="42"/>
  <c r="BB219" i="42"/>
  <c r="BB218" i="42"/>
  <c r="BB217" i="42"/>
  <c r="BB216" i="42"/>
  <c r="BB215" i="42"/>
  <c r="BB214" i="42"/>
  <c r="BB213" i="42"/>
  <c r="BB212" i="42"/>
  <c r="BB211" i="42"/>
  <c r="BB210" i="42"/>
  <c r="BB209" i="42"/>
  <c r="BB208" i="42"/>
  <c r="BB207" i="42"/>
  <c r="BB206" i="42"/>
  <c r="BB205" i="42"/>
  <c r="BB204" i="42"/>
  <c r="BF203" i="42"/>
  <c r="BE203" i="42"/>
  <c r="BB203" i="42"/>
  <c r="AY203" i="42"/>
  <c r="BD203" i="42" s="1"/>
  <c r="BB202" i="42"/>
  <c r="BB201" i="42"/>
  <c r="BB200" i="42"/>
  <c r="BB199" i="42"/>
  <c r="BB198" i="42"/>
  <c r="BB197" i="42"/>
  <c r="BB196" i="42"/>
  <c r="BB195" i="42"/>
  <c r="BB194" i="42"/>
  <c r="BB193" i="42"/>
  <c r="BB192" i="42"/>
  <c r="BB191" i="42"/>
  <c r="BB190" i="42"/>
  <c r="BB189" i="42"/>
  <c r="BB188" i="42"/>
  <c r="BB187" i="42"/>
  <c r="BB186" i="42"/>
  <c r="BB185" i="42"/>
  <c r="BB184" i="42"/>
  <c r="BB183" i="42"/>
  <c r="BB182" i="42"/>
  <c r="BB181" i="42"/>
  <c r="BB180" i="42"/>
  <c r="BB179" i="42"/>
  <c r="BB178" i="42"/>
  <c r="BB177" i="42"/>
  <c r="BB176" i="42"/>
  <c r="BB175" i="42"/>
  <c r="BB174" i="42"/>
  <c r="BB173" i="42"/>
  <c r="BF172" i="42"/>
  <c r="BE172" i="42"/>
  <c r="BB172" i="42"/>
  <c r="AY172" i="42"/>
  <c r="BD172" i="42" s="1"/>
  <c r="BB171" i="42"/>
  <c r="BB170" i="42"/>
  <c r="BB169" i="42"/>
  <c r="BB168" i="42"/>
  <c r="BB167" i="42"/>
  <c r="BB166" i="42"/>
  <c r="BB165" i="42"/>
  <c r="BB164" i="42"/>
  <c r="BB163" i="42"/>
  <c r="BB162" i="42"/>
  <c r="BB161" i="42"/>
  <c r="BB160" i="42"/>
  <c r="BB159" i="42"/>
  <c r="BB158" i="42"/>
  <c r="BB157" i="42"/>
  <c r="BB156" i="42"/>
  <c r="BB155" i="42"/>
  <c r="BB154" i="42"/>
  <c r="BB153" i="42"/>
  <c r="BB152" i="42"/>
  <c r="BB151" i="42"/>
  <c r="BB150" i="42"/>
  <c r="BB149" i="42"/>
  <c r="BB148" i="42"/>
  <c r="BB147" i="42"/>
  <c r="BB146" i="42"/>
  <c r="BB145" i="42"/>
  <c r="BB144" i="42"/>
  <c r="BB143" i="42"/>
  <c r="BB142" i="42"/>
  <c r="BF141" i="42"/>
  <c r="BE141" i="42"/>
  <c r="BB141" i="42"/>
  <c r="AY141" i="42"/>
  <c r="BD141" i="42" s="1"/>
  <c r="BB140" i="42"/>
  <c r="BB139" i="42"/>
  <c r="BB138" i="42"/>
  <c r="BB137" i="42"/>
  <c r="BB136" i="42"/>
  <c r="BB135" i="42"/>
  <c r="BB134" i="42"/>
  <c r="BB133" i="42"/>
  <c r="BB132" i="42"/>
  <c r="BB131" i="42"/>
  <c r="BB130" i="42"/>
  <c r="BB129" i="42"/>
  <c r="BB128" i="42"/>
  <c r="BB127" i="42"/>
  <c r="BB126" i="42"/>
  <c r="BB125" i="42"/>
  <c r="BB124" i="42"/>
  <c r="BB123" i="42"/>
  <c r="BB122" i="42"/>
  <c r="BB121" i="42"/>
  <c r="BB120" i="42"/>
  <c r="BB119" i="42"/>
  <c r="BB118" i="42"/>
  <c r="BB117" i="42"/>
  <c r="BB116" i="42"/>
  <c r="BB115" i="42"/>
  <c r="BB114" i="42"/>
  <c r="BB113" i="42"/>
  <c r="BB112" i="42"/>
  <c r="BB111" i="42"/>
  <c r="BF110" i="42"/>
  <c r="BE110" i="42"/>
  <c r="BB110" i="42"/>
  <c r="AY110" i="42"/>
  <c r="BD110" i="42" s="1"/>
  <c r="BB109" i="42"/>
  <c r="BB108" i="42"/>
  <c r="BB107" i="42"/>
  <c r="BB106" i="42"/>
  <c r="BB105" i="42"/>
  <c r="BB104" i="42"/>
  <c r="BB103" i="42"/>
  <c r="BB102" i="42"/>
  <c r="BB101" i="42"/>
  <c r="BB100" i="42"/>
  <c r="BB99" i="42"/>
  <c r="BB98" i="42"/>
  <c r="BB97" i="42"/>
  <c r="BB96" i="42"/>
  <c r="BB95" i="42"/>
  <c r="BB94" i="42"/>
  <c r="BB93" i="42"/>
  <c r="BB92" i="42"/>
  <c r="BB91" i="42"/>
  <c r="BB90" i="42"/>
  <c r="BB89" i="42"/>
  <c r="BB88" i="42"/>
  <c r="BB87" i="42"/>
  <c r="BB86" i="42"/>
  <c r="BB85" i="42"/>
  <c r="BB84" i="42"/>
  <c r="BB83" i="42"/>
  <c r="BB82" i="42"/>
  <c r="BB81" i="42"/>
  <c r="BB80" i="42"/>
  <c r="BF79" i="42"/>
  <c r="BE79" i="42"/>
  <c r="BB79" i="42"/>
  <c r="AY79" i="42"/>
  <c r="BD79" i="42" s="1"/>
  <c r="BB78" i="42"/>
  <c r="BB77" i="42"/>
  <c r="BB76" i="42"/>
  <c r="BB75" i="42"/>
  <c r="BB74" i="42"/>
  <c r="BB73" i="42"/>
  <c r="BB72" i="42"/>
  <c r="BB71" i="42"/>
  <c r="BB70" i="42"/>
  <c r="BB69" i="42"/>
  <c r="BB68" i="42"/>
  <c r="BB67" i="42"/>
  <c r="BB66" i="42"/>
  <c r="BB65" i="42"/>
  <c r="BB64" i="42"/>
  <c r="BB63" i="42"/>
  <c r="BB62" i="42"/>
  <c r="BB61" i="42"/>
  <c r="BB60" i="42"/>
  <c r="BB59" i="42"/>
  <c r="BB58" i="42"/>
  <c r="BB57" i="42"/>
  <c r="BB56" i="42"/>
  <c r="BB55" i="42"/>
  <c r="BB54" i="42"/>
  <c r="BB53" i="42"/>
  <c r="BB52" i="42"/>
  <c r="BB51" i="42"/>
  <c r="BB50" i="42"/>
  <c r="BB49" i="42"/>
  <c r="BF48" i="42"/>
  <c r="BE48" i="42"/>
  <c r="BB48" i="42"/>
  <c r="AY48" i="42"/>
  <c r="BD48" i="42" s="1"/>
  <c r="BB47" i="42"/>
  <c r="BB46" i="42"/>
  <c r="BB45" i="42"/>
  <c r="BB44" i="42"/>
  <c r="BB43" i="42"/>
  <c r="BB42" i="42"/>
  <c r="BB41" i="42"/>
  <c r="BB40" i="42"/>
  <c r="BB39" i="42"/>
  <c r="BB38" i="42"/>
  <c r="BB37" i="42"/>
  <c r="BB36" i="42"/>
  <c r="BB35" i="42"/>
  <c r="BB34" i="42"/>
  <c r="BB33" i="42"/>
  <c r="BB32" i="42"/>
  <c r="BB31" i="42"/>
  <c r="BB30" i="42"/>
  <c r="BB29" i="42"/>
  <c r="BB28" i="42"/>
  <c r="BB27" i="42"/>
  <c r="BB26" i="42"/>
  <c r="BB25" i="42"/>
  <c r="BB24" i="42"/>
  <c r="BB23" i="42"/>
  <c r="BB22" i="42"/>
  <c r="BB21" i="42"/>
  <c r="BB20" i="42"/>
  <c r="BB19" i="42"/>
  <c r="BB18" i="42"/>
  <c r="BF17" i="42"/>
  <c r="BE17" i="42"/>
  <c r="BB17" i="42"/>
  <c r="AY17" i="42"/>
  <c r="BD17" i="42" s="1"/>
  <c r="BB16" i="42"/>
  <c r="BB15" i="42"/>
  <c r="BB14" i="42"/>
  <c r="BB13" i="42"/>
  <c r="BB12" i="42"/>
  <c r="BB11" i="42"/>
  <c r="BB10" i="42"/>
  <c r="BB9" i="42"/>
  <c r="D6" i="42"/>
  <c r="D5" i="42"/>
  <c r="D4" i="42"/>
  <c r="U9" i="41"/>
  <c r="U8" i="41"/>
  <c r="U7" i="41"/>
  <c r="U6" i="41"/>
  <c r="AV358" i="42" l="1"/>
  <c r="AW358" i="42" s="1"/>
  <c r="AW365" i="42"/>
  <c r="AV360" i="42"/>
  <c r="AW360" i="42" s="1"/>
  <c r="AV363" i="42"/>
  <c r="AW363" i="42" s="1"/>
  <c r="AV362" i="42"/>
  <c r="AW362" i="42" s="1"/>
  <c r="AQ364" i="42"/>
  <c r="F70" i="42"/>
  <c r="F41" i="42"/>
  <c r="C17" i="43" a="1"/>
  <c r="C17" i="43" s="1"/>
  <c r="O9" i="43"/>
  <c r="O10" i="43"/>
  <c r="AO5" i="42"/>
  <c r="AO6" i="42"/>
  <c r="C16" i="43" a="1"/>
  <c r="C16" i="43" s="1"/>
  <c r="F10" i="42"/>
  <c r="AV359" i="42"/>
  <c r="AW359" i="42" s="1"/>
  <c r="B18" i="43"/>
  <c r="AV362" i="38"/>
  <c r="AV359" i="38"/>
  <c r="AQ364" i="38"/>
  <c r="AQ365" i="38" s="1"/>
  <c r="AV360" i="38"/>
  <c r="AV363" i="38"/>
  <c r="AV358" i="38"/>
  <c r="D16" i="43" l="1"/>
  <c r="K16" i="43"/>
  <c r="H16" i="43"/>
  <c r="B19" i="43"/>
  <c r="K17" i="43"/>
  <c r="H17" i="43"/>
  <c r="D17" i="43"/>
  <c r="G41" i="42"/>
  <c r="F42" i="42"/>
  <c r="F40" i="42"/>
  <c r="F11" i="42"/>
  <c r="F9" i="42"/>
  <c r="G10" i="42"/>
  <c r="C18" i="43" a="1"/>
  <c r="C18" i="43" s="1"/>
  <c r="F72" i="42"/>
  <c r="F101" i="42"/>
  <c r="K18" i="43" l="1"/>
  <c r="H18" i="43"/>
  <c r="D18" i="43"/>
  <c r="E17" i="43" s="1"/>
  <c r="AC17" i="43" s="1" a="1"/>
  <c r="AC17" i="43" s="1"/>
  <c r="B20" i="43"/>
  <c r="G72" i="42"/>
  <c r="F73" i="42"/>
  <c r="F71" i="42"/>
  <c r="U17" i="43" a="1"/>
  <c r="U17" i="43" s="1"/>
  <c r="M17" i="43" a="1"/>
  <c r="M17" i="43" s="1"/>
  <c r="G11" i="42"/>
  <c r="G9" i="42"/>
  <c r="H10" i="42"/>
  <c r="F132" i="42"/>
  <c r="C19" i="43" a="1"/>
  <c r="C19" i="43" s="1"/>
  <c r="F103" i="42"/>
  <c r="G42" i="42"/>
  <c r="H41" i="42"/>
  <c r="G40" i="42"/>
  <c r="AC16" i="43" a="1"/>
  <c r="AC16" i="43" s="1"/>
  <c r="U16" i="43" a="1"/>
  <c r="U16" i="43" s="1"/>
  <c r="M16" i="43" a="1"/>
  <c r="M16" i="43" s="1"/>
  <c r="E16" i="43"/>
  <c r="AY358" i="38"/>
  <c r="AY327" i="38"/>
  <c r="AY296" i="38"/>
  <c r="AY265" i="38"/>
  <c r="AY234" i="38"/>
  <c r="AY203" i="38"/>
  <c r="AY172" i="38"/>
  <c r="AY141" i="38"/>
  <c r="AY110" i="38"/>
  <c r="AY79" i="38"/>
  <c r="AY48" i="38"/>
  <c r="AY17" i="38"/>
  <c r="F104" i="42" l="1"/>
  <c r="G103" i="42"/>
  <c r="F102" i="42"/>
  <c r="C20" i="43" a="1"/>
  <c r="C20" i="43" s="1"/>
  <c r="F163" i="42"/>
  <c r="F134" i="42"/>
  <c r="U18" i="43" a="1"/>
  <c r="U18" i="43" s="1"/>
  <c r="M18" i="43" a="1"/>
  <c r="M18" i="43" s="1"/>
  <c r="D19" i="43"/>
  <c r="K19" i="43"/>
  <c r="H19" i="43"/>
  <c r="H11" i="42"/>
  <c r="H9" i="42"/>
  <c r="I10" i="42"/>
  <c r="H72" i="42"/>
  <c r="G73" i="42"/>
  <c r="G71" i="42"/>
  <c r="H42" i="42"/>
  <c r="H40" i="42"/>
  <c r="I41" i="42"/>
  <c r="B21" i="43"/>
  <c r="G134" i="42" l="1"/>
  <c r="F133" i="42"/>
  <c r="F135" i="42"/>
  <c r="U19" i="43" a="1"/>
  <c r="U19" i="43" s="1"/>
  <c r="M19" i="43" a="1"/>
  <c r="M19" i="43" s="1"/>
  <c r="F194" i="42"/>
  <c r="C21" i="43" a="1"/>
  <c r="C21" i="43" s="1"/>
  <c r="F165" i="42"/>
  <c r="I42" i="42"/>
  <c r="I40" i="42"/>
  <c r="J41" i="42"/>
  <c r="G102" i="42"/>
  <c r="G104" i="42"/>
  <c r="H103" i="42"/>
  <c r="I72" i="42"/>
  <c r="H73" i="42"/>
  <c r="H71" i="42"/>
  <c r="E18" i="43"/>
  <c r="AC18" i="43" s="1" a="1"/>
  <c r="AC18" i="43" s="1"/>
  <c r="J10" i="42"/>
  <c r="I11" i="42"/>
  <c r="I9" i="42"/>
  <c r="K20" i="43"/>
  <c r="H20" i="43"/>
  <c r="D20" i="43"/>
  <c r="E19" i="43" s="1"/>
  <c r="AC19" i="43" s="1" a="1"/>
  <c r="AC19" i="43" s="1"/>
  <c r="B22" i="43"/>
  <c r="B17" i="39"/>
  <c r="B18" i="39" s="1"/>
  <c r="B19" i="39" s="1"/>
  <c r="B20" i="39" s="1"/>
  <c r="B21" i="39" s="1"/>
  <c r="B22" i="39" s="1"/>
  <c r="B23" i="39" s="1"/>
  <c r="B24" i="39" s="1"/>
  <c r="B25" i="39" s="1"/>
  <c r="B26" i="39" s="1"/>
  <c r="B27" i="39" s="1"/>
  <c r="K21" i="43" l="1"/>
  <c r="H21" i="43"/>
  <c r="D21" i="43"/>
  <c r="E20" i="43" s="1"/>
  <c r="AC20" i="43" s="1" a="1"/>
  <c r="AC20" i="43" s="1"/>
  <c r="K10" i="42"/>
  <c r="J11" i="42"/>
  <c r="J9" i="42"/>
  <c r="J42" i="42"/>
  <c r="J40" i="42"/>
  <c r="K41" i="42"/>
  <c r="F225" i="42"/>
  <c r="C22" i="43" a="1"/>
  <c r="C22" i="43" s="1"/>
  <c r="F196" i="42"/>
  <c r="G135" i="42"/>
  <c r="G133" i="42"/>
  <c r="H134" i="42"/>
  <c r="M20" i="43" a="1"/>
  <c r="M20" i="43" s="1"/>
  <c r="U20" i="43" a="1"/>
  <c r="U20" i="43" s="1"/>
  <c r="F166" i="42"/>
  <c r="F164" i="42"/>
  <c r="G165" i="42"/>
  <c r="H104" i="42"/>
  <c r="I103" i="42"/>
  <c r="H102" i="42"/>
  <c r="B23" i="43"/>
  <c r="I73" i="42"/>
  <c r="I71" i="42"/>
  <c r="J72" i="42"/>
  <c r="BB378" i="38"/>
  <c r="BB377" i="38"/>
  <c r="BB376" i="38"/>
  <c r="BB375" i="38"/>
  <c r="BB374" i="38"/>
  <c r="BB373" i="38"/>
  <c r="BB372" i="38"/>
  <c r="BB371" i="38"/>
  <c r="BB370" i="38"/>
  <c r="BB369" i="38"/>
  <c r="BB368" i="38"/>
  <c r="BB367" i="38"/>
  <c r="BB366" i="38"/>
  <c r="BB348" i="38"/>
  <c r="BB347" i="38"/>
  <c r="BB346" i="38"/>
  <c r="BB345" i="38"/>
  <c r="BB344" i="38"/>
  <c r="BB343" i="38"/>
  <c r="BB342" i="38"/>
  <c r="BB341" i="38"/>
  <c r="BB340" i="38"/>
  <c r="BB339" i="38"/>
  <c r="BB338" i="38"/>
  <c r="BB337" i="38"/>
  <c r="BB336" i="38"/>
  <c r="BB335" i="38"/>
  <c r="BB317" i="38"/>
  <c r="BB316" i="38"/>
  <c r="BB315" i="38"/>
  <c r="BB314" i="38"/>
  <c r="BB313" i="38"/>
  <c r="BB312" i="38"/>
  <c r="BB311" i="38"/>
  <c r="BB310" i="38"/>
  <c r="BB309" i="38"/>
  <c r="BB308" i="38"/>
  <c r="BB307" i="38"/>
  <c r="BB306" i="38"/>
  <c r="BB305" i="38"/>
  <c r="BB304" i="38"/>
  <c r="BB286" i="38"/>
  <c r="BB285" i="38"/>
  <c r="BB284" i="38"/>
  <c r="BB283" i="38"/>
  <c r="BB282" i="38"/>
  <c r="BB281" i="38"/>
  <c r="BB280" i="38"/>
  <c r="BB279" i="38"/>
  <c r="BB278" i="38"/>
  <c r="BB277" i="38"/>
  <c r="BB276" i="38"/>
  <c r="BB275" i="38"/>
  <c r="BB274" i="38"/>
  <c r="BB273" i="38"/>
  <c r="BB255" i="38"/>
  <c r="BB254" i="38"/>
  <c r="BB253" i="38"/>
  <c r="BB252" i="38"/>
  <c r="BB251" i="38"/>
  <c r="BB250" i="38"/>
  <c r="BB249" i="38"/>
  <c r="BB248" i="38"/>
  <c r="BB247" i="38"/>
  <c r="BB246" i="38"/>
  <c r="BB245" i="38"/>
  <c r="BB244" i="38"/>
  <c r="BB243" i="38"/>
  <c r="BB242" i="38"/>
  <c r="BB224" i="38"/>
  <c r="BB223" i="38"/>
  <c r="BB222" i="38"/>
  <c r="BB221" i="38"/>
  <c r="BB220" i="38"/>
  <c r="BB219" i="38"/>
  <c r="BB218" i="38"/>
  <c r="BB217" i="38"/>
  <c r="BB216" i="38"/>
  <c r="BB215" i="38"/>
  <c r="BB214" i="38"/>
  <c r="BB213" i="38"/>
  <c r="BB212" i="38"/>
  <c r="BB211" i="38"/>
  <c r="BB193" i="38"/>
  <c r="BB192" i="38"/>
  <c r="BB191" i="38"/>
  <c r="BB190" i="38"/>
  <c r="BB189" i="38"/>
  <c r="BB188" i="38"/>
  <c r="BB187" i="38"/>
  <c r="BB186" i="38"/>
  <c r="BB185" i="38"/>
  <c r="BB184" i="38"/>
  <c r="BB183" i="38"/>
  <c r="BB182" i="38"/>
  <c r="BB181" i="38"/>
  <c r="BB180" i="38"/>
  <c r="BB162" i="38"/>
  <c r="BB161" i="38"/>
  <c r="BB160" i="38"/>
  <c r="BB159" i="38"/>
  <c r="BB158" i="38"/>
  <c r="BB157" i="38"/>
  <c r="BB156" i="38"/>
  <c r="BB155" i="38"/>
  <c r="BB154" i="38"/>
  <c r="BB153" i="38"/>
  <c r="BB152" i="38"/>
  <c r="BB151" i="38"/>
  <c r="BB150" i="38"/>
  <c r="BB149" i="38"/>
  <c r="BB131" i="38"/>
  <c r="BB130" i="38"/>
  <c r="BB129" i="38"/>
  <c r="BB128" i="38"/>
  <c r="BB127" i="38"/>
  <c r="BB126" i="38"/>
  <c r="BB125" i="38"/>
  <c r="BB124" i="38"/>
  <c r="BB123" i="38"/>
  <c r="BB122" i="38"/>
  <c r="BB121" i="38"/>
  <c r="BB120" i="38"/>
  <c r="BB119" i="38"/>
  <c r="BB118" i="38"/>
  <c r="BB100" i="38"/>
  <c r="BB99" i="38"/>
  <c r="BB98" i="38"/>
  <c r="BB97" i="38"/>
  <c r="BB96" i="38"/>
  <c r="BB95" i="38"/>
  <c r="BB94" i="38"/>
  <c r="BB93" i="38"/>
  <c r="BB92" i="38"/>
  <c r="BB91" i="38"/>
  <c r="BB90" i="38"/>
  <c r="BB89" i="38"/>
  <c r="BB88" i="38"/>
  <c r="BB87" i="38"/>
  <c r="BB38" i="38"/>
  <c r="BB37" i="38"/>
  <c r="BB36" i="38"/>
  <c r="BB35" i="38"/>
  <c r="BB34" i="38"/>
  <c r="BB33" i="38"/>
  <c r="BB32" i="38"/>
  <c r="BB31" i="38"/>
  <c r="BB30" i="38"/>
  <c r="BB29" i="38"/>
  <c r="BB28" i="38"/>
  <c r="BB27" i="38"/>
  <c r="BB26" i="38"/>
  <c r="BB25" i="38"/>
  <c r="BB57" i="38"/>
  <c r="BB58" i="38"/>
  <c r="BB59" i="38"/>
  <c r="BB60" i="38"/>
  <c r="BB69" i="38"/>
  <c r="BB68" i="38"/>
  <c r="BB67" i="38"/>
  <c r="BB66" i="38"/>
  <c r="BB65" i="38"/>
  <c r="BB64" i="38"/>
  <c r="BB63" i="38"/>
  <c r="BB62" i="38"/>
  <c r="BB61" i="38"/>
  <c r="BB56" i="38"/>
  <c r="D4" i="38"/>
  <c r="K40" i="42" l="1"/>
  <c r="L41" i="42"/>
  <c r="K42" i="42"/>
  <c r="G166" i="42"/>
  <c r="G164" i="42"/>
  <c r="H165" i="42"/>
  <c r="G196" i="42"/>
  <c r="F195" i="42"/>
  <c r="F197" i="42"/>
  <c r="L10" i="42"/>
  <c r="K11" i="42"/>
  <c r="K9" i="42"/>
  <c r="I104" i="42"/>
  <c r="I102" i="42"/>
  <c r="J103" i="42"/>
  <c r="I134" i="42"/>
  <c r="H135" i="42"/>
  <c r="H133" i="42"/>
  <c r="H22" i="43"/>
  <c r="D22" i="43"/>
  <c r="E21" i="43" s="1"/>
  <c r="AC21" i="43" s="1" a="1"/>
  <c r="AC21" i="43" s="1"/>
  <c r="K22" i="43"/>
  <c r="B24" i="43"/>
  <c r="K72" i="42"/>
  <c r="J71" i="42"/>
  <c r="J73" i="42"/>
  <c r="F256" i="42"/>
  <c r="F227" i="42"/>
  <c r="C23" i="43" a="1"/>
  <c r="C23" i="43" s="1"/>
  <c r="U21" i="43" a="1"/>
  <c r="U21" i="43" s="1"/>
  <c r="M21" i="43" a="1"/>
  <c r="M21" i="43" s="1"/>
  <c r="O8" i="39"/>
  <c r="O7" i="39"/>
  <c r="BB10" i="38"/>
  <c r="BB11" i="38"/>
  <c r="BB12" i="38"/>
  <c r="BB13" i="38"/>
  <c r="BB14" i="38"/>
  <c r="BB15" i="38"/>
  <c r="BB16" i="38"/>
  <c r="BB17" i="38"/>
  <c r="BB18" i="38"/>
  <c r="BB19" i="38"/>
  <c r="BB20" i="38"/>
  <c r="BB21" i="38"/>
  <c r="BB22" i="38"/>
  <c r="BB23" i="38"/>
  <c r="BB24" i="38"/>
  <c r="BB39" i="38"/>
  <c r="BB40" i="38"/>
  <c r="BB41" i="38"/>
  <c r="BB42" i="38"/>
  <c r="BB43" i="38"/>
  <c r="BB44" i="38"/>
  <c r="BB45" i="38"/>
  <c r="BB46" i="38"/>
  <c r="BB47" i="38"/>
  <c r="BB48" i="38"/>
  <c r="BB49" i="38"/>
  <c r="BB50" i="38"/>
  <c r="BB51" i="38"/>
  <c r="BB52" i="38"/>
  <c r="BB53" i="38"/>
  <c r="BB54" i="38"/>
  <c r="BB55" i="38"/>
  <c r="BB70" i="38"/>
  <c r="BB71" i="38"/>
  <c r="BB72" i="38"/>
  <c r="BB73" i="38"/>
  <c r="BB74" i="38"/>
  <c r="BB75" i="38"/>
  <c r="BB76" i="38"/>
  <c r="BB77" i="38"/>
  <c r="BB78" i="38"/>
  <c r="BB79" i="38"/>
  <c r="BB80" i="38"/>
  <c r="BB81" i="38"/>
  <c r="BB82" i="38"/>
  <c r="BB83" i="38"/>
  <c r="BB84" i="38"/>
  <c r="BB85" i="38"/>
  <c r="BB86" i="38"/>
  <c r="BB101" i="38"/>
  <c r="BB102" i="38"/>
  <c r="BB103" i="38"/>
  <c r="BB104" i="38"/>
  <c r="BB105" i="38"/>
  <c r="BB106" i="38"/>
  <c r="BB107" i="38"/>
  <c r="BB108" i="38"/>
  <c r="BB109" i="38"/>
  <c r="BB110" i="38"/>
  <c r="BB111" i="38"/>
  <c r="BB112" i="38"/>
  <c r="BB113" i="38"/>
  <c r="BB114" i="38"/>
  <c r="BB115" i="38"/>
  <c r="BB116" i="38"/>
  <c r="BB117" i="38"/>
  <c r="BB132" i="38"/>
  <c r="BB133" i="38"/>
  <c r="BB134" i="38"/>
  <c r="BB135" i="38"/>
  <c r="BB136" i="38"/>
  <c r="BB137" i="38"/>
  <c r="BB138" i="38"/>
  <c r="BB139" i="38"/>
  <c r="BB140" i="38"/>
  <c r="BB141" i="38"/>
  <c r="BB142" i="38"/>
  <c r="BB143" i="38"/>
  <c r="BB144" i="38"/>
  <c r="BB145" i="38"/>
  <c r="BB146" i="38"/>
  <c r="BB147" i="38"/>
  <c r="BB148" i="38"/>
  <c r="BB163" i="38"/>
  <c r="BB164" i="38"/>
  <c r="BB165" i="38"/>
  <c r="BB166" i="38"/>
  <c r="BB167" i="38"/>
  <c r="BB168" i="38"/>
  <c r="BB169" i="38"/>
  <c r="BB170" i="38"/>
  <c r="BB171" i="38"/>
  <c r="BB172" i="38"/>
  <c r="BB173" i="38"/>
  <c r="BB174" i="38"/>
  <c r="BB175" i="38"/>
  <c r="BB176" i="38"/>
  <c r="BB177" i="38"/>
  <c r="BB178" i="38"/>
  <c r="BB179" i="38"/>
  <c r="BB194" i="38"/>
  <c r="BB195" i="38"/>
  <c r="BB196" i="38"/>
  <c r="BB197" i="38"/>
  <c r="BB198" i="38"/>
  <c r="BB199" i="38"/>
  <c r="BB200" i="38"/>
  <c r="BB201" i="38"/>
  <c r="BB202" i="38"/>
  <c r="BB203" i="38"/>
  <c r="BB204" i="38"/>
  <c r="BB205" i="38"/>
  <c r="BB206" i="38"/>
  <c r="BB207" i="38"/>
  <c r="BB208" i="38"/>
  <c r="BB209" i="38"/>
  <c r="BB210" i="38"/>
  <c r="BB225" i="38"/>
  <c r="BB226" i="38"/>
  <c r="BB227" i="38"/>
  <c r="BB228" i="38"/>
  <c r="BB229" i="38"/>
  <c r="BB230" i="38"/>
  <c r="BB231" i="38"/>
  <c r="BB232" i="38"/>
  <c r="BB233" i="38"/>
  <c r="BB234" i="38"/>
  <c r="BB235" i="38"/>
  <c r="BB236" i="38"/>
  <c r="BB237" i="38"/>
  <c r="BB238" i="38"/>
  <c r="BB239" i="38"/>
  <c r="BB240" i="38"/>
  <c r="BB241" i="38"/>
  <c r="BB256" i="38"/>
  <c r="BB257" i="38"/>
  <c r="BB258" i="38"/>
  <c r="BB259" i="38"/>
  <c r="BB260" i="38"/>
  <c r="BB261" i="38"/>
  <c r="BB262" i="38"/>
  <c r="BB263" i="38"/>
  <c r="BB264" i="38"/>
  <c r="BB265" i="38"/>
  <c r="BB266" i="38"/>
  <c r="BB267" i="38"/>
  <c r="BB268" i="38"/>
  <c r="BB269" i="38"/>
  <c r="BB270" i="38"/>
  <c r="BB271" i="38"/>
  <c r="BB272" i="38"/>
  <c r="BB287" i="38"/>
  <c r="BB288" i="38"/>
  <c r="BB289" i="38"/>
  <c r="BB290" i="38"/>
  <c r="BB291" i="38"/>
  <c r="BB292" i="38"/>
  <c r="BB293" i="38"/>
  <c r="BB294" i="38"/>
  <c r="BB295" i="38"/>
  <c r="BB296" i="38"/>
  <c r="BB297" i="38"/>
  <c r="BB298" i="38"/>
  <c r="BB299" i="38"/>
  <c r="BB300" i="38"/>
  <c r="BB301" i="38"/>
  <c r="BB302" i="38"/>
  <c r="BB303" i="38"/>
  <c r="BB318" i="38"/>
  <c r="BB319" i="38"/>
  <c r="BB320" i="38"/>
  <c r="BB321" i="38"/>
  <c r="BB322" i="38"/>
  <c r="BB323" i="38"/>
  <c r="BB324" i="38"/>
  <c r="BB325" i="38"/>
  <c r="BB326" i="38"/>
  <c r="BB327" i="38"/>
  <c r="BB328" i="38"/>
  <c r="BB329" i="38"/>
  <c r="BB330" i="38"/>
  <c r="BB331" i="38"/>
  <c r="BB332" i="38"/>
  <c r="BB333" i="38"/>
  <c r="BB334" i="38"/>
  <c r="BB349" i="38"/>
  <c r="BB350" i="38"/>
  <c r="BB351" i="38"/>
  <c r="BB352" i="38"/>
  <c r="BB353" i="38"/>
  <c r="BB354" i="38"/>
  <c r="BB355" i="38"/>
  <c r="BB356" i="38"/>
  <c r="BB357" i="38"/>
  <c r="BB358" i="38"/>
  <c r="BB359" i="38"/>
  <c r="BB360" i="38"/>
  <c r="BB361" i="38"/>
  <c r="BB362" i="38"/>
  <c r="BB363" i="38"/>
  <c r="BB364" i="38"/>
  <c r="BB365" i="38"/>
  <c r="K23" i="43" l="1"/>
  <c r="H23" i="43"/>
  <c r="D23" i="43"/>
  <c r="E22" i="43" s="1"/>
  <c r="AC22" i="43" s="1" a="1"/>
  <c r="AC22" i="43" s="1"/>
  <c r="K73" i="42"/>
  <c r="K71" i="42"/>
  <c r="L72" i="42"/>
  <c r="M10" i="42"/>
  <c r="L11" i="42"/>
  <c r="L9" i="42"/>
  <c r="G197" i="42"/>
  <c r="G195" i="42"/>
  <c r="H196" i="42"/>
  <c r="B25" i="43"/>
  <c r="M41" i="42"/>
  <c r="L40" i="42"/>
  <c r="L42" i="42"/>
  <c r="I165" i="42"/>
  <c r="H166" i="42"/>
  <c r="H164" i="42"/>
  <c r="U22" i="43" a="1"/>
  <c r="U22" i="43" s="1"/>
  <c r="M22" i="43" a="1"/>
  <c r="M22" i="43" s="1"/>
  <c r="F228" i="42"/>
  <c r="F226" i="42"/>
  <c r="G227" i="42"/>
  <c r="J134" i="42"/>
  <c r="I135" i="42"/>
  <c r="I133" i="42"/>
  <c r="F258" i="42"/>
  <c r="F287" i="42"/>
  <c r="C24" i="43" a="1"/>
  <c r="C24" i="43" s="1"/>
  <c r="K103" i="42"/>
  <c r="J104" i="42"/>
  <c r="J102" i="42"/>
  <c r="O11" i="39"/>
  <c r="BF358" i="38"/>
  <c r="BE358" i="38"/>
  <c r="BF327" i="38"/>
  <c r="BE327" i="38"/>
  <c r="BF296" i="38"/>
  <c r="BE296" i="38"/>
  <c r="BF265" i="38"/>
  <c r="BE265" i="38"/>
  <c r="BF234" i="38"/>
  <c r="BE234" i="38"/>
  <c r="BF203" i="38"/>
  <c r="BE203" i="38"/>
  <c r="BF172" i="38"/>
  <c r="BE172" i="38"/>
  <c r="BF141" i="38"/>
  <c r="BE141" i="38"/>
  <c r="BF110" i="38"/>
  <c r="BE110" i="38"/>
  <c r="BF79" i="38"/>
  <c r="BE79" i="38"/>
  <c r="BF48" i="38"/>
  <c r="BE48" i="38"/>
  <c r="BD358" i="38"/>
  <c r="BD327" i="38"/>
  <c r="BD17" i="38"/>
  <c r="BD48" i="38"/>
  <c r="BD79" i="38"/>
  <c r="BD110" i="38"/>
  <c r="BD141" i="38"/>
  <c r="BD172" i="38"/>
  <c r="BD203" i="38"/>
  <c r="BD234" i="38"/>
  <c r="BD265" i="38"/>
  <c r="BD296" i="38"/>
  <c r="D24" i="43" l="1"/>
  <c r="E23" i="43" s="1"/>
  <c r="K24" i="43"/>
  <c r="H24" i="43"/>
  <c r="H227" i="42"/>
  <c r="G228" i="42"/>
  <c r="G226" i="42"/>
  <c r="C25" i="43" a="1"/>
  <c r="C25" i="43" s="1"/>
  <c r="F289" i="42"/>
  <c r="F318" i="42"/>
  <c r="M72" i="42"/>
  <c r="L73" i="42"/>
  <c r="L71" i="42"/>
  <c r="B26" i="43"/>
  <c r="K104" i="42"/>
  <c r="L103" i="42"/>
  <c r="K102" i="42"/>
  <c r="F257" i="42"/>
  <c r="F259" i="42"/>
  <c r="G258" i="42"/>
  <c r="M42" i="42"/>
  <c r="M40" i="42"/>
  <c r="N41" i="42"/>
  <c r="M23" i="43" a="1"/>
  <c r="M23" i="43" s="1"/>
  <c r="AC23" i="43" a="1"/>
  <c r="AC23" i="43" s="1"/>
  <c r="U23" i="43" a="1"/>
  <c r="U23" i="43" s="1"/>
  <c r="I196" i="42"/>
  <c r="H195" i="42"/>
  <c r="H197" i="42"/>
  <c r="N10" i="42"/>
  <c r="M11" i="42"/>
  <c r="M9" i="42"/>
  <c r="I166" i="42"/>
  <c r="I164" i="42"/>
  <c r="J165" i="42"/>
  <c r="J135" i="42"/>
  <c r="J133" i="42"/>
  <c r="K134" i="42"/>
  <c r="U6" i="40"/>
  <c r="U7" i="40"/>
  <c r="U8" i="40"/>
  <c r="U9" i="40"/>
  <c r="O9" i="39" l="1"/>
  <c r="AO5" i="38"/>
  <c r="AO6" i="38"/>
  <c r="O10" i="39"/>
  <c r="K25" i="43"/>
  <c r="H25" i="43"/>
  <c r="D25" i="43"/>
  <c r="E24" i="43" s="1"/>
  <c r="AC24" i="43" s="1" a="1"/>
  <c r="AC24" i="43" s="1"/>
  <c r="B27" i="43"/>
  <c r="C27" i="43" s="1" a="1"/>
  <c r="C27" i="43" s="1"/>
  <c r="F349" i="42"/>
  <c r="F320" i="42"/>
  <c r="C26" i="43" a="1"/>
  <c r="C26" i="43" s="1"/>
  <c r="N72" i="42"/>
  <c r="M73" i="42"/>
  <c r="M71" i="42"/>
  <c r="F290" i="42"/>
  <c r="F288" i="42"/>
  <c r="G289" i="42"/>
  <c r="L134" i="42"/>
  <c r="K135" i="42"/>
  <c r="K133" i="42"/>
  <c r="H228" i="42"/>
  <c r="H226" i="42"/>
  <c r="I227" i="42"/>
  <c r="J196" i="42"/>
  <c r="I197" i="42"/>
  <c r="I195" i="42"/>
  <c r="O41" i="42"/>
  <c r="N42" i="42"/>
  <c r="N40" i="42"/>
  <c r="G259" i="42"/>
  <c r="G257" i="42"/>
  <c r="H258" i="42"/>
  <c r="M103" i="42"/>
  <c r="L102" i="42"/>
  <c r="L104" i="42"/>
  <c r="N11" i="42"/>
  <c r="N9" i="42"/>
  <c r="O10" i="42"/>
  <c r="J166" i="42"/>
  <c r="J164" i="42"/>
  <c r="K165" i="42"/>
  <c r="U24" i="43" a="1"/>
  <c r="U24" i="43" s="1"/>
  <c r="M24" i="43" a="1"/>
  <c r="M24" i="43" s="1"/>
  <c r="BB9" i="38"/>
  <c r="F351" i="42" l="1"/>
  <c r="F352" i="42" s="1"/>
  <c r="K26" i="43"/>
  <c r="H26" i="43"/>
  <c r="D26" i="43"/>
  <c r="E25" i="43" s="1"/>
  <c r="F321" i="42"/>
  <c r="F319" i="42"/>
  <c r="G320" i="42"/>
  <c r="I228" i="42"/>
  <c r="I226" i="42"/>
  <c r="J227" i="42"/>
  <c r="P41" i="42"/>
  <c r="O42" i="42"/>
  <c r="O40" i="42"/>
  <c r="D27" i="43"/>
  <c r="K27" i="43"/>
  <c r="H27" i="43"/>
  <c r="L165" i="42"/>
  <c r="K166" i="42"/>
  <c r="K164" i="42"/>
  <c r="O9" i="42"/>
  <c r="P10" i="42"/>
  <c r="O11" i="42"/>
  <c r="O72" i="42"/>
  <c r="N73" i="42"/>
  <c r="N71" i="42"/>
  <c r="N103" i="42"/>
  <c r="M102" i="42"/>
  <c r="M104" i="42"/>
  <c r="H257" i="42"/>
  <c r="I258" i="42"/>
  <c r="H259" i="42"/>
  <c r="L135" i="42"/>
  <c r="L133" i="42"/>
  <c r="M134" i="42"/>
  <c r="AC25" i="43" a="1"/>
  <c r="AC25" i="43" s="1"/>
  <c r="U25" i="43" a="1"/>
  <c r="U25" i="43" s="1"/>
  <c r="M25" i="43" a="1"/>
  <c r="M25" i="43" s="1"/>
  <c r="K196" i="42"/>
  <c r="J197" i="42"/>
  <c r="J195" i="42"/>
  <c r="G290" i="42"/>
  <c r="G288" i="42"/>
  <c r="H289" i="42"/>
  <c r="D6" i="38"/>
  <c r="D5" i="38"/>
  <c r="G351" i="42" l="1"/>
  <c r="F350" i="42"/>
  <c r="P42" i="42"/>
  <c r="P40" i="42"/>
  <c r="Q41" i="42"/>
  <c r="H351" i="42"/>
  <c r="G352" i="42"/>
  <c r="G350" i="42"/>
  <c r="N104" i="42"/>
  <c r="O103" i="42"/>
  <c r="N102" i="42"/>
  <c r="H320" i="42"/>
  <c r="G321" i="42"/>
  <c r="G319" i="42"/>
  <c r="P9" i="42"/>
  <c r="Q10" i="42"/>
  <c r="P11" i="42"/>
  <c r="J228" i="42"/>
  <c r="J226" i="42"/>
  <c r="K227" i="42"/>
  <c r="U26" i="43" a="1"/>
  <c r="U26" i="43" s="1"/>
  <c r="M26" i="43" a="1"/>
  <c r="M26" i="43" s="1"/>
  <c r="E26" i="43"/>
  <c r="AC26" i="43" a="1"/>
  <c r="AC26" i="43" s="1"/>
  <c r="H290" i="42"/>
  <c r="H288" i="42"/>
  <c r="I289" i="42"/>
  <c r="M165" i="42"/>
  <c r="L164" i="42"/>
  <c r="L166" i="42"/>
  <c r="P72" i="42"/>
  <c r="O73" i="42"/>
  <c r="O71" i="42"/>
  <c r="K197" i="42"/>
  <c r="K195" i="42"/>
  <c r="L196" i="42"/>
  <c r="N134" i="42"/>
  <c r="M133" i="42"/>
  <c r="M135" i="42"/>
  <c r="J258" i="42"/>
  <c r="I257" i="42"/>
  <c r="I259" i="42"/>
  <c r="E27" i="43"/>
  <c r="AC27" i="43" s="1" a="1"/>
  <c r="AC27" i="43" s="1"/>
  <c r="U27" i="43" a="1"/>
  <c r="U27" i="43" s="1"/>
  <c r="M27" i="43" a="1"/>
  <c r="M27" i="43" s="1"/>
  <c r="Q42" i="42" l="1"/>
  <c r="Q40" i="42"/>
  <c r="R41" i="42"/>
  <c r="R10" i="42"/>
  <c r="Q9" i="42"/>
  <c r="Q11" i="42"/>
  <c r="M196" i="42"/>
  <c r="L197" i="42"/>
  <c r="L195" i="42"/>
  <c r="N165" i="42"/>
  <c r="M166" i="42"/>
  <c r="M164" i="42"/>
  <c r="K228" i="42"/>
  <c r="K226" i="42"/>
  <c r="L227" i="42"/>
  <c r="O102" i="42"/>
  <c r="P103" i="42"/>
  <c r="O104" i="42"/>
  <c r="K258" i="42"/>
  <c r="J259" i="42"/>
  <c r="J257" i="42"/>
  <c r="Q72" i="42"/>
  <c r="P73" i="42"/>
  <c r="P71" i="42"/>
  <c r="O134" i="42"/>
  <c r="N135" i="42"/>
  <c r="N133" i="42"/>
  <c r="I290" i="42"/>
  <c r="I288" i="42"/>
  <c r="J289" i="42"/>
  <c r="I320" i="42"/>
  <c r="H321" i="42"/>
  <c r="H319" i="42"/>
  <c r="H352" i="42"/>
  <c r="H350" i="42"/>
  <c r="I351" i="42"/>
  <c r="BF17" i="38"/>
  <c r="BE17" i="38"/>
  <c r="P134" i="42" l="1"/>
  <c r="O135" i="42"/>
  <c r="O133" i="42"/>
  <c r="N166" i="42"/>
  <c r="N164" i="42"/>
  <c r="O165" i="42"/>
  <c r="L228" i="42"/>
  <c r="L226" i="42"/>
  <c r="M227" i="42"/>
  <c r="N196" i="42"/>
  <c r="M197" i="42"/>
  <c r="M195" i="42"/>
  <c r="L258" i="42"/>
  <c r="K259" i="42"/>
  <c r="K257" i="42"/>
  <c r="S10" i="42"/>
  <c r="R11" i="42"/>
  <c r="R9" i="42"/>
  <c r="K289" i="42"/>
  <c r="J290" i="42"/>
  <c r="J288" i="42"/>
  <c r="R42" i="42"/>
  <c r="R40" i="42"/>
  <c r="S41" i="42"/>
  <c r="P104" i="42"/>
  <c r="Q103" i="42"/>
  <c r="P102" i="42"/>
  <c r="Q73" i="42"/>
  <c r="Q71" i="42"/>
  <c r="R72" i="42"/>
  <c r="J351" i="42"/>
  <c r="I352" i="42"/>
  <c r="I350" i="42"/>
  <c r="I321" i="42"/>
  <c r="I319" i="42"/>
  <c r="J320" i="42"/>
  <c r="C16" i="39" a="1"/>
  <c r="C16" i="39" s="1"/>
  <c r="D16" i="39" s="1"/>
  <c r="F10" i="38"/>
  <c r="F9" i="38" s="1"/>
  <c r="F39" i="38"/>
  <c r="BC48" i="38" s="1"/>
  <c r="O196" i="42" l="1"/>
  <c r="N197" i="42"/>
  <c r="N195" i="42"/>
  <c r="S42" i="42"/>
  <c r="S40" i="42"/>
  <c r="T41" i="42"/>
  <c r="T10" i="42"/>
  <c r="S11" i="42"/>
  <c r="S9" i="42"/>
  <c r="K320" i="42"/>
  <c r="J321" i="42"/>
  <c r="J319" i="42"/>
  <c r="S72" i="42"/>
  <c r="R73" i="42"/>
  <c r="R71" i="42"/>
  <c r="O166" i="42"/>
  <c r="O164" i="42"/>
  <c r="P165" i="42"/>
  <c r="N227" i="42"/>
  <c r="M228" i="42"/>
  <c r="M226" i="42"/>
  <c r="Q134" i="42"/>
  <c r="P135" i="42"/>
  <c r="P133" i="42"/>
  <c r="M258" i="42"/>
  <c r="L257" i="42"/>
  <c r="L259" i="42"/>
  <c r="J352" i="42"/>
  <c r="J350" i="42"/>
  <c r="K351" i="42"/>
  <c r="Q104" i="42"/>
  <c r="Q102" i="42"/>
  <c r="R103" i="42"/>
  <c r="K290" i="42"/>
  <c r="K288" i="42"/>
  <c r="L289" i="42"/>
  <c r="M16" i="39" a="1"/>
  <c r="M16" i="39" s="1"/>
  <c r="U16" i="39" a="1"/>
  <c r="U16" i="39" s="1"/>
  <c r="H16" i="39"/>
  <c r="K16" i="39"/>
  <c r="F11" i="38"/>
  <c r="G10" i="38"/>
  <c r="G9" i="38" s="1"/>
  <c r="F41" i="38"/>
  <c r="F70" i="38"/>
  <c r="BC79" i="38" s="1"/>
  <c r="U41" i="42" l="1"/>
  <c r="T40" i="42"/>
  <c r="T42" i="42"/>
  <c r="R134" i="42"/>
  <c r="Q135" i="42"/>
  <c r="Q133" i="42"/>
  <c r="O197" i="42"/>
  <c r="O195" i="42"/>
  <c r="P196" i="42"/>
  <c r="L351" i="42"/>
  <c r="K350" i="42"/>
  <c r="K352" i="42"/>
  <c r="S73" i="42"/>
  <c r="S71" i="42"/>
  <c r="T72" i="42"/>
  <c r="U10" i="42"/>
  <c r="T11" i="42"/>
  <c r="T9" i="42"/>
  <c r="L320" i="42"/>
  <c r="K321" i="42"/>
  <c r="K319" i="42"/>
  <c r="R104" i="42"/>
  <c r="R102" i="42"/>
  <c r="S103" i="42"/>
  <c r="M259" i="42"/>
  <c r="N258" i="42"/>
  <c r="M257" i="42"/>
  <c r="M289" i="42"/>
  <c r="L288" i="42"/>
  <c r="L290" i="42"/>
  <c r="N228" i="42"/>
  <c r="N226" i="42"/>
  <c r="O227" i="42"/>
  <c r="Q165" i="42"/>
  <c r="P166" i="42"/>
  <c r="P164" i="42"/>
  <c r="C17" i="39" a="1"/>
  <c r="C17" i="39" s="1"/>
  <c r="H17" i="39" s="1"/>
  <c r="H10" i="38"/>
  <c r="H11" i="38" s="1"/>
  <c r="G11" i="38"/>
  <c r="F72" i="38"/>
  <c r="F101" i="38"/>
  <c r="BC110" i="38" s="1"/>
  <c r="G41" i="38"/>
  <c r="F40" i="38"/>
  <c r="F42" i="38"/>
  <c r="Q166" i="42" l="1"/>
  <c r="Q164" i="42"/>
  <c r="R165" i="42"/>
  <c r="V10" i="42"/>
  <c r="U11" i="42"/>
  <c r="U9" i="42"/>
  <c r="U42" i="42"/>
  <c r="U40" i="42"/>
  <c r="V41" i="42"/>
  <c r="L321" i="42"/>
  <c r="L319" i="42"/>
  <c r="M320" i="42"/>
  <c r="N257" i="42"/>
  <c r="N259" i="42"/>
  <c r="O258" i="42"/>
  <c r="L352" i="42"/>
  <c r="L350" i="42"/>
  <c r="M351" i="42"/>
  <c r="R135" i="42"/>
  <c r="R133" i="42"/>
  <c r="S134" i="42"/>
  <c r="T73" i="42"/>
  <c r="T71" i="42"/>
  <c r="U72" i="42"/>
  <c r="P227" i="42"/>
  <c r="O226" i="42"/>
  <c r="O228" i="42"/>
  <c r="N289" i="42"/>
  <c r="M288" i="42"/>
  <c r="M290" i="42"/>
  <c r="S104" i="42"/>
  <c r="T103" i="42"/>
  <c r="S102" i="42"/>
  <c r="P195" i="42"/>
  <c r="Q196" i="42"/>
  <c r="P197" i="42"/>
  <c r="K17" i="39"/>
  <c r="D17" i="39"/>
  <c r="C18" i="39" a="1"/>
  <c r="C18" i="39" s="1"/>
  <c r="H18" i="39" s="1"/>
  <c r="H9" i="38"/>
  <c r="I10" i="38"/>
  <c r="I9" i="38" s="1"/>
  <c r="G72" i="38"/>
  <c r="F71" i="38"/>
  <c r="F73" i="38"/>
  <c r="F132" i="38"/>
  <c r="BC141" i="38" s="1"/>
  <c r="F103" i="38"/>
  <c r="H41" i="38"/>
  <c r="G40" i="38"/>
  <c r="G42" i="38"/>
  <c r="N351" i="42" l="1"/>
  <c r="M350" i="42"/>
  <c r="M352" i="42"/>
  <c r="V40" i="42"/>
  <c r="W41" i="42"/>
  <c r="V42" i="42"/>
  <c r="V11" i="42"/>
  <c r="V9" i="42"/>
  <c r="W10" i="42"/>
  <c r="N288" i="42"/>
  <c r="O289" i="42"/>
  <c r="N290" i="42"/>
  <c r="R166" i="42"/>
  <c r="R164" i="42"/>
  <c r="S165" i="42"/>
  <c r="Q227" i="42"/>
  <c r="P226" i="42"/>
  <c r="P228" i="42"/>
  <c r="U103" i="42"/>
  <c r="T104" i="42"/>
  <c r="T102" i="42"/>
  <c r="Q195" i="42"/>
  <c r="R196" i="42"/>
  <c r="Q197" i="42"/>
  <c r="U73" i="42"/>
  <c r="U71" i="42"/>
  <c r="V72" i="42"/>
  <c r="T134" i="42"/>
  <c r="S135" i="42"/>
  <c r="S133" i="42"/>
  <c r="O259" i="42"/>
  <c r="O257" i="42"/>
  <c r="P258" i="42"/>
  <c r="N320" i="42"/>
  <c r="M319" i="42"/>
  <c r="M321" i="42"/>
  <c r="U17" i="39" a="1"/>
  <c r="U17" i="39" s="1"/>
  <c r="E16" i="39"/>
  <c r="AC16" i="39" s="1" a="1"/>
  <c r="AC16" i="39" s="1"/>
  <c r="M17" i="39" a="1"/>
  <c r="M17" i="39" s="1"/>
  <c r="D18" i="39"/>
  <c r="K18" i="39"/>
  <c r="C19" i="39" a="1"/>
  <c r="C19" i="39" s="1"/>
  <c r="H19" i="39" s="1"/>
  <c r="I11" i="38"/>
  <c r="J10" i="38"/>
  <c r="J9" i="38" s="1"/>
  <c r="F134" i="38"/>
  <c r="F163" i="38"/>
  <c r="H72" i="38"/>
  <c r="G71" i="38"/>
  <c r="G73" i="38"/>
  <c r="H42" i="38"/>
  <c r="I41" i="38"/>
  <c r="H40" i="38"/>
  <c r="F104" i="38"/>
  <c r="G103" i="38"/>
  <c r="F102" i="38"/>
  <c r="BC172" i="38" l="1"/>
  <c r="C21" i="39" s="1" a="1"/>
  <c r="C21" i="39" s="1"/>
  <c r="Q228" i="42"/>
  <c r="Q226" i="42"/>
  <c r="R227" i="42"/>
  <c r="X10" i="42"/>
  <c r="W11" i="42"/>
  <c r="W9" i="42"/>
  <c r="S166" i="42"/>
  <c r="S164" i="42"/>
  <c r="T165" i="42"/>
  <c r="X41" i="42"/>
  <c r="W42" i="42"/>
  <c r="W40" i="42"/>
  <c r="O351" i="42"/>
  <c r="N350" i="42"/>
  <c r="N352" i="42"/>
  <c r="S196" i="42"/>
  <c r="R195" i="42"/>
  <c r="R197" i="42"/>
  <c r="V103" i="42"/>
  <c r="U102" i="42"/>
  <c r="U104" i="42"/>
  <c r="T135" i="42"/>
  <c r="T133" i="42"/>
  <c r="U134" i="42"/>
  <c r="W72" i="42"/>
  <c r="V73" i="42"/>
  <c r="V71" i="42"/>
  <c r="N321" i="42"/>
  <c r="N319" i="42"/>
  <c r="O320" i="42"/>
  <c r="P259" i="42"/>
  <c r="P257" i="42"/>
  <c r="Q258" i="42"/>
  <c r="O290" i="42"/>
  <c r="O288" i="42"/>
  <c r="P289" i="42"/>
  <c r="E17" i="39"/>
  <c r="AC17" i="39" s="1" a="1"/>
  <c r="AC17" i="39" s="1"/>
  <c r="M18" i="39" a="1"/>
  <c r="M18" i="39" s="1"/>
  <c r="U18" i="39" a="1"/>
  <c r="U18" i="39" s="1"/>
  <c r="K19" i="39"/>
  <c r="C20" i="39" a="1"/>
  <c r="C20" i="39" s="1"/>
  <c r="H20" i="39" s="1"/>
  <c r="D19" i="39"/>
  <c r="J11" i="38"/>
  <c r="K10" i="38"/>
  <c r="L10" i="38" s="1"/>
  <c r="H103" i="38"/>
  <c r="G102" i="38"/>
  <c r="G104" i="38"/>
  <c r="G134" i="38"/>
  <c r="F133" i="38"/>
  <c r="F135" i="38"/>
  <c r="I72" i="38"/>
  <c r="H71" i="38"/>
  <c r="H73" i="38"/>
  <c r="F165" i="38"/>
  <c r="F194" i="38"/>
  <c r="BC203" i="38" s="1"/>
  <c r="I42" i="38"/>
  <c r="I40" i="38"/>
  <c r="J41" i="38"/>
  <c r="Y10" i="42" l="1"/>
  <c r="X11" i="42"/>
  <c r="X9" i="42"/>
  <c r="O321" i="42"/>
  <c r="O319" i="42"/>
  <c r="P320" i="42"/>
  <c r="P290" i="42"/>
  <c r="P288" i="42"/>
  <c r="Q289" i="42"/>
  <c r="P351" i="42"/>
  <c r="O352" i="42"/>
  <c r="O350" i="42"/>
  <c r="V104" i="42"/>
  <c r="W103" i="42"/>
  <c r="V102" i="42"/>
  <c r="R226" i="42"/>
  <c r="S227" i="42"/>
  <c r="R228" i="42"/>
  <c r="Y41" i="42"/>
  <c r="X42" i="42"/>
  <c r="X40" i="42"/>
  <c r="U165" i="42"/>
  <c r="T166" i="42"/>
  <c r="T164" i="42"/>
  <c r="Q257" i="42"/>
  <c r="Q259" i="42"/>
  <c r="R258" i="42"/>
  <c r="X72" i="42"/>
  <c r="W73" i="42"/>
  <c r="W71" i="42"/>
  <c r="U135" i="42"/>
  <c r="U133" i="42"/>
  <c r="V134" i="42"/>
  <c r="S197" i="42"/>
  <c r="S195" i="42"/>
  <c r="T196" i="42"/>
  <c r="M19" i="39" a="1"/>
  <c r="M19" i="39" s="1"/>
  <c r="U19" i="39" a="1"/>
  <c r="U19" i="39" s="1"/>
  <c r="E18" i="39"/>
  <c r="AC18" i="39" s="1" a="1"/>
  <c r="AC18" i="39" s="1"/>
  <c r="K20" i="39"/>
  <c r="D20" i="39"/>
  <c r="H21" i="39"/>
  <c r="K21" i="39"/>
  <c r="D21" i="39"/>
  <c r="K11" i="38"/>
  <c r="K9" i="38"/>
  <c r="J72" i="38"/>
  <c r="I71" i="38"/>
  <c r="I73" i="38"/>
  <c r="H102" i="38"/>
  <c r="H104" i="38"/>
  <c r="I103" i="38"/>
  <c r="F225" i="38"/>
  <c r="BC234" i="38" s="1"/>
  <c r="F196" i="38"/>
  <c r="H134" i="38"/>
  <c r="G133" i="38"/>
  <c r="G135" i="38"/>
  <c r="G165" i="38"/>
  <c r="F164" i="38"/>
  <c r="F166" i="38"/>
  <c r="L11" i="38"/>
  <c r="M10" i="38"/>
  <c r="L9" i="38"/>
  <c r="J40" i="38"/>
  <c r="J42" i="38"/>
  <c r="K41" i="38"/>
  <c r="Y42" i="42" l="1"/>
  <c r="Y40" i="42"/>
  <c r="Z41" i="42"/>
  <c r="R257" i="42"/>
  <c r="R259" i="42"/>
  <c r="S258" i="42"/>
  <c r="W102" i="42"/>
  <c r="X103" i="42"/>
  <c r="W104" i="42"/>
  <c r="U196" i="42"/>
  <c r="T197" i="42"/>
  <c r="T195" i="42"/>
  <c r="Y72" i="42"/>
  <c r="X73" i="42"/>
  <c r="X71" i="42"/>
  <c r="Q320" i="42"/>
  <c r="P321" i="42"/>
  <c r="P319" i="42"/>
  <c r="V135" i="42"/>
  <c r="V133" i="42"/>
  <c r="W134" i="42"/>
  <c r="V165" i="42"/>
  <c r="U166" i="42"/>
  <c r="U164" i="42"/>
  <c r="P352" i="42"/>
  <c r="P350" i="42"/>
  <c r="Q351" i="42"/>
  <c r="S228" i="42"/>
  <c r="S226" i="42"/>
  <c r="T227" i="42"/>
  <c r="Q290" i="42"/>
  <c r="Q288" i="42"/>
  <c r="R289" i="42"/>
  <c r="Z10" i="42"/>
  <c r="Y11" i="42"/>
  <c r="Y9" i="42"/>
  <c r="E19" i="39"/>
  <c r="AC19" i="39" s="1" a="1"/>
  <c r="AC19" i="39" s="1"/>
  <c r="U20" i="39" a="1"/>
  <c r="U20" i="39" s="1"/>
  <c r="M20" i="39" a="1"/>
  <c r="M20" i="39" s="1"/>
  <c r="C22" i="39" a="1"/>
  <c r="C22" i="39" s="1"/>
  <c r="H22" i="39" s="1"/>
  <c r="U21" i="39" a="1"/>
  <c r="U21" i="39" s="1"/>
  <c r="M21" i="39" a="1"/>
  <c r="M21" i="39" s="1"/>
  <c r="C23" i="39" a="1"/>
  <c r="C23" i="39" s="1"/>
  <c r="E20" i="39"/>
  <c r="AC20" i="39" s="1" a="1"/>
  <c r="AC20" i="39" s="1"/>
  <c r="L41" i="38"/>
  <c r="K40" i="38"/>
  <c r="K42" i="38"/>
  <c r="F197" i="38"/>
  <c r="G196" i="38"/>
  <c r="F195" i="38"/>
  <c r="M11" i="38"/>
  <c r="N10" i="38"/>
  <c r="M9" i="38"/>
  <c r="I102" i="38"/>
  <c r="I104" i="38"/>
  <c r="J103" i="38"/>
  <c r="F227" i="38"/>
  <c r="F256" i="38"/>
  <c r="BC265" i="38" s="1"/>
  <c r="H165" i="38"/>
  <c r="G164" i="38"/>
  <c r="G166" i="38"/>
  <c r="J73" i="38"/>
  <c r="J71" i="38"/>
  <c r="K72" i="38"/>
  <c r="H135" i="38"/>
  <c r="I134" i="38"/>
  <c r="H133" i="38"/>
  <c r="W135" i="42" l="1"/>
  <c r="W133" i="42"/>
  <c r="X134" i="42"/>
  <c r="Y73" i="42"/>
  <c r="Y71" i="42"/>
  <c r="Z72" i="42"/>
  <c r="Y103" i="42"/>
  <c r="X104" i="42"/>
  <c r="X102" i="42"/>
  <c r="T228" i="42"/>
  <c r="T226" i="42"/>
  <c r="U227" i="42"/>
  <c r="W165" i="42"/>
  <c r="V164" i="42"/>
  <c r="V166" i="42"/>
  <c r="T258" i="42"/>
  <c r="S257" i="42"/>
  <c r="S259" i="42"/>
  <c r="R351" i="42"/>
  <c r="Q352" i="42"/>
  <c r="Q350" i="42"/>
  <c r="Z42" i="42"/>
  <c r="Z40" i="42"/>
  <c r="AA41" i="42"/>
  <c r="AA10" i="42"/>
  <c r="Z11" i="42"/>
  <c r="Z9" i="42"/>
  <c r="V196" i="42"/>
  <c r="U197" i="42"/>
  <c r="U195" i="42"/>
  <c r="Q321" i="42"/>
  <c r="Q319" i="42"/>
  <c r="R320" i="42"/>
  <c r="S289" i="42"/>
  <c r="R290" i="42"/>
  <c r="R288" i="42"/>
  <c r="D22" i="39"/>
  <c r="K22" i="39"/>
  <c r="C27" i="39" a="1"/>
  <c r="C27" i="39" s="1"/>
  <c r="H23" i="39"/>
  <c r="K23" i="39"/>
  <c r="D23" i="39"/>
  <c r="C24" i="39" a="1"/>
  <c r="C24" i="39" s="1"/>
  <c r="O10" i="38"/>
  <c r="N9" i="38"/>
  <c r="N11" i="38"/>
  <c r="K73" i="38"/>
  <c r="K71" i="38"/>
  <c r="L72" i="38"/>
  <c r="M41" i="38"/>
  <c r="L40" i="38"/>
  <c r="L42" i="38"/>
  <c r="K103" i="38"/>
  <c r="J102" i="38"/>
  <c r="J104" i="38"/>
  <c r="I135" i="38"/>
  <c r="J134" i="38"/>
  <c r="I133" i="38"/>
  <c r="H196" i="38"/>
  <c r="G195" i="38"/>
  <c r="G197" i="38"/>
  <c r="I165" i="38"/>
  <c r="H164" i="38"/>
  <c r="H166" i="38"/>
  <c r="F287" i="38"/>
  <c r="BC296" i="38" s="1"/>
  <c r="F258" i="38"/>
  <c r="F228" i="38"/>
  <c r="G227" i="38"/>
  <c r="F226" i="38"/>
  <c r="W166" i="42" l="1"/>
  <c r="W164" i="42"/>
  <c r="X165" i="42"/>
  <c r="W196" i="42"/>
  <c r="V197" i="42"/>
  <c r="V195" i="42"/>
  <c r="V227" i="42"/>
  <c r="U228" i="42"/>
  <c r="U226" i="42"/>
  <c r="AA42" i="42"/>
  <c r="AA40" i="42"/>
  <c r="AB41" i="42"/>
  <c r="AA72" i="42"/>
  <c r="Z73" i="42"/>
  <c r="Z71" i="42"/>
  <c r="Y134" i="42"/>
  <c r="X133" i="42"/>
  <c r="X135" i="42"/>
  <c r="Y104" i="42"/>
  <c r="Y102" i="42"/>
  <c r="Z103" i="42"/>
  <c r="U258" i="42"/>
  <c r="T257" i="42"/>
  <c r="T259" i="42"/>
  <c r="R352" i="42"/>
  <c r="R350" i="42"/>
  <c r="S351" i="42"/>
  <c r="S290" i="42"/>
  <c r="S288" i="42"/>
  <c r="T289" i="42"/>
  <c r="S320" i="42"/>
  <c r="R321" i="42"/>
  <c r="R319" i="42"/>
  <c r="AB10" i="42"/>
  <c r="AA11" i="42"/>
  <c r="AA9" i="42"/>
  <c r="U22" i="39" a="1"/>
  <c r="U22" i="39" s="1"/>
  <c r="E21" i="39"/>
  <c r="AC21" i="39" s="1" a="1"/>
  <c r="AC21" i="39" s="1"/>
  <c r="M22" i="39" a="1"/>
  <c r="M22" i="39" s="1"/>
  <c r="M23" i="39" a="1"/>
  <c r="M23" i="39" s="1"/>
  <c r="U23" i="39" a="1"/>
  <c r="U23" i="39" s="1"/>
  <c r="K24" i="39"/>
  <c r="D24" i="39"/>
  <c r="H24" i="39"/>
  <c r="E22" i="39"/>
  <c r="AC22" i="39" s="1" a="1"/>
  <c r="AC22" i="39" s="1"/>
  <c r="C25" i="39" a="1"/>
  <c r="C25" i="39" s="1"/>
  <c r="J165" i="38"/>
  <c r="I164" i="38"/>
  <c r="I166" i="38"/>
  <c r="L103" i="38"/>
  <c r="K102" i="38"/>
  <c r="K104" i="38"/>
  <c r="F318" i="38"/>
  <c r="BC327" i="38" s="1"/>
  <c r="F289" i="38"/>
  <c r="L73" i="38"/>
  <c r="M72" i="38"/>
  <c r="L71" i="38"/>
  <c r="G228" i="38"/>
  <c r="H227" i="38"/>
  <c r="G226" i="38"/>
  <c r="F257" i="38"/>
  <c r="F259" i="38"/>
  <c r="G258" i="38"/>
  <c r="K134" i="38"/>
  <c r="J133" i="38"/>
  <c r="J135" i="38"/>
  <c r="O11" i="38"/>
  <c r="O9" i="38"/>
  <c r="P10" i="38"/>
  <c r="N41" i="38"/>
  <c r="M40" i="38"/>
  <c r="M42" i="38"/>
  <c r="I196" i="38"/>
  <c r="H195" i="38"/>
  <c r="H197" i="38"/>
  <c r="Z104" i="42" l="1"/>
  <c r="AA103" i="42"/>
  <c r="Z102" i="42"/>
  <c r="AA73" i="42"/>
  <c r="AA71" i="42"/>
  <c r="AB72" i="42"/>
  <c r="AC41" i="42"/>
  <c r="AB42" i="42"/>
  <c r="AB40" i="42"/>
  <c r="W197" i="42"/>
  <c r="W195" i="42"/>
  <c r="X196" i="42"/>
  <c r="U289" i="42"/>
  <c r="T288" i="42"/>
  <c r="T290" i="42"/>
  <c r="U259" i="42"/>
  <c r="V258" i="42"/>
  <c r="U257" i="42"/>
  <c r="Y165" i="42"/>
  <c r="X166" i="42"/>
  <c r="X164" i="42"/>
  <c r="AC10" i="42"/>
  <c r="AB11" i="42"/>
  <c r="AB9" i="42"/>
  <c r="Z134" i="42"/>
  <c r="Y135" i="42"/>
  <c r="Y133" i="42"/>
  <c r="T320" i="42"/>
  <c r="S321" i="42"/>
  <c r="S319" i="42"/>
  <c r="V228" i="42"/>
  <c r="V226" i="42"/>
  <c r="W227" i="42"/>
  <c r="T351" i="42"/>
  <c r="S352" i="42"/>
  <c r="S350" i="42"/>
  <c r="M24" i="39" a="1"/>
  <c r="M24" i="39" s="1"/>
  <c r="U24" i="39" a="1"/>
  <c r="U24" i="39" s="1"/>
  <c r="E23" i="39"/>
  <c r="AC23" i="39" s="1" a="1"/>
  <c r="AC23" i="39" s="1"/>
  <c r="D25" i="39"/>
  <c r="K25" i="39"/>
  <c r="H25" i="39"/>
  <c r="K27" i="39"/>
  <c r="D27" i="39"/>
  <c r="P11" i="38"/>
  <c r="P9" i="38"/>
  <c r="Q10" i="38"/>
  <c r="M73" i="38"/>
  <c r="N72" i="38"/>
  <c r="M71" i="38"/>
  <c r="J196" i="38"/>
  <c r="I195" i="38"/>
  <c r="I197" i="38"/>
  <c r="O41" i="38"/>
  <c r="N40" i="38"/>
  <c r="N42" i="38"/>
  <c r="M103" i="38"/>
  <c r="L102" i="38"/>
  <c r="L104" i="38"/>
  <c r="G289" i="38"/>
  <c r="F288" i="38"/>
  <c r="F290" i="38"/>
  <c r="F349" i="38"/>
  <c r="F320" i="38"/>
  <c r="I227" i="38"/>
  <c r="H226" i="38"/>
  <c r="H228" i="38"/>
  <c r="J166" i="38"/>
  <c r="K165" i="38"/>
  <c r="J164" i="38"/>
  <c r="L134" i="38"/>
  <c r="K133" i="38"/>
  <c r="K135" i="38"/>
  <c r="G257" i="38"/>
  <c r="G259" i="38"/>
  <c r="H258" i="38"/>
  <c r="V289" i="42" l="1"/>
  <c r="U288" i="42"/>
  <c r="U290" i="42"/>
  <c r="AC72" i="42"/>
  <c r="AB73" i="42"/>
  <c r="AB71" i="42"/>
  <c r="Y196" i="42"/>
  <c r="X197" i="42"/>
  <c r="X195" i="42"/>
  <c r="U320" i="42"/>
  <c r="T321" i="42"/>
  <c r="T319" i="42"/>
  <c r="AA104" i="42"/>
  <c r="AB103" i="42"/>
  <c r="AA102" i="42"/>
  <c r="AC42" i="42"/>
  <c r="AC40" i="42"/>
  <c r="AD41" i="42"/>
  <c r="AD10" i="42"/>
  <c r="AC11" i="42"/>
  <c r="AC9" i="42"/>
  <c r="Y166" i="42"/>
  <c r="Y164" i="42"/>
  <c r="Z165" i="42"/>
  <c r="T352" i="42"/>
  <c r="T350" i="42"/>
  <c r="U351" i="42"/>
  <c r="X227" i="42"/>
  <c r="W226" i="42"/>
  <c r="W228" i="42"/>
  <c r="Z135" i="42"/>
  <c r="Z133" i="42"/>
  <c r="AA134" i="42"/>
  <c r="V257" i="42"/>
  <c r="V259" i="42"/>
  <c r="W258" i="42"/>
  <c r="C26" i="39" a="1"/>
  <c r="C26" i="39" s="1"/>
  <c r="D26" i="39" s="1"/>
  <c r="M27" i="39" a="1"/>
  <c r="M27" i="39" s="1"/>
  <c r="U27" i="39" a="1"/>
  <c r="U27" i="39" s="1"/>
  <c r="M25" i="39" a="1"/>
  <c r="M25" i="39" s="1"/>
  <c r="U25" i="39" a="1"/>
  <c r="U25" i="39" s="1"/>
  <c r="E24" i="39"/>
  <c r="AC24" i="39" s="1" a="1"/>
  <c r="AC24" i="39" s="1"/>
  <c r="E27" i="39"/>
  <c r="AC27" i="39" s="1" a="1"/>
  <c r="AC27" i="39" s="1"/>
  <c r="I258" i="38"/>
  <c r="H257" i="38"/>
  <c r="H259" i="38"/>
  <c r="G288" i="38"/>
  <c r="G290" i="38"/>
  <c r="H289" i="38"/>
  <c r="F351" i="38"/>
  <c r="K196" i="38"/>
  <c r="J195" i="38"/>
  <c r="J197" i="38"/>
  <c r="P41" i="38"/>
  <c r="O40" i="38"/>
  <c r="O42" i="38"/>
  <c r="M104" i="38"/>
  <c r="M102" i="38"/>
  <c r="N103" i="38"/>
  <c r="Q9" i="38"/>
  <c r="R10" i="38"/>
  <c r="Q11" i="38"/>
  <c r="J227" i="38"/>
  <c r="I226" i="38"/>
  <c r="I228" i="38"/>
  <c r="N73" i="38"/>
  <c r="O72" i="38"/>
  <c r="N71" i="38"/>
  <c r="M134" i="38"/>
  <c r="L133" i="38"/>
  <c r="L135" i="38"/>
  <c r="K166" i="38"/>
  <c r="K164" i="38"/>
  <c r="L165" i="38"/>
  <c r="G320" i="38"/>
  <c r="F319" i="38"/>
  <c r="F321" i="38"/>
  <c r="H27" i="39" l="1"/>
  <c r="Y197" i="42"/>
  <c r="Y195" i="42"/>
  <c r="Z196" i="42"/>
  <c r="AD72" i="42"/>
  <c r="AC73" i="42"/>
  <c r="AC71" i="42"/>
  <c r="AC103" i="42"/>
  <c r="AB102" i="42"/>
  <c r="AB104" i="42"/>
  <c r="Z166" i="42"/>
  <c r="Z164" i="42"/>
  <c r="AA165" i="42"/>
  <c r="W259" i="42"/>
  <c r="X258" i="42"/>
  <c r="W257" i="42"/>
  <c r="Y227" i="42"/>
  <c r="X226" i="42"/>
  <c r="X228" i="42"/>
  <c r="V351" i="42"/>
  <c r="U352" i="42"/>
  <c r="U350" i="42"/>
  <c r="AD11" i="42"/>
  <c r="AD9" i="42"/>
  <c r="AE10" i="42"/>
  <c r="AD40" i="42"/>
  <c r="AE41" i="42"/>
  <c r="AD42" i="42"/>
  <c r="V320" i="42"/>
  <c r="U321" i="42"/>
  <c r="U319" i="42"/>
  <c r="AB134" i="42"/>
  <c r="AA135" i="42"/>
  <c r="AA133" i="42"/>
  <c r="W289" i="42"/>
  <c r="V290" i="42"/>
  <c r="V288" i="42"/>
  <c r="H26" i="39"/>
  <c r="K26" i="39"/>
  <c r="M26" i="39" a="1"/>
  <c r="M26" i="39" s="1"/>
  <c r="U26" i="39" a="1"/>
  <c r="U26" i="39" s="1"/>
  <c r="E26" i="39"/>
  <c r="AC26" i="39" s="1" a="1"/>
  <c r="AC26" i="39" s="1"/>
  <c r="E25" i="39"/>
  <c r="AC25" i="39" s="1" a="1"/>
  <c r="AC25" i="39" s="1"/>
  <c r="K227" i="38"/>
  <c r="J226" i="38"/>
  <c r="J228" i="38"/>
  <c r="N104" i="38"/>
  <c r="N102" i="38"/>
  <c r="O103" i="38"/>
  <c r="J258" i="38"/>
  <c r="I257" i="38"/>
  <c r="I259" i="38"/>
  <c r="P42" i="38"/>
  <c r="P40" i="38"/>
  <c r="Q41" i="38"/>
  <c r="H320" i="38"/>
  <c r="G319" i="38"/>
  <c r="G321" i="38"/>
  <c r="L196" i="38"/>
  <c r="K195" i="38"/>
  <c r="K197" i="38"/>
  <c r="H290" i="38"/>
  <c r="H288" i="38"/>
  <c r="I289" i="38"/>
  <c r="N134" i="38"/>
  <c r="M133" i="38"/>
  <c r="M135" i="38"/>
  <c r="M165" i="38"/>
  <c r="L166" i="38"/>
  <c r="L164" i="38"/>
  <c r="S10" i="38"/>
  <c r="R9" i="38"/>
  <c r="R11" i="38"/>
  <c r="P72" i="38"/>
  <c r="O71" i="38"/>
  <c r="O73" i="38"/>
  <c r="F352" i="38"/>
  <c r="F350" i="38"/>
  <c r="G351" i="38"/>
  <c r="AE11" i="42" l="1"/>
  <c r="AE9" i="42"/>
  <c r="AF10" i="42"/>
  <c r="Z227" i="42"/>
  <c r="Y228" i="42"/>
  <c r="Y226" i="42"/>
  <c r="X259" i="42"/>
  <c r="Y258" i="42"/>
  <c r="X257" i="42"/>
  <c r="V321" i="42"/>
  <c r="V319" i="42"/>
  <c r="W320" i="42"/>
  <c r="AA166" i="42"/>
  <c r="AA164" i="42"/>
  <c r="AB165" i="42"/>
  <c r="AE72" i="42"/>
  <c r="AD73" i="42"/>
  <c r="AD71" i="42"/>
  <c r="AD103" i="42"/>
  <c r="AC102" i="42"/>
  <c r="AC104" i="42"/>
  <c r="W351" i="42"/>
  <c r="V352" i="42"/>
  <c r="V350" i="42"/>
  <c r="AA196" i="42"/>
  <c r="Z197" i="42"/>
  <c r="Z195" i="42"/>
  <c r="X289" i="42"/>
  <c r="W290" i="42"/>
  <c r="W288" i="42"/>
  <c r="AE40" i="42"/>
  <c r="AF41" i="42"/>
  <c r="AE42" i="42"/>
  <c r="AB135" i="42"/>
  <c r="AB133" i="42"/>
  <c r="AC134" i="42"/>
  <c r="I288" i="38"/>
  <c r="I290" i="38"/>
  <c r="J289" i="38"/>
  <c r="O104" i="38"/>
  <c r="P103" i="38"/>
  <c r="O102" i="38"/>
  <c r="L227" i="38"/>
  <c r="K226" i="38"/>
  <c r="K228" i="38"/>
  <c r="T10" i="38"/>
  <c r="S9" i="38"/>
  <c r="S11" i="38"/>
  <c r="L197" i="38"/>
  <c r="M196" i="38"/>
  <c r="L195" i="38"/>
  <c r="Q42" i="38"/>
  <c r="Q40" i="38"/>
  <c r="R41" i="38"/>
  <c r="M164" i="38"/>
  <c r="N165" i="38"/>
  <c r="M166" i="38"/>
  <c r="G350" i="38"/>
  <c r="H351" i="38"/>
  <c r="G352" i="38"/>
  <c r="Q72" i="38"/>
  <c r="P71" i="38"/>
  <c r="P73" i="38"/>
  <c r="O134" i="38"/>
  <c r="N133" i="38"/>
  <c r="N135" i="38"/>
  <c r="J259" i="38"/>
  <c r="J257" i="38"/>
  <c r="K258" i="38"/>
  <c r="H319" i="38"/>
  <c r="I320" i="38"/>
  <c r="H321" i="38"/>
  <c r="AB166" i="42" l="1"/>
  <c r="AB164" i="42"/>
  <c r="AC165" i="42"/>
  <c r="AD134" i="42"/>
  <c r="AC133" i="42"/>
  <c r="AC135" i="42"/>
  <c r="X290" i="42"/>
  <c r="X288" i="42"/>
  <c r="Y289" i="42"/>
  <c r="W321" i="42"/>
  <c r="W319" i="42"/>
  <c r="X320" i="42"/>
  <c r="Z228" i="42"/>
  <c r="Z226" i="42"/>
  <c r="AA227" i="42"/>
  <c r="AG41" i="42"/>
  <c r="AF42" i="42"/>
  <c r="AF40" i="42"/>
  <c r="AD104" i="42"/>
  <c r="AE103" i="42"/>
  <c r="AD102" i="42"/>
  <c r="AF11" i="42"/>
  <c r="AF9" i="42"/>
  <c r="AG10" i="42"/>
  <c r="AF72" i="42"/>
  <c r="AE73" i="42"/>
  <c r="AE71" i="42"/>
  <c r="Y259" i="42"/>
  <c r="Y257" i="42"/>
  <c r="Z258" i="42"/>
  <c r="X351" i="42"/>
  <c r="W352" i="42"/>
  <c r="W350" i="42"/>
  <c r="AA197" i="42"/>
  <c r="AA195" i="42"/>
  <c r="AB196" i="42"/>
  <c r="O165" i="38"/>
  <c r="N164" i="38"/>
  <c r="N166" i="38"/>
  <c r="R72" i="38"/>
  <c r="Q71" i="38"/>
  <c r="Q73" i="38"/>
  <c r="J290" i="38"/>
  <c r="K289" i="38"/>
  <c r="J288" i="38"/>
  <c r="M227" i="38"/>
  <c r="L226" i="38"/>
  <c r="L228" i="38"/>
  <c r="P104" i="38"/>
  <c r="Q103" i="38"/>
  <c r="P102" i="38"/>
  <c r="T11" i="38"/>
  <c r="T9" i="38"/>
  <c r="U10" i="38"/>
  <c r="J320" i="38"/>
  <c r="I321" i="38"/>
  <c r="I319" i="38"/>
  <c r="P134" i="38"/>
  <c r="O133" i="38"/>
  <c r="O135" i="38"/>
  <c r="I351" i="38"/>
  <c r="H350" i="38"/>
  <c r="H352" i="38"/>
  <c r="M197" i="38"/>
  <c r="N196" i="38"/>
  <c r="M195" i="38"/>
  <c r="L258" i="38"/>
  <c r="K257" i="38"/>
  <c r="K259" i="38"/>
  <c r="R42" i="38"/>
  <c r="R40" i="38"/>
  <c r="S41" i="38"/>
  <c r="X352" i="42" l="1"/>
  <c r="X350" i="42"/>
  <c r="Y351" i="42"/>
  <c r="AJ10" i="42"/>
  <c r="AI10" i="42"/>
  <c r="AH10" i="42"/>
  <c r="AG11" i="42"/>
  <c r="AG9" i="42"/>
  <c r="AH41" i="42"/>
  <c r="AG42" i="42"/>
  <c r="AI41" i="42"/>
  <c r="AJ41" i="42"/>
  <c r="AG40" i="42"/>
  <c r="AA228" i="42"/>
  <c r="AB227" i="42"/>
  <c r="AA226" i="42"/>
  <c r="Z257" i="42"/>
  <c r="AA258" i="42"/>
  <c r="Z259" i="42"/>
  <c r="AB197" i="42"/>
  <c r="AC196" i="42"/>
  <c r="AB195" i="42"/>
  <c r="AF103" i="42"/>
  <c r="AE102" i="42"/>
  <c r="AE104" i="42"/>
  <c r="Y320" i="42"/>
  <c r="X321" i="42"/>
  <c r="X319" i="42"/>
  <c r="AD133" i="42"/>
  <c r="AD135" i="42"/>
  <c r="AE134" i="42"/>
  <c r="AD165" i="42"/>
  <c r="AC164" i="42"/>
  <c r="AC166" i="42"/>
  <c r="AG72" i="42"/>
  <c r="AF73" i="42"/>
  <c r="AF71" i="42"/>
  <c r="Y290" i="42"/>
  <c r="Y288" i="42"/>
  <c r="Z289" i="42"/>
  <c r="N227" i="38"/>
  <c r="M226" i="38"/>
  <c r="M228" i="38"/>
  <c r="I352" i="38"/>
  <c r="J351" i="38"/>
  <c r="I350" i="38"/>
  <c r="K320" i="38"/>
  <c r="J319" i="38"/>
  <c r="J321" i="38"/>
  <c r="K290" i="38"/>
  <c r="L289" i="38"/>
  <c r="K288" i="38"/>
  <c r="P165" i="38"/>
  <c r="O164" i="38"/>
  <c r="O166" i="38"/>
  <c r="O196" i="38"/>
  <c r="N195" i="38"/>
  <c r="N197" i="38"/>
  <c r="R103" i="38"/>
  <c r="Q104" i="38"/>
  <c r="Q102" i="38"/>
  <c r="R73" i="38"/>
  <c r="S72" i="38"/>
  <c r="R71" i="38"/>
  <c r="U11" i="38"/>
  <c r="U9" i="38"/>
  <c r="V10" i="38"/>
  <c r="L259" i="38"/>
  <c r="M258" i="38"/>
  <c r="L257" i="38"/>
  <c r="P135" i="38"/>
  <c r="Q134" i="38"/>
  <c r="P133" i="38"/>
  <c r="T41" i="38"/>
  <c r="S40" i="38"/>
  <c r="S42" i="38"/>
  <c r="AF134" i="42" l="1"/>
  <c r="AE133" i="42"/>
  <c r="AE135" i="42"/>
  <c r="AG103" i="42"/>
  <c r="AF102" i="42"/>
  <c r="AF104" i="42"/>
  <c r="AB228" i="42"/>
  <c r="AB226" i="42"/>
  <c r="AC227" i="42"/>
  <c r="AH11" i="42"/>
  <c r="AH9" i="42"/>
  <c r="AD196" i="42"/>
  <c r="AC197" i="42"/>
  <c r="AC195" i="42"/>
  <c r="AI11" i="42"/>
  <c r="AI9" i="42"/>
  <c r="AJ42" i="42"/>
  <c r="AJ40" i="42"/>
  <c r="AJ11" i="42"/>
  <c r="AJ9" i="42"/>
  <c r="AG73" i="42"/>
  <c r="AG71" i="42"/>
  <c r="AI72" i="42"/>
  <c r="AJ72" i="42"/>
  <c r="AH72" i="42"/>
  <c r="AI42" i="42"/>
  <c r="AI40" i="42"/>
  <c r="Z351" i="42"/>
  <c r="Y352" i="42"/>
  <c r="Y350" i="42"/>
  <c r="AE165" i="42"/>
  <c r="AD164" i="42"/>
  <c r="AD166" i="42"/>
  <c r="Y321" i="42"/>
  <c r="Y319" i="42"/>
  <c r="Z320" i="42"/>
  <c r="AB258" i="42"/>
  <c r="AA257" i="42"/>
  <c r="AA259" i="42"/>
  <c r="AA289" i="42"/>
  <c r="Z290" i="42"/>
  <c r="Z288" i="42"/>
  <c r="AH42" i="42"/>
  <c r="AH40" i="42"/>
  <c r="J352" i="38"/>
  <c r="K351" i="38"/>
  <c r="J350" i="38"/>
  <c r="N228" i="38"/>
  <c r="N226" i="38"/>
  <c r="O227" i="38"/>
  <c r="T40" i="38"/>
  <c r="U41" i="38"/>
  <c r="T42" i="38"/>
  <c r="S73" i="38"/>
  <c r="T72" i="38"/>
  <c r="S71" i="38"/>
  <c r="V11" i="38"/>
  <c r="W10" i="38"/>
  <c r="V9" i="38"/>
  <c r="Q165" i="38"/>
  <c r="P164" i="38"/>
  <c r="P166" i="38"/>
  <c r="M289" i="38"/>
  <c r="L288" i="38"/>
  <c r="L290" i="38"/>
  <c r="M259" i="38"/>
  <c r="N258" i="38"/>
  <c r="M257" i="38"/>
  <c r="K321" i="38"/>
  <c r="K319" i="38"/>
  <c r="L320" i="38"/>
  <c r="Q135" i="38"/>
  <c r="R134" i="38"/>
  <c r="Q133" i="38"/>
  <c r="S103" i="38"/>
  <c r="R102" i="38"/>
  <c r="R104" i="38"/>
  <c r="P196" i="38"/>
  <c r="O195" i="38"/>
  <c r="O197" i="38"/>
  <c r="AF165" i="42" l="1"/>
  <c r="AE166" i="42"/>
  <c r="AE164" i="42"/>
  <c r="Z321" i="42"/>
  <c r="AA320" i="42"/>
  <c r="Z319" i="42"/>
  <c r="Z352" i="42"/>
  <c r="Z350" i="42"/>
  <c r="AA351" i="42"/>
  <c r="AU21" i="42"/>
  <c r="AU20" i="42"/>
  <c r="AS22" i="42"/>
  <c r="AS19" i="42"/>
  <c r="AS21" i="42"/>
  <c r="AS17" i="42"/>
  <c r="AU22" i="42"/>
  <c r="AU17" i="42"/>
  <c r="AU18" i="42"/>
  <c r="AS18" i="42"/>
  <c r="AS20" i="42"/>
  <c r="AU19" i="42"/>
  <c r="AE196" i="42"/>
  <c r="AD197" i="42"/>
  <c r="AD195" i="42"/>
  <c r="AH103" i="42"/>
  <c r="AG102" i="42"/>
  <c r="AG104" i="42"/>
  <c r="AI103" i="42"/>
  <c r="AJ103" i="42"/>
  <c r="AA290" i="42"/>
  <c r="AA288" i="42"/>
  <c r="AB289" i="42"/>
  <c r="AJ73" i="42"/>
  <c r="AJ71" i="42"/>
  <c r="AI73" i="42"/>
  <c r="AI71" i="42"/>
  <c r="AV50" i="42"/>
  <c r="AW50" i="42" s="1"/>
  <c r="AC258" i="42"/>
  <c r="AB257" i="42"/>
  <c r="AB259" i="42"/>
  <c r="AH73" i="42"/>
  <c r="AH71" i="42"/>
  <c r="AD227" i="42"/>
  <c r="AC228" i="42"/>
  <c r="AC226" i="42"/>
  <c r="AG134" i="42"/>
  <c r="AF135" i="42"/>
  <c r="AF133" i="42"/>
  <c r="Q196" i="38"/>
  <c r="P195" i="38"/>
  <c r="P197" i="38"/>
  <c r="W11" i="38"/>
  <c r="X10" i="38"/>
  <c r="W9" i="38"/>
  <c r="V41" i="38"/>
  <c r="U40" i="38"/>
  <c r="U42" i="38"/>
  <c r="K352" i="38"/>
  <c r="L351" i="38"/>
  <c r="K350" i="38"/>
  <c r="N289" i="38"/>
  <c r="M288" i="38"/>
  <c r="M290" i="38"/>
  <c r="T73" i="38"/>
  <c r="U72" i="38"/>
  <c r="T71" i="38"/>
  <c r="L321" i="38"/>
  <c r="L319" i="38"/>
  <c r="M320" i="38"/>
  <c r="O258" i="38"/>
  <c r="N259" i="38"/>
  <c r="N257" i="38"/>
  <c r="R165" i="38"/>
  <c r="Q164" i="38"/>
  <c r="Q166" i="38"/>
  <c r="T103" i="38"/>
  <c r="S102" i="38"/>
  <c r="S104" i="38"/>
  <c r="R133" i="38"/>
  <c r="S134" i="38"/>
  <c r="R135" i="38"/>
  <c r="O228" i="38"/>
  <c r="O226" i="38"/>
  <c r="P227" i="38"/>
  <c r="AT23" i="42" l="1"/>
  <c r="AT24" i="42" s="1"/>
  <c r="AV52" i="42"/>
  <c r="AW52" i="42" s="1"/>
  <c r="AV22" i="42"/>
  <c r="AW22" i="42" s="1"/>
  <c r="AV20" i="42"/>
  <c r="AW20" i="42" s="1"/>
  <c r="AQ54" i="42"/>
  <c r="AS23" i="42"/>
  <c r="AS24" i="42" s="1"/>
  <c r="AS55" i="42" s="1"/>
  <c r="AV19" i="42"/>
  <c r="AW19" i="42" s="1"/>
  <c r="AQ23" i="42"/>
  <c r="AQ24" i="42" s="1"/>
  <c r="AQ55" i="42" s="1"/>
  <c r="AI104" i="42"/>
  <c r="AI102" i="42"/>
  <c r="AV53" i="42"/>
  <c r="AW53" i="42" s="1"/>
  <c r="AB320" i="42"/>
  <c r="AA321" i="42"/>
  <c r="AA319" i="42"/>
  <c r="AS54" i="42"/>
  <c r="AT54" i="42"/>
  <c r="AH104" i="42"/>
  <c r="AH102" i="42"/>
  <c r="AR23" i="42"/>
  <c r="AR24" i="42" s="1"/>
  <c r="AV17" i="42"/>
  <c r="AT55" i="42"/>
  <c r="AJ104" i="42"/>
  <c r="AJ102" i="42"/>
  <c r="AJ134" i="42"/>
  <c r="AH134" i="42"/>
  <c r="AG135" i="42"/>
  <c r="AG133" i="42"/>
  <c r="AI134" i="42"/>
  <c r="AC259" i="42"/>
  <c r="AD258" i="42"/>
  <c r="AC257" i="42"/>
  <c r="AV49" i="42"/>
  <c r="AW49" i="42" s="1"/>
  <c r="AD228" i="42"/>
  <c r="AD226" i="42"/>
  <c r="AE227" i="42"/>
  <c r="AR54" i="42"/>
  <c r="AB290" i="42"/>
  <c r="AB288" i="42"/>
  <c r="AC289" i="42"/>
  <c r="AV21" i="42"/>
  <c r="AW21" i="42" s="1"/>
  <c r="AV18" i="42"/>
  <c r="AW18" i="42" s="1"/>
  <c r="AV51" i="42"/>
  <c r="AW51" i="42" s="1"/>
  <c r="AE197" i="42"/>
  <c r="AE195" i="42"/>
  <c r="AF196" i="42"/>
  <c r="AU23" i="42"/>
  <c r="AU24" i="42" s="1"/>
  <c r="AU54" i="42"/>
  <c r="AB351" i="42"/>
  <c r="AA350" i="42"/>
  <c r="AA352" i="42"/>
  <c r="AG165" i="42"/>
  <c r="AF166" i="42"/>
  <c r="AF164" i="42"/>
  <c r="M351" i="38"/>
  <c r="L352" i="38"/>
  <c r="L350" i="38"/>
  <c r="T134" i="38"/>
  <c r="S133" i="38"/>
  <c r="S135" i="38"/>
  <c r="W41" i="38"/>
  <c r="V40" i="38"/>
  <c r="V42" i="38"/>
  <c r="O289" i="38"/>
  <c r="N288" i="38"/>
  <c r="N290" i="38"/>
  <c r="U103" i="38"/>
  <c r="T102" i="38"/>
  <c r="T104" i="38"/>
  <c r="N320" i="38"/>
  <c r="M319" i="38"/>
  <c r="M321" i="38"/>
  <c r="P258" i="38"/>
  <c r="O259" i="38"/>
  <c r="O257" i="38"/>
  <c r="R166" i="38"/>
  <c r="S165" i="38"/>
  <c r="R164" i="38"/>
  <c r="U73" i="38"/>
  <c r="V72" i="38"/>
  <c r="U71" i="38"/>
  <c r="R196" i="38"/>
  <c r="Q195" i="38"/>
  <c r="Q197" i="38"/>
  <c r="Y10" i="38"/>
  <c r="X9" i="38"/>
  <c r="X11" i="38"/>
  <c r="Q227" i="38"/>
  <c r="P228" i="38"/>
  <c r="P226" i="38"/>
  <c r="AQ85" i="42" l="1"/>
  <c r="AV83" i="42"/>
  <c r="AW83" i="42" s="1"/>
  <c r="AV84" i="42"/>
  <c r="AW84" i="42" s="1"/>
  <c r="AG166" i="42"/>
  <c r="AG164" i="42"/>
  <c r="AJ165" i="42"/>
  <c r="AI165" i="42"/>
  <c r="AH165" i="42"/>
  <c r="AU85" i="42"/>
  <c r="AV54" i="42"/>
  <c r="AW54" i="42" s="1"/>
  <c r="AW48" i="42"/>
  <c r="AI135" i="42"/>
  <c r="AI133" i="42"/>
  <c r="AV23" i="42"/>
  <c r="AW17" i="42"/>
  <c r="AC320" i="42"/>
  <c r="AB321" i="42"/>
  <c r="AB319" i="42"/>
  <c r="AS85" i="42"/>
  <c r="AE228" i="42"/>
  <c r="AE226" i="42"/>
  <c r="AF227" i="42"/>
  <c r="AR55" i="42"/>
  <c r="AT85" i="42"/>
  <c r="AT86" i="42" s="1"/>
  <c r="AV81" i="42"/>
  <c r="AW81" i="42" s="1"/>
  <c r="AV80" i="42"/>
  <c r="AW80" i="42" s="1"/>
  <c r="AS86" i="42"/>
  <c r="AB352" i="42"/>
  <c r="AB350" i="42"/>
  <c r="AC351" i="42"/>
  <c r="AD289" i="42"/>
  <c r="AC290" i="42"/>
  <c r="AC288" i="42"/>
  <c r="AQ86" i="42"/>
  <c r="AG196" i="42"/>
  <c r="AF197" i="42"/>
  <c r="AF195" i="42"/>
  <c r="AE258" i="42"/>
  <c r="AD257" i="42"/>
  <c r="AD259" i="42"/>
  <c r="AH135" i="42"/>
  <c r="AH133" i="42"/>
  <c r="AJ135" i="42"/>
  <c r="AJ133" i="42"/>
  <c r="AV82" i="42"/>
  <c r="AW82" i="42" s="1"/>
  <c r="AU55" i="42"/>
  <c r="AR85" i="42"/>
  <c r="AV79" i="42"/>
  <c r="Q258" i="38"/>
  <c r="P257" i="38"/>
  <c r="P259" i="38"/>
  <c r="U104" i="38"/>
  <c r="V103" i="38"/>
  <c r="U102" i="38"/>
  <c r="V73" i="38"/>
  <c r="W72" i="38"/>
  <c r="V71" i="38"/>
  <c r="S166" i="38"/>
  <c r="T165" i="38"/>
  <c r="S164" i="38"/>
  <c r="N351" i="38"/>
  <c r="M350" i="38"/>
  <c r="M352" i="38"/>
  <c r="X41" i="38"/>
  <c r="W40" i="38"/>
  <c r="W42" i="38"/>
  <c r="O288" i="38"/>
  <c r="P289" i="38"/>
  <c r="O290" i="38"/>
  <c r="R227" i="38"/>
  <c r="Q226" i="38"/>
  <c r="Q228" i="38"/>
  <c r="Z10" i="38"/>
  <c r="Y9" i="38"/>
  <c r="Y11" i="38"/>
  <c r="S196" i="38"/>
  <c r="R195" i="38"/>
  <c r="R197" i="38"/>
  <c r="N319" i="38"/>
  <c r="N321" i="38"/>
  <c r="O320" i="38"/>
  <c r="U134" i="38"/>
  <c r="T133" i="38"/>
  <c r="T135" i="38"/>
  <c r="AV111" i="42" l="1"/>
  <c r="AV114" i="42"/>
  <c r="AW114" i="42" s="1"/>
  <c r="AV115" i="42"/>
  <c r="AW115" i="42" s="1"/>
  <c r="AU116" i="42"/>
  <c r="AV113" i="42"/>
  <c r="AW113" i="42" s="1"/>
  <c r="AD320" i="42"/>
  <c r="AC321" i="42"/>
  <c r="AC319" i="42"/>
  <c r="AE289" i="42"/>
  <c r="AD288" i="42"/>
  <c r="AD290" i="42"/>
  <c r="AR86" i="42"/>
  <c r="AR117" i="42" s="1"/>
  <c r="AH166" i="42"/>
  <c r="AH164" i="42"/>
  <c r="AQ116" i="42"/>
  <c r="AS116" i="42"/>
  <c r="AS117" i="42" s="1"/>
  <c r="AU86" i="42"/>
  <c r="AU117" i="42" s="1"/>
  <c r="AE259" i="42"/>
  <c r="AE257" i="42"/>
  <c r="AF258" i="42"/>
  <c r="AD351" i="42"/>
  <c r="AC350" i="42"/>
  <c r="AC352" i="42"/>
  <c r="AG227" i="42"/>
  <c r="AF228" i="42"/>
  <c r="AF226" i="42"/>
  <c r="AW23" i="42"/>
  <c r="AV24" i="42"/>
  <c r="AI166" i="42"/>
  <c r="AI164" i="42"/>
  <c r="AV112" i="42"/>
  <c r="AW112" i="42" s="1"/>
  <c r="AJ166" i="42"/>
  <c r="AJ164" i="42"/>
  <c r="AQ117" i="42"/>
  <c r="AW111" i="42"/>
  <c r="AW79" i="42"/>
  <c r="AV85" i="42"/>
  <c r="AW85" i="42" s="1"/>
  <c r="AV110" i="42"/>
  <c r="AR116" i="42"/>
  <c r="AT116" i="42"/>
  <c r="AT117" i="42" s="1"/>
  <c r="AI196" i="42"/>
  <c r="AJ196" i="42"/>
  <c r="AH196" i="42"/>
  <c r="AG197" i="42"/>
  <c r="AG195" i="42"/>
  <c r="P290" i="38"/>
  <c r="P288" i="38"/>
  <c r="Q289" i="38"/>
  <c r="V134" i="38"/>
  <c r="U133" i="38"/>
  <c r="U135" i="38"/>
  <c r="T196" i="38"/>
  <c r="S195" i="38"/>
  <c r="S197" i="38"/>
  <c r="U165" i="38"/>
  <c r="T164" i="38"/>
  <c r="T166" i="38"/>
  <c r="O351" i="38"/>
  <c r="N350" i="38"/>
  <c r="N352" i="38"/>
  <c r="V104" i="38"/>
  <c r="V102" i="38"/>
  <c r="W103" i="38"/>
  <c r="O321" i="38"/>
  <c r="P320" i="38"/>
  <c r="O319" i="38"/>
  <c r="S227" i="38"/>
  <c r="R226" i="38"/>
  <c r="R228" i="38"/>
  <c r="X42" i="38"/>
  <c r="Y41" i="38"/>
  <c r="X40" i="38"/>
  <c r="R258" i="38"/>
  <c r="Q257" i="38"/>
  <c r="Q259" i="38"/>
  <c r="Z9" i="38"/>
  <c r="AA10" i="38"/>
  <c r="Z11" i="38"/>
  <c r="W73" i="38"/>
  <c r="X72" i="38"/>
  <c r="W71" i="38"/>
  <c r="AV145" i="42" l="1"/>
  <c r="AW145" i="42" s="1"/>
  <c r="AV146" i="42"/>
  <c r="AW146" i="42" s="1"/>
  <c r="AS147" i="42"/>
  <c r="AS148" i="42"/>
  <c r="AT147" i="42"/>
  <c r="AT148" i="42" s="1"/>
  <c r="AQ147" i="42"/>
  <c r="AF289" i="42"/>
  <c r="AE288" i="42"/>
  <c r="AE290" i="42"/>
  <c r="AV144" i="42"/>
  <c r="AW144" i="42" s="1"/>
  <c r="AJ197" i="42"/>
  <c r="AJ195" i="42"/>
  <c r="AV142" i="42"/>
  <c r="AW142" i="42" s="1"/>
  <c r="AI197" i="42"/>
  <c r="AI195" i="42"/>
  <c r="AR147" i="42"/>
  <c r="AV141" i="42"/>
  <c r="AI227" i="42"/>
  <c r="AH227" i="42"/>
  <c r="AJ227" i="42"/>
  <c r="AG226" i="42"/>
  <c r="AG228" i="42"/>
  <c r="AR148" i="42"/>
  <c r="AQ148" i="42"/>
  <c r="AV143" i="42"/>
  <c r="AW143" i="42" s="1"/>
  <c r="AD321" i="42"/>
  <c r="AD319" i="42"/>
  <c r="AE320" i="42"/>
  <c r="AU147" i="42"/>
  <c r="AU148" i="42" s="1"/>
  <c r="AV55" i="42"/>
  <c r="AW24" i="42"/>
  <c r="AF259" i="42"/>
  <c r="AF257" i="42"/>
  <c r="AG258" i="42"/>
  <c r="AH197" i="42"/>
  <c r="AH195" i="42"/>
  <c r="AV116" i="42"/>
  <c r="AW116" i="42" s="1"/>
  <c r="AW110" i="42"/>
  <c r="AE351" i="42"/>
  <c r="AD352" i="42"/>
  <c r="AD350" i="42"/>
  <c r="V165" i="38"/>
  <c r="U164" i="38"/>
  <c r="U166" i="38"/>
  <c r="W134" i="38"/>
  <c r="V133" i="38"/>
  <c r="V135" i="38"/>
  <c r="W102" i="38"/>
  <c r="W104" i="38"/>
  <c r="X103" i="38"/>
  <c r="T197" i="38"/>
  <c r="T195" i="38"/>
  <c r="U196" i="38"/>
  <c r="Y72" i="38"/>
  <c r="X71" i="38"/>
  <c r="X73" i="38"/>
  <c r="Y42" i="38"/>
  <c r="Z41" i="38"/>
  <c r="Y40" i="38"/>
  <c r="Q288" i="38"/>
  <c r="Q290" i="38"/>
  <c r="R289" i="38"/>
  <c r="AB10" i="38"/>
  <c r="AA9" i="38"/>
  <c r="AA11" i="38"/>
  <c r="T227" i="38"/>
  <c r="S226" i="38"/>
  <c r="S228" i="38"/>
  <c r="R259" i="38"/>
  <c r="R257" i="38"/>
  <c r="S258" i="38"/>
  <c r="Q320" i="38"/>
  <c r="P319" i="38"/>
  <c r="P321" i="38"/>
  <c r="P351" i="38"/>
  <c r="O350" i="38"/>
  <c r="O352" i="38"/>
  <c r="AQ178" i="42" l="1"/>
  <c r="AQ179" i="42"/>
  <c r="AF288" i="42"/>
  <c r="AG289" i="42"/>
  <c r="AF290" i="42"/>
  <c r="AJ226" i="42"/>
  <c r="AJ228" i="42"/>
  <c r="AI228" i="42"/>
  <c r="AI226" i="42"/>
  <c r="AF351" i="42"/>
  <c r="AE352" i="42"/>
  <c r="AE350" i="42"/>
  <c r="AU178" i="42"/>
  <c r="AU179" i="42" s="1"/>
  <c r="AV86" i="42"/>
  <c r="AW55" i="42"/>
  <c r="AS178" i="42"/>
  <c r="AS179" i="42" s="1"/>
  <c r="AV173" i="42"/>
  <c r="AW173" i="42" s="1"/>
  <c r="AG259" i="42"/>
  <c r="AG257" i="42"/>
  <c r="AJ258" i="42"/>
  <c r="AI258" i="42"/>
  <c r="AH258" i="42"/>
  <c r="AH226" i="42"/>
  <c r="AH228" i="42"/>
  <c r="AT178" i="42"/>
  <c r="AV177" i="42"/>
  <c r="AW177" i="42" s="1"/>
  <c r="AW141" i="42"/>
  <c r="AV147" i="42"/>
  <c r="AW147" i="42" s="1"/>
  <c r="AR178" i="42"/>
  <c r="AR179" i="42" s="1"/>
  <c r="AV172" i="42"/>
  <c r="AF320" i="42"/>
  <c r="AE321" i="42"/>
  <c r="AE319" i="42"/>
  <c r="AV174" i="42"/>
  <c r="AW174" i="42" s="1"/>
  <c r="AV175" i="42"/>
  <c r="AW175" i="42" s="1"/>
  <c r="AV176" i="42"/>
  <c r="AW176" i="42" s="1"/>
  <c r="AT179" i="42"/>
  <c r="R288" i="38"/>
  <c r="R290" i="38"/>
  <c r="S289" i="38"/>
  <c r="Z72" i="38"/>
  <c r="Y71" i="38"/>
  <c r="Y73" i="38"/>
  <c r="U197" i="38"/>
  <c r="U195" i="38"/>
  <c r="V196" i="38"/>
  <c r="X134" i="38"/>
  <c r="W133" i="38"/>
  <c r="W135" i="38"/>
  <c r="Q319" i="38"/>
  <c r="R320" i="38"/>
  <c r="Q321" i="38"/>
  <c r="T258" i="38"/>
  <c r="S257" i="38"/>
  <c r="S259" i="38"/>
  <c r="AB11" i="38"/>
  <c r="AC10" i="38"/>
  <c r="AB9" i="38"/>
  <c r="Q351" i="38"/>
  <c r="P350" i="38"/>
  <c r="P352" i="38"/>
  <c r="U227" i="38"/>
  <c r="T226" i="38"/>
  <c r="T228" i="38"/>
  <c r="AA41" i="38"/>
  <c r="Z40" i="38"/>
  <c r="Z42" i="38"/>
  <c r="X102" i="38"/>
  <c r="X104" i="38"/>
  <c r="Y103" i="38"/>
  <c r="W165" i="38"/>
  <c r="V164" i="38"/>
  <c r="V166" i="38"/>
  <c r="AT209" i="42" l="1"/>
  <c r="AV204" i="42"/>
  <c r="AW204" i="42" s="1"/>
  <c r="AQ209" i="42"/>
  <c r="AV203" i="42"/>
  <c r="AR209" i="42"/>
  <c r="AR210" i="42" s="1"/>
  <c r="AG320" i="42"/>
  <c r="AF321" i="42"/>
  <c r="AF319" i="42"/>
  <c r="AV207" i="42"/>
  <c r="AW207" i="42" s="1"/>
  <c r="AI259" i="42"/>
  <c r="AI257" i="42"/>
  <c r="AT210" i="42"/>
  <c r="AU209" i="42"/>
  <c r="AU210" i="42" s="1"/>
  <c r="AJ257" i="42"/>
  <c r="AJ259" i="42"/>
  <c r="AI289" i="42"/>
  <c r="AG290" i="42"/>
  <c r="AG288" i="42"/>
  <c r="AJ289" i="42"/>
  <c r="AH289" i="42"/>
  <c r="AH259" i="42"/>
  <c r="AH257" i="42"/>
  <c r="AF352" i="42"/>
  <c r="AF350" i="42"/>
  <c r="AG351" i="42"/>
  <c r="AQ210" i="42"/>
  <c r="AW172" i="42"/>
  <c r="AV178" i="42"/>
  <c r="AW178" i="42" s="1"/>
  <c r="AV206" i="42"/>
  <c r="AW206" i="42" s="1"/>
  <c r="AV117" i="42"/>
  <c r="AW86" i="42"/>
  <c r="AV205" i="42"/>
  <c r="AW205" i="42" s="1"/>
  <c r="AV208" i="42"/>
  <c r="AW208" i="42" s="1"/>
  <c r="AS209" i="42"/>
  <c r="AS210" i="42" s="1"/>
  <c r="T257" i="38"/>
  <c r="T259" i="38"/>
  <c r="U258" i="38"/>
  <c r="Q350" i="38"/>
  <c r="R351" i="38"/>
  <c r="Q352" i="38"/>
  <c r="S320" i="38"/>
  <c r="R319" i="38"/>
  <c r="R321" i="38"/>
  <c r="AB41" i="38"/>
  <c r="AA40" i="38"/>
  <c r="AA42" i="38"/>
  <c r="AC11" i="38"/>
  <c r="AC9" i="38"/>
  <c r="AD10" i="38"/>
  <c r="AA72" i="38"/>
  <c r="Z71" i="38"/>
  <c r="Z73" i="38"/>
  <c r="S290" i="38"/>
  <c r="T289" i="38"/>
  <c r="S288" i="38"/>
  <c r="X165" i="38"/>
  <c r="W164" i="38"/>
  <c r="W166" i="38"/>
  <c r="X135" i="38"/>
  <c r="Y134" i="38"/>
  <c r="X133" i="38"/>
  <c r="Y102" i="38"/>
  <c r="Y104" i="38"/>
  <c r="Z103" i="38"/>
  <c r="V227" i="38"/>
  <c r="U226" i="38"/>
  <c r="U228" i="38"/>
  <c r="V195" i="38"/>
  <c r="V197" i="38"/>
  <c r="W196" i="38"/>
  <c r="AV235" i="42" l="1"/>
  <c r="AV236" i="42"/>
  <c r="AW236" i="42" s="1"/>
  <c r="AV239" i="42"/>
  <c r="AW239" i="42" s="1"/>
  <c r="AJ351" i="42"/>
  <c r="AH351" i="42"/>
  <c r="AI351" i="42"/>
  <c r="AG352" i="42"/>
  <c r="AG350" i="42"/>
  <c r="AS240" i="42"/>
  <c r="AS241" i="42" s="1"/>
  <c r="AQ240" i="42"/>
  <c r="AG321" i="42"/>
  <c r="AG319" i="42"/>
  <c r="AH320" i="42"/>
  <c r="AJ320" i="42"/>
  <c r="AI320" i="42"/>
  <c r="AQ241" i="42"/>
  <c r="AI290" i="42"/>
  <c r="AI288" i="42"/>
  <c r="AV238" i="42"/>
  <c r="AW238" i="42" s="1"/>
  <c r="AT240" i="42"/>
  <c r="AV234" i="42"/>
  <c r="AR240" i="42"/>
  <c r="AR241" i="42" s="1"/>
  <c r="AV237" i="42"/>
  <c r="AW237" i="42" s="1"/>
  <c r="AH290" i="42"/>
  <c r="AH288" i="42"/>
  <c r="AT241" i="42"/>
  <c r="AW203" i="42"/>
  <c r="AV209" i="42"/>
  <c r="AW209" i="42" s="1"/>
  <c r="AW117" i="42"/>
  <c r="AV148" i="42"/>
  <c r="AW235" i="42"/>
  <c r="AJ290" i="42"/>
  <c r="AJ288" i="42"/>
  <c r="AU240" i="42"/>
  <c r="AU241" i="42" s="1"/>
  <c r="Y165" i="38"/>
  <c r="X164" i="38"/>
  <c r="X166" i="38"/>
  <c r="R352" i="38"/>
  <c r="S351" i="38"/>
  <c r="R350" i="38"/>
  <c r="AA73" i="38"/>
  <c r="AA71" i="38"/>
  <c r="AB72" i="38"/>
  <c r="AA103" i="38"/>
  <c r="Z102" i="38"/>
  <c r="Z104" i="38"/>
  <c r="T290" i="38"/>
  <c r="U289" i="38"/>
  <c r="T288" i="38"/>
  <c r="AD11" i="38"/>
  <c r="AD9" i="38"/>
  <c r="AE10" i="38"/>
  <c r="U259" i="38"/>
  <c r="U257" i="38"/>
  <c r="V258" i="38"/>
  <c r="S321" i="38"/>
  <c r="T320" i="38"/>
  <c r="S319" i="38"/>
  <c r="Y135" i="38"/>
  <c r="Z134" i="38"/>
  <c r="Y133" i="38"/>
  <c r="AC41" i="38"/>
  <c r="AB40" i="38"/>
  <c r="AB42" i="38"/>
  <c r="V228" i="38"/>
  <c r="W227" i="38"/>
  <c r="V226" i="38"/>
  <c r="X196" i="38"/>
  <c r="W195" i="38"/>
  <c r="W197" i="38"/>
  <c r="AV269" i="42" l="1"/>
  <c r="AW269" i="42" s="1"/>
  <c r="AV268" i="42"/>
  <c r="AW268" i="42" s="1"/>
  <c r="AT271" i="42"/>
  <c r="AT272" i="42"/>
  <c r="AQ271" i="42"/>
  <c r="AH352" i="42"/>
  <c r="AH350" i="42"/>
  <c r="AQ272" i="42"/>
  <c r="AS271" i="42"/>
  <c r="AS272" i="42" s="1"/>
  <c r="AI352" i="42"/>
  <c r="AI350" i="42"/>
  <c r="AI321" i="42"/>
  <c r="AI319" i="42"/>
  <c r="AV240" i="42"/>
  <c r="AW240" i="42" s="1"/>
  <c r="AW234" i="42"/>
  <c r="AJ319" i="42"/>
  <c r="AJ321" i="42"/>
  <c r="AJ352" i="42"/>
  <c r="AJ350" i="42"/>
  <c r="AV270" i="42"/>
  <c r="AW270" i="42" s="1"/>
  <c r="AV179" i="42"/>
  <c r="AW148" i="42"/>
  <c r="AH321" i="42"/>
  <c r="AH319" i="42"/>
  <c r="AU271" i="42"/>
  <c r="AU272" i="42" s="1"/>
  <c r="AR271" i="42"/>
  <c r="AR272" i="42" s="1"/>
  <c r="AV265" i="42"/>
  <c r="AV267" i="42"/>
  <c r="AW267" i="42" s="1"/>
  <c r="AV266" i="42"/>
  <c r="AW266" i="42" s="1"/>
  <c r="V257" i="38"/>
  <c r="V259" i="38"/>
  <c r="W258" i="38"/>
  <c r="S352" i="38"/>
  <c r="T351" i="38"/>
  <c r="S350" i="38"/>
  <c r="T321" i="38"/>
  <c r="U320" i="38"/>
  <c r="T319" i="38"/>
  <c r="AD41" i="38"/>
  <c r="AC40" i="38"/>
  <c r="AC42" i="38"/>
  <c r="Y196" i="38"/>
  <c r="X195" i="38"/>
  <c r="X197" i="38"/>
  <c r="AA134" i="38"/>
  <c r="Z133" i="38"/>
  <c r="Z135" i="38"/>
  <c r="AE9" i="38"/>
  <c r="AF10" i="38"/>
  <c r="AE11" i="38"/>
  <c r="AB103" i="38"/>
  <c r="AA102" i="38"/>
  <c r="AA104" i="38"/>
  <c r="W228" i="38"/>
  <c r="X227" i="38"/>
  <c r="W226" i="38"/>
  <c r="V289" i="38"/>
  <c r="U290" i="38"/>
  <c r="U288" i="38"/>
  <c r="AB73" i="38"/>
  <c r="AB71" i="38"/>
  <c r="AC72" i="38"/>
  <c r="Z165" i="38"/>
  <c r="Y164" i="38"/>
  <c r="Y166" i="38"/>
  <c r="AS302" i="42" l="1"/>
  <c r="AS303" i="42" s="1"/>
  <c r="AT302" i="42"/>
  <c r="AT303" i="42" s="1"/>
  <c r="AV297" i="42"/>
  <c r="AW297" i="42" s="1"/>
  <c r="AR302" i="42"/>
  <c r="AR303" i="42" s="1"/>
  <c r="AV296" i="42"/>
  <c r="AV299" i="42"/>
  <c r="AW299" i="42" s="1"/>
  <c r="AV301" i="42"/>
  <c r="AW301" i="42" s="1"/>
  <c r="AV210" i="42"/>
  <c r="AW179" i="42"/>
  <c r="AV271" i="42"/>
  <c r="AW271" i="42" s="1"/>
  <c r="AW265" i="42"/>
  <c r="AV298" i="42"/>
  <c r="AW298" i="42" s="1"/>
  <c r="AQ302" i="42"/>
  <c r="AQ303" i="42" s="1"/>
  <c r="AV300" i="42"/>
  <c r="AW300" i="42" s="1"/>
  <c r="AU302" i="42"/>
  <c r="AU303" i="42" s="1"/>
  <c r="AT364" i="42"/>
  <c r="AU364" i="42"/>
  <c r="AS364" i="42"/>
  <c r="AB134" i="38"/>
  <c r="AA133" i="38"/>
  <c r="AA135" i="38"/>
  <c r="U319" i="38"/>
  <c r="U321" i="38"/>
  <c r="V320" i="38"/>
  <c r="AC73" i="38"/>
  <c r="AC71" i="38"/>
  <c r="AD72" i="38"/>
  <c r="AC103" i="38"/>
  <c r="AB102" i="38"/>
  <c r="AB104" i="38"/>
  <c r="Z196" i="38"/>
  <c r="Y195" i="38"/>
  <c r="Y197" i="38"/>
  <c r="U351" i="38"/>
  <c r="T350" i="38"/>
  <c r="T352" i="38"/>
  <c r="W289" i="38"/>
  <c r="V288" i="38"/>
  <c r="V290" i="38"/>
  <c r="AF9" i="38"/>
  <c r="AG10" i="38"/>
  <c r="AF11" i="38"/>
  <c r="W259" i="38"/>
  <c r="X258" i="38"/>
  <c r="W257" i="38"/>
  <c r="Z166" i="38"/>
  <c r="AA165" i="38"/>
  <c r="Z164" i="38"/>
  <c r="Y227" i="38"/>
  <c r="X226" i="38"/>
  <c r="X228" i="38"/>
  <c r="AE41" i="38"/>
  <c r="AD40" i="38"/>
  <c r="AD42" i="38"/>
  <c r="AU333" i="42" l="1"/>
  <c r="AU334" i="42" s="1"/>
  <c r="AV332" i="42"/>
  <c r="AW332" i="42" s="1"/>
  <c r="AW296" i="42"/>
  <c r="AV302" i="42"/>
  <c r="AW302" i="42" s="1"/>
  <c r="AV361" i="42"/>
  <c r="AR364" i="42"/>
  <c r="AT334" i="42"/>
  <c r="AS333" i="42"/>
  <c r="AS334" i="42" s="1"/>
  <c r="AV329" i="42"/>
  <c r="AW329" i="42" s="1"/>
  <c r="AQ333" i="42"/>
  <c r="AQ334" i="42" s="1"/>
  <c r="AR333" i="42"/>
  <c r="AR334" i="42" s="1"/>
  <c r="AV327" i="42"/>
  <c r="AV330" i="42"/>
  <c r="AW330" i="42" s="1"/>
  <c r="AV241" i="42"/>
  <c r="AW210" i="42"/>
  <c r="AV331" i="42"/>
  <c r="AW331" i="42" s="1"/>
  <c r="AT333" i="42"/>
  <c r="AV328" i="42"/>
  <c r="AW328" i="42" s="1"/>
  <c r="AA166" i="38"/>
  <c r="AA164" i="38"/>
  <c r="AB165" i="38"/>
  <c r="X289" i="38"/>
  <c r="W290" i="38"/>
  <c r="W288" i="38"/>
  <c r="V351" i="38"/>
  <c r="U350" i="38"/>
  <c r="U352" i="38"/>
  <c r="AF41" i="38"/>
  <c r="AE40" i="38"/>
  <c r="AE42" i="38"/>
  <c r="Y258" i="38"/>
  <c r="X257" i="38"/>
  <c r="X259" i="38"/>
  <c r="AC104" i="38"/>
  <c r="AD103" i="38"/>
  <c r="AC102" i="38"/>
  <c r="Z227" i="38"/>
  <c r="Y226" i="38"/>
  <c r="Y228" i="38"/>
  <c r="AJ10" i="38"/>
  <c r="AH10" i="38"/>
  <c r="AG9" i="38"/>
  <c r="AI10" i="38"/>
  <c r="AG11" i="38"/>
  <c r="W320" i="38"/>
  <c r="V321" i="38"/>
  <c r="V319" i="38"/>
  <c r="AA196" i="38"/>
  <c r="Z195" i="38"/>
  <c r="Z197" i="38"/>
  <c r="AD73" i="38"/>
  <c r="AD71" i="38"/>
  <c r="AE72" i="38"/>
  <c r="AC134" i="38"/>
  <c r="AB133" i="38"/>
  <c r="AB135" i="38"/>
  <c r="AW361" i="42" l="1"/>
  <c r="AV364" i="42"/>
  <c r="AW364" i="42" s="1"/>
  <c r="AV272" i="42"/>
  <c r="AW241" i="42"/>
  <c r="AW327" i="42"/>
  <c r="AV333" i="42"/>
  <c r="AW333" i="42" s="1"/>
  <c r="AH9" i="38"/>
  <c r="AH11" i="38"/>
  <c r="AJ11" i="38"/>
  <c r="AJ9" i="38"/>
  <c r="Z258" i="38"/>
  <c r="Y257" i="38"/>
  <c r="Y259" i="38"/>
  <c r="AD134" i="38"/>
  <c r="AC133" i="38"/>
  <c r="AC135" i="38"/>
  <c r="X290" i="38"/>
  <c r="X288" i="38"/>
  <c r="Y289" i="38"/>
  <c r="AE73" i="38"/>
  <c r="AE71" i="38"/>
  <c r="AF72" i="38"/>
  <c r="X320" i="38"/>
  <c r="W319" i="38"/>
  <c r="W321" i="38"/>
  <c r="AA227" i="38"/>
  <c r="Z226" i="38"/>
  <c r="Z228" i="38"/>
  <c r="AB164" i="38"/>
  <c r="AB166" i="38"/>
  <c r="AC165" i="38"/>
  <c r="V350" i="38"/>
  <c r="W351" i="38"/>
  <c r="V352" i="38"/>
  <c r="AB196" i="38"/>
  <c r="AA195" i="38"/>
  <c r="AA197" i="38"/>
  <c r="AF42" i="38"/>
  <c r="AG41" i="38"/>
  <c r="AF40" i="38"/>
  <c r="AI9" i="38"/>
  <c r="AI11" i="38"/>
  <c r="AD104" i="38"/>
  <c r="AE103" i="38"/>
  <c r="AD102" i="38"/>
  <c r="AR20" i="38" l="1"/>
  <c r="AR21" i="38"/>
  <c r="AQ20" i="38"/>
  <c r="AQ17" i="38"/>
  <c r="AQ19" i="38"/>
  <c r="AR17" i="38"/>
  <c r="AT17" i="38"/>
  <c r="AR19" i="38"/>
  <c r="AQ21" i="38"/>
  <c r="AR18" i="38"/>
  <c r="AT18" i="38"/>
  <c r="AQ22" i="38"/>
  <c r="AQ18" i="38"/>
  <c r="AT19" i="38"/>
  <c r="AT22" i="38"/>
  <c r="AR22" i="38"/>
  <c r="AT20" i="38"/>
  <c r="AT21" i="38"/>
  <c r="AU22" i="38"/>
  <c r="AU21" i="38"/>
  <c r="AU18" i="38"/>
  <c r="AS19" i="38"/>
  <c r="AU17" i="38"/>
  <c r="AS21" i="38"/>
  <c r="AS18" i="38"/>
  <c r="AS22" i="38"/>
  <c r="AU19" i="38"/>
  <c r="AS17" i="38"/>
  <c r="AV303" i="42"/>
  <c r="AW272" i="42"/>
  <c r="AF103" i="38"/>
  <c r="AE102" i="38"/>
  <c r="AE104" i="38"/>
  <c r="AB197" i="38"/>
  <c r="AC196" i="38"/>
  <c r="AB195" i="38"/>
  <c r="Y288" i="38"/>
  <c r="Z289" i="38"/>
  <c r="Y290" i="38"/>
  <c r="Z259" i="38"/>
  <c r="AA258" i="38"/>
  <c r="Z257" i="38"/>
  <c r="AB227" i="38"/>
  <c r="AA226" i="38"/>
  <c r="AA228" i="38"/>
  <c r="AU20" i="38"/>
  <c r="AS20" i="38"/>
  <c r="X351" i="38"/>
  <c r="W350" i="38"/>
  <c r="W352" i="38"/>
  <c r="AE134" i="38"/>
  <c r="AD133" i="38"/>
  <c r="AD135" i="38"/>
  <c r="AF73" i="38"/>
  <c r="AF71" i="38"/>
  <c r="AG72" i="38"/>
  <c r="AG42" i="38"/>
  <c r="AJ41" i="38"/>
  <c r="AG40" i="38"/>
  <c r="AI41" i="38"/>
  <c r="AH41" i="38"/>
  <c r="AD165" i="38"/>
  <c r="AC164" i="38"/>
  <c r="AC166" i="38"/>
  <c r="Y320" i="38"/>
  <c r="X319" i="38"/>
  <c r="X321" i="38"/>
  <c r="AS23" i="38" l="1"/>
  <c r="AS24" i="38" s="1"/>
  <c r="AT23" i="38"/>
  <c r="AT24" i="38" s="1"/>
  <c r="AV18" i="38"/>
  <c r="AR23" i="38"/>
  <c r="AR24" i="38" s="1"/>
  <c r="AV17" i="38"/>
  <c r="AU23" i="38"/>
  <c r="AU24" i="38" s="1"/>
  <c r="AQ23" i="38"/>
  <c r="AQ24" i="38" s="1"/>
  <c r="AV334" i="42"/>
  <c r="AW334" i="42" s="1"/>
  <c r="AW303" i="42"/>
  <c r="Y351" i="38"/>
  <c r="X350" i="38"/>
  <c r="X352" i="38"/>
  <c r="Z288" i="38"/>
  <c r="Z290" i="38"/>
  <c r="AA289" i="38"/>
  <c r="AC227" i="38"/>
  <c r="AB226" i="38"/>
  <c r="AB228" i="38"/>
  <c r="AC197" i="38"/>
  <c r="AD196" i="38"/>
  <c r="AC195" i="38"/>
  <c r="AI40" i="38"/>
  <c r="AI42" i="38"/>
  <c r="AH72" i="38"/>
  <c r="AJ72" i="38"/>
  <c r="AG71" i="38"/>
  <c r="AI72" i="38"/>
  <c r="AG73" i="38"/>
  <c r="AE165" i="38"/>
  <c r="AD164" i="38"/>
  <c r="AD166" i="38"/>
  <c r="AH40" i="38"/>
  <c r="AH42" i="38"/>
  <c r="AF134" i="38"/>
  <c r="AE133" i="38"/>
  <c r="AE135" i="38"/>
  <c r="AV21" i="38"/>
  <c r="AV20" i="38"/>
  <c r="AB258" i="38"/>
  <c r="AA257" i="38"/>
  <c r="AA259" i="38"/>
  <c r="AJ40" i="38"/>
  <c r="AJ42" i="38"/>
  <c r="AV19" i="38"/>
  <c r="AV22" i="38"/>
  <c r="Y319" i="38"/>
  <c r="Y321" i="38"/>
  <c r="Z320" i="38"/>
  <c r="AG103" i="38"/>
  <c r="AF102" i="38"/>
  <c r="AF104" i="38"/>
  <c r="AU53" i="38" l="1"/>
  <c r="AS49" i="38"/>
  <c r="AQ53" i="38"/>
  <c r="AS52" i="38"/>
  <c r="AR49" i="38"/>
  <c r="AU51" i="38"/>
  <c r="AU52" i="38"/>
  <c r="AQ51" i="38"/>
  <c r="AT52" i="38"/>
  <c r="AS53" i="38"/>
  <c r="AT48" i="38"/>
  <c r="AS48" i="38"/>
  <c r="AQ48" i="38"/>
  <c r="AS50" i="38"/>
  <c r="AQ49" i="38"/>
  <c r="AR50" i="38"/>
  <c r="AQ50" i="38"/>
  <c r="AR53" i="38"/>
  <c r="AU48" i="38"/>
  <c r="AT50" i="38"/>
  <c r="AS51" i="38"/>
  <c r="AT51" i="38"/>
  <c r="AU49" i="38"/>
  <c r="AR48" i="38"/>
  <c r="AT49" i="38"/>
  <c r="AU50" i="38"/>
  <c r="AQ52" i="38"/>
  <c r="AR52" i="38"/>
  <c r="AT53" i="38"/>
  <c r="AR51" i="38"/>
  <c r="AV23" i="38"/>
  <c r="AV24" i="38" s="1"/>
  <c r="AW21" i="38"/>
  <c r="AF165" i="38"/>
  <c r="AE164" i="38"/>
  <c r="AE166" i="38"/>
  <c r="AW19" i="38"/>
  <c r="AW20" i="38"/>
  <c r="AE196" i="38"/>
  <c r="AD195" i="38"/>
  <c r="AD197" i="38"/>
  <c r="AA288" i="38"/>
  <c r="AA290" i="38"/>
  <c r="AB289" i="38"/>
  <c r="AI73" i="38"/>
  <c r="AI71" i="38"/>
  <c r="AA320" i="38"/>
  <c r="Z319" i="38"/>
  <c r="Z321" i="38"/>
  <c r="AW17" i="38"/>
  <c r="AD227" i="38"/>
  <c r="AC226" i="38"/>
  <c r="AC228" i="38"/>
  <c r="AH73" i="38"/>
  <c r="AH71" i="38"/>
  <c r="AJ103" i="38"/>
  <c r="AI103" i="38"/>
  <c r="AG102" i="38"/>
  <c r="AG104" i="38"/>
  <c r="AH103" i="38"/>
  <c r="AF135" i="38"/>
  <c r="AG134" i="38"/>
  <c r="AF133" i="38"/>
  <c r="AW18" i="38"/>
  <c r="AW22" i="38"/>
  <c r="AC258" i="38"/>
  <c r="AB257" i="38"/>
  <c r="AB259" i="38"/>
  <c r="AJ73" i="38"/>
  <c r="AJ71" i="38"/>
  <c r="Y352" i="38"/>
  <c r="Z351" i="38"/>
  <c r="Y350" i="38"/>
  <c r="AT83" i="38" l="1"/>
  <c r="AS80" i="38"/>
  <c r="AT84" i="38"/>
  <c r="AU80" i="38"/>
  <c r="AU79" i="38"/>
  <c r="AT81" i="38"/>
  <c r="AR82" i="38"/>
  <c r="AQ83" i="38"/>
  <c r="AQ79" i="38"/>
  <c r="AQ80" i="38"/>
  <c r="AS83" i="38"/>
  <c r="AS79" i="38"/>
  <c r="AT79" i="38"/>
  <c r="AS82" i="38"/>
  <c r="AR81" i="38"/>
  <c r="AQ84" i="38"/>
  <c r="AU82" i="38"/>
  <c r="AU83" i="38"/>
  <c r="AR80" i="38"/>
  <c r="AU84" i="38"/>
  <c r="AR84" i="38"/>
  <c r="AT80" i="38"/>
  <c r="AS81" i="38"/>
  <c r="AQ82" i="38"/>
  <c r="AS84" i="38"/>
  <c r="AU81" i="38"/>
  <c r="AR79" i="38"/>
  <c r="AQ81" i="38"/>
  <c r="AR83" i="38"/>
  <c r="AT82" i="38"/>
  <c r="AV52" i="38"/>
  <c r="AV53" i="38"/>
  <c r="AW53" i="38" s="1"/>
  <c r="AV50" i="38"/>
  <c r="AS54" i="38"/>
  <c r="AS55" i="38" s="1"/>
  <c r="AV51" i="38"/>
  <c r="AR54" i="38"/>
  <c r="AR55" i="38" s="1"/>
  <c r="AV48" i="38"/>
  <c r="AQ54" i="38"/>
  <c r="AQ55" i="38" s="1"/>
  <c r="AV49" i="38"/>
  <c r="AT54" i="38"/>
  <c r="AT55" i="38" s="1"/>
  <c r="AU54" i="38"/>
  <c r="AU55" i="38" s="1"/>
  <c r="AG135" i="38"/>
  <c r="AJ134" i="38"/>
  <c r="AH134" i="38"/>
  <c r="AI134" i="38"/>
  <c r="AG133" i="38"/>
  <c r="AJ102" i="38"/>
  <c r="AJ104" i="38"/>
  <c r="AA319" i="38"/>
  <c r="AA321" i="38"/>
  <c r="AB320" i="38"/>
  <c r="AD228" i="38"/>
  <c r="AE227" i="38"/>
  <c r="AD226" i="38"/>
  <c r="AC259" i="38"/>
  <c r="AD258" i="38"/>
  <c r="AC257" i="38"/>
  <c r="AH102" i="38"/>
  <c r="AH104" i="38"/>
  <c r="Z352" i="38"/>
  <c r="Z350" i="38"/>
  <c r="AA351" i="38"/>
  <c r="AB290" i="38"/>
  <c r="AC289" i="38"/>
  <c r="AB288" i="38"/>
  <c r="AF196" i="38"/>
  <c r="AE195" i="38"/>
  <c r="AE197" i="38"/>
  <c r="AG165" i="38"/>
  <c r="AF164" i="38"/>
  <c r="AF166" i="38"/>
  <c r="AI102" i="38"/>
  <c r="AI104" i="38"/>
  <c r="AW23" i="38"/>
  <c r="AU111" i="38" l="1"/>
  <c r="AQ112" i="38"/>
  <c r="AT112" i="38"/>
  <c r="AR114" i="38"/>
  <c r="AS113" i="38"/>
  <c r="AR115" i="38"/>
  <c r="AU112" i="38"/>
  <c r="AR111" i="38"/>
  <c r="AQ114" i="38"/>
  <c r="AT113" i="38"/>
  <c r="AS115" i="38"/>
  <c r="AT115" i="38"/>
  <c r="AU113" i="38"/>
  <c r="AU114" i="38"/>
  <c r="AT110" i="38"/>
  <c r="AS114" i="38"/>
  <c r="AR110" i="38"/>
  <c r="AR112" i="38"/>
  <c r="AU115" i="38"/>
  <c r="AQ111" i="38"/>
  <c r="AQ113" i="38"/>
  <c r="AT111" i="38"/>
  <c r="AR113" i="38"/>
  <c r="AS111" i="38"/>
  <c r="AS112" i="38"/>
  <c r="AQ115" i="38"/>
  <c r="AQ110" i="38"/>
  <c r="AU110" i="38"/>
  <c r="AT114" i="38"/>
  <c r="AS110" i="38"/>
  <c r="AV82" i="38"/>
  <c r="AS85" i="38"/>
  <c r="AS86" i="38" s="1"/>
  <c r="AV81" i="38"/>
  <c r="AU85" i="38"/>
  <c r="AU86" i="38" s="1"/>
  <c r="AV54" i="38"/>
  <c r="AV55" i="38" s="1"/>
  <c r="AQ85" i="38"/>
  <c r="AQ86" i="38" s="1"/>
  <c r="AV84" i="38"/>
  <c r="AV80" i="38"/>
  <c r="AR85" i="38"/>
  <c r="AR86" i="38" s="1"/>
  <c r="AV79" i="38"/>
  <c r="AV83" i="38"/>
  <c r="AT85" i="38"/>
  <c r="AT86" i="38" s="1"/>
  <c r="AW49" i="38"/>
  <c r="AW51" i="38"/>
  <c r="AW50" i="38"/>
  <c r="AW48" i="38"/>
  <c r="AW52" i="38"/>
  <c r="AW24" i="38"/>
  <c r="AH165" i="38"/>
  <c r="AG164" i="38"/>
  <c r="AG166" i="38"/>
  <c r="AJ165" i="38"/>
  <c r="AI165" i="38"/>
  <c r="AE228" i="38"/>
  <c r="AE226" i="38"/>
  <c r="AF227" i="38"/>
  <c r="AJ133" i="38"/>
  <c r="AJ135" i="38"/>
  <c r="AB321" i="38"/>
  <c r="AC320" i="38"/>
  <c r="AB319" i="38"/>
  <c r="AI133" i="38"/>
  <c r="AI135" i="38"/>
  <c r="AA352" i="38"/>
  <c r="AA350" i="38"/>
  <c r="AB351" i="38"/>
  <c r="AD257" i="38"/>
  <c r="AD259" i="38"/>
  <c r="AE258" i="38"/>
  <c r="AG196" i="38"/>
  <c r="AF195" i="38"/>
  <c r="AF197" i="38"/>
  <c r="AC290" i="38"/>
  <c r="AD289" i="38"/>
  <c r="AC288" i="38"/>
  <c r="AH135" i="38"/>
  <c r="AH133" i="38"/>
  <c r="AR145" i="38" l="1"/>
  <c r="AT144" i="38"/>
  <c r="AR142" i="38"/>
  <c r="AS143" i="38"/>
  <c r="AS142" i="38"/>
  <c r="AQ141" i="38"/>
  <c r="AS144" i="38"/>
  <c r="AQ144" i="38"/>
  <c r="AR144" i="38"/>
  <c r="AT143" i="38"/>
  <c r="AQ142" i="38"/>
  <c r="AT145" i="38"/>
  <c r="AU143" i="38"/>
  <c r="AU145" i="38"/>
  <c r="AT141" i="38"/>
  <c r="AS141" i="38"/>
  <c r="AQ145" i="38"/>
  <c r="AR146" i="38"/>
  <c r="AU146" i="38"/>
  <c r="AU144" i="38"/>
  <c r="AR143" i="38"/>
  <c r="AQ143" i="38"/>
  <c r="AS146" i="38"/>
  <c r="AS145" i="38"/>
  <c r="AT146" i="38"/>
  <c r="AR141" i="38"/>
  <c r="AQ146" i="38"/>
  <c r="AT142" i="38"/>
  <c r="AU142" i="38"/>
  <c r="AU141" i="38"/>
  <c r="AV112" i="38"/>
  <c r="AQ116" i="38"/>
  <c r="AQ117" i="38" s="1"/>
  <c r="AU116" i="38"/>
  <c r="AU117" i="38" s="1"/>
  <c r="AV114" i="38"/>
  <c r="AV113" i="38"/>
  <c r="AV85" i="38"/>
  <c r="AV86" i="38" s="1"/>
  <c r="AR116" i="38"/>
  <c r="AR117" i="38" s="1"/>
  <c r="AV110" i="38"/>
  <c r="AV111" i="38"/>
  <c r="AS116" i="38"/>
  <c r="AS117" i="38" s="1"/>
  <c r="AV115" i="38"/>
  <c r="AT116" i="38"/>
  <c r="AT117" i="38" s="1"/>
  <c r="AW84" i="38"/>
  <c r="AW83" i="38"/>
  <c r="AW82" i="38"/>
  <c r="AW80" i="38"/>
  <c r="AW81" i="38"/>
  <c r="AW79" i="38"/>
  <c r="AW54" i="38"/>
  <c r="AJ196" i="38"/>
  <c r="AI196" i="38"/>
  <c r="AH196" i="38"/>
  <c r="AG195" i="38"/>
  <c r="AG197" i="38"/>
  <c r="AB352" i="38"/>
  <c r="AC351" i="38"/>
  <c r="AB350" i="38"/>
  <c r="AJ164" i="38"/>
  <c r="AJ166" i="38"/>
  <c r="AI166" i="38"/>
  <c r="AI164" i="38"/>
  <c r="AE257" i="38"/>
  <c r="AE259" i="38"/>
  <c r="AF258" i="38"/>
  <c r="AG227" i="38"/>
  <c r="AF228" i="38"/>
  <c r="AF226" i="38"/>
  <c r="AC321" i="38"/>
  <c r="AD320" i="38"/>
  <c r="AC319" i="38"/>
  <c r="AH166" i="38"/>
  <c r="AH164" i="38"/>
  <c r="AE289" i="38"/>
  <c r="AD288" i="38"/>
  <c r="AD290" i="38"/>
  <c r="AQ173" i="38" l="1"/>
  <c r="AT174" i="38"/>
  <c r="AQ175" i="38"/>
  <c r="AT177" i="38"/>
  <c r="AQ172" i="38"/>
  <c r="AU172" i="38"/>
  <c r="AR172" i="38"/>
  <c r="AQ174" i="38"/>
  <c r="AR176" i="38"/>
  <c r="AU174" i="38"/>
  <c r="AS175" i="38"/>
  <c r="AS174" i="38"/>
  <c r="AT172" i="38"/>
  <c r="AT173" i="38"/>
  <c r="AR174" i="38"/>
  <c r="AU175" i="38"/>
  <c r="AS172" i="38"/>
  <c r="AQ176" i="38"/>
  <c r="AU177" i="38"/>
  <c r="AQ177" i="38"/>
  <c r="AU176" i="38"/>
  <c r="AR177" i="38"/>
  <c r="AS176" i="38"/>
  <c r="AT176" i="38"/>
  <c r="AS177" i="38"/>
  <c r="AS173" i="38"/>
  <c r="AR175" i="38"/>
  <c r="AU173" i="38"/>
  <c r="AT175" i="38"/>
  <c r="AR173" i="38"/>
  <c r="AV144" i="38"/>
  <c r="AV143" i="38"/>
  <c r="AS147" i="38"/>
  <c r="AS148" i="38" s="1"/>
  <c r="AQ147" i="38"/>
  <c r="AQ148" i="38" s="1"/>
  <c r="AT147" i="38"/>
  <c r="AT148" i="38" s="1"/>
  <c r="AV145" i="38"/>
  <c r="AV146" i="38"/>
  <c r="AR147" i="38"/>
  <c r="AR148" i="38" s="1"/>
  <c r="AV141" i="38"/>
  <c r="AV116" i="38"/>
  <c r="AV117" i="38" s="1"/>
  <c r="AU147" i="38"/>
  <c r="AU148" i="38" s="1"/>
  <c r="AV142" i="38"/>
  <c r="AW55" i="38"/>
  <c r="AW113" i="38"/>
  <c r="AW115" i="38"/>
  <c r="AW112" i="38"/>
  <c r="AW111" i="38"/>
  <c r="AW85" i="38"/>
  <c r="AW114" i="38"/>
  <c r="AW110" i="38"/>
  <c r="AI195" i="38"/>
  <c r="AI197" i="38"/>
  <c r="AJ227" i="38"/>
  <c r="AI227" i="38"/>
  <c r="AH227" i="38"/>
  <c r="AG226" i="38"/>
  <c r="AG228" i="38"/>
  <c r="AJ197" i="38"/>
  <c r="AJ195" i="38"/>
  <c r="AE320" i="38"/>
  <c r="AD319" i="38"/>
  <c r="AD321" i="38"/>
  <c r="AG258" i="38"/>
  <c r="AF257" i="38"/>
  <c r="AF259" i="38"/>
  <c r="AF289" i="38"/>
  <c r="AE288" i="38"/>
  <c r="AE290" i="38"/>
  <c r="AC352" i="38"/>
  <c r="AD351" i="38"/>
  <c r="AC350" i="38"/>
  <c r="AH195" i="38"/>
  <c r="AH197" i="38"/>
  <c r="AT207" i="38" l="1"/>
  <c r="AR208" i="38"/>
  <c r="AQ203" i="38"/>
  <c r="AS207" i="38"/>
  <c r="AU204" i="38"/>
  <c r="AQ206" i="38"/>
  <c r="AU207" i="38"/>
  <c r="AQ207" i="38"/>
  <c r="AU205" i="38"/>
  <c r="AQ205" i="38"/>
  <c r="AT206" i="38"/>
  <c r="AT205" i="38"/>
  <c r="AS205" i="38"/>
  <c r="AQ208" i="38"/>
  <c r="AT204" i="38"/>
  <c r="AU206" i="38"/>
  <c r="AS208" i="38"/>
  <c r="AR207" i="38"/>
  <c r="AS203" i="38"/>
  <c r="AR206" i="38"/>
  <c r="AS204" i="38"/>
  <c r="AU203" i="38"/>
  <c r="AR204" i="38"/>
  <c r="AQ204" i="38"/>
  <c r="AS206" i="38"/>
  <c r="AR205" i="38"/>
  <c r="AR203" i="38"/>
  <c r="AU208" i="38"/>
  <c r="AT208" i="38"/>
  <c r="AT203" i="38"/>
  <c r="AR178" i="38"/>
  <c r="AR179" i="38" s="1"/>
  <c r="AV172" i="38"/>
  <c r="AV177" i="38"/>
  <c r="AQ178" i="38"/>
  <c r="AQ179" i="38" s="1"/>
  <c r="AV176" i="38"/>
  <c r="AU178" i="38"/>
  <c r="AU179" i="38" s="1"/>
  <c r="AV147" i="38"/>
  <c r="AV148" i="38" s="1"/>
  <c r="AV174" i="38"/>
  <c r="AS178" i="38"/>
  <c r="AS179" i="38" s="1"/>
  <c r="AV175" i="38"/>
  <c r="AT178" i="38"/>
  <c r="AT179" i="38" s="1"/>
  <c r="AV173" i="38"/>
  <c r="AW145" i="38"/>
  <c r="AW143" i="38"/>
  <c r="AW146" i="38"/>
  <c r="AW116" i="38"/>
  <c r="AW142" i="38"/>
  <c r="AW144" i="38"/>
  <c r="AW86" i="38"/>
  <c r="AW141" i="38"/>
  <c r="AE351" i="38"/>
  <c r="AD352" i="38"/>
  <c r="AD350" i="38"/>
  <c r="AJ258" i="38"/>
  <c r="AH258" i="38"/>
  <c r="AG257" i="38"/>
  <c r="AG259" i="38"/>
  <c r="AI258" i="38"/>
  <c r="AH226" i="38"/>
  <c r="AH228" i="38"/>
  <c r="AI226" i="38"/>
  <c r="AI228" i="38"/>
  <c r="AF290" i="38"/>
  <c r="AG289" i="38"/>
  <c r="AF288" i="38"/>
  <c r="AJ226" i="38"/>
  <c r="AJ228" i="38"/>
  <c r="AF320" i="38"/>
  <c r="AE319" i="38"/>
  <c r="AE321" i="38"/>
  <c r="AQ239" i="38" l="1"/>
  <c r="AS237" i="38"/>
  <c r="AT239" i="38"/>
  <c r="AS238" i="38"/>
  <c r="AR238" i="38"/>
  <c r="AT238" i="38"/>
  <c r="AU235" i="38"/>
  <c r="AR239" i="38"/>
  <c r="AQ237" i="38"/>
  <c r="AQ238" i="38"/>
  <c r="AQ235" i="38"/>
  <c r="AU236" i="38"/>
  <c r="AS235" i="38"/>
  <c r="AR234" i="38"/>
  <c r="AS234" i="38"/>
  <c r="AT235" i="38"/>
  <c r="AT234" i="38"/>
  <c r="AS236" i="38"/>
  <c r="AU238" i="38"/>
  <c r="AT236" i="38"/>
  <c r="AR237" i="38"/>
  <c r="AQ236" i="38"/>
  <c r="AU234" i="38"/>
  <c r="AU239" i="38"/>
  <c r="AR236" i="38"/>
  <c r="AR235" i="38"/>
  <c r="AQ234" i="38"/>
  <c r="AT237" i="38"/>
  <c r="AU237" i="38"/>
  <c r="AS239" i="38"/>
  <c r="AV207" i="38"/>
  <c r="AV206" i="38"/>
  <c r="AV208" i="38"/>
  <c r="AS209" i="38"/>
  <c r="AS210" i="38" s="1"/>
  <c r="AQ209" i="38"/>
  <c r="AQ210" i="38" s="1"/>
  <c r="AV205" i="38"/>
  <c r="AV204" i="38"/>
  <c r="AV178" i="38"/>
  <c r="AV179" i="38" s="1"/>
  <c r="AU209" i="38"/>
  <c r="AU210" i="38" s="1"/>
  <c r="AR209" i="38"/>
  <c r="AR210" i="38" s="1"/>
  <c r="AV203" i="38"/>
  <c r="AT209" i="38"/>
  <c r="AT210" i="38" s="1"/>
  <c r="AW176" i="38"/>
  <c r="AW117" i="38"/>
  <c r="AW147" i="38"/>
  <c r="AW174" i="38"/>
  <c r="AW175" i="38"/>
  <c r="AW173" i="38"/>
  <c r="AW177" i="38"/>
  <c r="AW172" i="38"/>
  <c r="AH259" i="38"/>
  <c r="AH257" i="38"/>
  <c r="AG288" i="38"/>
  <c r="AJ289" i="38"/>
  <c r="AI289" i="38"/>
  <c r="AH289" i="38"/>
  <c r="AG290" i="38"/>
  <c r="AJ257" i="38"/>
  <c r="AJ259" i="38"/>
  <c r="AF351" i="38"/>
  <c r="AE352" i="38"/>
  <c r="AE350" i="38"/>
  <c r="AF321" i="38"/>
  <c r="AF319" i="38"/>
  <c r="AG320" i="38"/>
  <c r="AI257" i="38"/>
  <c r="AI259" i="38"/>
  <c r="AR267" i="38" l="1"/>
  <c r="AS267" i="38"/>
  <c r="AQ270" i="38"/>
  <c r="AU270" i="38"/>
  <c r="AR269" i="38"/>
  <c r="AT265" i="38"/>
  <c r="AR265" i="38"/>
  <c r="AU265" i="38"/>
  <c r="AT270" i="38"/>
  <c r="AT266" i="38"/>
  <c r="AR268" i="38"/>
  <c r="AS269" i="38"/>
  <c r="AQ267" i="38"/>
  <c r="AS266" i="38"/>
  <c r="AQ269" i="38"/>
  <c r="AQ268" i="38"/>
  <c r="AS265" i="38"/>
  <c r="AT269" i="38"/>
  <c r="AQ266" i="38"/>
  <c r="AR266" i="38"/>
  <c r="AQ265" i="38"/>
  <c r="AR270" i="38"/>
  <c r="AU266" i="38"/>
  <c r="AT267" i="38"/>
  <c r="AS268" i="38"/>
  <c r="AU268" i="38"/>
  <c r="AU267" i="38"/>
  <c r="AU269" i="38"/>
  <c r="AT268" i="38"/>
  <c r="AS270" i="38"/>
  <c r="AV209" i="38"/>
  <c r="AV210" i="38" s="1"/>
  <c r="AV236" i="38"/>
  <c r="AT240" i="38"/>
  <c r="AT241" i="38" s="1"/>
  <c r="AR240" i="38"/>
  <c r="AR241" i="38" s="1"/>
  <c r="AV234" i="38"/>
  <c r="AU240" i="38"/>
  <c r="AU241" i="38" s="1"/>
  <c r="AS240" i="38"/>
  <c r="AS241" i="38" s="1"/>
  <c r="AV238" i="38"/>
  <c r="AV239" i="38"/>
  <c r="AV237" i="38"/>
  <c r="AV235" i="38"/>
  <c r="AQ240" i="38"/>
  <c r="AQ241" i="38" s="1"/>
  <c r="AW204" i="38"/>
  <c r="AW208" i="38"/>
  <c r="AW206" i="38"/>
  <c r="AW207" i="38"/>
  <c r="AW205" i="38"/>
  <c r="AW148" i="38"/>
  <c r="AW178" i="38"/>
  <c r="AW203" i="38"/>
  <c r="AG351" i="38"/>
  <c r="AF350" i="38"/>
  <c r="AF352" i="38"/>
  <c r="AH288" i="38"/>
  <c r="AH290" i="38"/>
  <c r="AI288" i="38"/>
  <c r="AI290" i="38"/>
  <c r="AJ288" i="38"/>
  <c r="AJ290" i="38"/>
  <c r="AI320" i="38"/>
  <c r="AG319" i="38"/>
  <c r="AG321" i="38"/>
  <c r="AJ320" i="38"/>
  <c r="AH320" i="38"/>
  <c r="AU301" i="38" l="1"/>
  <c r="AT298" i="38"/>
  <c r="AS300" i="38"/>
  <c r="AT300" i="38"/>
  <c r="AR300" i="38"/>
  <c r="AT296" i="38"/>
  <c r="AQ299" i="38"/>
  <c r="AU300" i="38"/>
  <c r="AQ301" i="38"/>
  <c r="AR298" i="38"/>
  <c r="AT297" i="38"/>
  <c r="AQ297" i="38"/>
  <c r="AQ296" i="38"/>
  <c r="AS301" i="38"/>
  <c r="AS302" i="38" s="1"/>
  <c r="AR296" i="38"/>
  <c r="AQ300" i="38"/>
  <c r="AS297" i="38"/>
  <c r="AS299" i="38"/>
  <c r="AU299" i="38"/>
  <c r="AT301" i="38"/>
  <c r="AU296" i="38"/>
  <c r="AQ298" i="38"/>
  <c r="AR301" i="38"/>
  <c r="AU298" i="38"/>
  <c r="AS296" i="38"/>
  <c r="AS298" i="38"/>
  <c r="AR299" i="38"/>
  <c r="AU297" i="38"/>
  <c r="AT299" i="38"/>
  <c r="AR297" i="38"/>
  <c r="AS271" i="38"/>
  <c r="AS272" i="38" s="1"/>
  <c r="AV267" i="38"/>
  <c r="AV266" i="38"/>
  <c r="AT271" i="38"/>
  <c r="AT272" i="38" s="1"/>
  <c r="AV269" i="38"/>
  <c r="AV268" i="38"/>
  <c r="AU271" i="38"/>
  <c r="AU272" i="38" s="1"/>
  <c r="AQ271" i="38"/>
  <c r="AQ272" i="38" s="1"/>
  <c r="AV270" i="38"/>
  <c r="AV240" i="38"/>
  <c r="AV241" i="38" s="1"/>
  <c r="AR271" i="38"/>
  <c r="AR272" i="38" s="1"/>
  <c r="AV265" i="38"/>
  <c r="AW179" i="38"/>
  <c r="AW237" i="38"/>
  <c r="AW235" i="38"/>
  <c r="AW238" i="38"/>
  <c r="AW236" i="38"/>
  <c r="AW239" i="38"/>
  <c r="AW209" i="38"/>
  <c r="AW234" i="38"/>
  <c r="AI321" i="38"/>
  <c r="AI319" i="38"/>
  <c r="AH319" i="38"/>
  <c r="AH321" i="38"/>
  <c r="AJ321" i="38"/>
  <c r="AJ319" i="38"/>
  <c r="AJ351" i="38"/>
  <c r="AI351" i="38"/>
  <c r="AG350" i="38"/>
  <c r="AG352" i="38"/>
  <c r="AH351" i="38"/>
  <c r="AR330" i="38" l="1"/>
  <c r="AS331" i="38"/>
  <c r="AS330" i="38"/>
  <c r="AS329" i="38"/>
  <c r="AQ327" i="38"/>
  <c r="AS332" i="38"/>
  <c r="AQ332" i="38"/>
  <c r="AR331" i="38"/>
  <c r="AT332" i="38"/>
  <c r="AU329" i="38"/>
  <c r="AU330" i="38"/>
  <c r="AU328" i="38"/>
  <c r="AT331" i="38"/>
  <c r="AU332" i="38"/>
  <c r="AT330" i="38"/>
  <c r="AQ330" i="38"/>
  <c r="AT328" i="38"/>
  <c r="AU331" i="38"/>
  <c r="AU327" i="38"/>
  <c r="AT329" i="38"/>
  <c r="AT327" i="38"/>
  <c r="AQ331" i="38"/>
  <c r="AR332" i="38"/>
  <c r="AR327" i="38"/>
  <c r="AR329" i="38"/>
  <c r="AQ328" i="38"/>
  <c r="AQ329" i="38"/>
  <c r="AR328" i="38"/>
  <c r="AS327" i="38"/>
  <c r="AS328" i="38"/>
  <c r="AS303" i="38"/>
  <c r="AV298" i="38"/>
  <c r="AV299" i="38"/>
  <c r="AW299" i="38" s="1"/>
  <c r="AV301" i="38"/>
  <c r="AR302" i="38"/>
  <c r="AR303" i="38" s="1"/>
  <c r="AV296" i="38"/>
  <c r="AV300" i="38"/>
  <c r="AV297" i="38"/>
  <c r="AQ302" i="38"/>
  <c r="AQ303" i="38" s="1"/>
  <c r="AU302" i="38"/>
  <c r="AU303" i="38" s="1"/>
  <c r="AV271" i="38"/>
  <c r="AV272" i="38" s="1"/>
  <c r="AT302" i="38"/>
  <c r="AT303" i="38" s="1"/>
  <c r="AW267" i="38"/>
  <c r="AW269" i="38"/>
  <c r="AW268" i="38"/>
  <c r="AW266" i="38"/>
  <c r="AW210" i="38"/>
  <c r="AW270" i="38"/>
  <c r="AW265" i="38"/>
  <c r="AW240" i="38"/>
  <c r="AJ352" i="38"/>
  <c r="AJ350" i="38"/>
  <c r="AH352" i="38"/>
  <c r="AH350" i="38"/>
  <c r="AI350" i="38"/>
  <c r="AI352" i="38"/>
  <c r="AS361" i="38" l="1"/>
  <c r="AU361" i="38"/>
  <c r="AV329" i="38"/>
  <c r="AV332" i="38"/>
  <c r="AV302" i="38"/>
  <c r="AV303" i="38" s="1"/>
  <c r="AV330" i="38"/>
  <c r="AS333" i="38"/>
  <c r="AS334" i="38" s="1"/>
  <c r="AU333" i="38"/>
  <c r="AU334" i="38" s="1"/>
  <c r="AR333" i="38"/>
  <c r="AR334" i="38" s="1"/>
  <c r="AV327" i="38"/>
  <c r="AT333" i="38"/>
  <c r="AT334" i="38" s="1"/>
  <c r="AV328" i="38"/>
  <c r="AQ333" i="38"/>
  <c r="AQ334" i="38"/>
  <c r="AS364" i="38"/>
  <c r="AS365" i="38" s="1"/>
  <c r="AU364" i="38"/>
  <c r="AU365" i="38" s="1"/>
  <c r="AT364" i="38"/>
  <c r="AT365" i="38" s="1"/>
  <c r="AV331" i="38"/>
  <c r="AW298" i="38"/>
  <c r="AW300" i="38"/>
  <c r="AW301" i="38"/>
  <c r="AW297" i="38"/>
  <c r="AW271" i="38"/>
  <c r="AW241" i="38"/>
  <c r="AW296" i="38"/>
  <c r="AV333" i="38" l="1"/>
  <c r="AV334" i="38" s="1"/>
  <c r="AV361" i="38"/>
  <c r="AV364" i="38" s="1"/>
  <c r="AV365" i="38" s="1"/>
  <c r="AW365" i="38" s="1"/>
  <c r="AR364" i="38"/>
  <c r="AR365" i="38" s="1"/>
  <c r="AW272" i="38"/>
  <c r="AW302" i="38"/>
  <c r="AW331" i="38"/>
  <c r="AW332" i="38"/>
  <c r="AW329" i="38"/>
  <c r="AW330" i="38"/>
  <c r="AW328" i="38"/>
  <c r="AW327" i="38"/>
  <c r="AW303" i="38" l="1"/>
  <c r="AW360" i="38"/>
  <c r="AW363" i="38"/>
  <c r="AW333" i="38"/>
  <c r="AW359" i="38"/>
  <c r="AW361" i="38"/>
  <c r="AW362" i="38"/>
  <c r="AW358" i="38"/>
  <c r="AW364" i="38" l="1"/>
  <c r="AW334" i="3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4" authorId="0" shapeId="0" xr:uid="{8B9BD825-44B1-412B-9DD5-E27C1E42C0A9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D5" authorId="0" shapeId="0" xr:uid="{B4F9E709-4AC8-4D0B-8E95-63D8C98CB051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AO5" authorId="0" shapeId="0" xr:uid="{AEF7034D-0D4E-4C03-99F4-C2FF00CE0E44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D6" authorId="0" shapeId="0" xr:uid="{9EFAB36A-5DA9-4B03-938D-A3CACA69A96F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AO6" authorId="0" shapeId="0" xr:uid="{BD106AAB-2279-4E2C-89F0-7489FF4E7949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AY17" authorId="0" shapeId="0" xr:uid="{D9CD1EB8-D63E-4649-B9C2-8DC17E1E49D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48" authorId="0" shapeId="0" xr:uid="{35FCB854-ABCC-475D-BF91-02E02900B45C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79" authorId="0" shapeId="0" xr:uid="{3C45BA09-4A9B-4D89-98E3-D24C5326BC5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110" authorId="0" shapeId="0" xr:uid="{AC68EF5E-6175-4FC6-AE31-796BC06E962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141" authorId="0" shapeId="0" xr:uid="{EFCEC991-14EB-4AD9-9560-DA2FA16A7A86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172" authorId="0" shapeId="0" xr:uid="{DA943E8F-F3C4-4674-A9E3-211679CD1AC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203" authorId="0" shapeId="0" xr:uid="{BA38FECD-1DF7-4E8A-978E-A9FE9359FCD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234" authorId="0" shapeId="0" xr:uid="{1F237F6F-AA7B-4C27-A70F-72B106CF003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265" authorId="0" shapeId="0" xr:uid="{724E9C5C-6FF9-43C1-9725-636705F072AB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296" authorId="0" shapeId="0" xr:uid="{D8E72BCE-86D0-46DE-8E46-EFC074191E7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327" authorId="0" shapeId="0" xr:uid="{C1FBF8AF-9BA0-4C6A-BB44-8A7FADC93E9B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358" authorId="0" shapeId="0" xr:uid="{2DCC1B7D-D79D-4719-AFBE-F302939F5F1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E3" authorId="0" shapeId="0" xr:uid="{E9D11DFB-AACE-4E92-BE27-B0E4AFA86883}">
      <text>
        <r>
          <rPr>
            <b/>
            <sz val="9"/>
            <color indexed="81"/>
            <rFont val="ＭＳ ゴシック"/>
            <family val="3"/>
            <charset val="128"/>
          </rPr>
          <t>「YYYY/MM/DD」形式で入力
 入力例：2025/08/01
 表示は「令和7年8月1日」となる</t>
        </r>
      </text>
    </comment>
    <comment ref="O7" authorId="0" shapeId="0" xr:uid="{47C72D01-F907-4C0B-8733-D38A347B8F90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O8" authorId="0" shapeId="0" xr:uid="{D0A87886-7A79-4BB3-B652-D2A045F27AF2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O9" authorId="0" shapeId="0" xr:uid="{ECA30D41-4646-4EF7-97C4-C148A6CFE950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O10" authorId="0" shapeId="0" xr:uid="{CD81CDF1-DBD7-4623-A78C-CCD679816E28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O11" authorId="0" shapeId="0" xr:uid="{40BA037A-6A64-4BA9-91A5-40E11AF2484B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4" authorId="0" shapeId="0" xr:uid="{E62F2CDF-836E-47C7-9B88-FC57FD39D64F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D5" authorId="0" shapeId="0" xr:uid="{6C28F738-7EBA-4582-874D-730B88D14987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AO5" authorId="0" shapeId="0" xr:uid="{4EF88F90-65A9-4728-9BF5-F9BC29C7F399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D6" authorId="0" shapeId="0" xr:uid="{24D453B9-37FC-4534-8823-B44AC93FF185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AO6" authorId="0" shapeId="0" xr:uid="{D5EF5446-7D2D-4DA8-9EB6-806F2C97E9DD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AY17" authorId="0" shapeId="0" xr:uid="{F1C7C37B-F57A-4DFC-ACA2-05E797BB652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48" authorId="0" shapeId="0" xr:uid="{4A5C9E84-0BDF-4D96-ABD0-C5C40BC8E2B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79" authorId="0" shapeId="0" xr:uid="{939CE349-A601-463A-B0CB-4382FB5DA37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110" authorId="0" shapeId="0" xr:uid="{B35EB780-A565-486F-94B7-C939F7B9C50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141" authorId="0" shapeId="0" xr:uid="{0F6CA1ED-473E-4CA4-998A-AE63034DD79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172" authorId="0" shapeId="0" xr:uid="{7991E0E9-8268-4675-BCED-DEFFAD4958B6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203" authorId="0" shapeId="0" xr:uid="{1E94083C-E38F-409C-90B0-1DFA94336B1B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234" authorId="0" shapeId="0" xr:uid="{8442AA6D-9FFF-4976-931F-C3DD64BF348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265" authorId="0" shapeId="0" xr:uid="{356A7A79-B6ED-4772-AECD-F5BD291DF6C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296" authorId="0" shapeId="0" xr:uid="{E4EB2105-27BD-455D-84DB-501DDEB9E78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327" authorId="0" shapeId="0" xr:uid="{E6E80049-6771-4C16-881B-C562E33E20C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  <comment ref="AY358" authorId="0" shapeId="0" xr:uid="{163BC837-81E0-45E3-A971-B0F5FEC4E5E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自動で判定
 ×がなく、○があれば○
 ひとつでも×があれば×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E3" authorId="0" shapeId="0" xr:uid="{0324AEBD-D44F-42C7-962B-6028D079D4F1}">
      <text>
        <r>
          <rPr>
            <b/>
            <sz val="9"/>
            <color indexed="81"/>
            <rFont val="ＭＳ ゴシック"/>
            <family val="3"/>
            <charset val="128"/>
          </rPr>
          <t>「YYYY/MM/DD」形式で入力
 入力例：2025/08/01
 表示は「令和7年8月1日」となる</t>
        </r>
      </text>
    </comment>
    <comment ref="O7" authorId="0" shapeId="0" xr:uid="{6EB87C5C-02AD-41A7-8CEB-2968C515952B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O8" authorId="0" shapeId="0" xr:uid="{40E6B61F-B987-4475-9697-E32BA5FD2EFE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O9" authorId="0" shapeId="0" xr:uid="{186B1E12-55DB-4008-AB5B-D07658219BA4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O10" authorId="0" shapeId="0" xr:uid="{B97361B8-D602-4544-BC71-285FAFF6A14F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  <comment ref="O11" authorId="0" shapeId="0" xr:uid="{CFAC26FB-741B-4A22-8EB0-E99258C3B98E}">
      <text>
        <r>
          <rPr>
            <b/>
            <sz val="9"/>
            <color indexed="81"/>
            <rFont val="MS P ゴシック"/>
            <family val="3"/>
            <charset val="128"/>
          </rPr>
          <t>基本情報より自動的に表示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<sst xmlns="http://schemas.openxmlformats.org/spreadsheetml/2006/main" count="2889" uniqueCount="165">
  <si>
    <t>備考</t>
    <rPh sb="0" eb="2">
      <t>ビコウ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</si>
  <si>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</si>
  <si>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</si>
  <si>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</si>
  <si>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</si>
  <si>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</si>
  <si>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○</t>
  </si>
  <si>
    <t>記事</t>
    <rPh sb="0" eb="2">
      <t>キジ</t>
    </rPh>
    <phoneticPr fontId="1"/>
  </si>
  <si>
    <t>天候</t>
    <rPh sb="0" eb="2">
      <t>テンコウ</t>
    </rPh>
    <phoneticPr fontId="1"/>
  </si>
  <si>
    <t>憲法記念日</t>
    <phoneticPr fontId="1"/>
  </si>
  <si>
    <t>みどりの日</t>
    <phoneticPr fontId="1"/>
  </si>
  <si>
    <t>こどもの日</t>
    <phoneticPr fontId="1"/>
  </si>
  <si>
    <t>★</t>
    <phoneticPr fontId="1"/>
  </si>
  <si>
    <t>◎</t>
  </si>
  <si>
    <t>◎</t>
    <phoneticPr fontId="1"/>
  </si>
  <si>
    <t>★</t>
  </si>
  <si>
    <t>■</t>
  </si>
  <si>
    <t>■</t>
    <phoneticPr fontId="1"/>
  </si>
  <si>
    <t>☆</t>
  </si>
  <si>
    <t>─</t>
  </si>
  <si>
    <t>ロ</t>
    <phoneticPr fontId="1"/>
  </si>
  <si>
    <t>晴</t>
  </si>
  <si>
    <t>雨</t>
  </si>
  <si>
    <t>曇</t>
  </si>
  <si>
    <t>対象期間</t>
    <rPh sb="0" eb="4">
      <t>タイショウキカン</t>
    </rPh>
    <phoneticPr fontId="1"/>
  </si>
  <si>
    <t>工　　期</t>
    <rPh sb="0" eb="1">
      <t>コウ</t>
    </rPh>
    <rPh sb="3" eb="4">
      <t>キ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</si>
  <si>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</si>
  <si>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現場閉所率</t>
    <rPh sb="0" eb="5">
      <t>ゲンバヘイショリツ</t>
    </rPh>
    <phoneticPr fontId="1"/>
  </si>
  <si>
    <t>週</t>
    <rPh sb="0" eb="1">
      <t>シュウ</t>
    </rPh>
    <phoneticPr fontId="1"/>
  </si>
  <si>
    <t>－</t>
  </si>
  <si>
    <t>イ</t>
  </si>
  <si>
    <t>通期の週休２日</t>
    <rPh sb="0" eb="2">
      <t>ツウキ</t>
    </rPh>
    <rPh sb="3" eb="5">
      <t>シュウキュウ</t>
    </rPh>
    <rPh sb="6" eb="7">
      <t>ニチ</t>
    </rPh>
    <phoneticPr fontId="1"/>
  </si>
  <si>
    <t>月単位の週休２日</t>
    <rPh sb="0" eb="3">
      <t>ツキタンイ</t>
    </rPh>
    <rPh sb="4" eb="6">
      <t>シュウキュウ</t>
    </rPh>
    <rPh sb="7" eb="8">
      <t>ニチ</t>
    </rPh>
    <phoneticPr fontId="1"/>
  </si>
  <si>
    <t>【通期の週休２日　達成判定】</t>
    <rPh sb="1" eb="3">
      <t>ツウキ</t>
    </rPh>
    <rPh sb="4" eb="6">
      <t>シュウキュウ</t>
    </rPh>
    <rPh sb="7" eb="8">
      <t>ニチ</t>
    </rPh>
    <rPh sb="9" eb="13">
      <t>タッセイハンテイ</t>
    </rPh>
    <phoneticPr fontId="1"/>
  </si>
  <si>
    <t>ロ/イ</t>
    <phoneticPr fontId="1"/>
  </si>
  <si>
    <t>判定</t>
    <rPh sb="0" eb="2">
      <t>ハンテイ</t>
    </rPh>
    <phoneticPr fontId="1"/>
  </si>
  <si>
    <t>年月</t>
    <rPh sb="0" eb="1">
      <t>ネン</t>
    </rPh>
    <rPh sb="1" eb="2">
      <t>ツキ</t>
    </rPh>
    <phoneticPr fontId="1"/>
  </si>
  <si>
    <t>完全週休２日（土日）</t>
    <rPh sb="0" eb="4">
      <t>カンゼンシュウキュウ</t>
    </rPh>
    <rPh sb="5" eb="6">
      <t>ニチ</t>
    </rPh>
    <rPh sb="7" eb="9">
      <t>ドニチ</t>
    </rPh>
    <phoneticPr fontId="1"/>
  </si>
  <si>
    <t>総合判定</t>
    <rPh sb="0" eb="4">
      <t>ソウゴウハンテイ</t>
    </rPh>
    <phoneticPr fontId="1"/>
  </si>
  <si>
    <t>【備考】</t>
    <rPh sb="1" eb="3">
      <t>ビコウ</t>
    </rPh>
    <phoneticPr fontId="1"/>
  </si>
  <si>
    <t>現場代理人</t>
    <rPh sb="0" eb="5">
      <t>ゲンバダイリニン</t>
    </rPh>
    <phoneticPr fontId="1"/>
  </si>
  <si>
    <t>総括監督員</t>
    <rPh sb="0" eb="2">
      <t>ソウカツ</t>
    </rPh>
    <rPh sb="2" eb="4">
      <t>カントク</t>
    </rPh>
    <rPh sb="4" eb="5">
      <t>イン</t>
    </rPh>
    <phoneticPr fontId="1"/>
  </si>
  <si>
    <t>×</t>
  </si>
  <si>
    <t>副監督員</t>
    <rPh sb="0" eb="4">
      <t>フクカントクイン</t>
    </rPh>
    <phoneticPr fontId="1"/>
  </si>
  <si>
    <t>監督員</t>
    <rPh sb="0" eb="2">
      <t>カントク</t>
    </rPh>
    <rPh sb="2" eb="3">
      <t>イン</t>
    </rPh>
    <phoneticPr fontId="1"/>
  </si>
  <si>
    <t>主任監督員</t>
    <rPh sb="0" eb="2">
      <t>シュニン</t>
    </rPh>
    <rPh sb="2" eb="5">
      <t>カントクイン</t>
    </rPh>
    <phoneticPr fontId="1"/>
  </si>
  <si>
    <t>年</t>
    <rPh sb="0" eb="1">
      <t>ネン</t>
    </rPh>
    <phoneticPr fontId="1"/>
  </si>
  <si>
    <t>（様式５号）</t>
    <phoneticPr fontId="1"/>
  </si>
  <si>
    <t>一級河川　●●●川　護岸改修工事（▲▲▲橋上流右岸Ｒ７）</t>
    <phoneticPr fontId="1"/>
  </si>
  <si>
    <t>契約日</t>
    <rPh sb="0" eb="3">
      <t>ケイヤクビ</t>
    </rPh>
    <phoneticPr fontId="1"/>
  </si>
  <si>
    <t>現場着手日</t>
    <rPh sb="0" eb="5">
      <t>ゲンバチャクシュビ</t>
    </rPh>
    <phoneticPr fontId="1"/>
  </si>
  <si>
    <t>雨天により休工</t>
  </si>
  <si>
    <t>雨天により休工</t>
    <phoneticPr fontId="1"/>
  </si>
  <si>
    <t>昭和の日</t>
    <rPh sb="0" eb="2">
      <t>ショウワ</t>
    </rPh>
    <rPh sb="3" eb="4">
      <t>ヒ</t>
    </rPh>
    <phoneticPr fontId="1"/>
  </si>
  <si>
    <t>ＧＷによる休工</t>
    <rPh sb="5" eb="7">
      <t>キュウコウ</t>
    </rPh>
    <phoneticPr fontId="1"/>
  </si>
  <si>
    <t>海の日</t>
    <rPh sb="0" eb="1">
      <t>ウミ</t>
    </rPh>
    <rPh sb="2" eb="3">
      <t>ヒ</t>
    </rPh>
    <phoneticPr fontId="1"/>
  </si>
  <si>
    <t>山の日</t>
    <rPh sb="0" eb="1">
      <t>ヤマ</t>
    </rPh>
    <rPh sb="2" eb="3">
      <t>ヒ</t>
    </rPh>
    <phoneticPr fontId="1"/>
  </si>
  <si>
    <t>敬老の日</t>
    <rPh sb="0" eb="2">
      <t>ケイロウ</t>
    </rPh>
    <rPh sb="3" eb="4">
      <t>ヒ</t>
    </rPh>
    <phoneticPr fontId="1"/>
  </si>
  <si>
    <t>秋分の日</t>
    <rPh sb="0" eb="2">
      <t>シュウブン</t>
    </rPh>
    <rPh sb="3" eb="4">
      <t>ヒ</t>
    </rPh>
    <phoneticPr fontId="1"/>
  </si>
  <si>
    <t>スポーツの日</t>
    <rPh sb="5" eb="6">
      <t>ヒ</t>
    </rPh>
    <phoneticPr fontId="1"/>
  </si>
  <si>
    <t>文化の日</t>
    <rPh sb="0" eb="2">
      <t>ブンカ</t>
    </rPh>
    <rPh sb="3" eb="4">
      <t>ヒ</t>
    </rPh>
    <phoneticPr fontId="1"/>
  </si>
  <si>
    <t>勤労感謝の日</t>
    <rPh sb="0" eb="4">
      <t>キンロウカンシャ</t>
    </rPh>
    <rPh sb="5" eb="6">
      <t>ヒ</t>
    </rPh>
    <phoneticPr fontId="1"/>
  </si>
  <si>
    <t>振替休日</t>
    <rPh sb="0" eb="2">
      <t>フリカ</t>
    </rPh>
    <rPh sb="2" eb="4">
      <t>キュウジツ</t>
    </rPh>
    <phoneticPr fontId="1"/>
  </si>
  <si>
    <t>年末年始休暇</t>
    <rPh sb="0" eb="2">
      <t>ネンマツ</t>
    </rPh>
    <rPh sb="2" eb="4">
      <t>ネンシ</t>
    </rPh>
    <rPh sb="4" eb="6">
      <t>キュウカ</t>
    </rPh>
    <phoneticPr fontId="1"/>
  </si>
  <si>
    <t>成人の日</t>
    <rPh sb="0" eb="2">
      <t>セイジン</t>
    </rPh>
    <rPh sb="3" eb="4">
      <t>ヒ</t>
    </rPh>
    <phoneticPr fontId="1"/>
  </si>
  <si>
    <t>建国記念の日</t>
    <rPh sb="0" eb="4">
      <t>ケンコクキネン</t>
    </rPh>
    <rPh sb="5" eb="6">
      <t>ヒ</t>
    </rPh>
    <phoneticPr fontId="1"/>
  </si>
  <si>
    <t>雪</t>
  </si>
  <si>
    <t>（午前稼働）</t>
    <rPh sb="1" eb="3">
      <t>ゴゼン</t>
    </rPh>
    <rPh sb="3" eb="5">
      <t>カドウ</t>
    </rPh>
    <phoneticPr fontId="1"/>
  </si>
  <si>
    <t>（午後稼働）</t>
    <rPh sb="1" eb="5">
      <t>ゴゴカドウ</t>
    </rPh>
    <phoneticPr fontId="1"/>
  </si>
  <si>
    <t>現場完成日</t>
    <rPh sb="0" eb="5">
      <t>ゲンバカンセイビ</t>
    </rPh>
    <phoneticPr fontId="1"/>
  </si>
  <si>
    <t>工事完了日</t>
    <rPh sb="0" eb="5">
      <t>コウジカンリョウビ</t>
    </rPh>
    <phoneticPr fontId="1"/>
  </si>
  <si>
    <t>天皇誕生日</t>
    <rPh sb="0" eb="5">
      <t>テンノウタンジョウビ</t>
    </rPh>
    <phoneticPr fontId="1"/>
  </si>
  <si>
    <t>春分の日</t>
    <rPh sb="0" eb="2">
      <t>シュンブン</t>
    </rPh>
    <rPh sb="3" eb="4">
      <t>ヒ</t>
    </rPh>
    <phoneticPr fontId="1"/>
  </si>
  <si>
    <t>19日の振替休工</t>
    <rPh sb="2" eb="3">
      <t>ニチ</t>
    </rPh>
    <rPh sb="4" eb="6">
      <t>フリカ</t>
    </rPh>
    <rPh sb="6" eb="8">
      <t>キュウコウ</t>
    </rPh>
    <phoneticPr fontId="1"/>
  </si>
  <si>
    <t>完全週休２日（土日）</t>
  </si>
  <si>
    <t>■
■</t>
    <phoneticPr fontId="1"/>
  </si>
  <si>
    <t>行番号</t>
    <rPh sb="0" eb="3">
      <t>ギョウバンゴウ</t>
    </rPh>
    <phoneticPr fontId="1"/>
  </si>
  <si>
    <t>年月</t>
    <rPh sb="0" eb="2">
      <t>ネンツキ</t>
    </rPh>
    <phoneticPr fontId="1"/>
  </si>
  <si>
    <t>休工日数</t>
    <rPh sb="0" eb="4">
      <t>キュウコウニッスウ</t>
    </rPh>
    <phoneticPr fontId="1"/>
  </si>
  <si>
    <t>「週休２日工事」休工計画（実施）表</t>
    <rPh sb="1" eb="3">
      <t>シュウキュウ</t>
    </rPh>
    <rPh sb="4" eb="5">
      <t>ニチ</t>
    </rPh>
    <rPh sb="5" eb="7">
      <t>コウジ</t>
    </rPh>
    <rPh sb="10" eb="12">
      <t>ケイカク</t>
    </rPh>
    <rPh sb="13" eb="15">
      <t>ジッシ</t>
    </rPh>
    <rPh sb="16" eb="17">
      <t>オモテ</t>
    </rPh>
    <phoneticPr fontId="1"/>
  </si>
  <si>
    <t>「週休２日工事」休工状況報告書</t>
    <rPh sb="8" eb="10">
      <t>キュウコウ</t>
    </rPh>
    <rPh sb="10" eb="12">
      <t>ジョウキョウ</t>
    </rPh>
    <rPh sb="12" eb="15">
      <t>ホウコクショ</t>
    </rPh>
    <phoneticPr fontId="1"/>
  </si>
  <si>
    <t>現場閉所率算定／達成判定表</t>
    <rPh sb="0" eb="5">
      <t>ゲンバヘイショリツ</t>
    </rPh>
    <rPh sb="5" eb="7">
      <t>サンテイ</t>
    </rPh>
    <rPh sb="8" eb="12">
      <t>タッセイハンテイ</t>
    </rPh>
    <rPh sb="12" eb="13">
      <t>ヒョウ</t>
    </rPh>
    <phoneticPr fontId="1"/>
  </si>
  <si>
    <t>「週休２日工事」基本情報入力</t>
    <rPh sb="1" eb="3">
      <t>シュウキュウ</t>
    </rPh>
    <rPh sb="4" eb="5">
      <t>ニチ</t>
    </rPh>
    <rPh sb="5" eb="7">
      <t>コウジ</t>
    </rPh>
    <rPh sb="8" eb="12">
      <t>キホンジョウホウ</t>
    </rPh>
    <rPh sb="12" eb="14">
      <t>ニュウリョク</t>
    </rPh>
    <phoneticPr fontId="1"/>
  </si>
  <si>
    <t>受注者名</t>
    <rPh sb="0" eb="4">
      <t>ジュチュウシャメイ</t>
    </rPh>
    <phoneticPr fontId="1"/>
  </si>
  <si>
    <t>（自）</t>
    <rPh sb="1" eb="2">
      <t>ジ</t>
    </rPh>
    <phoneticPr fontId="1"/>
  </si>
  <si>
    <t>（至）</t>
    <rPh sb="1" eb="2">
      <t>イタル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</si>
  <si>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</si>
  <si>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</si>
  <si>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）</t>
    <phoneticPr fontId="1"/>
  </si>
  <si>
    <t>取組形式（現場着手前）</t>
    <rPh sb="0" eb="4">
      <t>トリクミケイシキ</t>
    </rPh>
    <rPh sb="5" eb="7">
      <t>ゲンバ</t>
    </rPh>
    <rPh sb="7" eb="10">
      <t>チャクシュマエ</t>
    </rPh>
    <phoneticPr fontId="1"/>
  </si>
  <si>
    <t>（</t>
    <phoneticPr fontId="1"/>
  </si>
  <si>
    <t>【注意事項】</t>
    <rPh sb="1" eb="3">
      <t>チュウイ</t>
    </rPh>
    <rPh sb="3" eb="5">
      <t>ジコウ</t>
    </rPh>
    <phoneticPr fontId="1"/>
  </si>
  <si>
    <t>◆◆◆建設株式会社</t>
    <rPh sb="3" eb="5">
      <t>ケンセツ</t>
    </rPh>
    <rPh sb="5" eb="9">
      <t>カブシキカイシャ</t>
    </rPh>
    <phoneticPr fontId="1"/>
  </si>
  <si>
    <t>【完全週休２日（土日）達成判定】</t>
    <phoneticPr fontId="1"/>
  </si>
  <si>
    <t>【月単位の週休２日　達成判定】</t>
    <phoneticPr fontId="1"/>
  </si>
  <si>
    <t>対象期間日数</t>
    <rPh sb="0" eb="2">
      <t>タイショウ</t>
    </rPh>
    <rPh sb="2" eb="4">
      <t>キカン</t>
    </rPh>
    <rPh sb="4" eb="6">
      <t>ニッスウ</t>
    </rPh>
    <phoneticPr fontId="1"/>
  </si>
  <si>
    <t>土日</t>
    <rPh sb="0" eb="2">
      <t>ドニチ</t>
    </rPh>
    <phoneticPr fontId="1"/>
  </si>
  <si>
    <t>土日以外</t>
    <rPh sb="0" eb="2">
      <t>ドニチ</t>
    </rPh>
    <rPh sb="2" eb="4">
      <t>イガイ</t>
    </rPh>
    <phoneticPr fontId="1"/>
  </si>
  <si>
    <t>振替休工</t>
    <rPh sb="0" eb="2">
      <t>フリカ</t>
    </rPh>
    <rPh sb="2" eb="4">
      <t>キュウコウ</t>
    </rPh>
    <phoneticPr fontId="1"/>
  </si>
  <si>
    <t>休工日数合計</t>
    <rPh sb="0" eb="4">
      <t>キュウコウニッスウ</t>
    </rPh>
    <rPh sb="4" eb="6">
      <t>ゴウケイ</t>
    </rPh>
    <phoneticPr fontId="1"/>
  </si>
  <si>
    <t>項目</t>
    <rPh sb="0" eb="2">
      <t>コウモク</t>
    </rPh>
    <phoneticPr fontId="1"/>
  </si>
  <si>
    <t>悪天候による
休工</t>
    <rPh sb="0" eb="3">
      <t>アクテンコウ</t>
    </rPh>
    <rPh sb="7" eb="9">
      <t>キュウコウ</t>
    </rPh>
    <phoneticPr fontId="1"/>
  </si>
  <si>
    <t>完全週休２日
（土日）</t>
    <rPh sb="0" eb="2">
      <t>カンゼン</t>
    </rPh>
    <rPh sb="2" eb="4">
      <t>シュウキュウ</t>
    </rPh>
    <rPh sb="5" eb="6">
      <t>ニチ</t>
    </rPh>
    <rPh sb="8" eb="10">
      <t>ドニチ</t>
    </rPh>
    <phoneticPr fontId="1"/>
  </si>
  <si>
    <t>後片付け</t>
    <rPh sb="0" eb="3">
      <t>アトカタヅ</t>
    </rPh>
    <phoneticPr fontId="1"/>
  </si>
  <si>
    <t>準備</t>
    <rPh sb="0" eb="2">
      <t>ジュンビ</t>
    </rPh>
    <phoneticPr fontId="1"/>
  </si>
  <si>
    <t>達成</t>
  </si>
  <si>
    <t>達成判定（週別）</t>
    <rPh sb="0" eb="4">
      <t>タッセイハンテイ</t>
    </rPh>
    <rPh sb="5" eb="6">
      <t>シュウ</t>
    </rPh>
    <rPh sb="6" eb="7">
      <t>ベツ</t>
    </rPh>
    <phoneticPr fontId="1"/>
  </si>
  <si>
    <t>達成判定（形式別）</t>
    <rPh sb="0" eb="4">
      <t>タッセイハンテイ</t>
    </rPh>
    <rPh sb="5" eb="7">
      <t>ケイシキ</t>
    </rPh>
    <rPh sb="7" eb="8">
      <t>ベツ</t>
    </rPh>
    <phoneticPr fontId="1"/>
  </si>
  <si>
    <t>未達成</t>
  </si>
  <si>
    <t>出力判定</t>
    <rPh sb="0" eb="2">
      <t>シュツリョク</t>
    </rPh>
    <rPh sb="2" eb="4">
      <t>ハンテイ</t>
    </rPh>
    <phoneticPr fontId="1"/>
  </si>
  <si>
    <t>月別</t>
    <rPh sb="0" eb="2">
      <t>ツキベツ</t>
    </rPh>
    <phoneticPr fontId="1"/>
  </si>
  <si>
    <t>通期</t>
    <rPh sb="0" eb="2">
      <t>ツウキ</t>
    </rPh>
    <phoneticPr fontId="1"/>
  </si>
  <si>
    <t>取組形式（着手前）</t>
    <rPh sb="0" eb="1">
      <t>ト</t>
    </rPh>
    <rPh sb="1" eb="2">
      <t>ク</t>
    </rPh>
    <rPh sb="2" eb="4">
      <t>ケイシキ</t>
    </rPh>
    <rPh sb="5" eb="7">
      <t>チャクシュ</t>
    </rPh>
    <rPh sb="7" eb="8">
      <t>マエ</t>
    </rPh>
    <phoneticPr fontId="1"/>
  </si>
  <si>
    <t>取組形式（完成時）</t>
    <rPh sb="0" eb="1">
      <t>ト</t>
    </rPh>
    <rPh sb="1" eb="2">
      <t>ク</t>
    </rPh>
    <rPh sb="2" eb="4">
      <t>ケイシキ</t>
    </rPh>
    <rPh sb="5" eb="8">
      <t>カンセイジ</t>
    </rPh>
    <rPh sb="8" eb="9">
      <t>チャクゼン</t>
    </rPh>
    <phoneticPr fontId="1"/>
  </si>
  <si>
    <t>対象期間</t>
    <rPh sb="0" eb="1">
      <t>タイ</t>
    </rPh>
    <rPh sb="1" eb="2">
      <t>ゾウ</t>
    </rPh>
    <rPh sb="2" eb="3">
      <t>キ</t>
    </rPh>
    <rPh sb="3" eb="4">
      <t>アイダ</t>
    </rPh>
    <phoneticPr fontId="1"/>
  </si>
  <si>
    <t>工期</t>
    <rPh sb="0" eb="1">
      <t>コウ</t>
    </rPh>
    <rPh sb="1" eb="2">
      <t>キ</t>
    </rPh>
    <phoneticPr fontId="1"/>
  </si>
  <si>
    <t>工事名</t>
    <rPh sb="0" eb="1">
      <t>コウ</t>
    </rPh>
    <rPh sb="1" eb="2">
      <t>コト</t>
    </rPh>
    <rPh sb="2" eb="3">
      <t>メイ</t>
    </rPh>
    <phoneticPr fontId="1"/>
  </si>
  <si>
    <t>月単位の週休２日</t>
  </si>
  <si>
    <t>年月日：</t>
    <rPh sb="0" eb="3">
      <t>ネンガッピ</t>
    </rPh>
    <phoneticPr fontId="1"/>
  </si>
  <si>
    <t>【判定方法】</t>
    <rPh sb="1" eb="5">
      <t>ハンテイホウホウ</t>
    </rPh>
    <phoneticPr fontId="1"/>
  </si>
  <si>
    <t>最終月で「○」となっている場合は「達成」と判定する。</t>
    <rPh sb="0" eb="2">
      <t>サイシュウ</t>
    </rPh>
    <rPh sb="2" eb="3">
      <t>ツキ</t>
    </rPh>
    <rPh sb="13" eb="15">
      <t>バアイ</t>
    </rPh>
    <rPh sb="17" eb="19">
      <t>タッセイ</t>
    </rPh>
    <rPh sb="21" eb="23">
      <t>ハンテイ</t>
    </rPh>
    <phoneticPr fontId="1"/>
  </si>
  <si>
    <t>各月で「○」となっている場合は「達成」と判定する。</t>
    <rPh sb="0" eb="2">
      <t>カクツキ</t>
    </rPh>
    <rPh sb="12" eb="14">
      <t>バアイ</t>
    </rPh>
    <rPh sb="16" eb="18">
      <t>タッセイ</t>
    </rPh>
    <rPh sb="20" eb="22">
      <t>ハンテイ</t>
    </rPh>
    <phoneticPr fontId="1"/>
  </si>
  <si>
    <t>主任(監理)技術者</t>
    <rPh sb="0" eb="2">
      <t>シュニン</t>
    </rPh>
    <rPh sb="3" eb="5">
      <t>カンリ</t>
    </rPh>
    <phoneticPr fontId="1"/>
  </si>
  <si>
    <t>関係機関協議・稼働</t>
    <rPh sb="0" eb="4">
      <t>カンケイキカン</t>
    </rPh>
    <rPh sb="4" eb="6">
      <t>キョウギ</t>
    </rPh>
    <rPh sb="7" eb="9">
      <t>カドウ</t>
    </rPh>
    <phoneticPr fontId="1"/>
  </si>
  <si>
    <t>行幅</t>
    <rPh sb="0" eb="2">
      <t>ギョウハバ</t>
    </rPh>
    <phoneticPr fontId="1"/>
  </si>
  <si>
    <t>※削除しないで下さい！</t>
    <rPh sb="1" eb="3">
      <t>サクジョ</t>
    </rPh>
    <rPh sb="7" eb="8">
      <t>クダ</t>
    </rPh>
    <phoneticPr fontId="1"/>
  </si>
  <si>
    <t>完全週休２日（土日） 判定</t>
    <rPh sb="11" eb="13">
      <t>ハンテイ</t>
    </rPh>
    <phoneticPr fontId="1"/>
  </si>
  <si>
    <t>月単位の週休２日 判定</t>
    <rPh sb="9" eb="11">
      <t>ハンテイ</t>
    </rPh>
    <phoneticPr fontId="1"/>
  </si>
  <si>
    <t>通期の週休２日 判定</t>
    <rPh sb="8" eb="10">
      <t>ハンテイ</t>
    </rPh>
    <phoneticPr fontId="1"/>
  </si>
  <si>
    <r>
      <t>　　　各週において、</t>
    </r>
    <r>
      <rPr>
        <u/>
        <sz val="10"/>
        <rFont val="ＭＳ ゴシック"/>
        <family val="3"/>
        <charset val="128"/>
      </rPr>
      <t>土日に休工（現場閉所）を実施していれば「○」</t>
    </r>
    <r>
      <rPr>
        <sz val="10"/>
        <rFont val="ＭＳ ゴシック"/>
        <family val="3"/>
        <charset val="128"/>
      </rPr>
      <t>とする。　なお、土日以外の計画休工を設定し実施した場合は、現場閉所率が28.5%（2日/7日）以上の水準で「○」とする。</t>
    </r>
    <phoneticPr fontId="1"/>
  </si>
  <si>
    <t>　　　また、暦や対象期間外の設定の都合により１週間あたり7日の対象期間が設定できない週においては、実施状況を確認のうえ判定するものとする。</t>
    <phoneticPr fontId="1"/>
  </si>
  <si>
    <r>
      <t>　　　対象期間内の全ての月において、</t>
    </r>
    <r>
      <rPr>
        <u/>
        <sz val="10"/>
        <rFont val="ＭＳ ゴシック"/>
        <family val="3"/>
        <charset val="128"/>
      </rPr>
      <t>現場閉所率が28.5％（8日／28日）以上の水準で「○」</t>
    </r>
    <r>
      <rPr>
        <sz val="10"/>
        <rFont val="ＭＳ ゴシック"/>
        <family val="3"/>
        <charset val="128"/>
      </rPr>
      <t>とする。　ただし、暦上の土日の閉所では28.5％に満たない月は、その月の土日の合計日数に閉所を行っていれば「○」とみなす。</t>
    </r>
    <phoneticPr fontId="1"/>
  </si>
  <si>
    <t>　　１．毎月５日までに前月分までを累計したものを監督職員に提出すること。</t>
    <rPh sb="26" eb="28">
      <t>ショクイン</t>
    </rPh>
    <phoneticPr fontId="1"/>
  </si>
  <si>
    <t>　　２．本報告書を提出する時は、前月分の「週休２日工事」休工計画（実施）表（様式４号）を併せて提出する</t>
    <rPh sb="4" eb="5">
      <t>ホン</t>
    </rPh>
    <rPh sb="5" eb="8">
      <t>ホウコクショ</t>
    </rPh>
    <rPh sb="9" eb="11">
      <t>テイシュツ</t>
    </rPh>
    <rPh sb="13" eb="14">
      <t>トキ</t>
    </rPh>
    <rPh sb="38" eb="40">
      <t>ヨウシキ</t>
    </rPh>
    <rPh sb="41" eb="42">
      <t>ゴウ</t>
    </rPh>
    <rPh sb="44" eb="45">
      <t>アワ</t>
    </rPh>
    <rPh sb="47" eb="49">
      <t>テイシュツ</t>
    </rPh>
    <phoneticPr fontId="1"/>
  </si>
  <si>
    <t>　　　　こと。</t>
    <phoneticPr fontId="1"/>
  </si>
  <si>
    <t>　　１．様式４号、様式５号を作成する前に入力して下さい。</t>
    <rPh sb="4" eb="6">
      <t>ヨウシキ</t>
    </rPh>
    <rPh sb="7" eb="8">
      <t>ゴウ</t>
    </rPh>
    <rPh sb="9" eb="11">
      <t>ヨウシキ</t>
    </rPh>
    <rPh sb="12" eb="13">
      <t>ゴウ</t>
    </rPh>
    <rPh sb="14" eb="16">
      <t>サクセイ</t>
    </rPh>
    <rPh sb="18" eb="19">
      <t>マエ</t>
    </rPh>
    <rPh sb="20" eb="22">
      <t>ニュウリョク</t>
    </rPh>
    <rPh sb="24" eb="25">
      <t>クダ</t>
    </rPh>
    <phoneticPr fontId="1"/>
  </si>
  <si>
    <t>　　２．工期や対象期間に変更が発生した場合は、最新の期間を入力して下さい。</t>
    <rPh sb="4" eb="6">
      <t>コウキ</t>
    </rPh>
    <rPh sb="7" eb="11">
      <t>タイショウキカン</t>
    </rPh>
    <rPh sb="12" eb="14">
      <t>ヘンコウ</t>
    </rPh>
    <rPh sb="15" eb="17">
      <t>ハッセイ</t>
    </rPh>
    <rPh sb="19" eb="21">
      <t>バアイ</t>
    </rPh>
    <rPh sb="23" eb="25">
      <t>サイシン</t>
    </rPh>
    <rPh sb="26" eb="28">
      <t>キカン</t>
    </rPh>
    <rPh sb="29" eb="31">
      <t>ニュウリョク</t>
    </rPh>
    <rPh sb="33" eb="34">
      <t>クダ</t>
    </rPh>
    <phoneticPr fontId="1"/>
  </si>
  <si>
    <t>　　３．当該ページの印刷は不要です。</t>
    <rPh sb="4" eb="6">
      <t>トウガイ</t>
    </rPh>
    <rPh sb="10" eb="12">
      <t>インサツ</t>
    </rPh>
    <rPh sb="13" eb="15">
      <t>フヨウ</t>
    </rPh>
    <phoneticPr fontId="1"/>
  </si>
  <si>
    <t>□</t>
  </si>
  <si>
    <t>　　　　　　─：対象期間外（準備期間、後片付け期間、夏季休暇、年末年始休暇、工場製作のみ実施している期間、工事全体を一時中止している期間、発注者があらかじめ対象外としている期間、受注者の責によらず現場</t>
  </si>
  <si>
    <t>　　３．行が不足する場合は、行を追加すること。</t>
    <rPh sb="4" eb="5">
      <t>ギョウ</t>
    </rPh>
    <rPh sb="6" eb="8">
      <t>フソク</t>
    </rPh>
    <rPh sb="10" eb="12">
      <t>バアイ</t>
    </rPh>
    <rPh sb="14" eb="15">
      <t>ギョウ</t>
    </rPh>
    <rPh sb="16" eb="18">
      <t>ツイカ</t>
    </rPh>
    <phoneticPr fontId="1"/>
  </si>
  <si>
    <t>「週休２日工事」休工計画（実施）表</t>
    <rPh sb="0" eb="1">
      <t>オモテ</t>
    </rPh>
    <phoneticPr fontId="1"/>
  </si>
  <si>
    <t>□</t>
    <phoneticPr fontId="1"/>
  </si>
  <si>
    <t>夏季休暇</t>
    <rPh sb="0" eb="2">
      <t>カキ</t>
    </rPh>
    <rPh sb="2" eb="4">
      <t>キュウカ</t>
    </rPh>
    <phoneticPr fontId="1"/>
  </si>
  <si>
    <r>
      <t>　　　対象期間の</t>
    </r>
    <r>
      <rPr>
        <u/>
        <sz val="10"/>
        <rFont val="ＭＳ ゴシック"/>
        <family val="3"/>
        <charset val="128"/>
      </rPr>
      <t>現場閉所率が 28.5%（8日/28日）以上の水準で「○」</t>
    </r>
    <r>
      <rPr>
        <sz val="10"/>
        <rFont val="ＭＳ ゴシック"/>
        <family val="3"/>
        <charset val="128"/>
      </rPr>
      <t>とする。</t>
    </r>
    <phoneticPr fontId="1"/>
  </si>
  <si>
    <t>（様式４号）</t>
  </si>
  <si>
    <t>【凡例】　　□：計画休工（土日）　　☆：土日以外の計画休工（祝日、振替休日、受注者独自の休日）</t>
    <rPh sb="1" eb="3">
      <t>ハンレイ</t>
    </rPh>
    <phoneticPr fontId="1"/>
  </si>
  <si>
    <t>　　　　　　■：実施休工（土日）　　★：土日以外の実施休工（祝日、振替休日、受注者独自の休日）　　▲：悪天候による休工　　◎：振替休工</t>
    <rPh sb="8" eb="10">
      <t>ジッシ</t>
    </rPh>
    <rPh sb="25" eb="27">
      <t>ジッシ</t>
    </rPh>
    <rPh sb="51" eb="54">
      <t>アクテンコウ</t>
    </rPh>
    <rPh sb="57" eb="59">
      <t>キュウコウ</t>
    </rPh>
    <rPh sb="63" eb="65">
      <t>フリカエ</t>
    </rPh>
    <rPh sb="65" eb="67">
      <t>キュウコウ</t>
    </rPh>
    <phoneticPr fontId="1"/>
  </si>
  <si>
    <t>▲</t>
  </si>
  <si>
    <t>▲</t>
    <phoneticPr fontId="1"/>
  </si>
  <si>
    <t>　　　　　　　　　　　　　　作業を余儀なくされる期間　等）</t>
    <rPh sb="14" eb="16">
      <t>サギョウ</t>
    </rPh>
    <phoneticPr fontId="1"/>
  </si>
  <si>
    <t>18日の振替休工</t>
    <rPh sb="2" eb="3">
      <t>ニチ</t>
    </rPh>
    <rPh sb="4" eb="6">
      <t>フリカ</t>
    </rPh>
    <rPh sb="6" eb="8">
      <t>キュウコウ</t>
    </rPh>
    <phoneticPr fontId="1"/>
  </si>
  <si>
    <t>12日の振替休工</t>
    <rPh sb="2" eb="3">
      <t>ニチ</t>
    </rPh>
    <rPh sb="4" eb="6">
      <t>フリカ</t>
    </rPh>
    <rPh sb="6" eb="8">
      <t>キュウコウ</t>
    </rPh>
    <phoneticPr fontId="1"/>
  </si>
  <si>
    <t>雨天休工に伴う稼働</t>
    <rPh sb="0" eb="2">
      <t>ウテン</t>
    </rPh>
    <rPh sb="2" eb="4">
      <t>キュウコウ</t>
    </rPh>
    <rPh sb="5" eb="6">
      <t>トモナ</t>
    </rPh>
    <rPh sb="7" eb="9">
      <t>カドウ</t>
    </rPh>
    <phoneticPr fontId="1"/>
  </si>
  <si>
    <t>6月5週目：7月1週目と合わせて実施状況を確認した結果、○と判定</t>
    <rPh sb="1" eb="2">
      <t>ガツ</t>
    </rPh>
    <rPh sb="3" eb="5">
      <t>シュウメ</t>
    </rPh>
    <rPh sb="7" eb="8">
      <t>ガツ</t>
    </rPh>
    <rPh sb="9" eb="11">
      <t>シュウメ</t>
    </rPh>
    <rPh sb="12" eb="13">
      <t>ア</t>
    </rPh>
    <rPh sb="16" eb="18">
      <t>ジッシ</t>
    </rPh>
    <rPh sb="30" eb="32">
      <t>ハンテイ</t>
    </rPh>
    <phoneticPr fontId="1"/>
  </si>
  <si>
    <t>7月5週目：8月1週目と合わせて実施状況を確認した結果、○と判定</t>
    <rPh sb="1" eb="2">
      <t>ガツ</t>
    </rPh>
    <rPh sb="3" eb="5">
      <t>シュウメ</t>
    </rPh>
    <rPh sb="7" eb="8">
      <t>ガツ</t>
    </rPh>
    <rPh sb="9" eb="11">
      <t>シュウメ</t>
    </rPh>
    <rPh sb="12" eb="13">
      <t>ア</t>
    </rPh>
    <rPh sb="16" eb="18">
      <t>ジッシ</t>
    </rPh>
    <rPh sb="30" eb="32">
      <t>ハンテイ</t>
    </rPh>
    <phoneticPr fontId="1"/>
  </si>
  <si>
    <t>7月3週目：同一週外の振替休工であるため、×と判定（7/18）</t>
    <rPh sb="1" eb="2">
      <t>ガツ</t>
    </rPh>
    <rPh sb="3" eb="5">
      <t>シュウメ</t>
    </rPh>
    <rPh sb="6" eb="8">
      <t>ドウイツ</t>
    </rPh>
    <rPh sb="8" eb="9">
      <t>シュウ</t>
    </rPh>
    <rPh sb="9" eb="10">
      <t>ガイ</t>
    </rPh>
    <rPh sb="11" eb="13">
      <t>フリカエ</t>
    </rPh>
    <rPh sb="13" eb="15">
      <t>キュウコウ</t>
    </rPh>
    <rPh sb="23" eb="25">
      <t>ハンテイ</t>
    </rPh>
    <phoneticPr fontId="1"/>
  </si>
  <si>
    <t>8月2週目：実施状況を確認した結果、○と判定（対象期間が平日のみであるため）</t>
    <rPh sb="1" eb="2">
      <t>ガツ</t>
    </rPh>
    <rPh sb="3" eb="5">
      <t>シュウメ</t>
    </rPh>
    <rPh sb="6" eb="8">
      <t>ジッシ</t>
    </rPh>
    <rPh sb="20" eb="22">
      <t>ハンテイ</t>
    </rPh>
    <phoneticPr fontId="1"/>
  </si>
  <si>
    <t>8月6週目：9月1週目と合わせて実施状況を確認した結果、○と判定</t>
    <rPh sb="1" eb="2">
      <t>ガツ</t>
    </rPh>
    <rPh sb="3" eb="5">
      <t>シュウメ</t>
    </rPh>
    <rPh sb="7" eb="8">
      <t>ガツ</t>
    </rPh>
    <rPh sb="9" eb="11">
      <t>シュウメ</t>
    </rPh>
    <rPh sb="12" eb="13">
      <t>ア</t>
    </rPh>
    <rPh sb="16" eb="18">
      <t>ジッシ</t>
    </rPh>
    <rPh sb="30" eb="32">
      <t>ハンテイ</t>
    </rPh>
    <phoneticPr fontId="1"/>
  </si>
  <si>
    <t>9月3週目：同一週の振替休工であるため、○と判定（9/20）</t>
    <rPh sb="1" eb="2">
      <t>ガツ</t>
    </rPh>
    <rPh sb="3" eb="5">
      <t>シュウメ</t>
    </rPh>
    <phoneticPr fontId="1"/>
  </si>
  <si>
    <t>10月5週目：11月1週目と合わせて実施状況を確認した結果、○と判定</t>
    <rPh sb="2" eb="3">
      <t>ガツ</t>
    </rPh>
    <rPh sb="4" eb="6">
      <t>シュウメ</t>
    </rPh>
    <rPh sb="9" eb="10">
      <t>ガツ</t>
    </rPh>
    <rPh sb="11" eb="13">
      <t>シュウメ</t>
    </rPh>
    <rPh sb="14" eb="15">
      <t>ア</t>
    </rPh>
    <rPh sb="18" eb="20">
      <t>ジッシ</t>
    </rPh>
    <rPh sb="32" eb="34">
      <t>ハンテイ</t>
    </rPh>
    <phoneticPr fontId="1"/>
  </si>
  <si>
    <t>11月6週目：12月1週目と合わせて実施状況を確認した結果、○と判定</t>
    <rPh sb="2" eb="3">
      <t>ガツ</t>
    </rPh>
    <rPh sb="4" eb="6">
      <t>シュウメ</t>
    </rPh>
    <rPh sb="9" eb="10">
      <t>ガツ</t>
    </rPh>
    <rPh sb="11" eb="13">
      <t>シュウメ</t>
    </rPh>
    <rPh sb="14" eb="15">
      <t>ア</t>
    </rPh>
    <rPh sb="18" eb="20">
      <t>ジッシ</t>
    </rPh>
    <rPh sb="32" eb="34">
      <t>ハンテイ</t>
    </rPh>
    <phoneticPr fontId="1"/>
  </si>
  <si>
    <t>12月5週目：実施状況を確認した結果、○と判定（年末年始休暇により対象期間日数が減少したため）</t>
    <rPh sb="2" eb="3">
      <t>ガツ</t>
    </rPh>
    <rPh sb="4" eb="6">
      <t>シュウメ</t>
    </rPh>
    <rPh sb="7" eb="11">
      <t>ジッシジョウキョウ</t>
    </rPh>
    <rPh sb="12" eb="14">
      <t>カクニン</t>
    </rPh>
    <rPh sb="16" eb="18">
      <t>ケッカ</t>
    </rPh>
    <rPh sb="21" eb="23">
      <t>ハンテイ</t>
    </rPh>
    <rPh sb="24" eb="28">
      <t>ネンマツネンシ</t>
    </rPh>
    <rPh sb="28" eb="30">
      <t>キュウカ</t>
    </rPh>
    <rPh sb="33" eb="37">
      <t>タイショウキカン</t>
    </rPh>
    <rPh sb="37" eb="39">
      <t>ニッスウ</t>
    </rPh>
    <rPh sb="40" eb="42">
      <t>ゲンショウ</t>
    </rPh>
    <phoneticPr fontId="1"/>
  </si>
  <si>
    <t>　　　（令和8年8月実施要領より適用）振替休工日数の使用回数の制限はない。　また、悪天候による振替休工は可とする。</t>
    <rPh sb="26" eb="30">
      <t>シヨウカイスウ</t>
    </rPh>
    <rPh sb="31" eb="33">
      <t>セイゲン</t>
    </rPh>
    <rPh sb="41" eb="44">
      <t>アクテンコウ</t>
    </rPh>
    <rPh sb="47" eb="49">
      <t>フリカエ</t>
    </rPh>
    <rPh sb="49" eb="51">
      <t>キュウコウ</t>
    </rPh>
    <rPh sb="52" eb="53">
      <t>カ</t>
    </rPh>
    <phoneticPr fontId="1"/>
  </si>
  <si>
    <r>
      <t>　　　対象期間内の全ての月において、</t>
    </r>
    <r>
      <rPr>
        <u/>
        <sz val="10"/>
        <rFont val="ＭＳ ゴシック"/>
        <family val="3"/>
        <charset val="128"/>
      </rPr>
      <t>現場閉所率が28.5％（8日／28日）以上の水準で「○」</t>
    </r>
    <r>
      <rPr>
        <sz val="10"/>
        <rFont val="ＭＳ ゴシック"/>
        <family val="3"/>
        <charset val="128"/>
      </rPr>
      <t>とする。　ただし、暦上の土日の閉所で28.5％に満たない月は、その月の土日の合計日数以上に閉所を行っていれば「○」とみなす。</t>
    </r>
    <rPh sb="88" eb="90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</si>
</sst>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%"/>
    <numFmt numFmtId="177" formatCode="[$]ggge&quot;年&quot;m&quot;月&quot;d&quot;日&quot;;@" x16r2:formatCode16="[$-ja-JP-x-gannen]ggge&quot;年&quot;m&quot;月&quot;d&quot;日&quot;;@"/>
    <numFmt numFmtId="178" formatCode="[$]ggg\ e&quot;年&quot;m&quot;月&quot;d&quot;日&quot;;@" x16r2:formatCode16="[$-ja-JP-x-gannen]ggg\ e&quot;年&quot;m&quot;月&quot;d&quot;日&quot;;@"/>
    <numFmt numFmtId="179" formatCode="[$-411]ge\.m\.d;@"/>
    <numFmt numFmtId="180" formatCode="[$-411]d;@"/>
    <numFmt numFmtId="181" formatCode="aaa"/>
    <numFmt numFmtId="182" formatCode="[$]ggge&quot;年&quot;m&quot;月&quot;d&quot;日&quot;\(aaa\)" x16r2:formatCode16="[$-ja-JP-x-gannen]ggge&quot;年&quot;m&quot;月&quot;d&quot;日&quot;\(aaa\)"/>
    <numFmt numFmtId="183" formatCode="[$-411]ggge&quot;年 &quot;m&quot;月&quot;;@"/>
    <numFmt numFmtId="184" formatCode="#&quot;週目&quot;"/>
    <numFmt numFmtId="185" formatCode="0;&quot;▲ &quot;0"/>
    <numFmt numFmtId="186" formatCode="[$-411]m&quot;月&quot;;@"/>
    <numFmt numFmtId="187" formatCode="[$-411]ggge&quot;年 &quot;;@"/>
    <numFmt numFmtId="188" formatCode="[$-411]ge/m;@"/>
  </numFmts>
  <fonts count="2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6"/>
      <color rgb="FF0000FF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9"/>
      <color indexed="81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sz val="1"/>
      <color rgb="FF0000FF"/>
      <name val="ＭＳ ゴシック"/>
      <family val="3"/>
      <charset val="128"/>
    </font>
    <font>
      <sz val="1"/>
      <name val="ＭＳ ゴシック"/>
      <family val="3"/>
      <charset val="128"/>
    </font>
    <font>
      <sz val="1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00FF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185" fontId="2" fillId="0" borderId="0" xfId="0" applyNumberFormat="1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47" xfId="0" applyFont="1" applyBorder="1">
      <alignment vertical="center"/>
    </xf>
    <xf numFmtId="0" fontId="6" fillId="0" borderId="0" xfId="0" applyFont="1">
      <alignment vertical="center"/>
    </xf>
    <xf numFmtId="0" fontId="2" fillId="0" borderId="27" xfId="0" applyFont="1" applyBorder="1">
      <alignment vertical="center"/>
    </xf>
    <xf numFmtId="0" fontId="2" fillId="0" borderId="36" xfId="0" applyFont="1" applyBorder="1">
      <alignment vertical="center"/>
    </xf>
    <xf numFmtId="185" fontId="6" fillId="0" borderId="0" xfId="0" applyNumberFormat="1" applyFont="1">
      <alignment vertical="center"/>
    </xf>
    <xf numFmtId="0" fontId="6" fillId="0" borderId="0" xfId="0" applyFont="1" applyAlignment="1">
      <alignment horizontal="right" vertical="center"/>
    </xf>
    <xf numFmtId="0" fontId="9" fillId="0" borderId="48" xfId="0" applyFont="1" applyBorder="1" applyAlignment="1"/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188" fontId="11" fillId="0" borderId="0" xfId="0" applyNumberFormat="1" applyFont="1">
      <alignment vertical="center"/>
    </xf>
    <xf numFmtId="188" fontId="11" fillId="0" borderId="0" xfId="0" applyNumberFormat="1" applyFont="1" applyAlignment="1">
      <alignment vertical="center" wrapText="1"/>
    </xf>
    <xf numFmtId="0" fontId="11" fillId="0" borderId="59" xfId="0" applyFont="1" applyBorder="1">
      <alignment vertical="center"/>
    </xf>
    <xf numFmtId="188" fontId="11" fillId="0" borderId="59" xfId="0" applyNumberFormat="1" applyFont="1" applyBorder="1">
      <alignment vertical="center"/>
    </xf>
    <xf numFmtId="188" fontId="11" fillId="0" borderId="59" xfId="0" applyNumberFormat="1" applyFont="1" applyBorder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88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11" fillId="0" borderId="60" xfId="0" applyFont="1" applyBorder="1" applyAlignment="1">
      <alignment horizontal="center" vertical="center"/>
    </xf>
    <xf numFmtId="188" fontId="11" fillId="0" borderId="60" xfId="0" applyNumberFormat="1" applyFont="1" applyBorder="1" applyAlignment="1">
      <alignment horizontal="center" vertical="center"/>
    </xf>
    <xf numFmtId="188" fontId="11" fillId="0" borderId="59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180" fontId="9" fillId="0" borderId="1" xfId="0" applyNumberFormat="1" applyFont="1" applyBorder="1" applyAlignment="1">
      <alignment horizontal="center" vertical="center"/>
    </xf>
    <xf numFmtId="180" fontId="9" fillId="0" borderId="21" xfId="0" applyNumberFormat="1" applyFont="1" applyBorder="1" applyAlignment="1">
      <alignment horizontal="center" vertical="center"/>
    </xf>
    <xf numFmtId="180" fontId="2" fillId="0" borderId="4" xfId="0" applyNumberFormat="1" applyFont="1" applyBorder="1" applyAlignment="1">
      <alignment horizontal="center" vertical="center"/>
    </xf>
    <xf numFmtId="180" fontId="2" fillId="0" borderId="21" xfId="0" applyNumberFormat="1" applyFont="1" applyBorder="1" applyAlignment="1">
      <alignment horizontal="center" vertical="center"/>
    </xf>
    <xf numFmtId="181" fontId="2" fillId="0" borderId="1" xfId="0" applyNumberFormat="1" applyFont="1" applyBorder="1" applyAlignment="1">
      <alignment horizontal="center" vertical="center"/>
    </xf>
    <xf numFmtId="181" fontId="2" fillId="0" borderId="2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79" fontId="2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181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79" fontId="2" fillId="0" borderId="0" xfId="0" applyNumberFormat="1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50" xfId="0" applyFont="1" applyBorder="1">
      <alignment vertical="center"/>
    </xf>
    <xf numFmtId="0" fontId="9" fillId="2" borderId="6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185" fontId="2" fillId="0" borderId="1" xfId="0" applyNumberFormat="1" applyFont="1" applyBorder="1">
      <alignment vertical="center"/>
    </xf>
    <xf numFmtId="176" fontId="2" fillId="0" borderId="1" xfId="0" applyNumberFormat="1" applyFont="1" applyBorder="1" applyAlignment="1">
      <alignment horizontal="right" vertical="center"/>
    </xf>
    <xf numFmtId="185" fontId="2" fillId="0" borderId="11" xfId="0" applyNumberFormat="1" applyFont="1" applyBorder="1">
      <alignment vertical="center"/>
    </xf>
    <xf numFmtId="176" fontId="2" fillId="0" borderId="11" xfId="0" applyNumberFormat="1" applyFont="1" applyBorder="1" applyAlignment="1">
      <alignment horizontal="right" vertical="center"/>
    </xf>
    <xf numFmtId="0" fontId="2" fillId="2" borderId="2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62" xfId="0" applyFont="1" applyBorder="1">
      <alignment vertical="center"/>
    </xf>
    <xf numFmtId="0" fontId="11" fillId="0" borderId="59" xfId="0" applyFont="1" applyBorder="1" applyAlignment="1">
      <alignment horizontal="center" vertical="center"/>
    </xf>
    <xf numFmtId="0" fontId="11" fillId="0" borderId="61" xfId="0" applyFont="1" applyBorder="1" applyAlignment="1">
      <alignment vertical="center" wrapText="1"/>
    </xf>
    <xf numFmtId="188" fontId="11" fillId="0" borderId="61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48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85" fontId="11" fillId="0" borderId="59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6" fillId="0" borderId="59" xfId="0" applyFont="1" applyBorder="1">
      <alignment vertical="center"/>
    </xf>
    <xf numFmtId="188" fontId="16" fillId="0" borderId="59" xfId="0" applyNumberFormat="1" applyFont="1" applyBorder="1" applyAlignment="1">
      <alignment horizontal="right" vertical="center"/>
    </xf>
    <xf numFmtId="0" fontId="16" fillId="0" borderId="59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vertical="center" wrapText="1"/>
    </xf>
    <xf numFmtId="179" fontId="18" fillId="0" borderId="0" xfId="0" applyNumberFormat="1" applyFont="1">
      <alignment vertical="center"/>
    </xf>
    <xf numFmtId="0" fontId="18" fillId="0" borderId="0" xfId="0" applyFont="1" applyAlignment="1">
      <alignment vertical="top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left" vertical="center" indent="2"/>
    </xf>
    <xf numFmtId="0" fontId="20" fillId="0" borderId="0" xfId="0" applyFont="1" applyAlignment="1">
      <alignment horizontal="left" vertical="center" indent="2" shrinkToFi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2" fillId="4" borderId="59" xfId="0" applyFont="1" applyFill="1" applyBorder="1">
      <alignment vertical="center"/>
    </xf>
    <xf numFmtId="188" fontId="22" fillId="4" borderId="59" xfId="0" applyNumberFormat="1" applyFont="1" applyFill="1" applyBorder="1" applyAlignment="1">
      <alignment horizontal="right" vertical="center"/>
    </xf>
    <xf numFmtId="185" fontId="22" fillId="4" borderId="59" xfId="0" applyNumberFormat="1" applyFont="1" applyFill="1" applyBorder="1" applyAlignment="1">
      <alignment horizontal="center" vertical="center"/>
    </xf>
    <xf numFmtId="0" fontId="22" fillId="4" borderId="59" xfId="0" applyFont="1" applyFill="1" applyBorder="1" applyAlignment="1">
      <alignment horizontal="center" vertical="center"/>
    </xf>
    <xf numFmtId="185" fontId="18" fillId="0" borderId="0" xfId="0" applyNumberFormat="1" applyFont="1">
      <alignment vertical="center"/>
    </xf>
    <xf numFmtId="0" fontId="18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188" fontId="26" fillId="0" borderId="0" xfId="0" applyNumberFormat="1" applyFont="1">
      <alignment vertical="center"/>
    </xf>
    <xf numFmtId="0" fontId="27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4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84" fontId="2" fillId="0" borderId="1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2" borderId="39" xfId="0" applyFont="1" applyFill="1" applyBorder="1">
      <alignment vertical="center"/>
    </xf>
    <xf numFmtId="0" fontId="2" fillId="2" borderId="40" xfId="0" applyFont="1" applyFill="1" applyBorder="1">
      <alignment vertical="center"/>
    </xf>
    <xf numFmtId="0" fontId="2" fillId="2" borderId="42" xfId="0" applyFont="1" applyFill="1" applyBorder="1">
      <alignment vertical="center"/>
    </xf>
    <xf numFmtId="0" fontId="2" fillId="2" borderId="2" xfId="0" applyFont="1" applyFill="1" applyBorder="1" applyAlignment="1">
      <alignment vertical="top" textRotation="255" shrinkToFit="1"/>
    </xf>
    <xf numFmtId="0" fontId="0" fillId="0" borderId="3" xfId="0" applyBorder="1" applyAlignment="1">
      <alignment vertical="top" textRotation="255" shrinkToFit="1"/>
    </xf>
    <xf numFmtId="0" fontId="0" fillId="0" borderId="4" xfId="0" applyBorder="1" applyAlignment="1">
      <alignment vertical="top" textRotation="255" shrinkToFit="1"/>
    </xf>
    <xf numFmtId="0" fontId="2" fillId="2" borderId="23" xfId="0" applyFont="1" applyFill="1" applyBorder="1" applyAlignment="1">
      <alignment vertical="top" textRotation="255" shrinkToFit="1"/>
    </xf>
    <xf numFmtId="0" fontId="0" fillId="0" borderId="30" xfId="0" applyBorder="1" applyAlignment="1">
      <alignment vertical="top" textRotation="255" shrinkToFit="1"/>
    </xf>
    <xf numFmtId="0" fontId="0" fillId="0" borderId="33" xfId="0" applyBorder="1" applyAlignment="1">
      <alignment vertical="top" textRotation="255" shrinkToFit="1"/>
    </xf>
    <xf numFmtId="0" fontId="2" fillId="0" borderId="34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20" xfId="0" applyFont="1" applyBorder="1" applyAlignment="1">
      <alignment vertical="center" textRotation="255" wrapText="1"/>
    </xf>
    <xf numFmtId="0" fontId="0" fillId="0" borderId="1" xfId="0" applyBorder="1">
      <alignment vertical="center"/>
    </xf>
    <xf numFmtId="0" fontId="0" fillId="0" borderId="20" xfId="0" applyBorder="1" applyAlignment="1">
      <alignment vertical="center" textRotation="255"/>
    </xf>
    <xf numFmtId="0" fontId="2" fillId="2" borderId="31" xfId="0" applyFont="1" applyFill="1" applyBorder="1">
      <alignment vertical="center"/>
    </xf>
    <xf numFmtId="0" fontId="2" fillId="2" borderId="32" xfId="0" applyFont="1" applyFill="1" applyBorder="1">
      <alignment vertical="center"/>
    </xf>
    <xf numFmtId="0" fontId="2" fillId="2" borderId="43" xfId="0" applyFont="1" applyFill="1" applyBorder="1">
      <alignment vertical="center"/>
    </xf>
    <xf numFmtId="0" fontId="9" fillId="2" borderId="44" xfId="0" applyFont="1" applyFill="1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0" xfId="0" applyFont="1" applyBorder="1" applyAlignment="1">
      <alignment vertical="top" textRotation="255" wrapText="1" indent="1"/>
    </xf>
    <xf numFmtId="0" fontId="0" fillId="0" borderId="1" xfId="0" applyBorder="1" applyAlignment="1">
      <alignment vertical="top" textRotation="255" wrapText="1" indent="1"/>
    </xf>
    <xf numFmtId="0" fontId="0" fillId="0" borderId="1" xfId="0" applyBorder="1" applyAlignment="1">
      <alignment vertical="top" textRotation="255" indent="1"/>
    </xf>
    <xf numFmtId="0" fontId="0" fillId="0" borderId="2" xfId="0" applyBorder="1" applyAlignment="1">
      <alignment vertical="top" textRotation="255" indent="1"/>
    </xf>
    <xf numFmtId="0" fontId="10" fillId="0" borderId="10" xfId="0" applyFont="1" applyBorder="1" applyAlignment="1">
      <alignment horizontal="center" vertical="top" textRotation="255" wrapText="1" indent="1"/>
    </xf>
    <xf numFmtId="0" fontId="0" fillId="0" borderId="1" xfId="0" applyBorder="1" applyAlignment="1">
      <alignment vertical="center" textRotation="255" wrapText="1"/>
    </xf>
    <xf numFmtId="0" fontId="10" fillId="0" borderId="19" xfId="0" applyFont="1" applyBorder="1" applyAlignment="1">
      <alignment horizontal="center" vertical="top" textRotation="255" indent="1" shrinkToFit="1"/>
    </xf>
    <xf numFmtId="0" fontId="0" fillId="0" borderId="21" xfId="0" applyBorder="1" applyAlignment="1">
      <alignment vertical="top" textRotation="255" indent="1" shrinkToFit="1"/>
    </xf>
    <xf numFmtId="0" fontId="2" fillId="0" borderId="1" xfId="0" applyFont="1" applyBorder="1" applyAlignment="1">
      <alignment vertical="top" textRotation="255" wrapText="1" inden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vertical="top" textRotation="255" indent="1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83" fontId="13" fillId="0" borderId="10" xfId="0" applyNumberFormat="1" applyFont="1" applyBorder="1" applyAlignment="1">
      <alignment horizontal="center" vertical="center"/>
    </xf>
    <xf numFmtId="183" fontId="13" fillId="0" borderId="19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1" xfId="0" applyFont="1" applyBorder="1" applyAlignment="1">
      <alignment vertical="center" textRotation="255"/>
    </xf>
    <xf numFmtId="0" fontId="0" fillId="0" borderId="17" xfId="0" applyBorder="1" applyAlignment="1">
      <alignment vertical="center" textRotation="255"/>
    </xf>
    <xf numFmtId="0" fontId="0" fillId="0" borderId="35" xfId="0" applyBorder="1" applyAlignment="1">
      <alignment vertical="center" textRotation="255"/>
    </xf>
    <xf numFmtId="0" fontId="0" fillId="0" borderId="12" xfId="0" applyBorder="1" applyAlignment="1">
      <alignment vertical="center" textRotation="255"/>
    </xf>
    <xf numFmtId="0" fontId="0" fillId="0" borderId="38" xfId="0" applyBorder="1" applyAlignment="1">
      <alignment vertical="center" textRotation="255"/>
    </xf>
    <xf numFmtId="0" fontId="0" fillId="0" borderId="16" xfId="0" applyBorder="1" applyAlignment="1">
      <alignment vertical="center" textRotation="255"/>
    </xf>
    <xf numFmtId="0" fontId="2" fillId="0" borderId="2" xfId="0" applyFont="1" applyBorder="1" applyAlignment="1">
      <alignment vertical="top" textRotation="255" wrapText="1" indent="1"/>
    </xf>
    <xf numFmtId="0" fontId="0" fillId="0" borderId="3" xfId="0" applyBorder="1" applyAlignment="1">
      <alignment vertical="top" textRotation="255" wrapText="1" indent="1"/>
    </xf>
    <xf numFmtId="0" fontId="0" fillId="0" borderId="3" xfId="0" applyBorder="1" applyAlignment="1">
      <alignment vertical="top" textRotation="255" indent="1"/>
    </xf>
    <xf numFmtId="0" fontId="2" fillId="0" borderId="3" xfId="0" applyFont="1" applyBorder="1" applyAlignment="1">
      <alignment vertical="top" textRotation="255" wrapText="1" indent="1"/>
    </xf>
    <xf numFmtId="184" fontId="2" fillId="3" borderId="5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84" fontId="2" fillId="0" borderId="5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vertical="center" textRotation="255" wrapText="1"/>
    </xf>
    <xf numFmtId="0" fontId="0" fillId="0" borderId="17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>
      <alignment vertical="center"/>
    </xf>
    <xf numFmtId="0" fontId="2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4" xfId="0" applyFon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82" fontId="2" fillId="2" borderId="56" xfId="0" applyNumberFormat="1" applyFont="1" applyFill="1" applyBorder="1" applyAlignment="1">
      <alignment horizontal="left" vertical="center" indent="1"/>
    </xf>
    <xf numFmtId="0" fontId="0" fillId="0" borderId="54" xfId="0" applyBorder="1" applyAlignment="1">
      <alignment horizontal="left" vertical="center" indent="1"/>
    </xf>
    <xf numFmtId="0" fontId="0" fillId="0" borderId="55" xfId="0" applyBorder="1" applyAlignment="1">
      <alignment horizontal="left" vertical="center" indent="1"/>
    </xf>
    <xf numFmtId="0" fontId="9" fillId="0" borderId="2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2" borderId="24" xfId="0" applyFont="1" applyFill="1" applyBorder="1" applyAlignment="1">
      <alignment horizontal="left" vertical="center" indent="1" shrinkToFit="1"/>
    </xf>
    <xf numFmtId="0" fontId="9" fillId="2" borderId="52" xfId="0" applyFont="1" applyFill="1" applyBorder="1" applyAlignment="1">
      <alignment horizontal="left" vertical="center" indent="1" shrinkToFit="1"/>
    </xf>
    <xf numFmtId="0" fontId="9" fillId="2" borderId="53" xfId="0" applyFont="1" applyFill="1" applyBorder="1" applyAlignment="1">
      <alignment horizontal="left" vertical="center" indent="1" shrinkToFit="1"/>
    </xf>
    <xf numFmtId="0" fontId="9" fillId="2" borderId="5" xfId="0" applyFont="1" applyFill="1" applyBorder="1" applyAlignment="1">
      <alignment horizontal="left" vertical="center" indent="1" shrinkToFit="1"/>
    </xf>
    <xf numFmtId="0" fontId="9" fillId="2" borderId="6" xfId="0" applyFont="1" applyFill="1" applyBorder="1" applyAlignment="1">
      <alignment horizontal="left" vertical="center" indent="1" shrinkToFit="1"/>
    </xf>
    <xf numFmtId="0" fontId="9" fillId="2" borderId="50" xfId="0" applyFont="1" applyFill="1" applyBorder="1" applyAlignment="1">
      <alignment horizontal="left" vertical="center" indent="1" shrinkToFit="1"/>
    </xf>
    <xf numFmtId="0" fontId="4" fillId="0" borderId="4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85" fontId="6" fillId="2" borderId="1" xfId="0" applyNumberFormat="1" applyFont="1" applyFill="1" applyBorder="1" applyAlignment="1">
      <alignment horizontal="center" vertical="center"/>
    </xf>
    <xf numFmtId="185" fontId="6" fillId="2" borderId="21" xfId="0" applyNumberFormat="1" applyFont="1" applyFill="1" applyBorder="1" applyAlignment="1">
      <alignment horizontal="center" vertical="center"/>
    </xf>
    <xf numFmtId="0" fontId="18" fillId="0" borderId="15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85" fontId="2" fillId="0" borderId="28" xfId="0" applyNumberFormat="1" applyFont="1" applyBorder="1" applyAlignment="1">
      <alignment horizontal="center" vertical="center"/>
    </xf>
    <xf numFmtId="185" fontId="2" fillId="0" borderId="11" xfId="0" applyNumberFormat="1" applyFont="1" applyBorder="1" applyAlignment="1">
      <alignment horizontal="center" vertical="center"/>
    </xf>
    <xf numFmtId="185" fontId="2" fillId="0" borderId="29" xfId="0" applyNumberFormat="1" applyFont="1" applyBorder="1" applyAlignment="1">
      <alignment horizontal="center" vertical="center"/>
    </xf>
    <xf numFmtId="0" fontId="18" fillId="0" borderId="49" xfId="0" applyFont="1" applyBorder="1" applyAlignment="1">
      <alignment horizontal="left" vertical="center" wrapText="1"/>
    </xf>
    <xf numFmtId="0" fontId="18" fillId="0" borderId="63" xfId="0" applyFont="1" applyBorder="1" applyAlignment="1">
      <alignment horizontal="left" vertical="top" wrapText="1" indent="1"/>
    </xf>
    <xf numFmtId="0" fontId="19" fillId="0" borderId="58" xfId="0" applyFont="1" applyBorder="1" applyAlignment="1">
      <alignment horizontal="left" vertical="top" wrapText="1" indent="1"/>
    </xf>
    <xf numFmtId="0" fontId="19" fillId="0" borderId="26" xfId="0" applyFont="1" applyBorder="1" applyAlignment="1">
      <alignment horizontal="left" vertical="top" wrapText="1" indent="1"/>
    </xf>
    <xf numFmtId="0" fontId="19" fillId="0" borderId="64" xfId="0" applyFont="1" applyBorder="1" applyAlignment="1">
      <alignment horizontal="left" vertical="top" wrapText="1" indent="1"/>
    </xf>
    <xf numFmtId="0" fontId="2" fillId="0" borderId="19" xfId="0" applyFont="1" applyBorder="1" applyAlignment="1">
      <alignment horizontal="center" vertical="center"/>
    </xf>
    <xf numFmtId="187" fontId="2" fillId="0" borderId="20" xfId="0" applyNumberFormat="1" applyFont="1" applyBorder="1" applyAlignment="1">
      <alignment vertical="center" shrinkToFit="1"/>
    </xf>
    <xf numFmtId="187" fontId="2" fillId="0" borderId="1" xfId="0" applyNumberFormat="1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186" fontId="2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85" fontId="2" fillId="0" borderId="10" xfId="0" applyNumberFormat="1" applyFont="1" applyBorder="1" applyAlignment="1">
      <alignment horizontal="center" vertical="center"/>
    </xf>
    <xf numFmtId="0" fontId="2" fillId="0" borderId="65" xfId="0" applyFont="1" applyBorder="1" applyAlignment="1">
      <alignment horizontal="distributed" vertical="center" indent="3"/>
    </xf>
    <xf numFmtId="0" fontId="2" fillId="0" borderId="6" xfId="0" applyFont="1" applyBorder="1" applyAlignment="1">
      <alignment horizontal="distributed" vertical="center" indent="3"/>
    </xf>
    <xf numFmtId="0" fontId="2" fillId="0" borderId="7" xfId="0" applyFont="1" applyBorder="1" applyAlignment="1">
      <alignment horizontal="distributed" vertical="center" indent="3"/>
    </xf>
    <xf numFmtId="182" fontId="2" fillId="0" borderId="5" xfId="0" applyNumberFormat="1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50" xfId="0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177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51" xfId="0" applyFont="1" applyBorder="1" applyAlignment="1">
      <alignment horizontal="distributed" vertical="center" indent="3"/>
    </xf>
    <xf numFmtId="0" fontId="2" fillId="0" borderId="52" xfId="0" applyFont="1" applyBorder="1" applyAlignment="1">
      <alignment horizontal="distributed" vertical="center" indent="3"/>
    </xf>
    <xf numFmtId="0" fontId="2" fillId="0" borderId="25" xfId="0" applyFont="1" applyBorder="1" applyAlignment="1">
      <alignment horizontal="distributed" vertical="center" indent="3"/>
    </xf>
    <xf numFmtId="0" fontId="2" fillId="0" borderId="47" xfId="0" applyFont="1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0" fillId="0" borderId="57" xfId="0" applyBorder="1" applyAlignment="1">
      <alignment horizontal="left" vertical="center" indent="1"/>
    </xf>
    <xf numFmtId="187" fontId="27" fillId="0" borderId="65" xfId="0" applyNumberFormat="1" applyFont="1" applyBorder="1">
      <alignment vertical="center"/>
    </xf>
    <xf numFmtId="0" fontId="28" fillId="0" borderId="6" xfId="0" applyFont="1" applyBorder="1">
      <alignment vertical="center"/>
    </xf>
    <xf numFmtId="0" fontId="28" fillId="0" borderId="7" xfId="0" applyFont="1" applyBorder="1">
      <alignment vertical="center"/>
    </xf>
    <xf numFmtId="0" fontId="27" fillId="0" borderId="5" xfId="0" applyFont="1" applyBorder="1" applyAlignment="1">
      <alignment horizontal="center" vertical="center"/>
    </xf>
    <xf numFmtId="0" fontId="28" fillId="0" borderId="50" xfId="0" applyFont="1" applyBorder="1">
      <alignment vertical="center"/>
    </xf>
    <xf numFmtId="0" fontId="2" fillId="0" borderId="3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1" xfId="0" applyBorder="1">
      <alignment vertical="center"/>
    </xf>
    <xf numFmtId="0" fontId="2" fillId="2" borderId="66" xfId="0" applyFont="1" applyFill="1" applyBorder="1">
      <alignment vertical="center"/>
    </xf>
    <xf numFmtId="0" fontId="2" fillId="2" borderId="67" xfId="0" applyFont="1" applyFill="1" applyBorder="1">
      <alignment vertical="center"/>
    </xf>
    <xf numFmtId="0" fontId="2" fillId="2" borderId="68" xfId="0" applyFont="1" applyFill="1" applyBorder="1">
      <alignment vertical="center"/>
    </xf>
    <xf numFmtId="0" fontId="2" fillId="0" borderId="0" xfId="0" applyFont="1">
      <alignment vertical="center"/>
    </xf>
    <xf numFmtId="0" fontId="10" fillId="2" borderId="2" xfId="0" applyFont="1" applyFill="1" applyBorder="1" applyAlignment="1">
      <alignment vertical="top" textRotation="255" shrinkToFit="1"/>
    </xf>
    <xf numFmtId="0" fontId="7" fillId="0" borderId="3" xfId="0" applyFont="1" applyBorder="1" applyAlignment="1">
      <alignment vertical="top" textRotation="255" shrinkToFit="1"/>
    </xf>
    <xf numFmtId="0" fontId="7" fillId="0" borderId="4" xfId="0" applyFont="1" applyBorder="1" applyAlignment="1">
      <alignment vertical="top" textRotation="255" shrinkToFit="1"/>
    </xf>
  </cellXfs>
  <cellStyles count="2">
    <cellStyle name="標準" xfId="0" builtinId="0"/>
    <cellStyle name="標準 2 2" xfId="1" xr:uid="{4B926055-ECD1-4B69-86BB-D59BD02215A1}"/>
  </cellStyles>
  <dxfs count="438"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</font>
      <fill>
        <patternFill patternType="solid">
          <bgColor rgb="FFFFFFCC"/>
        </patternFill>
      </fill>
    </dxf>
    <dxf>
      <font>
        <b/>
        <i val="0"/>
        <color rgb="FFFF0000"/>
      </font>
      <fill>
        <patternFill patternType="solid"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</font>
      <fill>
        <patternFill patternType="solid">
          <bgColor rgb="FFFFFFCC"/>
        </patternFill>
      </fill>
    </dxf>
    <dxf>
      <font>
        <b/>
        <i val="0"/>
        <color rgb="FFFF0000"/>
      </font>
      <fill>
        <patternFill patternType="solid">
          <bgColor rgb="FFFFFFCC"/>
        </patternFill>
      </fill>
    </dxf>
    <dxf>
      <font>
        <b/>
        <i val="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</font>
      <fill>
        <patternFill patternType="solid">
          <bgColor rgb="FFFFFFCC"/>
        </patternFill>
      </fill>
    </dxf>
    <dxf>
      <font>
        <b/>
        <i val="0"/>
        <color rgb="FFFF0000"/>
      </font>
      <fill>
        <patternFill patternType="solid">
          <bgColor rgb="FFFFFFCC"/>
        </patternFill>
      </fill>
    </dxf>
    <dxf>
      <font>
        <b/>
        <i val="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FF0000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FF0000"/>
      </font>
      <fill>
        <patternFill>
          <bgColor rgb="FFFFFFCC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>
          <bgColor rgb="FFCCFFFF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>
          <bgColor rgb="FFCCFFFF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</font>
      <fill>
        <patternFill patternType="solid">
          <bgColor rgb="FFFFFFCC"/>
        </patternFill>
      </fill>
    </dxf>
    <dxf>
      <font>
        <b/>
        <i val="0"/>
        <color rgb="FFFF0000"/>
      </font>
      <fill>
        <patternFill patternType="solid"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</font>
      <fill>
        <patternFill patternType="solid">
          <bgColor rgb="FFFFFFCC"/>
        </patternFill>
      </fill>
    </dxf>
    <dxf>
      <font>
        <b/>
        <i val="0"/>
        <color rgb="FFFF0000"/>
      </font>
      <fill>
        <patternFill patternType="solid">
          <bgColor rgb="FFFFFFCC"/>
        </patternFill>
      </fill>
    </dxf>
    <dxf>
      <font>
        <b/>
        <i val="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</font>
      <fill>
        <patternFill patternType="solid">
          <bgColor rgb="FFFFFFCC"/>
        </patternFill>
      </fill>
    </dxf>
    <dxf>
      <font>
        <b/>
        <i val="0"/>
        <color rgb="FFFF0000"/>
      </font>
      <fill>
        <patternFill patternType="solid">
          <bgColor rgb="FFFFFFCC"/>
        </patternFill>
      </fill>
    </dxf>
    <dxf>
      <font>
        <b/>
        <i val="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FF0000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FF0000"/>
      </font>
      <fill>
        <patternFill>
          <bgColor rgb="FFFFFFCC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6FF"/>
      </font>
      <fill>
        <patternFill patternType="solid"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>
          <bgColor rgb="FFCCFFFF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>
          <bgColor rgb="FFCCFFFF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CCFF"/>
        </patternFill>
      </fill>
    </dxf>
    <dxf>
      <font>
        <color rgb="FF0066FF"/>
      </font>
      <fill>
        <patternFill>
          <bgColor rgb="FFCCFFFF"/>
        </patternFill>
      </fill>
    </dxf>
    <dxf>
      <font>
        <color rgb="FFFF0000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ont>
        <color rgb="FF0066FF"/>
      </font>
      <fill>
        <patternFill>
          <bgColor rgb="FFCCFF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FFFFCC"/>
      <color rgb="FF0000FF"/>
      <color rgb="FFFFCCFF"/>
      <color rgb="FFCCFFFF"/>
      <color rgb="FF0066FF"/>
      <color rgb="FFCCFFCC"/>
      <color rgb="FFCCFF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103041</xdr:colOff>
      <xdr:row>113</xdr:row>
      <xdr:rowOff>209550</xdr:rowOff>
    </xdr:from>
    <xdr:to>
      <xdr:col>26</xdr:col>
      <xdr:colOff>141141</xdr:colOff>
      <xdr:row>115</xdr:row>
      <xdr:rowOff>38100</xdr:rowOff>
    </xdr:to>
    <xdr:sp macro="" textlink="">
      <xdr:nvSpPr>
        <xdr:cNvPr id="3" name="矢印: 上カーブ 2">
          <a:extLst>
            <a:ext uri="{FF2B5EF4-FFF2-40B4-BE49-F238E27FC236}">
              <a16:creationId xmlns:a16="http://schemas.microsoft.com/office/drawing/2014/main" id="{A15DCF27-FF71-4866-8F17-480F581A1BD7}"/>
            </a:ext>
          </a:extLst>
        </xdr:cNvPr>
        <xdr:cNvSpPr/>
      </xdr:nvSpPr>
      <xdr:spPr>
        <a:xfrm>
          <a:off x="6284766" y="24707850"/>
          <a:ext cx="838200" cy="304800"/>
        </a:xfrm>
        <a:prstGeom prst="curvedUpArrow">
          <a:avLst>
            <a:gd name="adj1" fmla="val 20367"/>
            <a:gd name="adj2" fmla="val 50000"/>
            <a:gd name="adj3" fmla="val 26880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17</xdr:col>
      <xdr:colOff>161925</xdr:colOff>
      <xdr:row>379</xdr:row>
      <xdr:rowOff>114300</xdr:rowOff>
    </xdr:from>
    <xdr:ext cx="5827236" cy="4591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2E4A51C-6540-4743-A310-0FF89724D0CB}"/>
            </a:ext>
          </a:extLst>
        </xdr:cNvPr>
        <xdr:cNvSpPr txBox="1"/>
      </xdr:nvSpPr>
      <xdr:spPr>
        <a:xfrm>
          <a:off x="4743450" y="80981550"/>
          <a:ext cx="5827236" cy="459100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実施期間が</a:t>
          </a:r>
          <a:r>
            <a:rPr kumimoji="1" lang="en-US" altLang="ja-JP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13</a:t>
          </a:r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カ月以上の場合は、同表（行）を複写（下へシフトしてコピー）して下さい</a:t>
          </a:r>
          <a:endParaRPr kumimoji="1" lang="en-US" altLang="ja-JP" sz="11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（様式５号）とリンクすることができます</a:t>
          </a:r>
          <a:endParaRPr kumimoji="1" lang="en-US" altLang="ja-JP" sz="11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35858</xdr:colOff>
      <xdr:row>42</xdr:row>
      <xdr:rowOff>51546</xdr:rowOff>
    </xdr:from>
    <xdr:ext cx="5404043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357DA78-5328-471E-A8F9-7C5AF98ADC2E}"/>
            </a:ext>
          </a:extLst>
        </xdr:cNvPr>
        <xdr:cNvSpPr txBox="1"/>
      </xdr:nvSpPr>
      <xdr:spPr>
        <a:xfrm>
          <a:off x="3626783" y="9967071"/>
          <a:ext cx="5404043" cy="459100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実施期間が</a:t>
          </a:r>
          <a:r>
            <a:rPr kumimoji="1" lang="en-US" altLang="ja-JP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13</a:t>
          </a:r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カ月以上の場合は、行を追加（下へシフトしてコピー）して下さい</a:t>
          </a:r>
          <a:endParaRPr kumimoji="1" lang="en-US" altLang="ja-JP" sz="11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（様式４号）とリンクすることができます</a:t>
          </a:r>
          <a:endParaRPr kumimoji="1" lang="en-US" altLang="ja-JP" sz="11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104775</xdr:rowOff>
    </xdr:from>
    <xdr:ext cx="800219" cy="35907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D7120FE-F725-452B-B2A7-D6F42AACA4A4}"/>
            </a:ext>
          </a:extLst>
        </xdr:cNvPr>
        <xdr:cNvSpPr txBox="1"/>
      </xdr:nvSpPr>
      <xdr:spPr>
        <a:xfrm>
          <a:off x="6438900" y="104775"/>
          <a:ext cx="800219" cy="359073"/>
        </a:xfrm>
        <a:prstGeom prst="rect">
          <a:avLst/>
        </a:prstGeom>
        <a:noFill/>
        <a:ln w="31750" cmpd="dbl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作成例</a:t>
          </a:r>
          <a:endParaRPr kumimoji="1" lang="en-US" altLang="ja-JP" sz="1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217104</xdr:colOff>
      <xdr:row>115</xdr:row>
      <xdr:rowOff>74118</xdr:rowOff>
    </xdr:from>
    <xdr:ext cx="2484000" cy="504000"/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224CB15-A2EB-4D90-A584-6CFD68AFB450}"/>
            </a:ext>
          </a:extLst>
        </xdr:cNvPr>
        <xdr:cNvSpPr/>
      </xdr:nvSpPr>
      <xdr:spPr>
        <a:xfrm>
          <a:off x="6684579" y="25448718"/>
          <a:ext cx="2484000" cy="504000"/>
        </a:xfrm>
        <a:prstGeom prst="roundRect">
          <a:avLst/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同一週外の振替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⇒完全週休２日（土日）の判定：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×</a:t>
          </a:r>
          <a:endParaRPr kumimoji="1" lang="ja-JP" altLang="en-US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22</xdr:col>
      <xdr:colOff>119613</xdr:colOff>
      <xdr:row>113</xdr:row>
      <xdr:rowOff>209550</xdr:rowOff>
    </xdr:from>
    <xdr:to>
      <xdr:col>25</xdr:col>
      <xdr:colOff>157712</xdr:colOff>
      <xdr:row>115</xdr:row>
      <xdr:rowOff>38100</xdr:rowOff>
    </xdr:to>
    <xdr:sp macro="" textlink="">
      <xdr:nvSpPr>
        <xdr:cNvPr id="3" name="矢印: 上カーブ 2">
          <a:extLst>
            <a:ext uri="{FF2B5EF4-FFF2-40B4-BE49-F238E27FC236}">
              <a16:creationId xmlns:a16="http://schemas.microsoft.com/office/drawing/2014/main" id="{9AE194FF-20AF-4E75-ADF8-19342F0FB576}"/>
            </a:ext>
          </a:extLst>
        </xdr:cNvPr>
        <xdr:cNvSpPr/>
      </xdr:nvSpPr>
      <xdr:spPr>
        <a:xfrm>
          <a:off x="6000265" y="24891724"/>
          <a:ext cx="833230" cy="308941"/>
        </a:xfrm>
        <a:prstGeom prst="curvedUpArrow">
          <a:avLst>
            <a:gd name="adj1" fmla="val 20367"/>
            <a:gd name="adj2" fmla="val 50000"/>
            <a:gd name="adj3" fmla="val 26880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4</xdr:col>
      <xdr:colOff>118673</xdr:colOff>
      <xdr:row>15</xdr:row>
      <xdr:rowOff>112407</xdr:rowOff>
    </xdr:from>
    <xdr:ext cx="1656000" cy="504000"/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6C3E9CB2-C1AD-4F4A-8E30-FE79A0AA7A5C}"/>
            </a:ext>
          </a:extLst>
        </xdr:cNvPr>
        <xdr:cNvSpPr/>
      </xdr:nvSpPr>
      <xdr:spPr>
        <a:xfrm>
          <a:off x="992345" y="3134131"/>
          <a:ext cx="1656000" cy="504000"/>
        </a:xfrm>
        <a:prstGeom prst="roundRect">
          <a:avLst>
            <a:gd name="adj" fmla="val 15044"/>
          </a:avLst>
        </a:prstGeom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契約前の期間も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対象期間外として設定</a:t>
          </a:r>
        </a:p>
      </xdr:txBody>
    </xdr:sp>
    <xdr:clientData/>
  </xdr:oneCellAnchor>
  <xdr:twoCellAnchor>
    <xdr:from>
      <xdr:col>23</xdr:col>
      <xdr:colOff>185868</xdr:colOff>
      <xdr:row>175</xdr:row>
      <xdr:rowOff>205153</xdr:rowOff>
    </xdr:from>
    <xdr:to>
      <xdr:col>32</xdr:col>
      <xdr:colOff>187602</xdr:colOff>
      <xdr:row>177</xdr:row>
      <xdr:rowOff>1465</xdr:rowOff>
    </xdr:to>
    <xdr:sp macro="" textlink="">
      <xdr:nvSpPr>
        <xdr:cNvPr id="7" name="矢印: 上カーブ 6">
          <a:extLst>
            <a:ext uri="{FF2B5EF4-FFF2-40B4-BE49-F238E27FC236}">
              <a16:creationId xmlns:a16="http://schemas.microsoft.com/office/drawing/2014/main" id="{9451D4AB-E4F4-47FB-BEF7-7BDC15FA6425}"/>
            </a:ext>
          </a:extLst>
        </xdr:cNvPr>
        <xdr:cNvSpPr/>
      </xdr:nvSpPr>
      <xdr:spPr>
        <a:xfrm>
          <a:off x="6331564" y="38205762"/>
          <a:ext cx="2387125" cy="276703"/>
        </a:xfrm>
        <a:prstGeom prst="curvedUpArrow">
          <a:avLst>
            <a:gd name="adj1" fmla="val 20367"/>
            <a:gd name="adj2" fmla="val 50000"/>
            <a:gd name="adj3" fmla="val 26880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124558</xdr:colOff>
      <xdr:row>175</xdr:row>
      <xdr:rowOff>216877</xdr:rowOff>
    </xdr:from>
    <xdr:to>
      <xdr:col>16</xdr:col>
      <xdr:colOff>162659</xdr:colOff>
      <xdr:row>177</xdr:row>
      <xdr:rowOff>32239</xdr:rowOff>
    </xdr:to>
    <xdr:sp macro="" textlink="">
      <xdr:nvSpPr>
        <xdr:cNvPr id="8" name="矢印: 上カーブ 7">
          <a:extLst>
            <a:ext uri="{FF2B5EF4-FFF2-40B4-BE49-F238E27FC236}">
              <a16:creationId xmlns:a16="http://schemas.microsoft.com/office/drawing/2014/main" id="{FC424814-F491-40DC-BD91-B8CE8D93D189}"/>
            </a:ext>
          </a:extLst>
        </xdr:cNvPr>
        <xdr:cNvSpPr/>
      </xdr:nvSpPr>
      <xdr:spPr>
        <a:xfrm flipH="1">
          <a:off x="3619819" y="38217486"/>
          <a:ext cx="833231" cy="295753"/>
        </a:xfrm>
        <a:prstGeom prst="curvedUpArrow">
          <a:avLst>
            <a:gd name="adj1" fmla="val 20367"/>
            <a:gd name="adj2" fmla="val 50000"/>
            <a:gd name="adj3" fmla="val 2688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28</xdr:col>
      <xdr:colOff>160560</xdr:colOff>
      <xdr:row>264</xdr:row>
      <xdr:rowOff>117548</xdr:rowOff>
    </xdr:from>
    <xdr:ext cx="1908000" cy="252000"/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59FBD908-7C57-4EB8-9D50-5C13E32114D5}"/>
            </a:ext>
          </a:extLst>
        </xdr:cNvPr>
        <xdr:cNvSpPr/>
      </xdr:nvSpPr>
      <xdr:spPr>
        <a:xfrm>
          <a:off x="7428135" y="58639148"/>
          <a:ext cx="1908000" cy="252000"/>
        </a:xfrm>
        <a:prstGeom prst="roundRect">
          <a:avLst>
            <a:gd name="adj" fmla="val 150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年末年始休暇は対象期間外</a:t>
          </a:r>
        </a:p>
      </xdr:txBody>
    </xdr:sp>
    <xdr:clientData/>
  </xdr:oneCellAnchor>
  <xdr:oneCellAnchor>
    <xdr:from>
      <xdr:col>5</xdr:col>
      <xdr:colOff>76200</xdr:colOff>
      <xdr:row>295</xdr:row>
      <xdr:rowOff>123825</xdr:rowOff>
    </xdr:from>
    <xdr:ext cx="1908000" cy="252000"/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7B5A95F4-DFE5-4580-A0DA-767872B77E65}"/>
            </a:ext>
          </a:extLst>
        </xdr:cNvPr>
        <xdr:cNvSpPr/>
      </xdr:nvSpPr>
      <xdr:spPr>
        <a:xfrm>
          <a:off x="1209675" y="65560575"/>
          <a:ext cx="1908000" cy="252000"/>
        </a:xfrm>
        <a:prstGeom prst="roundRect">
          <a:avLst>
            <a:gd name="adj" fmla="val 15044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/>
            <a:t>年末年始休暇は対象期間外</a:t>
          </a:r>
        </a:p>
      </xdr:txBody>
    </xdr:sp>
    <xdr:clientData/>
  </xdr:oneCellAnchor>
  <xdr:oneCellAnchor>
    <xdr:from>
      <xdr:col>44</xdr:col>
      <xdr:colOff>311553</xdr:colOff>
      <xdr:row>24</xdr:row>
      <xdr:rowOff>160299</xdr:rowOff>
    </xdr:from>
    <xdr:ext cx="2232000" cy="252000"/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C9C4C4E6-0FF1-409C-8064-C3E23366BEE4}"/>
            </a:ext>
          </a:extLst>
        </xdr:cNvPr>
        <xdr:cNvSpPr/>
      </xdr:nvSpPr>
      <xdr:spPr>
        <a:xfrm>
          <a:off x="12172249" y="5833886"/>
          <a:ext cx="2232000" cy="252000"/>
        </a:xfrm>
        <a:prstGeom prst="roundRect">
          <a:avLst>
            <a:gd name="adj" fmla="val 15044"/>
          </a:avLst>
        </a:prstGeom>
        <a:solidFill>
          <a:schemeClr val="accent2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実施状況を確認のうえ手動で判定</a:t>
          </a:r>
        </a:p>
      </xdr:txBody>
    </xdr:sp>
    <xdr:clientData/>
  </xdr:oneCellAnchor>
  <xdr:oneCellAnchor>
    <xdr:from>
      <xdr:col>6</xdr:col>
      <xdr:colOff>4502</xdr:colOff>
      <xdr:row>84</xdr:row>
      <xdr:rowOff>73027</xdr:rowOff>
    </xdr:from>
    <xdr:ext cx="5040000" cy="252000"/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3FC46D23-011A-4A4E-B386-C2C0846773DA}"/>
            </a:ext>
          </a:extLst>
        </xdr:cNvPr>
        <xdr:cNvSpPr/>
      </xdr:nvSpPr>
      <xdr:spPr>
        <a:xfrm>
          <a:off x="1389290" y="18646777"/>
          <a:ext cx="5040000" cy="252000"/>
        </a:xfrm>
        <a:prstGeom prst="roundRect">
          <a:avLst>
            <a:gd name="adj" fmla="val 15044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コメント（現場閉所率は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28.5%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未満であるが、判定を○にした理由）を入力</a:t>
          </a:r>
        </a:p>
      </xdr:txBody>
    </xdr:sp>
    <xdr:clientData/>
  </xdr:oneCellAnchor>
  <xdr:oneCellAnchor>
    <xdr:from>
      <xdr:col>48</xdr:col>
      <xdr:colOff>459709</xdr:colOff>
      <xdr:row>1</xdr:row>
      <xdr:rowOff>36931</xdr:rowOff>
    </xdr:from>
    <xdr:ext cx="800219" cy="359073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E33BD368-30CA-4DB6-99A7-333995380109}"/>
            </a:ext>
          </a:extLst>
        </xdr:cNvPr>
        <xdr:cNvSpPr txBox="1"/>
      </xdr:nvSpPr>
      <xdr:spPr>
        <a:xfrm>
          <a:off x="13766134" y="275056"/>
          <a:ext cx="800219" cy="359073"/>
        </a:xfrm>
        <a:prstGeom prst="rect">
          <a:avLst/>
        </a:prstGeom>
        <a:noFill/>
        <a:ln w="31750" cmpd="dbl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作成例</a:t>
          </a:r>
          <a:endParaRPr kumimoji="1" lang="en-US" altLang="ja-JP" sz="1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12</xdr:col>
      <xdr:colOff>90147</xdr:colOff>
      <xdr:row>177</xdr:row>
      <xdr:rowOff>109904</xdr:rowOff>
    </xdr:from>
    <xdr:ext cx="2484000" cy="504000"/>
    <xdr:sp macro="" textlink="">
      <xdr:nvSpPr>
        <xdr:cNvPr id="28" name="四角形: 角を丸くする 27">
          <a:extLst>
            <a:ext uri="{FF2B5EF4-FFF2-40B4-BE49-F238E27FC236}">
              <a16:creationId xmlns:a16="http://schemas.microsoft.com/office/drawing/2014/main" id="{4E9B328E-1F8E-427E-BF44-D3B99354109F}"/>
            </a:ext>
          </a:extLst>
        </xdr:cNvPr>
        <xdr:cNvSpPr/>
      </xdr:nvSpPr>
      <xdr:spPr>
        <a:xfrm>
          <a:off x="3320364" y="38590904"/>
          <a:ext cx="2484000" cy="504000"/>
        </a:xfrm>
        <a:prstGeom prst="roundRect">
          <a:avLst/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同一週の振替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⇒完全週休２日（土日）の判定：○</a:t>
          </a:r>
        </a:p>
      </xdr:txBody>
    </xdr:sp>
    <xdr:clientData/>
  </xdr:oneCellAnchor>
  <xdr:oneCellAnchor>
    <xdr:from>
      <xdr:col>23</xdr:col>
      <xdr:colOff>139813</xdr:colOff>
      <xdr:row>177</xdr:row>
      <xdr:rowOff>109903</xdr:rowOff>
    </xdr:from>
    <xdr:ext cx="2484000" cy="504000"/>
    <xdr:sp macro="" textlink="">
      <xdr:nvSpPr>
        <xdr:cNvPr id="29" name="四角形: 角を丸くする 28">
          <a:extLst>
            <a:ext uri="{FF2B5EF4-FFF2-40B4-BE49-F238E27FC236}">
              <a16:creationId xmlns:a16="http://schemas.microsoft.com/office/drawing/2014/main" id="{1EE5250E-D536-4EAA-8788-05DE68CF4E22}"/>
            </a:ext>
          </a:extLst>
        </xdr:cNvPr>
        <xdr:cNvSpPr/>
      </xdr:nvSpPr>
      <xdr:spPr>
        <a:xfrm>
          <a:off x="6285509" y="38590903"/>
          <a:ext cx="2484000" cy="504000"/>
        </a:xfrm>
        <a:prstGeom prst="roundRect">
          <a:avLst/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同一週外の振替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⇒完全週休２日（土日）の判定：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×</a:t>
          </a:r>
          <a:endParaRPr kumimoji="1" lang="ja-JP" altLang="en-US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33</xdr:col>
      <xdr:colOff>6568</xdr:colOff>
      <xdr:row>265</xdr:row>
      <xdr:rowOff>219075</xdr:rowOff>
    </xdr:from>
    <xdr:to>
      <xdr:col>35</xdr:col>
      <xdr:colOff>238724</xdr:colOff>
      <xdr:row>266</xdr:row>
      <xdr:rowOff>160950</xdr:rowOff>
    </xdr:to>
    <xdr:sp macro="" textlink="">
      <xdr:nvSpPr>
        <xdr:cNvPr id="30" name="矢印: 右 29">
          <a:extLst>
            <a:ext uri="{FF2B5EF4-FFF2-40B4-BE49-F238E27FC236}">
              <a16:creationId xmlns:a16="http://schemas.microsoft.com/office/drawing/2014/main" id="{6D383449-454B-452A-85DF-92801129EE02}"/>
            </a:ext>
          </a:extLst>
        </xdr:cNvPr>
        <xdr:cNvSpPr/>
      </xdr:nvSpPr>
      <xdr:spPr>
        <a:xfrm flipH="1">
          <a:off x="8933792" y="57178575"/>
          <a:ext cx="770811" cy="178358"/>
        </a:xfrm>
        <a:prstGeom prst="rightArrow">
          <a:avLst>
            <a:gd name="adj1" fmla="val 50000"/>
            <a:gd name="adj2" fmla="val 68320"/>
          </a:avLst>
        </a:prstGeom>
        <a:solidFill>
          <a:schemeClr val="accent1"/>
        </a:solidFill>
        <a:ln w="1270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10028</xdr:colOff>
      <xdr:row>296</xdr:row>
      <xdr:rowOff>228600</xdr:rowOff>
    </xdr:from>
    <xdr:to>
      <xdr:col>8</xdr:col>
      <xdr:colOff>1</xdr:colOff>
      <xdr:row>297</xdr:row>
      <xdr:rowOff>170475</xdr:rowOff>
    </xdr:to>
    <xdr:sp macro="" textlink="">
      <xdr:nvSpPr>
        <xdr:cNvPr id="31" name="矢印: 右 30">
          <a:extLst>
            <a:ext uri="{FF2B5EF4-FFF2-40B4-BE49-F238E27FC236}">
              <a16:creationId xmlns:a16="http://schemas.microsoft.com/office/drawing/2014/main" id="{B6615812-5C26-4CAB-90C0-076BF5BDE950}"/>
            </a:ext>
          </a:extLst>
        </xdr:cNvPr>
        <xdr:cNvSpPr/>
      </xdr:nvSpPr>
      <xdr:spPr>
        <a:xfrm>
          <a:off x="1388646" y="63950850"/>
          <a:ext cx="787066" cy="182507"/>
        </a:xfrm>
        <a:prstGeom prst="rightArrow">
          <a:avLst>
            <a:gd name="adj1" fmla="val 50000"/>
            <a:gd name="adj2" fmla="val 68320"/>
          </a:avLst>
        </a:prstGeom>
        <a:solidFill>
          <a:schemeClr val="accent1"/>
        </a:solidFill>
        <a:ln w="1270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523875</xdr:colOff>
      <xdr:row>7</xdr:row>
      <xdr:rowOff>180974</xdr:rowOff>
    </xdr:from>
    <xdr:to>
      <xdr:col>51</xdr:col>
      <xdr:colOff>47625</xdr:colOff>
      <xdr:row>24</xdr:row>
      <xdr:rowOff>76200</xdr:rowOff>
    </xdr:to>
    <xdr:sp macro="" textlink="">
      <xdr:nvSpPr>
        <xdr:cNvPr id="33" name="四角形: 角を丸くする 32">
          <a:extLst>
            <a:ext uri="{FF2B5EF4-FFF2-40B4-BE49-F238E27FC236}">
              <a16:creationId xmlns:a16="http://schemas.microsoft.com/office/drawing/2014/main" id="{AA26E4B7-2064-410C-B6FF-1AD9950FA64A}"/>
            </a:ext>
          </a:extLst>
        </xdr:cNvPr>
        <xdr:cNvSpPr/>
      </xdr:nvSpPr>
      <xdr:spPr>
        <a:xfrm>
          <a:off x="13868400" y="1857374"/>
          <a:ext cx="800100" cy="3962401"/>
        </a:xfrm>
        <a:prstGeom prst="roundRect">
          <a:avLst/>
        </a:prstGeom>
        <a:noFill/>
        <a:ln w="28575">
          <a:solidFill>
            <a:schemeClr val="accent2">
              <a:lumMod val="5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26276</xdr:colOff>
      <xdr:row>18</xdr:row>
      <xdr:rowOff>32845</xdr:rowOff>
    </xdr:from>
    <xdr:to>
      <xdr:col>9</xdr:col>
      <xdr:colOff>261257</xdr:colOff>
      <xdr:row>18</xdr:row>
      <xdr:rowOff>212845</xdr:rowOff>
    </xdr:to>
    <xdr:sp macro="" textlink="">
      <xdr:nvSpPr>
        <xdr:cNvPr id="42" name="矢印: 左右 41">
          <a:extLst>
            <a:ext uri="{FF2B5EF4-FFF2-40B4-BE49-F238E27FC236}">
              <a16:creationId xmlns:a16="http://schemas.microsoft.com/office/drawing/2014/main" id="{082521AD-EF49-4BAB-B477-96726AAE0D67}"/>
            </a:ext>
          </a:extLst>
        </xdr:cNvPr>
        <xdr:cNvSpPr/>
      </xdr:nvSpPr>
      <xdr:spPr>
        <a:xfrm>
          <a:off x="1408762" y="4245616"/>
          <a:ext cx="1301781" cy="180000"/>
        </a:xfrm>
        <a:prstGeom prst="leftRightArrow">
          <a:avLst>
            <a:gd name="adj1" fmla="val 36771"/>
            <a:gd name="adj2" fmla="val 73151"/>
          </a:avLst>
        </a:prstGeom>
        <a:solidFill>
          <a:schemeClr val="accent1"/>
        </a:solidFill>
        <a:ln w="1270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238125</xdr:colOff>
      <xdr:row>6</xdr:row>
      <xdr:rowOff>200025</xdr:rowOff>
    </xdr:from>
    <xdr:to>
      <xdr:col>36</xdr:col>
      <xdr:colOff>38100</xdr:colOff>
      <xdr:row>11</xdr:row>
      <xdr:rowOff>57150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0753D63C-1644-4591-8CF3-646DA82B15AD}"/>
            </a:ext>
          </a:extLst>
        </xdr:cNvPr>
        <xdr:cNvSpPr/>
      </xdr:nvSpPr>
      <xdr:spPr>
        <a:xfrm>
          <a:off x="1390650" y="1628775"/>
          <a:ext cx="8334375" cy="1066800"/>
        </a:xfrm>
        <a:prstGeom prst="roundRect">
          <a:avLst/>
        </a:prstGeom>
        <a:noFill/>
        <a:ln w="28575">
          <a:solidFill>
            <a:schemeClr val="accent6">
              <a:lumMod val="5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148330</xdr:colOff>
      <xdr:row>7</xdr:row>
      <xdr:rowOff>119314</xdr:rowOff>
    </xdr:from>
    <xdr:ext cx="2057544" cy="499060"/>
    <xdr:sp macro="" textlink="">
      <xdr:nvSpPr>
        <xdr:cNvPr id="44" name="四角形: 角を丸くする 43">
          <a:extLst>
            <a:ext uri="{FF2B5EF4-FFF2-40B4-BE49-F238E27FC236}">
              <a16:creationId xmlns:a16="http://schemas.microsoft.com/office/drawing/2014/main" id="{75B1E6B9-D096-40C7-AB45-4EDD363F567F}"/>
            </a:ext>
          </a:extLst>
        </xdr:cNvPr>
        <xdr:cNvSpPr/>
      </xdr:nvSpPr>
      <xdr:spPr>
        <a:xfrm>
          <a:off x="1529455" y="1681414"/>
          <a:ext cx="2057544" cy="499060"/>
        </a:xfrm>
        <a:prstGeom prst="roundRect">
          <a:avLst>
            <a:gd name="adj" fmla="val 15044"/>
          </a:avLst>
        </a:prstGeom>
        <a:solidFill>
          <a:schemeClr val="accent6"/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基本情報より自動的に表示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（対象期間の始期から表示）</a:t>
          </a:r>
        </a:p>
      </xdr:txBody>
    </xdr:sp>
    <xdr:clientData/>
  </xdr:oneCellAnchor>
  <xdr:oneCellAnchor>
    <xdr:from>
      <xdr:col>17</xdr:col>
      <xdr:colOff>161925</xdr:colOff>
      <xdr:row>379</xdr:row>
      <xdr:rowOff>114300</xdr:rowOff>
    </xdr:from>
    <xdr:ext cx="5827236" cy="459100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F4B9451-4BCC-40F3-B75C-0D956C058758}"/>
            </a:ext>
          </a:extLst>
        </xdr:cNvPr>
        <xdr:cNvSpPr txBox="1"/>
      </xdr:nvSpPr>
      <xdr:spPr>
        <a:xfrm>
          <a:off x="4743450" y="80981550"/>
          <a:ext cx="5827236" cy="459100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実施期間が</a:t>
          </a:r>
          <a:r>
            <a:rPr kumimoji="1" lang="en-US" altLang="ja-JP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13</a:t>
          </a:r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カ月以上の場合は、同表（行）を複写（下へシフトしてコピー）して下さい</a:t>
          </a:r>
          <a:endParaRPr kumimoji="1" lang="en-US" altLang="ja-JP" sz="11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（様式５号）とリンクすることができます</a:t>
          </a:r>
          <a:endParaRPr kumimoji="1" lang="en-US" altLang="ja-JP" sz="11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13</xdr:col>
      <xdr:colOff>241773</xdr:colOff>
      <xdr:row>16</xdr:row>
      <xdr:rowOff>209065</xdr:rowOff>
    </xdr:from>
    <xdr:ext cx="1656000" cy="252000"/>
    <xdr:sp macro="" textlink="">
      <xdr:nvSpPr>
        <xdr:cNvPr id="34" name="四角形: 角を丸くする 33">
          <a:extLst>
            <a:ext uri="{FF2B5EF4-FFF2-40B4-BE49-F238E27FC236}">
              <a16:creationId xmlns:a16="http://schemas.microsoft.com/office/drawing/2014/main" id="{865947CA-CBC0-48AC-B154-5F9E4BAEACCF}"/>
            </a:ext>
          </a:extLst>
        </xdr:cNvPr>
        <xdr:cNvSpPr/>
      </xdr:nvSpPr>
      <xdr:spPr>
        <a:xfrm>
          <a:off x="4023198" y="3923815"/>
          <a:ext cx="1656000" cy="252000"/>
        </a:xfrm>
        <a:prstGeom prst="roundRect">
          <a:avLst>
            <a:gd name="adj" fmla="val 15044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準備期間は対象期間外</a:t>
          </a:r>
        </a:p>
      </xdr:txBody>
    </xdr:sp>
    <xdr:clientData/>
  </xdr:oneCellAnchor>
  <xdr:twoCellAnchor>
    <xdr:from>
      <xdr:col>10</xdr:col>
      <xdr:colOff>5443</xdr:colOff>
      <xdr:row>18</xdr:row>
      <xdr:rowOff>29766</xdr:rowOff>
    </xdr:from>
    <xdr:to>
      <xdr:col>23</xdr:col>
      <xdr:colOff>225138</xdr:colOff>
      <xdr:row>18</xdr:row>
      <xdr:rowOff>209766</xdr:rowOff>
    </xdr:to>
    <xdr:sp macro="" textlink="">
      <xdr:nvSpPr>
        <xdr:cNvPr id="35" name="矢印: 左右 34">
          <a:extLst>
            <a:ext uri="{FF2B5EF4-FFF2-40B4-BE49-F238E27FC236}">
              <a16:creationId xmlns:a16="http://schemas.microsoft.com/office/drawing/2014/main" id="{DD8C7D41-0221-4B0E-8601-73CE537D2199}"/>
            </a:ext>
          </a:extLst>
        </xdr:cNvPr>
        <xdr:cNvSpPr/>
      </xdr:nvSpPr>
      <xdr:spPr>
        <a:xfrm>
          <a:off x="2721429" y="4242537"/>
          <a:ext cx="3686795" cy="180000"/>
        </a:xfrm>
        <a:prstGeom prst="leftRightArrow">
          <a:avLst>
            <a:gd name="adj1" fmla="val 36771"/>
            <a:gd name="adj2" fmla="val 73151"/>
          </a:avLst>
        </a:prstGeom>
        <a:solidFill>
          <a:schemeClr val="accent1"/>
        </a:solidFill>
        <a:ln w="1270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13</xdr:col>
      <xdr:colOff>186169</xdr:colOff>
      <xdr:row>140</xdr:row>
      <xdr:rowOff>235832</xdr:rowOff>
    </xdr:from>
    <xdr:ext cx="1512000" cy="252000"/>
    <xdr:sp macro="" textlink="">
      <xdr:nvSpPr>
        <xdr:cNvPr id="37" name="四角形: 角を丸くする 36">
          <a:extLst>
            <a:ext uri="{FF2B5EF4-FFF2-40B4-BE49-F238E27FC236}">
              <a16:creationId xmlns:a16="http://schemas.microsoft.com/office/drawing/2014/main" id="{9D30C1EE-0940-4A53-97EE-DBF0E63BA214}"/>
            </a:ext>
          </a:extLst>
        </xdr:cNvPr>
        <xdr:cNvSpPr/>
      </xdr:nvSpPr>
      <xdr:spPr>
        <a:xfrm>
          <a:off x="3967594" y="30391982"/>
          <a:ext cx="1512000" cy="252000"/>
        </a:xfrm>
        <a:prstGeom prst="roundRect">
          <a:avLst>
            <a:gd name="adj" fmla="val 15044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夏期休暇は対象期間外</a:t>
          </a:r>
        </a:p>
      </xdr:txBody>
    </xdr:sp>
    <xdr:clientData/>
  </xdr:oneCellAnchor>
  <xdr:twoCellAnchor>
    <xdr:from>
      <xdr:col>12</xdr:col>
      <xdr:colOff>43961</xdr:colOff>
      <xdr:row>142</xdr:row>
      <xdr:rowOff>21980</xdr:rowOff>
    </xdr:from>
    <xdr:to>
      <xdr:col>20</xdr:col>
      <xdr:colOff>201807</xdr:colOff>
      <xdr:row>142</xdr:row>
      <xdr:rowOff>201980</xdr:rowOff>
    </xdr:to>
    <xdr:sp macro="" textlink="">
      <xdr:nvSpPr>
        <xdr:cNvPr id="39" name="矢印: 左右 38">
          <a:extLst>
            <a:ext uri="{FF2B5EF4-FFF2-40B4-BE49-F238E27FC236}">
              <a16:creationId xmlns:a16="http://schemas.microsoft.com/office/drawing/2014/main" id="{42942528-D3BF-40F7-85F5-24515CB6C4CF}"/>
            </a:ext>
          </a:extLst>
        </xdr:cNvPr>
        <xdr:cNvSpPr/>
      </xdr:nvSpPr>
      <xdr:spPr>
        <a:xfrm>
          <a:off x="3558686" y="30654380"/>
          <a:ext cx="2291446" cy="180000"/>
        </a:xfrm>
        <a:prstGeom prst="leftRightArrow">
          <a:avLst>
            <a:gd name="adj1" fmla="val 36771"/>
            <a:gd name="adj2" fmla="val 73151"/>
          </a:avLst>
        </a:prstGeom>
        <a:solidFill>
          <a:schemeClr val="accent1"/>
        </a:solidFill>
        <a:ln w="1270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59805</xdr:colOff>
      <xdr:row>326</xdr:row>
      <xdr:rowOff>182408</xdr:rowOff>
    </xdr:from>
    <xdr:ext cx="2844000" cy="252000"/>
    <xdr:sp macro="" textlink="">
      <xdr:nvSpPr>
        <xdr:cNvPr id="47" name="四角形: 角を丸くする 46">
          <a:extLst>
            <a:ext uri="{FF2B5EF4-FFF2-40B4-BE49-F238E27FC236}">
              <a16:creationId xmlns:a16="http://schemas.microsoft.com/office/drawing/2014/main" id="{9F0005CD-E5BB-401C-9AF0-FBB33BE1E4B0}"/>
            </a:ext>
          </a:extLst>
        </xdr:cNvPr>
        <xdr:cNvSpPr/>
      </xdr:nvSpPr>
      <xdr:spPr>
        <a:xfrm>
          <a:off x="5441430" y="70000658"/>
          <a:ext cx="2844000" cy="252000"/>
        </a:xfrm>
        <a:prstGeom prst="roundRect">
          <a:avLst>
            <a:gd name="adj" fmla="val 150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契約終了後の期間も対象期間外として設定</a:t>
          </a:r>
        </a:p>
      </xdr:txBody>
    </xdr:sp>
    <xdr:clientData/>
  </xdr:oneCellAnchor>
  <xdr:oneCellAnchor>
    <xdr:from>
      <xdr:col>10</xdr:col>
      <xdr:colOff>4944</xdr:colOff>
      <xdr:row>326</xdr:row>
      <xdr:rowOff>183488</xdr:rowOff>
    </xdr:from>
    <xdr:ext cx="1895594" cy="252000"/>
    <xdr:sp macro="" textlink="">
      <xdr:nvSpPr>
        <xdr:cNvPr id="48" name="四角形: 角を丸くする 47">
          <a:extLst>
            <a:ext uri="{FF2B5EF4-FFF2-40B4-BE49-F238E27FC236}">
              <a16:creationId xmlns:a16="http://schemas.microsoft.com/office/drawing/2014/main" id="{0E1F1A4F-B556-4F27-8A4F-23FD84C47A6B}"/>
            </a:ext>
          </a:extLst>
        </xdr:cNvPr>
        <xdr:cNvSpPr/>
      </xdr:nvSpPr>
      <xdr:spPr>
        <a:xfrm>
          <a:off x="2986269" y="70001738"/>
          <a:ext cx="1895594" cy="252000"/>
        </a:xfrm>
        <a:prstGeom prst="roundRect">
          <a:avLst>
            <a:gd name="adj" fmla="val 15044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後片付け期間は対象期間外</a:t>
          </a:r>
        </a:p>
      </xdr:txBody>
    </xdr:sp>
    <xdr:clientData/>
  </xdr:oneCellAnchor>
  <xdr:twoCellAnchor>
    <xdr:from>
      <xdr:col>10</xdr:col>
      <xdr:colOff>30357</xdr:colOff>
      <xdr:row>328</xdr:row>
      <xdr:rowOff>16552</xdr:rowOff>
    </xdr:from>
    <xdr:to>
      <xdr:col>16</xdr:col>
      <xdr:colOff>250392</xdr:colOff>
      <xdr:row>328</xdr:row>
      <xdr:rowOff>194909</xdr:rowOff>
    </xdr:to>
    <xdr:sp macro="" textlink="">
      <xdr:nvSpPr>
        <xdr:cNvPr id="49" name="矢印: 左右 48">
          <a:extLst>
            <a:ext uri="{FF2B5EF4-FFF2-40B4-BE49-F238E27FC236}">
              <a16:creationId xmlns:a16="http://schemas.microsoft.com/office/drawing/2014/main" id="{59D436E3-C98A-4454-B201-2AFD34858995}"/>
            </a:ext>
          </a:extLst>
        </xdr:cNvPr>
        <xdr:cNvSpPr/>
      </xdr:nvSpPr>
      <xdr:spPr>
        <a:xfrm>
          <a:off x="3011682" y="70311052"/>
          <a:ext cx="1820235" cy="178357"/>
        </a:xfrm>
        <a:prstGeom prst="leftRightArrow">
          <a:avLst>
            <a:gd name="adj1" fmla="val 36771"/>
            <a:gd name="adj2" fmla="val 73151"/>
          </a:avLst>
        </a:prstGeom>
        <a:solidFill>
          <a:schemeClr val="accent1"/>
        </a:solidFill>
        <a:ln w="1270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32843</xdr:colOff>
      <xdr:row>328</xdr:row>
      <xdr:rowOff>13138</xdr:rowOff>
    </xdr:from>
    <xdr:to>
      <xdr:col>32</xdr:col>
      <xdr:colOff>269326</xdr:colOff>
      <xdr:row>328</xdr:row>
      <xdr:rowOff>191495</xdr:rowOff>
    </xdr:to>
    <xdr:sp macro="" textlink="">
      <xdr:nvSpPr>
        <xdr:cNvPr id="50" name="矢印: 左右 49">
          <a:extLst>
            <a:ext uri="{FF2B5EF4-FFF2-40B4-BE49-F238E27FC236}">
              <a16:creationId xmlns:a16="http://schemas.microsoft.com/office/drawing/2014/main" id="{A2A3D90F-806B-4C0F-93B9-CC4B83E6576F}"/>
            </a:ext>
          </a:extLst>
        </xdr:cNvPr>
        <xdr:cNvSpPr/>
      </xdr:nvSpPr>
      <xdr:spPr>
        <a:xfrm>
          <a:off x="4650826" y="70465293"/>
          <a:ext cx="4276397" cy="178357"/>
        </a:xfrm>
        <a:prstGeom prst="leftRightArrow">
          <a:avLst>
            <a:gd name="adj1" fmla="val 36771"/>
            <a:gd name="adj2" fmla="val 73151"/>
          </a:avLst>
        </a:prstGeom>
        <a:solidFill>
          <a:schemeClr val="accent1"/>
        </a:solidFill>
        <a:ln w="1270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111344</xdr:colOff>
      <xdr:row>82</xdr:row>
      <xdr:rowOff>211850</xdr:rowOff>
    </xdr:from>
    <xdr:to>
      <xdr:col>24</xdr:col>
      <xdr:colOff>229914</xdr:colOff>
      <xdr:row>84</xdr:row>
      <xdr:rowOff>42042</xdr:rowOff>
    </xdr:to>
    <xdr:sp macro="" textlink="">
      <xdr:nvSpPr>
        <xdr:cNvPr id="51" name="矢印: 上カーブ 50">
          <a:extLst>
            <a:ext uri="{FF2B5EF4-FFF2-40B4-BE49-F238E27FC236}">
              <a16:creationId xmlns:a16="http://schemas.microsoft.com/office/drawing/2014/main" id="{492A5C2A-441D-4729-8FF7-3AEAA3ADF6E1}"/>
            </a:ext>
          </a:extLst>
        </xdr:cNvPr>
        <xdr:cNvSpPr/>
      </xdr:nvSpPr>
      <xdr:spPr>
        <a:xfrm>
          <a:off x="6345292" y="18112281"/>
          <a:ext cx="387898" cy="303158"/>
        </a:xfrm>
        <a:prstGeom prst="curvedUpArrow">
          <a:avLst>
            <a:gd name="adj1" fmla="val 20367"/>
            <a:gd name="adj2" fmla="val 50000"/>
            <a:gd name="adj3" fmla="val 26880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25</xdr:col>
      <xdr:colOff>124238</xdr:colOff>
      <xdr:row>83</xdr:row>
      <xdr:rowOff>99391</xdr:rowOff>
    </xdr:from>
    <xdr:ext cx="1971262" cy="504000"/>
    <xdr:sp macro="" textlink="">
      <xdr:nvSpPr>
        <xdr:cNvPr id="52" name="四角形: 角を丸くする 51">
          <a:extLst>
            <a:ext uri="{FF2B5EF4-FFF2-40B4-BE49-F238E27FC236}">
              <a16:creationId xmlns:a16="http://schemas.microsoft.com/office/drawing/2014/main" id="{90D34341-314C-4E6E-9283-3507CC18BA42}"/>
            </a:ext>
          </a:extLst>
        </xdr:cNvPr>
        <xdr:cNvSpPr/>
      </xdr:nvSpPr>
      <xdr:spPr>
        <a:xfrm>
          <a:off x="6800021" y="18362543"/>
          <a:ext cx="1971262" cy="504000"/>
        </a:xfrm>
        <a:prstGeom prst="roundRect">
          <a:avLst/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（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R8.8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要領より）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悪天候による振替休工：○</a:t>
          </a:r>
        </a:p>
      </xdr:txBody>
    </xdr:sp>
    <xdr:clientData/>
  </xdr:oneCellAnchor>
  <xdr:twoCellAnchor>
    <xdr:from>
      <xdr:col>11</xdr:col>
      <xdr:colOff>149087</xdr:colOff>
      <xdr:row>206</xdr:row>
      <xdr:rowOff>215347</xdr:rowOff>
    </xdr:from>
    <xdr:to>
      <xdr:col>14</xdr:col>
      <xdr:colOff>165653</xdr:colOff>
      <xdr:row>208</xdr:row>
      <xdr:rowOff>45539</xdr:rowOff>
    </xdr:to>
    <xdr:sp macro="" textlink="">
      <xdr:nvSpPr>
        <xdr:cNvPr id="53" name="矢印: 上カーブ 52">
          <a:extLst>
            <a:ext uri="{FF2B5EF4-FFF2-40B4-BE49-F238E27FC236}">
              <a16:creationId xmlns:a16="http://schemas.microsoft.com/office/drawing/2014/main" id="{F1A2B273-6096-4373-B4E7-03BADCD8CA3D}"/>
            </a:ext>
          </a:extLst>
        </xdr:cNvPr>
        <xdr:cNvSpPr/>
      </xdr:nvSpPr>
      <xdr:spPr>
        <a:xfrm>
          <a:off x="3114261" y="44875173"/>
          <a:ext cx="811696" cy="310583"/>
        </a:xfrm>
        <a:prstGeom prst="curvedUpArrow">
          <a:avLst>
            <a:gd name="adj1" fmla="val 20367"/>
            <a:gd name="adj2" fmla="val 50000"/>
            <a:gd name="adj3" fmla="val 26880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13</xdr:col>
      <xdr:colOff>203394</xdr:colOff>
      <xdr:row>208</xdr:row>
      <xdr:rowOff>78040</xdr:rowOff>
    </xdr:from>
    <xdr:ext cx="1971262" cy="504000"/>
    <xdr:sp macro="" textlink="">
      <xdr:nvSpPr>
        <xdr:cNvPr id="54" name="四角形: 角を丸くする 53">
          <a:extLst>
            <a:ext uri="{FF2B5EF4-FFF2-40B4-BE49-F238E27FC236}">
              <a16:creationId xmlns:a16="http://schemas.microsoft.com/office/drawing/2014/main" id="{DEBE97BB-21C0-4C8E-9295-17C451008D1D}"/>
            </a:ext>
          </a:extLst>
        </xdr:cNvPr>
        <xdr:cNvSpPr/>
      </xdr:nvSpPr>
      <xdr:spPr>
        <a:xfrm>
          <a:off x="3698655" y="45218257"/>
          <a:ext cx="1971262" cy="504000"/>
        </a:xfrm>
        <a:prstGeom prst="roundRect">
          <a:avLst/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（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R8.8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要領より）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悪天候による振替休工：○</a:t>
          </a:r>
        </a:p>
      </xdr:txBody>
    </xdr:sp>
    <xdr:clientData/>
  </xdr:oneCellAnchor>
  <xdr:oneCellAnchor>
    <xdr:from>
      <xdr:col>6</xdr:col>
      <xdr:colOff>82825</xdr:colOff>
      <xdr:row>147</xdr:row>
      <xdr:rowOff>124239</xdr:rowOff>
    </xdr:from>
    <xdr:ext cx="5040000" cy="252000"/>
    <xdr:sp macro="" textlink="">
      <xdr:nvSpPr>
        <xdr:cNvPr id="55" name="四角形: 角を丸くする 54">
          <a:extLst>
            <a:ext uri="{FF2B5EF4-FFF2-40B4-BE49-F238E27FC236}">
              <a16:creationId xmlns:a16="http://schemas.microsoft.com/office/drawing/2014/main" id="{DCE98B5B-3B40-4008-A8AB-C8970A434CCA}"/>
            </a:ext>
          </a:extLst>
        </xdr:cNvPr>
        <xdr:cNvSpPr/>
      </xdr:nvSpPr>
      <xdr:spPr>
        <a:xfrm>
          <a:off x="1722782" y="32186217"/>
          <a:ext cx="5040000" cy="252000"/>
        </a:xfrm>
        <a:prstGeom prst="roundRect">
          <a:avLst>
            <a:gd name="adj" fmla="val 15044"/>
          </a:avLst>
        </a:prstGeom>
        <a:solidFill>
          <a:schemeClr val="accent1"/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コメント（現場閉所率は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28.5%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未満であるが、判定を○にした理由）を入力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235844</xdr:colOff>
      <xdr:row>19</xdr:row>
      <xdr:rowOff>114372</xdr:rowOff>
    </xdr:from>
    <xdr:ext cx="1908000" cy="252000"/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101D5C04-2C3E-4D52-854A-7C5893031BE0}"/>
            </a:ext>
          </a:extLst>
        </xdr:cNvPr>
        <xdr:cNvSpPr/>
      </xdr:nvSpPr>
      <xdr:spPr>
        <a:xfrm>
          <a:off x="5493644" y="4191072"/>
          <a:ext cx="1908000" cy="252000"/>
        </a:xfrm>
        <a:prstGeom prst="roundRect">
          <a:avLst>
            <a:gd name="adj" fmla="val 15044"/>
          </a:avLst>
        </a:prstGeom>
        <a:solidFill>
          <a:schemeClr val="accent6"/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様式４号より自動的に抽出</a:t>
          </a:r>
        </a:p>
      </xdr:txBody>
    </xdr:sp>
    <xdr:clientData/>
  </xdr:oneCellAnchor>
  <xdr:twoCellAnchor>
    <xdr:from>
      <xdr:col>7</xdr:col>
      <xdr:colOff>28575</xdr:colOff>
      <xdr:row>13</xdr:row>
      <xdr:rowOff>38100</xdr:rowOff>
    </xdr:from>
    <xdr:to>
      <xdr:col>35</xdr:col>
      <xdr:colOff>190500</xdr:colOff>
      <xdr:row>26</xdr:row>
      <xdr:rowOff>180975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F6B82361-17E2-441E-82EE-BA717E628151}"/>
            </a:ext>
          </a:extLst>
        </xdr:cNvPr>
        <xdr:cNvSpPr/>
      </xdr:nvSpPr>
      <xdr:spPr>
        <a:xfrm>
          <a:off x="2905125" y="2686050"/>
          <a:ext cx="6829425" cy="3238500"/>
        </a:xfrm>
        <a:prstGeom prst="roundRect">
          <a:avLst>
            <a:gd name="adj" fmla="val 2549"/>
          </a:avLst>
        </a:prstGeom>
        <a:noFill/>
        <a:ln w="28575">
          <a:solidFill>
            <a:schemeClr val="accent6">
              <a:lumMod val="5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47625</xdr:colOff>
      <xdr:row>28</xdr:row>
      <xdr:rowOff>66676</xdr:rowOff>
    </xdr:from>
    <xdr:to>
      <xdr:col>35</xdr:col>
      <xdr:colOff>190500</xdr:colOff>
      <xdr:row>28</xdr:row>
      <xdr:rowOff>428626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5BB6E469-0F7E-462D-9089-F610800B9586}"/>
            </a:ext>
          </a:extLst>
        </xdr:cNvPr>
        <xdr:cNvSpPr/>
      </xdr:nvSpPr>
      <xdr:spPr>
        <a:xfrm>
          <a:off x="4114800" y="6048376"/>
          <a:ext cx="5619750" cy="361950"/>
        </a:xfrm>
        <a:prstGeom prst="roundRect">
          <a:avLst>
            <a:gd name="adj" fmla="val 3509"/>
          </a:avLst>
        </a:prstGeom>
        <a:noFill/>
        <a:ln w="28575">
          <a:solidFill>
            <a:schemeClr val="accent2">
              <a:lumMod val="5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208685</xdr:colOff>
      <xdr:row>28</xdr:row>
      <xdr:rowOff>145108</xdr:rowOff>
    </xdr:from>
    <xdr:ext cx="936000" cy="252000"/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41E29D97-D72A-4249-A040-875F950D73A9}"/>
            </a:ext>
          </a:extLst>
        </xdr:cNvPr>
        <xdr:cNvSpPr/>
      </xdr:nvSpPr>
      <xdr:spPr>
        <a:xfrm>
          <a:off x="3091033" y="6174847"/>
          <a:ext cx="936000" cy="252000"/>
        </a:xfrm>
        <a:prstGeom prst="roundRect">
          <a:avLst>
            <a:gd name="adj" fmla="val 15044"/>
          </a:avLst>
        </a:prstGeom>
        <a:solidFill>
          <a:schemeClr val="accent2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手動で判定</a:t>
          </a:r>
        </a:p>
      </xdr:txBody>
    </xdr:sp>
    <xdr:clientData/>
  </xdr:oneCellAnchor>
  <xdr:twoCellAnchor>
    <xdr:from>
      <xdr:col>14</xdr:col>
      <xdr:colOff>45982</xdr:colOff>
      <xdr:row>11</xdr:row>
      <xdr:rowOff>24562</xdr:rowOff>
    </xdr:from>
    <xdr:to>
      <xdr:col>23</xdr:col>
      <xdr:colOff>19706</xdr:colOff>
      <xdr:row>11</xdr:row>
      <xdr:rowOff>228200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E8B4409B-6F6E-45CF-9C5F-CC7296A36591}"/>
            </a:ext>
          </a:extLst>
        </xdr:cNvPr>
        <xdr:cNvSpPr/>
      </xdr:nvSpPr>
      <xdr:spPr>
        <a:xfrm>
          <a:off x="4609699" y="2194605"/>
          <a:ext cx="2135485" cy="203638"/>
        </a:xfrm>
        <a:prstGeom prst="roundRect">
          <a:avLst>
            <a:gd name="adj" fmla="val 16412"/>
          </a:avLst>
        </a:prstGeom>
        <a:noFill/>
        <a:ln w="28575" cap="flat" cmpd="sng" algn="ctr">
          <a:solidFill>
            <a:srgbClr val="ED7D31">
              <a:lumMod val="50000"/>
            </a:srgbClr>
          </a:solidFill>
          <a:prstDash val="dash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oneCellAnchor>
    <xdr:from>
      <xdr:col>24</xdr:col>
      <xdr:colOff>34766</xdr:colOff>
      <xdr:row>10</xdr:row>
      <xdr:rowOff>231663</xdr:rowOff>
    </xdr:from>
    <xdr:ext cx="1338580" cy="252000"/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EB3D130E-6A7B-4B26-A0E1-58111063B13C}"/>
            </a:ext>
          </a:extLst>
        </xdr:cNvPr>
        <xdr:cNvSpPr/>
      </xdr:nvSpPr>
      <xdr:spPr>
        <a:xfrm>
          <a:off x="6959441" y="2384313"/>
          <a:ext cx="1338580" cy="252000"/>
        </a:xfrm>
        <a:prstGeom prst="roundRect">
          <a:avLst>
            <a:gd name="adj" fmla="val 15044"/>
          </a:avLst>
        </a:prstGeom>
        <a:solidFill>
          <a:schemeClr val="accent2"/>
        </a:solidFill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総合判定より選択</a:t>
          </a:r>
        </a:p>
      </xdr:txBody>
    </xdr:sp>
    <xdr:clientData/>
  </xdr:oneCellAnchor>
  <xdr:twoCellAnchor>
    <xdr:from>
      <xdr:col>12</xdr:col>
      <xdr:colOff>115954</xdr:colOff>
      <xdr:row>11</xdr:row>
      <xdr:rowOff>16566</xdr:rowOff>
    </xdr:from>
    <xdr:to>
      <xdr:col>14</xdr:col>
      <xdr:colOff>82824</xdr:colOff>
      <xdr:row>28</xdr:row>
      <xdr:rowOff>223630</xdr:rowOff>
    </xdr:to>
    <xdr:sp macro="" textlink="">
      <xdr:nvSpPr>
        <xdr:cNvPr id="9" name="矢印: 左カーブ 8">
          <a:extLst>
            <a:ext uri="{FF2B5EF4-FFF2-40B4-BE49-F238E27FC236}">
              <a16:creationId xmlns:a16="http://schemas.microsoft.com/office/drawing/2014/main" id="{74C62968-FDF5-46A1-B454-E8541A5FF5CA}"/>
            </a:ext>
          </a:extLst>
        </xdr:cNvPr>
        <xdr:cNvSpPr/>
      </xdr:nvSpPr>
      <xdr:spPr>
        <a:xfrm rot="10800000">
          <a:off x="4199280" y="2186609"/>
          <a:ext cx="447261" cy="4066760"/>
        </a:xfrm>
        <a:prstGeom prst="curvedLeftArrow">
          <a:avLst>
            <a:gd name="adj1" fmla="val 25000"/>
            <a:gd name="adj2" fmla="val 50000"/>
            <a:gd name="adj3" fmla="val 25000"/>
          </a:avLst>
        </a:prstGeom>
        <a:solidFill>
          <a:schemeClr val="accent2"/>
        </a:solidFill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32</xdr:col>
      <xdr:colOff>132693</xdr:colOff>
      <xdr:row>3</xdr:row>
      <xdr:rowOff>119227</xdr:rowOff>
    </xdr:from>
    <xdr:ext cx="800219" cy="35907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C4B5A44-BA06-46BF-BC41-644AF61F6982}"/>
            </a:ext>
          </a:extLst>
        </xdr:cNvPr>
        <xdr:cNvSpPr txBox="1"/>
      </xdr:nvSpPr>
      <xdr:spPr>
        <a:xfrm>
          <a:off x="8962368" y="833602"/>
          <a:ext cx="800219" cy="359073"/>
        </a:xfrm>
        <a:prstGeom prst="rect">
          <a:avLst/>
        </a:prstGeom>
        <a:noFill/>
        <a:ln w="31750" cmpd="dbl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作成例</a:t>
          </a:r>
          <a:endParaRPr kumimoji="1" lang="en-US" altLang="ja-JP" sz="1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10</xdr:col>
      <xdr:colOff>35858</xdr:colOff>
      <xdr:row>42</xdr:row>
      <xdr:rowOff>51546</xdr:rowOff>
    </xdr:from>
    <xdr:ext cx="5404043" cy="45910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19AB8AE-0B6E-43A9-89DD-ED3A8736A3B3}"/>
            </a:ext>
          </a:extLst>
        </xdr:cNvPr>
        <xdr:cNvSpPr txBox="1"/>
      </xdr:nvSpPr>
      <xdr:spPr>
        <a:xfrm>
          <a:off x="3626783" y="9967071"/>
          <a:ext cx="5404043" cy="459100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実施期間が</a:t>
          </a:r>
          <a:r>
            <a:rPr kumimoji="1" lang="en-US" altLang="ja-JP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13</a:t>
          </a:r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カ月以上の場合は、行を追加（下へシフトしてコピー）して下さい</a:t>
          </a:r>
          <a:endParaRPr kumimoji="1" lang="en-US" altLang="ja-JP" sz="11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（様式４号）とリンクすることができます</a:t>
          </a:r>
          <a:endParaRPr kumimoji="1" lang="en-US" altLang="ja-JP" sz="1100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60325">
          <a:solidFill>
            <a:srgbClr val="C0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3797-8993-45D7-816A-560E9A7472A1}">
  <sheetPr>
    <tabColor theme="5" tint="0.79998168889431442"/>
    <pageSetUpPr fitToPage="1"/>
  </sheetPr>
  <dimension ref="A1:AB16"/>
  <sheetViews>
    <sheetView view="pageBreakPreview" zoomScaleNormal="100" zoomScaleSheetLayoutView="100" workbookViewId="0">
      <selection activeCell="D1" sqref="D1"/>
    </sheetView>
  </sheetViews>
  <sheetFormatPr defaultColWidth="9" defaultRowHeight="18" customHeight="1"/>
  <cols>
    <col min="1" max="1" width="7.25" style="46" customWidth="1"/>
    <col min="2" max="3" width="1.83203125" style="46" customWidth="1"/>
    <col min="4" max="27" width="3.5" style="46" customWidth="1"/>
    <col min="28" max="28" width="1.83203125" style="46" customWidth="1"/>
    <col min="29" max="16384" width="9" style="46"/>
  </cols>
  <sheetData>
    <row r="1" spans="1:28" ht="18" customHeight="1">
      <c r="A1" s="69" t="s">
        <v>124</v>
      </c>
    </row>
    <row r="2" spans="1:28" ht="19">
      <c r="A2" s="69" t="s">
        <v>17</v>
      </c>
      <c r="D2" s="196" t="s">
        <v>82</v>
      </c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53"/>
    </row>
    <row r="3" spans="1:28" ht="19.5" thickBot="1">
      <c r="A3" s="69" t="s">
        <v>17</v>
      </c>
    </row>
    <row r="4" spans="1:28" ht="19">
      <c r="A4" s="69" t="s">
        <v>17</v>
      </c>
      <c r="D4" s="197" t="s">
        <v>26</v>
      </c>
      <c r="E4" s="198"/>
      <c r="F4" s="198"/>
      <c r="G4" s="198"/>
      <c r="H4" s="198"/>
      <c r="I4" s="198"/>
      <c r="J4" s="198"/>
      <c r="K4" s="198"/>
      <c r="L4" s="199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1"/>
      <c r="AB4" s="54"/>
    </row>
    <row r="5" spans="1:28" ht="19">
      <c r="A5" s="69" t="s">
        <v>17</v>
      </c>
      <c r="D5" s="195" t="s">
        <v>83</v>
      </c>
      <c r="E5" s="189"/>
      <c r="F5" s="189"/>
      <c r="G5" s="189"/>
      <c r="H5" s="189"/>
      <c r="I5" s="189"/>
      <c r="J5" s="189"/>
      <c r="K5" s="189"/>
      <c r="L5" s="202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4"/>
      <c r="AB5" s="54"/>
    </row>
    <row r="6" spans="1:28" ht="19">
      <c r="A6" s="69" t="s">
        <v>17</v>
      </c>
      <c r="D6" s="195" t="s">
        <v>25</v>
      </c>
      <c r="E6" s="189"/>
      <c r="F6" s="189"/>
      <c r="G6" s="189"/>
      <c r="H6" s="189"/>
      <c r="I6" s="189"/>
      <c r="J6" s="189" t="s">
        <v>84</v>
      </c>
      <c r="K6" s="189"/>
      <c r="L6" s="187" t="s">
        <v>86</v>
      </c>
      <c r="M6" s="188"/>
      <c r="N6" s="52"/>
      <c r="O6" s="48" t="s">
        <v>46</v>
      </c>
      <c r="P6" s="52"/>
      <c r="Q6" s="48" t="s">
        <v>87</v>
      </c>
      <c r="R6" s="52"/>
      <c r="S6" s="48" t="s">
        <v>2</v>
      </c>
      <c r="T6" s="49" t="s">
        <v>90</v>
      </c>
      <c r="U6" s="48" t="str">
        <f>IF(OR(N6="",P6="",R6=""),"　",TEXT(DATE(N6+2018,P6,R6),"aaa"))</f>
        <v>　</v>
      </c>
      <c r="V6" s="50" t="s">
        <v>88</v>
      </c>
      <c r="W6" s="50"/>
      <c r="X6" s="50"/>
      <c r="Y6" s="50"/>
      <c r="Z6" s="50"/>
      <c r="AA6" s="51"/>
    </row>
    <row r="7" spans="1:28" ht="19">
      <c r="A7" s="69" t="s">
        <v>17</v>
      </c>
      <c r="D7" s="195"/>
      <c r="E7" s="189"/>
      <c r="F7" s="189"/>
      <c r="G7" s="189"/>
      <c r="H7" s="189"/>
      <c r="I7" s="189"/>
      <c r="J7" s="189" t="s">
        <v>85</v>
      </c>
      <c r="K7" s="189"/>
      <c r="L7" s="187" t="s">
        <v>86</v>
      </c>
      <c r="M7" s="188"/>
      <c r="N7" s="52"/>
      <c r="O7" s="48" t="s">
        <v>46</v>
      </c>
      <c r="P7" s="52"/>
      <c r="Q7" s="48" t="s">
        <v>87</v>
      </c>
      <c r="R7" s="52"/>
      <c r="S7" s="48" t="s">
        <v>2</v>
      </c>
      <c r="T7" s="49" t="s">
        <v>90</v>
      </c>
      <c r="U7" s="48" t="str">
        <f t="shared" ref="U7:U9" si="0">IF(OR(N7="",P7="",R7=""),"　",TEXT(DATE(N7+2018,P7,R7),"aaa"))</f>
        <v>　</v>
      </c>
      <c r="V7" s="50" t="s">
        <v>88</v>
      </c>
      <c r="W7" s="50"/>
      <c r="X7" s="50"/>
      <c r="Y7" s="50"/>
      <c r="Z7" s="50"/>
      <c r="AA7" s="51"/>
    </row>
    <row r="8" spans="1:28" ht="19">
      <c r="A8" s="69" t="s">
        <v>17</v>
      </c>
      <c r="D8" s="195" t="s">
        <v>24</v>
      </c>
      <c r="E8" s="189"/>
      <c r="F8" s="189"/>
      <c r="G8" s="189"/>
      <c r="H8" s="189"/>
      <c r="I8" s="189"/>
      <c r="J8" s="189" t="s">
        <v>84</v>
      </c>
      <c r="K8" s="189"/>
      <c r="L8" s="187" t="s">
        <v>86</v>
      </c>
      <c r="M8" s="188"/>
      <c r="N8" s="52"/>
      <c r="O8" s="48" t="s">
        <v>46</v>
      </c>
      <c r="P8" s="52"/>
      <c r="Q8" s="48" t="s">
        <v>87</v>
      </c>
      <c r="R8" s="52"/>
      <c r="S8" s="48" t="s">
        <v>2</v>
      </c>
      <c r="T8" s="49" t="s">
        <v>90</v>
      </c>
      <c r="U8" s="48" t="str">
        <f t="shared" si="0"/>
        <v>　</v>
      </c>
      <c r="V8" s="50" t="s">
        <v>88</v>
      </c>
      <c r="W8" s="50"/>
      <c r="X8" s="50"/>
      <c r="Y8" s="50"/>
      <c r="Z8" s="50"/>
      <c r="AA8" s="51"/>
    </row>
    <row r="9" spans="1:28" ht="19">
      <c r="A9" s="69" t="s">
        <v>17</v>
      </c>
      <c r="D9" s="195"/>
      <c r="E9" s="189"/>
      <c r="F9" s="189"/>
      <c r="G9" s="189"/>
      <c r="H9" s="189"/>
      <c r="I9" s="189"/>
      <c r="J9" s="189" t="s">
        <v>85</v>
      </c>
      <c r="K9" s="189"/>
      <c r="L9" s="187" t="s">
        <v>86</v>
      </c>
      <c r="M9" s="188"/>
      <c r="N9" s="52"/>
      <c r="O9" s="48" t="s">
        <v>46</v>
      </c>
      <c r="P9" s="52"/>
      <c r="Q9" s="48" t="s">
        <v>87</v>
      </c>
      <c r="R9" s="52"/>
      <c r="S9" s="48" t="s">
        <v>2</v>
      </c>
      <c r="T9" s="49" t="s">
        <v>90</v>
      </c>
      <c r="U9" s="48" t="str">
        <f t="shared" si="0"/>
        <v>　</v>
      </c>
      <c r="V9" s="50" t="s">
        <v>88</v>
      </c>
      <c r="W9" s="50"/>
      <c r="X9" s="50"/>
      <c r="Y9" s="50"/>
      <c r="Z9" s="50"/>
      <c r="AA9" s="51"/>
    </row>
    <row r="10" spans="1:28" ht="19.5" thickBot="1">
      <c r="A10" s="69" t="s">
        <v>17</v>
      </c>
      <c r="D10" s="190" t="s">
        <v>89</v>
      </c>
      <c r="E10" s="191"/>
      <c r="F10" s="191"/>
      <c r="G10" s="191"/>
      <c r="H10" s="191"/>
      <c r="I10" s="191"/>
      <c r="J10" s="191"/>
      <c r="K10" s="191"/>
      <c r="L10" s="192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4"/>
    </row>
    <row r="11" spans="1:28" ht="14">
      <c r="A11" s="74" t="s">
        <v>17</v>
      </c>
      <c r="B11" s="99"/>
    </row>
    <row r="12" spans="1:28" ht="16.5">
      <c r="A12" s="74" t="s">
        <v>17</v>
      </c>
      <c r="B12" s="99"/>
      <c r="D12" s="80" t="s">
        <v>91</v>
      </c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</row>
    <row r="13" spans="1:28" ht="16.5">
      <c r="A13" s="74" t="s">
        <v>17</v>
      </c>
      <c r="B13" s="99"/>
      <c r="D13" s="98" t="s">
        <v>135</v>
      </c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</row>
    <row r="14" spans="1:28" ht="16.5">
      <c r="A14" s="74" t="s">
        <v>17</v>
      </c>
      <c r="B14" s="99"/>
      <c r="D14" s="80" t="s">
        <v>136</v>
      </c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</row>
    <row r="15" spans="1:28" ht="16.5">
      <c r="A15" s="74" t="s">
        <v>17</v>
      </c>
      <c r="B15" s="99"/>
      <c r="D15" s="80" t="s">
        <v>137</v>
      </c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</row>
    <row r="16" spans="1:28" ht="13">
      <c r="D16" s="47"/>
      <c r="E16" s="47"/>
      <c r="F16" s="47"/>
      <c r="G16" s="47"/>
      <c r="H16" s="47"/>
      <c r="I16" s="47"/>
      <c r="J16" s="47"/>
    </row>
  </sheetData>
  <mergeCells count="17">
    <mergeCell ref="D6:I7"/>
    <mergeCell ref="J6:K6"/>
    <mergeCell ref="L6:M6"/>
    <mergeCell ref="J7:K7"/>
    <mergeCell ref="L7:M7"/>
    <mergeCell ref="D2:AA2"/>
    <mergeCell ref="D4:K4"/>
    <mergeCell ref="L4:AA4"/>
    <mergeCell ref="D5:K5"/>
    <mergeCell ref="L5:AA5"/>
    <mergeCell ref="L8:M8"/>
    <mergeCell ref="J9:K9"/>
    <mergeCell ref="L9:M9"/>
    <mergeCell ref="D10:K10"/>
    <mergeCell ref="L10:AA10"/>
    <mergeCell ref="D8:I9"/>
    <mergeCell ref="J8:K8"/>
  </mergeCells>
  <phoneticPr fontId="1"/>
  <dataValidations count="1">
    <dataValidation type="list" allowBlank="1" showInputMessage="1" showErrorMessage="1" sqref="L10" xr:uid="{4FDD0DD6-E568-43BF-B465-518513C1408B}">
      <formula1>"完全週休２日（土日）,月単位の週休２日,通期の週休２日"</formula1>
    </dataValidation>
  </dataValidations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A7ED6-B611-4E24-A5C2-ECD75F023242}">
  <sheetPr>
    <tabColor theme="9" tint="0.59999389629810485"/>
    <pageSetUpPr fitToPage="1"/>
  </sheetPr>
  <dimension ref="A1:BF378"/>
  <sheetViews>
    <sheetView tabSelected="1" view="pageBreakPreview" zoomScaleNormal="100" zoomScaleSheetLayoutView="100" workbookViewId="0">
      <pane ySplit="5" topLeftCell="A14" activePane="bottomLeft" state="frozen"/>
      <selection activeCell="D1" sqref="D1"/>
      <selection pane="bottomLeft" activeCell="S29" sqref="S29"/>
    </sheetView>
  </sheetViews>
  <sheetFormatPr defaultColWidth="9.08203125" defaultRowHeight="13"/>
  <cols>
    <col min="1" max="1" width="7.25" style="23" bestFit="1" customWidth="1"/>
    <col min="2" max="2" width="2" style="1" customWidth="1"/>
    <col min="3" max="3" width="1.83203125" style="1" customWidth="1"/>
    <col min="4" max="27" width="3.5" style="1" customWidth="1"/>
    <col min="28" max="28" width="3.5" style="45" customWidth="1"/>
    <col min="29" max="42" width="3.5" style="1" customWidth="1"/>
    <col min="43" max="48" width="4.5" style="1" customWidth="1"/>
    <col min="49" max="49" width="7.5" style="1" customWidth="1"/>
    <col min="50" max="51" width="4.58203125" style="1" customWidth="1"/>
    <col min="52" max="53" width="1.83203125" style="1" customWidth="1"/>
    <col min="54" max="54" width="7.08203125" style="14" bestFit="1" customWidth="1"/>
    <col min="55" max="55" width="6.5" style="22" bestFit="1" customWidth="1"/>
    <col min="56" max="56" width="28.25" style="23" bestFit="1" customWidth="1"/>
    <col min="57" max="57" width="23.83203125" style="23" bestFit="1" customWidth="1"/>
    <col min="58" max="58" width="21.58203125" style="23" bestFit="1" customWidth="1"/>
    <col min="59" max="16384" width="9.08203125" style="1"/>
  </cols>
  <sheetData>
    <row r="1" spans="1:58" ht="19">
      <c r="A1" s="69" t="s">
        <v>124</v>
      </c>
      <c r="D1" s="67"/>
      <c r="E1" s="21"/>
      <c r="F1" s="21"/>
      <c r="G1" s="21"/>
      <c r="H1" s="21"/>
      <c r="I1" s="21"/>
      <c r="J1" s="21"/>
      <c r="AB1" s="1"/>
      <c r="AY1" s="2" t="s">
        <v>145</v>
      </c>
    </row>
    <row r="2" spans="1:58" ht="19">
      <c r="A2" s="69" t="s">
        <v>14</v>
      </c>
      <c r="D2" s="182" t="s">
        <v>141</v>
      </c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61"/>
    </row>
    <row r="3" spans="1:58" ht="14">
      <c r="A3" s="74" t="s">
        <v>13</v>
      </c>
      <c r="AB3" s="1"/>
    </row>
    <row r="4" spans="1:58" ht="19">
      <c r="A4" s="69" t="s">
        <v>13</v>
      </c>
      <c r="D4" s="183" t="str">
        <f>CONCATENATE("工 事 名： ",基本情報入力!L4)</f>
        <v xml:space="preserve">工 事 名： 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Y4"/>
      <c r="Z4"/>
      <c r="AB4" s="1"/>
    </row>
    <row r="5" spans="1:58" ht="19">
      <c r="A5" s="69" t="s">
        <v>13</v>
      </c>
      <c r="D5" s="185" t="str">
        <f>CONCATENATE("受注者名； ",基本情報入力!L5)</f>
        <v xml:space="preserve">受注者名； </v>
      </c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AO5" s="183" t="str">
        <f>CONCATENATE("工　　期： 令和",IF(基本情報入力!N6=0,"　",基本情報入力!N6),"年",IF(基本情報入力!P6=0,"　",基本情報入力!P6),"月",IF(基本情報入力!R6=0,"　",基本情報入力!R6),"日(",IF(基本情報入力!U6="","　",基本情報入力!U6),") ～ 令和",IF(基本情報入力!N7=0,"　",基本情報入力!N7),"年",IF(基本情報入力!P7=0,"　",基本情報入力!P7),"月",IF(基本情報入力!R7=0,"　",基本情報入力!R7),"日(",IF(基本情報入力!U7="","　",基本情報入力!U7),")")</f>
        <v>工　　期： 令和　年　月　日(　) ～ 令和　年　月　日(　)</v>
      </c>
      <c r="AP5" s="184"/>
      <c r="AQ5" s="184"/>
      <c r="AR5" s="184"/>
      <c r="AS5" s="184"/>
      <c r="AT5" s="184"/>
      <c r="AU5" s="184"/>
      <c r="AV5" s="184"/>
      <c r="AW5" s="184"/>
      <c r="AX5" s="184"/>
      <c r="AY5" s="184"/>
    </row>
    <row r="6" spans="1:58" ht="19">
      <c r="A6" s="69" t="s">
        <v>13</v>
      </c>
      <c r="D6" s="185" t="str">
        <f>CONCATENATE("取組形式（現場着手前）： ",基本情報入力!L10)</f>
        <v xml:space="preserve">取組形式（現場着手前）： </v>
      </c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AO6" s="185" t="str">
        <f>CONCATENATE("対象期間： 令和",IF(基本情報入力!N8=0,"　",基本情報入力!N8),"年",IF(基本情報入力!P8=0,"　",基本情報入力!P8),"月",IF(基本情報入力!R8=0,"　",基本情報入力!R8),"日(",IF(基本情報入力!U8="","　",基本情報入力!U8),") ～ 令和",IF(基本情報入力!N9=0,"　",基本情報入力!N9),"年",IF(基本情報入力!P9=0,"　",基本情報入力!P9),"月",IF(基本情報入力!R9=0,"　",基本情報入力!R9),"日(",IF(基本情報入力!U9="","　",基本情報入力!U9),")")</f>
        <v>対象期間： 令和　年　月　日(　) ～ 令和　年　月　日(　)</v>
      </c>
      <c r="AP6" s="186"/>
      <c r="AQ6" s="186"/>
      <c r="AR6" s="186"/>
      <c r="AS6" s="186"/>
      <c r="AT6" s="186"/>
      <c r="AU6" s="186"/>
      <c r="AV6" s="186"/>
      <c r="AW6" s="186"/>
      <c r="AX6" s="186"/>
      <c r="AY6" s="186"/>
    </row>
    <row r="7" spans="1:58" ht="14.5" thickBot="1">
      <c r="A7" s="74" t="s">
        <v>142</v>
      </c>
      <c r="F7" s="24"/>
      <c r="L7" s="24"/>
      <c r="AB7" s="1"/>
      <c r="BB7" s="14" t="s">
        <v>125</v>
      </c>
      <c r="BD7" s="14"/>
      <c r="BE7" s="14"/>
      <c r="BF7" s="14"/>
    </row>
    <row r="8" spans="1:58" ht="19.5" thickBot="1">
      <c r="A8" s="69" t="s">
        <v>17</v>
      </c>
      <c r="D8" s="153" t="s">
        <v>36</v>
      </c>
      <c r="E8" s="154"/>
      <c r="F8" s="155" t="str">
        <f>IF(OR(基本情報入力!N8=0,基本情報入力!P8=0,基本情報入力!R8=0),"",DATE(基本情報入力!N8+2018,基本情報入力!P8,1))</f>
        <v/>
      </c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6"/>
      <c r="AL8" s="29" t="s">
        <v>81</v>
      </c>
      <c r="BB8" s="64" t="s">
        <v>76</v>
      </c>
      <c r="BC8" s="20" t="s">
        <v>77</v>
      </c>
      <c r="BD8" s="64" t="s">
        <v>126</v>
      </c>
      <c r="BE8" s="64" t="s">
        <v>127</v>
      </c>
      <c r="BF8" s="64" t="s">
        <v>128</v>
      </c>
    </row>
    <row r="9" spans="1:58" ht="19">
      <c r="A9" s="69" t="s">
        <v>17</v>
      </c>
      <c r="D9" s="106" t="s">
        <v>28</v>
      </c>
      <c r="E9" s="107"/>
      <c r="F9" s="30" t="str">
        <f t="shared" ref="F9:AG9" si="0">IFERROR(WEEKNUM(F10,2)-WEEKNUM(DATE(YEAR(F10),MONTH(F10),1),2)+1,"")</f>
        <v/>
      </c>
      <c r="G9" s="30" t="str">
        <f t="shared" si="0"/>
        <v/>
      </c>
      <c r="H9" s="30" t="str">
        <f t="shared" si="0"/>
        <v/>
      </c>
      <c r="I9" s="30" t="str">
        <f t="shared" si="0"/>
        <v/>
      </c>
      <c r="J9" s="30" t="str">
        <f t="shared" si="0"/>
        <v/>
      </c>
      <c r="K9" s="30" t="str">
        <f t="shared" si="0"/>
        <v/>
      </c>
      <c r="L9" s="30" t="str">
        <f t="shared" si="0"/>
        <v/>
      </c>
      <c r="M9" s="30" t="str">
        <f t="shared" si="0"/>
        <v/>
      </c>
      <c r="N9" s="30" t="str">
        <f t="shared" si="0"/>
        <v/>
      </c>
      <c r="O9" s="30" t="str">
        <f t="shared" si="0"/>
        <v/>
      </c>
      <c r="P9" s="30" t="str">
        <f t="shared" si="0"/>
        <v/>
      </c>
      <c r="Q9" s="30" t="str">
        <f t="shared" si="0"/>
        <v/>
      </c>
      <c r="R9" s="30" t="str">
        <f t="shared" si="0"/>
        <v/>
      </c>
      <c r="S9" s="30" t="str">
        <f t="shared" si="0"/>
        <v/>
      </c>
      <c r="T9" s="30" t="str">
        <f t="shared" si="0"/>
        <v/>
      </c>
      <c r="U9" s="30" t="str">
        <f t="shared" si="0"/>
        <v/>
      </c>
      <c r="V9" s="30" t="str">
        <f t="shared" si="0"/>
        <v/>
      </c>
      <c r="W9" s="30" t="str">
        <f t="shared" si="0"/>
        <v/>
      </c>
      <c r="X9" s="30" t="str">
        <f t="shared" si="0"/>
        <v/>
      </c>
      <c r="Y9" s="30" t="str">
        <f t="shared" si="0"/>
        <v/>
      </c>
      <c r="Z9" s="30" t="str">
        <f t="shared" si="0"/>
        <v/>
      </c>
      <c r="AA9" s="30" t="str">
        <f t="shared" si="0"/>
        <v/>
      </c>
      <c r="AB9" s="30" t="str">
        <f t="shared" si="0"/>
        <v/>
      </c>
      <c r="AC9" s="30" t="str">
        <f t="shared" si="0"/>
        <v/>
      </c>
      <c r="AD9" s="30" t="str">
        <f t="shared" si="0"/>
        <v/>
      </c>
      <c r="AE9" s="30" t="str">
        <f t="shared" si="0"/>
        <v/>
      </c>
      <c r="AF9" s="30" t="str">
        <f t="shared" si="0"/>
        <v/>
      </c>
      <c r="AG9" s="30" t="str">
        <f t="shared" si="0"/>
        <v/>
      </c>
      <c r="AH9" s="30" t="str">
        <f>IF(AH10="","",WEEKNUM(AH10,2)-WEEKNUM(DATE(YEAR(AH10),MONTH(AH10),1),2)+1)</f>
        <v/>
      </c>
      <c r="AI9" s="30" t="str">
        <f>IF(AI10="","",WEEKNUM(AI10,2)-WEEKNUM(DATE(YEAR(AI10),MONTH(AI10),1),2)+1)</f>
        <v/>
      </c>
      <c r="AJ9" s="31" t="str">
        <f>IF(AJ10="","",WEEKNUM(AJ10,2)-WEEKNUM(DATE(YEAR(AJ10),MONTH(AJ10),1),2)+1)</f>
        <v/>
      </c>
      <c r="AL9" s="157" t="s">
        <v>100</v>
      </c>
      <c r="AM9" s="158"/>
      <c r="AN9" s="158"/>
      <c r="AO9" s="158"/>
      <c r="AP9" s="158"/>
      <c r="AQ9" s="142" t="s">
        <v>95</v>
      </c>
      <c r="AR9" s="151" t="s">
        <v>78</v>
      </c>
      <c r="AS9" s="151"/>
      <c r="AT9" s="151"/>
      <c r="AU9" s="151"/>
      <c r="AV9" s="142" t="s">
        <v>99</v>
      </c>
      <c r="AW9" s="142" t="s">
        <v>27</v>
      </c>
      <c r="AX9" s="146" t="s">
        <v>106</v>
      </c>
      <c r="AY9" s="148" t="s">
        <v>107</v>
      </c>
      <c r="BB9" s="18">
        <f>ROW()-8</f>
        <v>1</v>
      </c>
      <c r="BC9" s="28"/>
      <c r="BD9" s="64"/>
      <c r="BE9" s="64"/>
      <c r="BF9" s="64"/>
    </row>
    <row r="10" spans="1:58" ht="19">
      <c r="A10" s="69" t="s">
        <v>17</v>
      </c>
      <c r="D10" s="106" t="s">
        <v>2</v>
      </c>
      <c r="E10" s="107"/>
      <c r="F10" s="32" t="str">
        <f>F8</f>
        <v/>
      </c>
      <c r="G10" s="32" t="str">
        <f t="shared" ref="G10:AG10" si="1">IFERROR(F10+1,"")</f>
        <v/>
      </c>
      <c r="H10" s="32" t="str">
        <f t="shared" si="1"/>
        <v/>
      </c>
      <c r="I10" s="32" t="str">
        <f t="shared" si="1"/>
        <v/>
      </c>
      <c r="J10" s="32" t="str">
        <f t="shared" si="1"/>
        <v/>
      </c>
      <c r="K10" s="32" t="str">
        <f t="shared" si="1"/>
        <v/>
      </c>
      <c r="L10" s="32" t="str">
        <f t="shared" si="1"/>
        <v/>
      </c>
      <c r="M10" s="32" t="str">
        <f t="shared" si="1"/>
        <v/>
      </c>
      <c r="N10" s="32" t="str">
        <f t="shared" si="1"/>
        <v/>
      </c>
      <c r="O10" s="32" t="str">
        <f t="shared" si="1"/>
        <v/>
      </c>
      <c r="P10" s="32" t="str">
        <f t="shared" si="1"/>
        <v/>
      </c>
      <c r="Q10" s="32" t="str">
        <f t="shared" si="1"/>
        <v/>
      </c>
      <c r="R10" s="32" t="str">
        <f t="shared" si="1"/>
        <v/>
      </c>
      <c r="S10" s="32" t="str">
        <f t="shared" si="1"/>
        <v/>
      </c>
      <c r="T10" s="32" t="str">
        <f t="shared" si="1"/>
        <v/>
      </c>
      <c r="U10" s="32" t="str">
        <f t="shared" si="1"/>
        <v/>
      </c>
      <c r="V10" s="32" t="str">
        <f t="shared" si="1"/>
        <v/>
      </c>
      <c r="W10" s="32" t="str">
        <f t="shared" si="1"/>
        <v/>
      </c>
      <c r="X10" s="32" t="str">
        <f t="shared" si="1"/>
        <v/>
      </c>
      <c r="Y10" s="32" t="str">
        <f t="shared" si="1"/>
        <v/>
      </c>
      <c r="Z10" s="32" t="str">
        <f t="shared" si="1"/>
        <v/>
      </c>
      <c r="AA10" s="32" t="str">
        <f t="shared" si="1"/>
        <v/>
      </c>
      <c r="AB10" s="32" t="str">
        <f t="shared" si="1"/>
        <v/>
      </c>
      <c r="AC10" s="32" t="str">
        <f t="shared" si="1"/>
        <v/>
      </c>
      <c r="AD10" s="32" t="str">
        <f t="shared" si="1"/>
        <v/>
      </c>
      <c r="AE10" s="32" t="str">
        <f t="shared" si="1"/>
        <v/>
      </c>
      <c r="AF10" s="32" t="str">
        <f t="shared" si="1"/>
        <v/>
      </c>
      <c r="AG10" s="32" t="str">
        <f t="shared" si="1"/>
        <v/>
      </c>
      <c r="AH10" s="32" t="str">
        <f>IFERROR(IF(DAY(AG10+1)=1,"",AG10+1),"")</f>
        <v/>
      </c>
      <c r="AI10" s="32" t="str">
        <f>IFERROR(IF(AND(DAY(AG10+2)&gt;=1,DAY(AG10+2)&lt;=2),"",AG10+2),"")</f>
        <v/>
      </c>
      <c r="AJ10" s="33" t="str">
        <f>IFERROR(IF(AND(DAY(AG10+3)&gt;=1,DAY(AG10+3)&lt;=3),"",AG10+3),"")</f>
        <v/>
      </c>
      <c r="AL10" s="159"/>
      <c r="AM10" s="160"/>
      <c r="AN10" s="160"/>
      <c r="AO10" s="160"/>
      <c r="AP10" s="160"/>
      <c r="AQ10" s="143"/>
      <c r="AR10" s="169" t="s">
        <v>96</v>
      </c>
      <c r="AS10" s="169" t="s">
        <v>97</v>
      </c>
      <c r="AT10" s="169" t="s">
        <v>101</v>
      </c>
      <c r="AU10" s="169" t="s">
        <v>98</v>
      </c>
      <c r="AV10" s="152"/>
      <c r="AW10" s="143"/>
      <c r="AX10" s="143"/>
      <c r="AY10" s="149"/>
      <c r="BB10" s="18">
        <f t="shared" ref="BB10:BB73" si="2">ROW()-8</f>
        <v>2</v>
      </c>
      <c r="BC10" s="28"/>
      <c r="BD10" s="64"/>
      <c r="BE10" s="64"/>
      <c r="BF10" s="64"/>
    </row>
    <row r="11" spans="1:58" ht="19">
      <c r="A11" s="69" t="s">
        <v>17</v>
      </c>
      <c r="D11" s="106" t="s">
        <v>3</v>
      </c>
      <c r="E11" s="107"/>
      <c r="F11" s="34" t="str">
        <f t="shared" ref="F11:AJ11" si="3">TEXT(F10,"aaa")</f>
        <v/>
      </c>
      <c r="G11" s="34" t="str">
        <f t="shared" si="3"/>
        <v/>
      </c>
      <c r="H11" s="34" t="str">
        <f t="shared" si="3"/>
        <v/>
      </c>
      <c r="I11" s="34" t="str">
        <f t="shared" si="3"/>
        <v/>
      </c>
      <c r="J11" s="34" t="str">
        <f t="shared" si="3"/>
        <v/>
      </c>
      <c r="K11" s="34" t="str">
        <f t="shared" si="3"/>
        <v/>
      </c>
      <c r="L11" s="34" t="str">
        <f t="shared" si="3"/>
        <v/>
      </c>
      <c r="M11" s="34" t="str">
        <f t="shared" si="3"/>
        <v/>
      </c>
      <c r="N11" s="34" t="str">
        <f t="shared" si="3"/>
        <v/>
      </c>
      <c r="O11" s="34" t="str">
        <f t="shared" si="3"/>
        <v/>
      </c>
      <c r="P11" s="34" t="str">
        <f t="shared" si="3"/>
        <v/>
      </c>
      <c r="Q11" s="34" t="str">
        <f t="shared" si="3"/>
        <v/>
      </c>
      <c r="R11" s="34" t="str">
        <f t="shared" si="3"/>
        <v/>
      </c>
      <c r="S11" s="34" t="str">
        <f t="shared" si="3"/>
        <v/>
      </c>
      <c r="T11" s="34" t="str">
        <f t="shared" si="3"/>
        <v/>
      </c>
      <c r="U11" s="34" t="str">
        <f t="shared" si="3"/>
        <v/>
      </c>
      <c r="V11" s="34" t="str">
        <f t="shared" si="3"/>
        <v/>
      </c>
      <c r="W11" s="34" t="str">
        <f t="shared" si="3"/>
        <v/>
      </c>
      <c r="X11" s="34" t="str">
        <f t="shared" si="3"/>
        <v/>
      </c>
      <c r="Y11" s="34" t="str">
        <f t="shared" si="3"/>
        <v/>
      </c>
      <c r="Z11" s="34" t="str">
        <f t="shared" si="3"/>
        <v/>
      </c>
      <c r="AA11" s="34" t="str">
        <f t="shared" si="3"/>
        <v/>
      </c>
      <c r="AB11" s="34" t="str">
        <f t="shared" si="3"/>
        <v/>
      </c>
      <c r="AC11" s="34" t="str">
        <f t="shared" si="3"/>
        <v/>
      </c>
      <c r="AD11" s="34" t="str">
        <f t="shared" si="3"/>
        <v/>
      </c>
      <c r="AE11" s="34" t="str">
        <f t="shared" si="3"/>
        <v/>
      </c>
      <c r="AF11" s="34" t="str">
        <f t="shared" si="3"/>
        <v/>
      </c>
      <c r="AG11" s="34" t="str">
        <f t="shared" si="3"/>
        <v/>
      </c>
      <c r="AH11" s="34" t="str">
        <f t="shared" si="3"/>
        <v/>
      </c>
      <c r="AI11" s="34" t="str">
        <f t="shared" si="3"/>
        <v/>
      </c>
      <c r="AJ11" s="35" t="str">
        <f t="shared" si="3"/>
        <v/>
      </c>
      <c r="AL11" s="159"/>
      <c r="AM11" s="160"/>
      <c r="AN11" s="160"/>
      <c r="AO11" s="160"/>
      <c r="AP11" s="160"/>
      <c r="AQ11" s="143"/>
      <c r="AR11" s="170"/>
      <c r="AS11" s="172"/>
      <c r="AT11" s="170"/>
      <c r="AU11" s="170"/>
      <c r="AV11" s="152"/>
      <c r="AW11" s="143"/>
      <c r="AX11" s="143"/>
      <c r="AY11" s="149"/>
      <c r="BB11" s="18">
        <f t="shared" si="2"/>
        <v>3</v>
      </c>
      <c r="BC11" s="28"/>
      <c r="BD11" s="64"/>
      <c r="BE11" s="64"/>
      <c r="BF11" s="64"/>
    </row>
    <row r="12" spans="1:58" ht="19">
      <c r="A12" s="69" t="s">
        <v>17</v>
      </c>
      <c r="D12" s="106" t="s">
        <v>8</v>
      </c>
      <c r="E12" s="107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7"/>
      <c r="AL12" s="159"/>
      <c r="AM12" s="160"/>
      <c r="AN12" s="160"/>
      <c r="AO12" s="160"/>
      <c r="AP12" s="160"/>
      <c r="AQ12" s="143"/>
      <c r="AR12" s="170"/>
      <c r="AS12" s="172"/>
      <c r="AT12" s="170"/>
      <c r="AU12" s="170"/>
      <c r="AV12" s="152"/>
      <c r="AW12" s="143"/>
      <c r="AX12" s="143"/>
      <c r="AY12" s="149"/>
      <c r="BB12" s="18">
        <f t="shared" si="2"/>
        <v>4</v>
      </c>
      <c r="BC12" s="28"/>
      <c r="BD12" s="64"/>
      <c r="BE12" s="64"/>
      <c r="BF12" s="64"/>
    </row>
    <row r="13" spans="1:58" ht="18.75" customHeight="1">
      <c r="A13" s="69" t="s">
        <v>17</v>
      </c>
      <c r="D13" s="163" t="s">
        <v>7</v>
      </c>
      <c r="E13" s="164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3"/>
      <c r="AL13" s="159"/>
      <c r="AM13" s="160"/>
      <c r="AN13" s="160"/>
      <c r="AO13" s="160"/>
      <c r="AP13" s="160"/>
      <c r="AQ13" s="143"/>
      <c r="AR13" s="170"/>
      <c r="AS13" s="172"/>
      <c r="AT13" s="170"/>
      <c r="AU13" s="170"/>
      <c r="AV13" s="152"/>
      <c r="AW13" s="143"/>
      <c r="AX13" s="143"/>
      <c r="AY13" s="149"/>
      <c r="BB13" s="18">
        <f t="shared" si="2"/>
        <v>5</v>
      </c>
      <c r="BC13" s="28"/>
      <c r="BD13" s="64"/>
      <c r="BE13" s="64"/>
      <c r="BF13" s="64"/>
    </row>
    <row r="14" spans="1:58" ht="19">
      <c r="A14" s="69" t="s">
        <v>17</v>
      </c>
      <c r="D14" s="165"/>
      <c r="E14" s="166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4"/>
      <c r="AL14" s="159"/>
      <c r="AM14" s="160"/>
      <c r="AN14" s="160"/>
      <c r="AO14" s="160"/>
      <c r="AP14" s="160"/>
      <c r="AQ14" s="143"/>
      <c r="AR14" s="170"/>
      <c r="AS14" s="172"/>
      <c r="AT14" s="170"/>
      <c r="AU14" s="171"/>
      <c r="AV14" s="144"/>
      <c r="AW14" s="144"/>
      <c r="AX14" s="143"/>
      <c r="AY14" s="149"/>
      <c r="BB14" s="18">
        <f t="shared" si="2"/>
        <v>6</v>
      </c>
      <c r="BC14" s="28"/>
      <c r="BD14" s="64"/>
      <c r="BE14" s="64"/>
      <c r="BF14" s="64"/>
    </row>
    <row r="15" spans="1:58" ht="19">
      <c r="A15" s="69" t="s">
        <v>17</v>
      </c>
      <c r="D15" s="165"/>
      <c r="E15" s="166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4"/>
      <c r="AL15" s="161"/>
      <c r="AM15" s="162"/>
      <c r="AN15" s="162"/>
      <c r="AO15" s="162"/>
      <c r="AP15" s="162"/>
      <c r="AQ15" s="145"/>
      <c r="AR15" s="171"/>
      <c r="AS15" s="171"/>
      <c r="AT15" s="171"/>
      <c r="AU15" s="171"/>
      <c r="AV15" s="145"/>
      <c r="AW15" s="145"/>
      <c r="AX15" s="143"/>
      <c r="AY15" s="149"/>
      <c r="BB15" s="18">
        <f t="shared" si="2"/>
        <v>7</v>
      </c>
      <c r="BC15" s="28"/>
      <c r="BD15" s="64"/>
      <c r="BE15" s="64"/>
      <c r="BF15" s="64"/>
    </row>
    <row r="16" spans="1:58" ht="19">
      <c r="A16" s="69" t="s">
        <v>17</v>
      </c>
      <c r="D16" s="165"/>
      <c r="E16" s="166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4"/>
      <c r="AL16" s="126"/>
      <c r="AM16" s="127"/>
      <c r="AN16" s="127"/>
      <c r="AO16" s="127"/>
      <c r="AP16" s="127"/>
      <c r="AQ16" s="55" t="s">
        <v>30</v>
      </c>
      <c r="AR16" s="55" t="s">
        <v>17</v>
      </c>
      <c r="AS16" s="55" t="s">
        <v>12</v>
      </c>
      <c r="AT16" s="55" t="s">
        <v>149</v>
      </c>
      <c r="AU16" s="55" t="s">
        <v>14</v>
      </c>
      <c r="AV16" s="55" t="s">
        <v>20</v>
      </c>
      <c r="AW16" s="55" t="s">
        <v>34</v>
      </c>
      <c r="AX16" s="147"/>
      <c r="AY16" s="149"/>
      <c r="BB16" s="18">
        <f t="shared" si="2"/>
        <v>8</v>
      </c>
      <c r="BC16" s="28"/>
      <c r="BD16" s="64"/>
      <c r="BE16" s="64"/>
      <c r="BF16" s="64"/>
    </row>
    <row r="17" spans="1:58" ht="19">
      <c r="A17" s="69" t="s">
        <v>17</v>
      </c>
      <c r="D17" s="165"/>
      <c r="E17" s="166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4"/>
      <c r="AL17" s="128" t="s">
        <v>102</v>
      </c>
      <c r="AM17" s="129"/>
      <c r="AN17" s="110">
        <v>1</v>
      </c>
      <c r="AO17" s="109"/>
      <c r="AP17" s="109"/>
      <c r="AQ17" s="56">
        <f>IF(COUNTIF(F21:AJ21,"")=31,0,COUNTIFS(F9:AJ9,AN17,F21:AJ21,"")+COUNTIFS(F9:AJ9,AN17,F21:AJ21,"■")+COUNTIFS(F9:AJ9,AN17,F21:AJ21,"★")+COUNTIFS(F9:AJ9,AN17,F21:AJ21,"▲")+COUNTIFS(F9:AJ9,AN17,F21:AJ21,"◎"))</f>
        <v>0</v>
      </c>
      <c r="AR17" s="56">
        <f>IF(COUNTIF(F21:AJ21,"")=31,0,COUNTIFS(F9:AJ9,AN17,F21:AJ21,"■"))</f>
        <v>0</v>
      </c>
      <c r="AS17" s="56">
        <f>IF(COUNTIF(F21:AJ21,"")=31,0,COUNTIFS(F9:AJ9,AN17,F21:AJ21,"★"))</f>
        <v>0</v>
      </c>
      <c r="AT17" s="56">
        <f>IF(COUNTIF(F21:AJ21,"")=31,0,COUNTIFS(F9:AJ9,AN17,F21:AJ21,"▲"))</f>
        <v>0</v>
      </c>
      <c r="AU17" s="56">
        <f>IF(COUNTIF(F21:AJ21,"")=31,0,COUNTIFS(F9:AJ9,AN17,F21:AJ21,"◎"))</f>
        <v>0</v>
      </c>
      <c r="AV17" s="56">
        <f t="shared" ref="AV17:AV22" si="4">SUM(AR17,AS17,AT17,AU17)</f>
        <v>0</v>
      </c>
      <c r="AW17" s="57" t="str">
        <f t="shared" ref="AW17:AW24" si="5">IFERROR(ROUNDDOWN(AV17/AQ17,3),"***")</f>
        <v>***</v>
      </c>
      <c r="AX17" s="36"/>
      <c r="AY17" s="140" t="str">
        <f>IF(COUNTA(AX17:AX22)=0,"",IF(AND(COUNTIF(AX17:AX22,"○")=0,COUNTIF(AX17:AX22,"×")=0),"－",IF(COUNTIF(AX17:AX22,"×")&gt;=1,"×","○")))</f>
        <v/>
      </c>
      <c r="BB17" s="92">
        <f t="shared" si="2"/>
        <v>9</v>
      </c>
      <c r="BC17" s="93" t="str">
        <f>IF(COUNTIF(F21:AJ21,"")=31,"",F8)</f>
        <v/>
      </c>
      <c r="BD17" s="94" t="str">
        <f>AY17</f>
        <v/>
      </c>
      <c r="BE17" s="95" t="str">
        <f>IF(AY23=0,"",AY23)</f>
        <v/>
      </c>
      <c r="BF17" s="95" t="str">
        <f>IF(AY24=0,"",AY24)</f>
        <v/>
      </c>
    </row>
    <row r="18" spans="1:58" ht="19">
      <c r="A18" s="69" t="s">
        <v>17</v>
      </c>
      <c r="D18" s="165"/>
      <c r="E18" s="166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4"/>
      <c r="AL18" s="130"/>
      <c r="AM18" s="129"/>
      <c r="AN18" s="108">
        <v>2</v>
      </c>
      <c r="AO18" s="109"/>
      <c r="AP18" s="109"/>
      <c r="AQ18" s="56">
        <f>IF(COUNTIF(F21:AJ21,"")=31,0,COUNTIFS(F9:AJ9,AN18,F21:AJ21,"")+COUNTIFS(F9:AJ9,AN18,F21:AJ21,"■")+COUNTIFS(F9:AJ9,AN18,F21:AJ21,"★")+COUNTIFS(F9:AJ9,AN18,F21:AJ21,"▲")+COUNTIFS(F9:AJ9,AN18,F21:AJ21,"◎"))</f>
        <v>0</v>
      </c>
      <c r="AR18" s="56">
        <f>IF(COUNTIF(F21:AJ21,"")=31,0,COUNTIFS(F9:AJ9,AN18,F21:AJ21,"■"))</f>
        <v>0</v>
      </c>
      <c r="AS18" s="56">
        <f>IF(COUNTIF(F21:AJ21,"")=31,0,COUNTIFS(F9:AJ9,AN18,F21:AJ21,"★"))</f>
        <v>0</v>
      </c>
      <c r="AT18" s="56">
        <f>IF(COUNTIF(F21:AJ21,"")=31,0,COUNTIFS(F9:AJ9,AN18,F21:AJ21,"▲"))</f>
        <v>0</v>
      </c>
      <c r="AU18" s="56">
        <f>IF(COUNTIF(F21:AJ21,"")=31,0,COUNTIFS(F9:AJ9,AN18,F21:AJ21,"◎"))</f>
        <v>0</v>
      </c>
      <c r="AV18" s="56">
        <f t="shared" si="4"/>
        <v>0</v>
      </c>
      <c r="AW18" s="57" t="str">
        <f t="shared" si="5"/>
        <v>***</v>
      </c>
      <c r="AX18" s="36"/>
      <c r="AY18" s="141"/>
      <c r="BB18" s="18">
        <f t="shared" si="2"/>
        <v>10</v>
      </c>
      <c r="BC18" s="28"/>
      <c r="BD18" s="73"/>
      <c r="BE18" s="64"/>
      <c r="BF18" s="64"/>
    </row>
    <row r="19" spans="1:58" ht="19">
      <c r="A19" s="69" t="s">
        <v>17</v>
      </c>
      <c r="D19" s="167"/>
      <c r="E19" s="168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5"/>
      <c r="AL19" s="130"/>
      <c r="AM19" s="129"/>
      <c r="AN19" s="110">
        <v>3</v>
      </c>
      <c r="AO19" s="109"/>
      <c r="AP19" s="109"/>
      <c r="AQ19" s="56">
        <f>IF(COUNTIF(F21:AJ21,"")=31,0,COUNTIFS(F9:AJ9,AN19,F21:AJ21,"")+COUNTIFS(F9:AJ9,AN19,F21:AJ21,"■")+COUNTIFS(F9:AJ9,AN19,F21:AJ21,"★")+COUNTIFS(F9:AJ9,AN19,F21:AJ21,"▲")+COUNTIFS(F9:AJ9,AN19,F21:AJ21,"◎"))</f>
        <v>0</v>
      </c>
      <c r="AR19" s="56">
        <f>IF(COUNTIF(F21:AJ21,"")=31,0,COUNTIFS(F9:AJ9,AN19,F21:AJ21,"■"))</f>
        <v>0</v>
      </c>
      <c r="AS19" s="56">
        <f>IF(COUNTIF(F21:AJ21,"")=31,0,COUNTIFS(F9:AJ9,AN19,F21:AJ21,"★"))</f>
        <v>0</v>
      </c>
      <c r="AT19" s="56">
        <f>IF(COUNTIF(F21:AJ21,"")=31,0,COUNTIFS(F9:AJ9,AN19,F21:AJ21,"▲"))</f>
        <v>0</v>
      </c>
      <c r="AU19" s="56">
        <f>IF(COUNTIF(F21:AJ21,"")=31,0,COUNTIFS(F9:AJ9,AN19,F21:AJ21,"◎"))</f>
        <v>0</v>
      </c>
      <c r="AV19" s="56">
        <f t="shared" si="4"/>
        <v>0</v>
      </c>
      <c r="AW19" s="57" t="str">
        <f t="shared" si="5"/>
        <v>***</v>
      </c>
      <c r="AX19" s="36"/>
      <c r="AY19" s="141"/>
      <c r="BB19" s="18">
        <f t="shared" si="2"/>
        <v>11</v>
      </c>
      <c r="BC19" s="28"/>
      <c r="BD19" s="73"/>
      <c r="BE19" s="64"/>
      <c r="BF19" s="64"/>
    </row>
    <row r="20" spans="1:58" ht="19">
      <c r="A20" s="69" t="s">
        <v>17</v>
      </c>
      <c r="D20" s="106" t="s">
        <v>4</v>
      </c>
      <c r="E20" s="107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8"/>
      <c r="AC20" s="36"/>
      <c r="AD20" s="36"/>
      <c r="AE20" s="36"/>
      <c r="AF20" s="36"/>
      <c r="AG20" s="36"/>
      <c r="AH20" s="36"/>
      <c r="AI20" s="36"/>
      <c r="AJ20" s="37"/>
      <c r="AL20" s="130"/>
      <c r="AM20" s="129"/>
      <c r="AN20" s="108">
        <v>4</v>
      </c>
      <c r="AO20" s="109"/>
      <c r="AP20" s="109"/>
      <c r="AQ20" s="56">
        <f>IF(COUNTIF(F21:AJ21,"")=31,0,COUNTIFS(F9:AJ9,AN20,F21:AJ21,"")+COUNTIFS(F9:AJ9,AN20,F21:AJ21,"■")+COUNTIFS(F9:AJ9,AN20,F21:AJ21,"★")+COUNTIFS(F9:AJ9,AN20,F21:AJ21,"▲")+COUNTIFS(F9:AJ9,AN20,F21:AJ21,"◎"))</f>
        <v>0</v>
      </c>
      <c r="AR20" s="56">
        <f>COUNTIFS(F9:AJ9,AN20,F21:AJ21,"■")</f>
        <v>0</v>
      </c>
      <c r="AS20" s="56">
        <f>COUNTIFS(F9:AJ9,AN20,F21:AJ21,"★")</f>
        <v>0</v>
      </c>
      <c r="AT20" s="56">
        <f>COUNTIFS(F9:AJ9,AN20,F21:AJ21,"▲")</f>
        <v>0</v>
      </c>
      <c r="AU20" s="56">
        <f>COUNTIFS(F9:AJ9,AN20,F21:AJ21,"◎")</f>
        <v>0</v>
      </c>
      <c r="AV20" s="56">
        <f t="shared" si="4"/>
        <v>0</v>
      </c>
      <c r="AW20" s="57" t="str">
        <f t="shared" si="5"/>
        <v>***</v>
      </c>
      <c r="AX20" s="36"/>
      <c r="AY20" s="141"/>
      <c r="BB20" s="18">
        <f t="shared" si="2"/>
        <v>12</v>
      </c>
      <c r="BC20" s="28"/>
      <c r="BD20" s="73"/>
      <c r="BE20" s="64"/>
      <c r="BF20" s="64"/>
    </row>
    <row r="21" spans="1:58" ht="19">
      <c r="A21" s="69" t="s">
        <v>17</v>
      </c>
      <c r="D21" s="106" t="s">
        <v>5</v>
      </c>
      <c r="E21" s="107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40"/>
      <c r="AL21" s="130"/>
      <c r="AM21" s="129"/>
      <c r="AN21" s="110">
        <v>5</v>
      </c>
      <c r="AO21" s="109"/>
      <c r="AP21" s="109"/>
      <c r="AQ21" s="56">
        <f>IF(COUNTIF(F21:AJ21,"")=31,0,COUNTIFS(F9:AJ9,AN21,F21:AJ21,"")+COUNTIFS(F9:AJ9,AN21,F21:AJ21,"■")+COUNTIFS(F9:AJ9,AN21,F21:AJ21,"★")+COUNTIFS(F9:AJ9,AN21,F21:AJ21,"▲")+COUNTIFS(F9:AJ9,AN21,F21:AJ21,"◎"))</f>
        <v>0</v>
      </c>
      <c r="AR21" s="56">
        <f>IF(COUNTIF(F21:AJ21,"")=31,0,COUNTIFS(F9:AJ9,AN21,F21:AJ21,"■"))</f>
        <v>0</v>
      </c>
      <c r="AS21" s="56">
        <f>IF(COUNTIF(F21:AJ21,"")=31,0,COUNTIFS(F9:AJ9,AN21,F21:AJ21,"★"))</f>
        <v>0</v>
      </c>
      <c r="AT21" s="56">
        <f>IF(COUNTIF(F21:AJ21,"")=31,0,COUNTIFS(F9:AJ9,AN21,F21:AJ21,"▲"))</f>
        <v>0</v>
      </c>
      <c r="AU21" s="56">
        <f>IF(COUNTIF(F21:AJ21,"")=31,0,COUNTIFS(F9:AJ9,AN21,F21:AJ21,"◎"))</f>
        <v>0</v>
      </c>
      <c r="AV21" s="56">
        <f t="shared" si="4"/>
        <v>0</v>
      </c>
      <c r="AW21" s="57" t="str">
        <f t="shared" si="5"/>
        <v>***</v>
      </c>
      <c r="AX21" s="36"/>
      <c r="AY21" s="141"/>
      <c r="BB21" s="18">
        <f t="shared" si="2"/>
        <v>13</v>
      </c>
      <c r="BC21" s="28"/>
      <c r="BD21" s="73"/>
      <c r="BE21" s="64"/>
      <c r="BF21" s="64"/>
    </row>
    <row r="22" spans="1:58" ht="19">
      <c r="A22" s="69" t="s">
        <v>17</v>
      </c>
      <c r="D22" s="111" t="s">
        <v>0</v>
      </c>
      <c r="E22" s="112"/>
      <c r="F22" s="117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9"/>
      <c r="AL22" s="130"/>
      <c r="AM22" s="129"/>
      <c r="AN22" s="108">
        <v>6</v>
      </c>
      <c r="AO22" s="109"/>
      <c r="AP22" s="109"/>
      <c r="AQ22" s="56">
        <f>IF(COUNTIF(F21:AJ21,"")=31,0,COUNTIFS(F9:AJ9,AN22,F21:AJ21,"")+COUNTIFS(F9:AJ9,AN22,F21:AJ21,"■")+COUNTIFS(F9:AJ9,AN22,F21:AJ21,"★")+COUNTIFS(F9:AJ9,AN22,F21:AJ21,"▲")+COUNTIFS(F9:AJ9,AN22,F21:AJ21,"◎"))</f>
        <v>0</v>
      </c>
      <c r="AR22" s="56">
        <f>IF(COUNTIF(F21:AJ21,"")=31,0,COUNTIFS(F9:AJ9,AN22,F21:AJ21,"■"))</f>
        <v>0</v>
      </c>
      <c r="AS22" s="56">
        <f>IF(COUNTIF(F21:AJ21,"")=31,0,COUNTIFS(F9:AJ9,AN22,F21:AJ21,"★"))</f>
        <v>0</v>
      </c>
      <c r="AT22" s="56">
        <f>IF(COUNTIF(F21:AJ21,"")=31,0,COUNTIFS(F9:AJ9,AN22,F21:AJ21,"▲"))</f>
        <v>0</v>
      </c>
      <c r="AU22" s="56">
        <f>IF(COUNTIF(F21:AJ21,"")=31,0,COUNTIFS(F9:AJ9,AN22,F21:AJ21,"◎"))</f>
        <v>0</v>
      </c>
      <c r="AV22" s="56">
        <f t="shared" si="4"/>
        <v>0</v>
      </c>
      <c r="AW22" s="57" t="str">
        <f t="shared" si="5"/>
        <v>***</v>
      </c>
      <c r="AX22" s="36"/>
      <c r="AY22" s="141"/>
      <c r="BB22" s="18">
        <f t="shared" si="2"/>
        <v>14</v>
      </c>
      <c r="BC22" s="28"/>
      <c r="BD22" s="73"/>
      <c r="BE22" s="64"/>
      <c r="BF22" s="64"/>
    </row>
    <row r="23" spans="1:58" ht="19">
      <c r="A23" s="69" t="s">
        <v>17</v>
      </c>
      <c r="D23" s="113"/>
      <c r="E23" s="114"/>
      <c r="F23" s="131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3"/>
      <c r="AL23" s="106" t="s">
        <v>32</v>
      </c>
      <c r="AM23" s="107"/>
      <c r="AN23" s="107"/>
      <c r="AO23" s="181"/>
      <c r="AP23" s="181"/>
      <c r="AQ23" s="56">
        <f t="shared" ref="AQ23:AV23" si="6">SUM(AQ17:AQ22)</f>
        <v>0</v>
      </c>
      <c r="AR23" s="56">
        <f t="shared" si="6"/>
        <v>0</v>
      </c>
      <c r="AS23" s="56">
        <f t="shared" si="6"/>
        <v>0</v>
      </c>
      <c r="AT23" s="56">
        <f t="shared" si="6"/>
        <v>0</v>
      </c>
      <c r="AU23" s="56">
        <f t="shared" si="6"/>
        <v>0</v>
      </c>
      <c r="AV23" s="56">
        <f t="shared" si="6"/>
        <v>0</v>
      </c>
      <c r="AW23" s="57" t="str">
        <f t="shared" si="5"/>
        <v>***</v>
      </c>
      <c r="AX23" s="62"/>
      <c r="AY23" s="37"/>
      <c r="BB23" s="18">
        <f t="shared" si="2"/>
        <v>15</v>
      </c>
      <c r="BC23" s="28"/>
      <c r="BD23" s="64"/>
      <c r="BE23" s="64"/>
      <c r="BF23" s="64"/>
    </row>
    <row r="24" spans="1:58" ht="19.5" thickBot="1">
      <c r="A24" s="69" t="s">
        <v>17</v>
      </c>
      <c r="D24" s="115"/>
      <c r="E24" s="116"/>
      <c r="F24" s="134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6"/>
      <c r="AK24" s="25"/>
      <c r="AL24" s="137" t="s">
        <v>31</v>
      </c>
      <c r="AM24" s="138"/>
      <c r="AN24" s="138"/>
      <c r="AO24" s="139"/>
      <c r="AP24" s="139"/>
      <c r="AQ24" s="58">
        <f>IF(COUNTIF(F21:AJ21,"")=31,0,AQ23)</f>
        <v>0</v>
      </c>
      <c r="AR24" s="58">
        <f>IF(COUNTIF(F21:AJ21,"")=31,0,AR23)</f>
        <v>0</v>
      </c>
      <c r="AS24" s="58">
        <f>IF(COUNTIF(F21:AJ21,"")=31,0,AS23)</f>
        <v>0</v>
      </c>
      <c r="AT24" s="58">
        <f>IF(COUNTIF(F21:AJ21,"")=31,0,AT23)</f>
        <v>0</v>
      </c>
      <c r="AU24" s="58">
        <f>IF(COUNTIF(F21:AJ21,"")=31,0,AU23)</f>
        <v>0</v>
      </c>
      <c r="AV24" s="58">
        <f>IF(COUNTIF(F21:AJ21,"")=31,0,AV23)</f>
        <v>0</v>
      </c>
      <c r="AW24" s="59" t="str">
        <f t="shared" si="5"/>
        <v>***</v>
      </c>
      <c r="AX24" s="63"/>
      <c r="AY24" s="60"/>
      <c r="BB24" s="18">
        <f t="shared" si="2"/>
        <v>16</v>
      </c>
      <c r="BC24" s="28"/>
      <c r="BD24" s="64"/>
      <c r="BE24" s="64"/>
      <c r="BF24" s="64"/>
    </row>
    <row r="25" spans="1:58" ht="14">
      <c r="A25" s="74" t="s">
        <v>17</v>
      </c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BB25" s="18">
        <f t="shared" si="2"/>
        <v>17</v>
      </c>
      <c r="BC25" s="28"/>
      <c r="BD25" s="64"/>
      <c r="BE25" s="64"/>
      <c r="BF25" s="64"/>
    </row>
    <row r="26" spans="1:58" ht="14">
      <c r="A26" s="74" t="s">
        <v>17</v>
      </c>
      <c r="B26" s="75"/>
      <c r="D26" s="79" t="s">
        <v>146</v>
      </c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BB26" s="18">
        <f t="shared" si="2"/>
        <v>18</v>
      </c>
      <c r="BC26" s="28"/>
      <c r="BD26" s="64"/>
      <c r="BE26" s="64"/>
      <c r="BF26" s="64"/>
    </row>
    <row r="27" spans="1:58" ht="14">
      <c r="A27" s="74" t="s">
        <v>17</v>
      </c>
      <c r="B27" s="75"/>
      <c r="D27" s="79" t="s">
        <v>147</v>
      </c>
      <c r="E27" s="80"/>
      <c r="F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BB27" s="18">
        <f t="shared" si="2"/>
        <v>19</v>
      </c>
      <c r="BC27" s="28"/>
      <c r="BD27" s="64"/>
      <c r="BE27" s="64"/>
      <c r="BF27" s="64"/>
    </row>
    <row r="28" spans="1:58" ht="14">
      <c r="A28" s="74" t="s">
        <v>17</v>
      </c>
      <c r="B28" s="75"/>
      <c r="D28" s="79" t="s">
        <v>139</v>
      </c>
      <c r="E28" s="85"/>
      <c r="F28" s="85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BB28" s="18">
        <f t="shared" si="2"/>
        <v>20</v>
      </c>
      <c r="BC28" s="28"/>
      <c r="BD28" s="64"/>
      <c r="BE28" s="64"/>
      <c r="BF28" s="64"/>
    </row>
    <row r="29" spans="1:58" ht="14">
      <c r="A29" s="74" t="s">
        <v>17</v>
      </c>
      <c r="B29" s="75"/>
      <c r="D29" s="80" t="s">
        <v>150</v>
      </c>
      <c r="E29" s="80"/>
      <c r="F29" s="80"/>
      <c r="I29" s="80"/>
      <c r="J29" s="80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BB29" s="18">
        <f t="shared" si="2"/>
        <v>21</v>
      </c>
      <c r="BC29" s="28"/>
      <c r="BD29" s="64"/>
      <c r="BE29" s="64"/>
      <c r="BF29" s="64"/>
    </row>
    <row r="30" spans="1:58" s="75" customFormat="1" ht="14">
      <c r="A30" s="74" t="s">
        <v>17</v>
      </c>
      <c r="C30" s="1"/>
      <c r="D30" s="79" t="s">
        <v>93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83"/>
      <c r="AC30" s="79"/>
      <c r="AD30" s="79"/>
      <c r="AE30" s="79"/>
      <c r="AF30" s="79"/>
      <c r="AG30" s="79"/>
      <c r="AH30" s="79"/>
      <c r="AI30" s="79"/>
      <c r="AJ30" s="79"/>
      <c r="AK30" s="84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BB30" s="76">
        <f t="shared" si="2"/>
        <v>22</v>
      </c>
      <c r="BC30" s="77"/>
      <c r="BD30" s="78"/>
      <c r="BE30" s="78"/>
      <c r="BF30" s="78"/>
    </row>
    <row r="31" spans="1:58" s="75" customFormat="1" ht="14">
      <c r="A31" s="74" t="s">
        <v>17</v>
      </c>
      <c r="C31" s="1"/>
      <c r="D31" s="89" t="s">
        <v>129</v>
      </c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87"/>
      <c r="BB31" s="76">
        <f t="shared" si="2"/>
        <v>23</v>
      </c>
      <c r="BC31" s="77"/>
      <c r="BD31" s="78"/>
      <c r="BE31" s="78"/>
      <c r="BF31" s="78"/>
    </row>
    <row r="32" spans="1:58" s="75" customFormat="1" ht="14">
      <c r="A32" s="74" t="s">
        <v>17</v>
      </c>
      <c r="C32" s="1"/>
      <c r="D32" s="89" t="s">
        <v>130</v>
      </c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87"/>
      <c r="BB32" s="76">
        <f t="shared" si="2"/>
        <v>24</v>
      </c>
      <c r="BC32" s="77"/>
      <c r="BD32" s="78"/>
      <c r="BE32" s="78"/>
      <c r="BF32" s="78"/>
    </row>
    <row r="33" spans="1:58" s="75" customFormat="1" ht="14">
      <c r="A33" s="74" t="s">
        <v>17</v>
      </c>
      <c r="C33" s="1"/>
      <c r="D33" s="89" t="s">
        <v>163</v>
      </c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87"/>
      <c r="BB33" s="76">
        <f t="shared" si="2"/>
        <v>25</v>
      </c>
      <c r="BC33" s="77"/>
      <c r="BD33" s="78"/>
      <c r="BE33" s="78"/>
      <c r="BF33" s="78"/>
    </row>
    <row r="34" spans="1:58" ht="14">
      <c r="A34" s="74" t="s">
        <v>17</v>
      </c>
      <c r="B34" s="75"/>
      <c r="D34" s="79" t="s">
        <v>94</v>
      </c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BB34" s="18">
        <f t="shared" si="2"/>
        <v>26</v>
      </c>
      <c r="BC34" s="28"/>
      <c r="BD34" s="64"/>
      <c r="BE34" s="64"/>
      <c r="BF34" s="64"/>
    </row>
    <row r="35" spans="1:58" ht="14">
      <c r="A35" s="74" t="s">
        <v>17</v>
      </c>
      <c r="B35" s="75"/>
      <c r="D35" s="91" t="s">
        <v>164</v>
      </c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88"/>
      <c r="BB35" s="18">
        <f t="shared" si="2"/>
        <v>27</v>
      </c>
      <c r="BC35" s="28"/>
      <c r="BD35" s="64"/>
      <c r="BE35" s="64"/>
      <c r="BF35" s="64"/>
    </row>
    <row r="36" spans="1:58" ht="14">
      <c r="A36" s="74" t="s">
        <v>17</v>
      </c>
      <c r="B36" s="75"/>
      <c r="D36" s="79" t="s">
        <v>33</v>
      </c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87"/>
      <c r="BB36" s="18">
        <f t="shared" si="2"/>
        <v>28</v>
      </c>
      <c r="BC36" s="28"/>
      <c r="BD36" s="64"/>
      <c r="BE36" s="64"/>
      <c r="BF36" s="64"/>
    </row>
    <row r="37" spans="1:58" ht="14">
      <c r="A37" s="74" t="s">
        <v>142</v>
      </c>
      <c r="B37" s="75"/>
      <c r="D37" s="91" t="s">
        <v>144</v>
      </c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4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BB37" s="18">
        <f t="shared" si="2"/>
        <v>29</v>
      </c>
      <c r="BC37" s="28"/>
      <c r="BD37" s="64"/>
      <c r="BE37" s="64"/>
      <c r="BF37" s="64"/>
    </row>
    <row r="38" spans="1:58" ht="14.5" thickBot="1">
      <c r="A38" s="74" t="s">
        <v>142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41"/>
      <c r="AC38" s="24"/>
      <c r="AD38" s="24"/>
      <c r="AE38" s="24"/>
      <c r="AF38" s="24"/>
      <c r="AG38" s="24"/>
      <c r="AH38" s="24"/>
      <c r="AI38" s="24"/>
      <c r="AJ38" s="24"/>
      <c r="AK38" s="24"/>
      <c r="AQ38" s="44"/>
      <c r="AR38" s="24"/>
      <c r="AS38" s="24"/>
      <c r="AT38" s="24"/>
      <c r="AU38" s="24"/>
      <c r="AV38" s="44"/>
      <c r="AW38" s="44"/>
      <c r="BB38" s="18">
        <f t="shared" si="2"/>
        <v>30</v>
      </c>
      <c r="BC38" s="28"/>
      <c r="BD38" s="64"/>
      <c r="BE38" s="64"/>
      <c r="BF38" s="64"/>
    </row>
    <row r="39" spans="1:58" ht="19.5" thickBot="1">
      <c r="A39" s="69" t="s">
        <v>17</v>
      </c>
      <c r="D39" s="153" t="s">
        <v>36</v>
      </c>
      <c r="E39" s="154"/>
      <c r="F39" s="155" t="str">
        <f>IFERROR(IF(F8=0,"",DATE(YEAR(F8),MONTH(F8)+1,1)),"")</f>
        <v/>
      </c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6"/>
      <c r="AL39" s="29" t="s">
        <v>81</v>
      </c>
      <c r="BB39" s="18">
        <f t="shared" si="2"/>
        <v>31</v>
      </c>
      <c r="BC39" s="28"/>
      <c r="BD39" s="64"/>
      <c r="BE39" s="64"/>
      <c r="BF39" s="64"/>
    </row>
    <row r="40" spans="1:58" ht="19">
      <c r="A40" s="69" t="s">
        <v>17</v>
      </c>
      <c r="D40" s="106" t="s">
        <v>28</v>
      </c>
      <c r="E40" s="107"/>
      <c r="F40" s="30" t="str">
        <f t="shared" ref="F40:AG40" si="7">IFERROR(WEEKNUM(F41,2)-WEEKNUM(DATE(YEAR(F41),MONTH(F41),1),2)+1,"")</f>
        <v/>
      </c>
      <c r="G40" s="30" t="str">
        <f t="shared" si="7"/>
        <v/>
      </c>
      <c r="H40" s="30" t="str">
        <f t="shared" si="7"/>
        <v/>
      </c>
      <c r="I40" s="30" t="str">
        <f t="shared" si="7"/>
        <v/>
      </c>
      <c r="J40" s="30" t="str">
        <f t="shared" si="7"/>
        <v/>
      </c>
      <c r="K40" s="30" t="str">
        <f t="shared" si="7"/>
        <v/>
      </c>
      <c r="L40" s="30" t="str">
        <f t="shared" si="7"/>
        <v/>
      </c>
      <c r="M40" s="30" t="str">
        <f t="shared" si="7"/>
        <v/>
      </c>
      <c r="N40" s="30" t="str">
        <f t="shared" si="7"/>
        <v/>
      </c>
      <c r="O40" s="30" t="str">
        <f t="shared" si="7"/>
        <v/>
      </c>
      <c r="P40" s="30" t="str">
        <f t="shared" si="7"/>
        <v/>
      </c>
      <c r="Q40" s="30" t="str">
        <f t="shared" si="7"/>
        <v/>
      </c>
      <c r="R40" s="30" t="str">
        <f t="shared" si="7"/>
        <v/>
      </c>
      <c r="S40" s="30" t="str">
        <f t="shared" si="7"/>
        <v/>
      </c>
      <c r="T40" s="30" t="str">
        <f t="shared" si="7"/>
        <v/>
      </c>
      <c r="U40" s="30" t="str">
        <f t="shared" si="7"/>
        <v/>
      </c>
      <c r="V40" s="30" t="str">
        <f t="shared" si="7"/>
        <v/>
      </c>
      <c r="W40" s="30" t="str">
        <f t="shared" si="7"/>
        <v/>
      </c>
      <c r="X40" s="30" t="str">
        <f t="shared" si="7"/>
        <v/>
      </c>
      <c r="Y40" s="30" t="str">
        <f t="shared" si="7"/>
        <v/>
      </c>
      <c r="Z40" s="30" t="str">
        <f t="shared" si="7"/>
        <v/>
      </c>
      <c r="AA40" s="30" t="str">
        <f t="shared" si="7"/>
        <v/>
      </c>
      <c r="AB40" s="30" t="str">
        <f t="shared" si="7"/>
        <v/>
      </c>
      <c r="AC40" s="30" t="str">
        <f t="shared" si="7"/>
        <v/>
      </c>
      <c r="AD40" s="30" t="str">
        <f t="shared" si="7"/>
        <v/>
      </c>
      <c r="AE40" s="30" t="str">
        <f t="shared" si="7"/>
        <v/>
      </c>
      <c r="AF40" s="30" t="str">
        <f t="shared" si="7"/>
        <v/>
      </c>
      <c r="AG40" s="30" t="str">
        <f t="shared" si="7"/>
        <v/>
      </c>
      <c r="AH40" s="30" t="str">
        <f>IF(AH41="","",WEEKNUM(AH41,2)-WEEKNUM(DATE(YEAR(AH41),MONTH(AH41),1),2)+1)</f>
        <v/>
      </c>
      <c r="AI40" s="30" t="str">
        <f>IF(AI41="","",WEEKNUM(AI41,2)-WEEKNUM(DATE(YEAR(AI41),MONTH(AI41),1),2)+1)</f>
        <v/>
      </c>
      <c r="AJ40" s="31" t="str">
        <f>IF(AJ41="","",WEEKNUM(AJ41,2)-WEEKNUM(DATE(YEAR(AJ41),MONTH(AJ41),1),2)+1)</f>
        <v/>
      </c>
      <c r="AL40" s="157" t="s">
        <v>100</v>
      </c>
      <c r="AM40" s="158"/>
      <c r="AN40" s="158"/>
      <c r="AO40" s="158"/>
      <c r="AP40" s="158"/>
      <c r="AQ40" s="142" t="s">
        <v>95</v>
      </c>
      <c r="AR40" s="151" t="s">
        <v>78</v>
      </c>
      <c r="AS40" s="151"/>
      <c r="AT40" s="151"/>
      <c r="AU40" s="151"/>
      <c r="AV40" s="142" t="s">
        <v>99</v>
      </c>
      <c r="AW40" s="142" t="s">
        <v>27</v>
      </c>
      <c r="AX40" s="146" t="s">
        <v>106</v>
      </c>
      <c r="AY40" s="148" t="s">
        <v>107</v>
      </c>
      <c r="BB40" s="18">
        <f t="shared" si="2"/>
        <v>32</v>
      </c>
      <c r="BC40" s="28"/>
      <c r="BD40" s="64"/>
      <c r="BE40" s="64"/>
      <c r="BF40" s="64"/>
    </row>
    <row r="41" spans="1:58" ht="19">
      <c r="A41" s="69" t="s">
        <v>17</v>
      </c>
      <c r="D41" s="106" t="s">
        <v>2</v>
      </c>
      <c r="E41" s="107"/>
      <c r="F41" s="32" t="str">
        <f>F39</f>
        <v/>
      </c>
      <c r="G41" s="32" t="str">
        <f t="shared" ref="G41:AG41" si="8">IFERROR(F41+1,"")</f>
        <v/>
      </c>
      <c r="H41" s="32" t="str">
        <f t="shared" si="8"/>
        <v/>
      </c>
      <c r="I41" s="32" t="str">
        <f t="shared" si="8"/>
        <v/>
      </c>
      <c r="J41" s="32" t="str">
        <f t="shared" si="8"/>
        <v/>
      </c>
      <c r="K41" s="32" t="str">
        <f t="shared" si="8"/>
        <v/>
      </c>
      <c r="L41" s="32" t="str">
        <f t="shared" si="8"/>
        <v/>
      </c>
      <c r="M41" s="32" t="str">
        <f t="shared" si="8"/>
        <v/>
      </c>
      <c r="N41" s="32" t="str">
        <f t="shared" si="8"/>
        <v/>
      </c>
      <c r="O41" s="32" t="str">
        <f t="shared" si="8"/>
        <v/>
      </c>
      <c r="P41" s="32" t="str">
        <f t="shared" si="8"/>
        <v/>
      </c>
      <c r="Q41" s="32" t="str">
        <f t="shared" si="8"/>
        <v/>
      </c>
      <c r="R41" s="32" t="str">
        <f t="shared" si="8"/>
        <v/>
      </c>
      <c r="S41" s="32" t="str">
        <f t="shared" si="8"/>
        <v/>
      </c>
      <c r="T41" s="32" t="str">
        <f t="shared" si="8"/>
        <v/>
      </c>
      <c r="U41" s="32" t="str">
        <f t="shared" si="8"/>
        <v/>
      </c>
      <c r="V41" s="32" t="str">
        <f t="shared" si="8"/>
        <v/>
      </c>
      <c r="W41" s="32" t="str">
        <f t="shared" si="8"/>
        <v/>
      </c>
      <c r="X41" s="32" t="str">
        <f t="shared" si="8"/>
        <v/>
      </c>
      <c r="Y41" s="32" t="str">
        <f t="shared" si="8"/>
        <v/>
      </c>
      <c r="Z41" s="32" t="str">
        <f t="shared" si="8"/>
        <v/>
      </c>
      <c r="AA41" s="32" t="str">
        <f t="shared" si="8"/>
        <v/>
      </c>
      <c r="AB41" s="32" t="str">
        <f t="shared" si="8"/>
        <v/>
      </c>
      <c r="AC41" s="32" t="str">
        <f t="shared" si="8"/>
        <v/>
      </c>
      <c r="AD41" s="32" t="str">
        <f t="shared" si="8"/>
        <v/>
      </c>
      <c r="AE41" s="32" t="str">
        <f t="shared" si="8"/>
        <v/>
      </c>
      <c r="AF41" s="32" t="str">
        <f t="shared" si="8"/>
        <v/>
      </c>
      <c r="AG41" s="32" t="str">
        <f t="shared" si="8"/>
        <v/>
      </c>
      <c r="AH41" s="32" t="str">
        <f>IFERROR(IF(DAY(AG41+1)=1,"",AG41+1),"")</f>
        <v/>
      </c>
      <c r="AI41" s="32" t="str">
        <f>IFERROR(IF(AND(DAY(AG41+2)&gt;=1,DAY(AG41+2)&lt;=2),"",AG41+2),"")</f>
        <v/>
      </c>
      <c r="AJ41" s="33" t="str">
        <f>IFERROR(IF(AND(DAY(AG41+3)&gt;=1,DAY(AG41+3)&lt;=3),"",AG41+3),"")</f>
        <v/>
      </c>
      <c r="AL41" s="159"/>
      <c r="AM41" s="160"/>
      <c r="AN41" s="160"/>
      <c r="AO41" s="160"/>
      <c r="AP41" s="160"/>
      <c r="AQ41" s="143"/>
      <c r="AR41" s="169" t="s">
        <v>96</v>
      </c>
      <c r="AS41" s="169" t="s">
        <v>97</v>
      </c>
      <c r="AT41" s="169" t="s">
        <v>101</v>
      </c>
      <c r="AU41" s="169" t="s">
        <v>98</v>
      </c>
      <c r="AV41" s="152"/>
      <c r="AW41" s="143"/>
      <c r="AX41" s="143"/>
      <c r="AY41" s="149"/>
      <c r="BB41" s="18">
        <f t="shared" si="2"/>
        <v>33</v>
      </c>
      <c r="BC41" s="28"/>
      <c r="BD41" s="64"/>
      <c r="BE41" s="64"/>
      <c r="BF41" s="64"/>
    </row>
    <row r="42" spans="1:58" ht="19">
      <c r="A42" s="69" t="s">
        <v>17</v>
      </c>
      <c r="D42" s="106" t="s">
        <v>3</v>
      </c>
      <c r="E42" s="107"/>
      <c r="F42" s="34" t="str">
        <f t="shared" ref="F42:AJ42" si="9">TEXT(F41,"aaa")</f>
        <v/>
      </c>
      <c r="G42" s="34" t="str">
        <f t="shared" si="9"/>
        <v/>
      </c>
      <c r="H42" s="34" t="str">
        <f t="shared" si="9"/>
        <v/>
      </c>
      <c r="I42" s="34" t="str">
        <f t="shared" si="9"/>
        <v/>
      </c>
      <c r="J42" s="34" t="str">
        <f t="shared" si="9"/>
        <v/>
      </c>
      <c r="K42" s="34" t="str">
        <f t="shared" si="9"/>
        <v/>
      </c>
      <c r="L42" s="34" t="str">
        <f t="shared" si="9"/>
        <v/>
      </c>
      <c r="M42" s="34" t="str">
        <f t="shared" si="9"/>
        <v/>
      </c>
      <c r="N42" s="34" t="str">
        <f t="shared" si="9"/>
        <v/>
      </c>
      <c r="O42" s="34" t="str">
        <f t="shared" si="9"/>
        <v/>
      </c>
      <c r="P42" s="34" t="str">
        <f t="shared" si="9"/>
        <v/>
      </c>
      <c r="Q42" s="34" t="str">
        <f t="shared" si="9"/>
        <v/>
      </c>
      <c r="R42" s="34" t="str">
        <f t="shared" si="9"/>
        <v/>
      </c>
      <c r="S42" s="34" t="str">
        <f t="shared" si="9"/>
        <v/>
      </c>
      <c r="T42" s="34" t="str">
        <f t="shared" si="9"/>
        <v/>
      </c>
      <c r="U42" s="34" t="str">
        <f t="shared" si="9"/>
        <v/>
      </c>
      <c r="V42" s="34" t="str">
        <f t="shared" si="9"/>
        <v/>
      </c>
      <c r="W42" s="34" t="str">
        <f t="shared" si="9"/>
        <v/>
      </c>
      <c r="X42" s="34" t="str">
        <f t="shared" si="9"/>
        <v/>
      </c>
      <c r="Y42" s="34" t="str">
        <f t="shared" si="9"/>
        <v/>
      </c>
      <c r="Z42" s="34" t="str">
        <f t="shared" si="9"/>
        <v/>
      </c>
      <c r="AA42" s="34" t="str">
        <f t="shared" si="9"/>
        <v/>
      </c>
      <c r="AB42" s="34" t="str">
        <f t="shared" si="9"/>
        <v/>
      </c>
      <c r="AC42" s="34" t="str">
        <f t="shared" si="9"/>
        <v/>
      </c>
      <c r="AD42" s="34" t="str">
        <f t="shared" si="9"/>
        <v/>
      </c>
      <c r="AE42" s="34" t="str">
        <f t="shared" si="9"/>
        <v/>
      </c>
      <c r="AF42" s="34" t="str">
        <f t="shared" si="9"/>
        <v/>
      </c>
      <c r="AG42" s="34" t="str">
        <f t="shared" si="9"/>
        <v/>
      </c>
      <c r="AH42" s="34" t="str">
        <f t="shared" si="9"/>
        <v/>
      </c>
      <c r="AI42" s="34" t="str">
        <f t="shared" si="9"/>
        <v/>
      </c>
      <c r="AJ42" s="35" t="str">
        <f t="shared" si="9"/>
        <v/>
      </c>
      <c r="AL42" s="159"/>
      <c r="AM42" s="160"/>
      <c r="AN42" s="160"/>
      <c r="AO42" s="160"/>
      <c r="AP42" s="160"/>
      <c r="AQ42" s="143"/>
      <c r="AR42" s="170"/>
      <c r="AS42" s="172"/>
      <c r="AT42" s="170"/>
      <c r="AU42" s="170"/>
      <c r="AV42" s="152"/>
      <c r="AW42" s="143"/>
      <c r="AX42" s="143"/>
      <c r="AY42" s="149"/>
      <c r="BB42" s="18">
        <f t="shared" si="2"/>
        <v>34</v>
      </c>
      <c r="BC42" s="28"/>
      <c r="BD42" s="64"/>
      <c r="BE42" s="64"/>
      <c r="BF42" s="64"/>
    </row>
    <row r="43" spans="1:58" ht="19">
      <c r="A43" s="69" t="s">
        <v>17</v>
      </c>
      <c r="D43" s="106" t="s">
        <v>8</v>
      </c>
      <c r="E43" s="107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7"/>
      <c r="AL43" s="159"/>
      <c r="AM43" s="160"/>
      <c r="AN43" s="160"/>
      <c r="AO43" s="160"/>
      <c r="AP43" s="160"/>
      <c r="AQ43" s="143"/>
      <c r="AR43" s="170"/>
      <c r="AS43" s="172"/>
      <c r="AT43" s="170"/>
      <c r="AU43" s="170"/>
      <c r="AV43" s="152"/>
      <c r="AW43" s="143"/>
      <c r="AX43" s="143"/>
      <c r="AY43" s="149"/>
      <c r="BB43" s="18">
        <f t="shared" si="2"/>
        <v>35</v>
      </c>
      <c r="BC43" s="28"/>
      <c r="BD43" s="64"/>
      <c r="BE43" s="64"/>
      <c r="BF43" s="64"/>
    </row>
    <row r="44" spans="1:58" ht="18.75" customHeight="1">
      <c r="A44" s="69" t="s">
        <v>17</v>
      </c>
      <c r="D44" s="163" t="s">
        <v>7</v>
      </c>
      <c r="E44" s="164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3"/>
      <c r="AL44" s="159"/>
      <c r="AM44" s="160"/>
      <c r="AN44" s="160"/>
      <c r="AO44" s="160"/>
      <c r="AP44" s="160"/>
      <c r="AQ44" s="143"/>
      <c r="AR44" s="170"/>
      <c r="AS44" s="172"/>
      <c r="AT44" s="170"/>
      <c r="AU44" s="170"/>
      <c r="AV44" s="152"/>
      <c r="AW44" s="143"/>
      <c r="AX44" s="143"/>
      <c r="AY44" s="149"/>
      <c r="BB44" s="18">
        <f t="shared" si="2"/>
        <v>36</v>
      </c>
      <c r="BC44" s="28"/>
      <c r="BD44" s="64"/>
      <c r="BE44" s="64"/>
      <c r="BF44" s="64"/>
    </row>
    <row r="45" spans="1:58" ht="19">
      <c r="A45" s="69" t="s">
        <v>17</v>
      </c>
      <c r="D45" s="165"/>
      <c r="E45" s="166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4"/>
      <c r="AL45" s="159"/>
      <c r="AM45" s="160"/>
      <c r="AN45" s="160"/>
      <c r="AO45" s="160"/>
      <c r="AP45" s="160"/>
      <c r="AQ45" s="144"/>
      <c r="AR45" s="171"/>
      <c r="AS45" s="171"/>
      <c r="AT45" s="171"/>
      <c r="AU45" s="171"/>
      <c r="AV45" s="144"/>
      <c r="AW45" s="144"/>
      <c r="AX45" s="143"/>
      <c r="AY45" s="149"/>
      <c r="BB45" s="18">
        <f t="shared" si="2"/>
        <v>37</v>
      </c>
      <c r="BC45" s="28"/>
      <c r="BD45" s="64"/>
      <c r="BE45" s="64"/>
      <c r="BF45" s="64"/>
    </row>
    <row r="46" spans="1:58" ht="19">
      <c r="A46" s="69" t="s">
        <v>17</v>
      </c>
      <c r="D46" s="165"/>
      <c r="E46" s="166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4"/>
      <c r="AL46" s="161"/>
      <c r="AM46" s="162"/>
      <c r="AN46" s="162"/>
      <c r="AO46" s="162"/>
      <c r="AP46" s="162"/>
      <c r="AQ46" s="145"/>
      <c r="AR46" s="171"/>
      <c r="AS46" s="171"/>
      <c r="AT46" s="171"/>
      <c r="AU46" s="171"/>
      <c r="AV46" s="145"/>
      <c r="AW46" s="145"/>
      <c r="AX46" s="143"/>
      <c r="AY46" s="149"/>
      <c r="BB46" s="18">
        <f t="shared" si="2"/>
        <v>38</v>
      </c>
      <c r="BC46" s="28"/>
      <c r="BD46" s="64"/>
      <c r="BE46" s="64"/>
      <c r="BF46" s="64"/>
    </row>
    <row r="47" spans="1:58" ht="19">
      <c r="A47" s="69" t="s">
        <v>17</v>
      </c>
      <c r="D47" s="165"/>
      <c r="E47" s="166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4"/>
      <c r="AL47" s="126"/>
      <c r="AM47" s="127"/>
      <c r="AN47" s="127"/>
      <c r="AO47" s="127"/>
      <c r="AP47" s="127"/>
      <c r="AQ47" s="55" t="s">
        <v>30</v>
      </c>
      <c r="AR47" s="55" t="s">
        <v>17</v>
      </c>
      <c r="AS47" s="55" t="s">
        <v>12</v>
      </c>
      <c r="AT47" s="55" t="s">
        <v>149</v>
      </c>
      <c r="AU47" s="55" t="s">
        <v>14</v>
      </c>
      <c r="AV47" s="55" t="s">
        <v>20</v>
      </c>
      <c r="AW47" s="55" t="s">
        <v>34</v>
      </c>
      <c r="AX47" s="147"/>
      <c r="AY47" s="149"/>
      <c r="BB47" s="18">
        <f t="shared" si="2"/>
        <v>39</v>
      </c>
      <c r="BC47" s="28"/>
      <c r="BD47" s="64"/>
      <c r="BE47" s="64"/>
      <c r="BF47" s="64"/>
    </row>
    <row r="48" spans="1:58" ht="19">
      <c r="A48" s="69" t="s">
        <v>17</v>
      </c>
      <c r="D48" s="165"/>
      <c r="E48" s="166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4"/>
      <c r="AL48" s="128" t="s">
        <v>102</v>
      </c>
      <c r="AM48" s="129"/>
      <c r="AN48" s="110">
        <v>1</v>
      </c>
      <c r="AO48" s="109"/>
      <c r="AP48" s="109"/>
      <c r="AQ48" s="56">
        <f>IF(COUNTIF(F52:AJ52,"")=31,0,COUNTIFS(F40:AJ40,AN48,F52:AJ52,"")+COUNTIFS(F40:AJ40,AN48,F52:AJ52,"■")+COUNTIFS(F40:AJ40,AN48,F52:AJ52,"★")+COUNTIFS(F40:AJ40,AN48,F52:AJ52,"▲")+COUNTIFS(F40:AJ40,AN48,F52:AJ52,"◎"))</f>
        <v>0</v>
      </c>
      <c r="AR48" s="56">
        <f>IF(COUNTIF(F52:AJ52,"")=31,0,COUNTIFS(F40:AJ40,AN48,F52:AJ52,"■"))</f>
        <v>0</v>
      </c>
      <c r="AS48" s="56">
        <f>IF(COUNTIF(F52:AJ52,"")=31,0,COUNTIFS(F40:AJ40,AN48,F52:AJ52,"★"))</f>
        <v>0</v>
      </c>
      <c r="AT48" s="56">
        <f>IF(COUNTIF(F52:AJ52,"")=31,0,COUNTIFS(F40:AJ40,AN48,F52:AJ52,"▲"))</f>
        <v>0</v>
      </c>
      <c r="AU48" s="56">
        <f>IF(COUNTIF(F52:AJ52,"")=31,0,COUNTIFS(F40:AJ40,AN48,F52:AJ52,"◎"))</f>
        <v>0</v>
      </c>
      <c r="AV48" s="56">
        <f>SUM(AR48,AS48,AT48,AU48)</f>
        <v>0</v>
      </c>
      <c r="AW48" s="57" t="str">
        <f t="shared" ref="AW48:AW55" si="10">IFERROR(ROUNDDOWN(AV48/AQ48,3),"***")</f>
        <v>***</v>
      </c>
      <c r="AX48" s="36"/>
      <c r="AY48" s="140" t="str">
        <f>IF(COUNTA(AX48:AX53)=0,"",IF(AND(COUNTIF(AX48:AX53,"○")=0,COUNTIF(AX48:AX53,"×")=0),"－",IF(COUNTIF(AX48:AX53,"×")&gt;=1,"×","○")))</f>
        <v/>
      </c>
      <c r="BB48" s="92">
        <f t="shared" si="2"/>
        <v>40</v>
      </c>
      <c r="BC48" s="93" t="str">
        <f>IF(COUNTIF(F52:AJ52,"")=31,"",F39)</f>
        <v/>
      </c>
      <c r="BD48" s="94" t="str">
        <f>AY48</f>
        <v/>
      </c>
      <c r="BE48" s="95" t="str">
        <f>IF(AY54=0,"",AY54)</f>
        <v/>
      </c>
      <c r="BF48" s="95" t="str">
        <f>IF(AY55=0,"",AY55)</f>
        <v/>
      </c>
    </row>
    <row r="49" spans="1:58" ht="19">
      <c r="A49" s="69" t="s">
        <v>17</v>
      </c>
      <c r="D49" s="165"/>
      <c r="E49" s="166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4"/>
      <c r="AL49" s="130"/>
      <c r="AM49" s="129"/>
      <c r="AN49" s="108">
        <v>2</v>
      </c>
      <c r="AO49" s="109"/>
      <c r="AP49" s="109"/>
      <c r="AQ49" s="56">
        <f>IF(COUNTIF(F52:AJ52,"")=31,0,COUNTIFS(F40:AJ40,AN49,F52:AJ52,"")+COUNTIFS(F40:AJ40,AN49,F52:AJ52,"■")+COUNTIFS(F40:AJ40,AN49,F52:AJ52,"★")+COUNTIFS(F40:AJ40,AN49,F52:AJ52,"▲")+COUNTIFS(F40:AJ40,AN49,F52:AJ52,"◎"))</f>
        <v>0</v>
      </c>
      <c r="AR49" s="56">
        <f>IF(COUNTIF(F52:AJ52,"")=31,0,COUNTIFS(F40:AJ40,AN49,F52:AJ52,"■"))</f>
        <v>0</v>
      </c>
      <c r="AS49" s="56">
        <f>IF(COUNTIF(F52:AJ52,"")=31,0,COUNTIFS(F40:AJ40,AN49,F52:AJ52,"★"))</f>
        <v>0</v>
      </c>
      <c r="AT49" s="56">
        <f>IF(COUNTIF(F52:AJ52,"")=31,0,COUNTIFS(F40:AJ40,AN49,F52:AJ52,"▲"))</f>
        <v>0</v>
      </c>
      <c r="AU49" s="56">
        <f>IF(COUNTIF(F52:AJ52,"")=31,0,COUNTIFS(F40:AJ40,AN49,F52:AJ52,"◎"))</f>
        <v>0</v>
      </c>
      <c r="AV49" s="56">
        <f t="shared" ref="AV49:AV53" si="11">SUM(AR49,AS49,AT49,AU49)</f>
        <v>0</v>
      </c>
      <c r="AW49" s="57" t="str">
        <f t="shared" si="10"/>
        <v>***</v>
      </c>
      <c r="AX49" s="36"/>
      <c r="AY49" s="141"/>
      <c r="BB49" s="18">
        <f t="shared" si="2"/>
        <v>41</v>
      </c>
      <c r="BC49" s="28"/>
      <c r="BD49" s="73"/>
      <c r="BE49" s="64"/>
      <c r="BF49" s="64"/>
    </row>
    <row r="50" spans="1:58" ht="19">
      <c r="A50" s="69" t="s">
        <v>17</v>
      </c>
      <c r="D50" s="167"/>
      <c r="E50" s="168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5"/>
      <c r="AL50" s="130"/>
      <c r="AM50" s="129"/>
      <c r="AN50" s="110">
        <v>3</v>
      </c>
      <c r="AO50" s="109"/>
      <c r="AP50" s="109"/>
      <c r="AQ50" s="56">
        <f>IF(COUNTIF(F52:AJ52,"")=31,0,COUNTIFS(F40:AJ40,AN50,F52:AJ52,"")+COUNTIFS(F40:AJ40,AN50,F52:AJ52,"■")+COUNTIFS(F40:AJ40,AN50,F52:AJ52,"★")+COUNTIFS(F40:AJ40,AN50,F52:AJ52,"▲")+COUNTIFS(F40:AJ40,AN50,F52:AJ52,"◎"))</f>
        <v>0</v>
      </c>
      <c r="AR50" s="56">
        <f>IF(COUNTIF(F52:AJ52,"")=31,0,COUNTIFS(F40:AJ40,AN50,F52:AJ52,"■"))</f>
        <v>0</v>
      </c>
      <c r="AS50" s="56">
        <f>IF(COUNTIF(F52:AJ52,"")=31,0,COUNTIFS(F40:AJ40,AN50,F52:AJ52,"★"))</f>
        <v>0</v>
      </c>
      <c r="AT50" s="56">
        <f>IF(COUNTIF(F52:AJ52,"")=31,0,COUNTIFS(F40:AJ40,AN50,F52:AJ52,"▲"))</f>
        <v>0</v>
      </c>
      <c r="AU50" s="56">
        <f>IF(COUNTIF(F52:AJ52,"")=31,0,COUNTIFS(F40:AJ40,AN50,F52:AJ52,"◎"))</f>
        <v>0</v>
      </c>
      <c r="AV50" s="56">
        <f t="shared" si="11"/>
        <v>0</v>
      </c>
      <c r="AW50" s="57" t="str">
        <f t="shared" si="10"/>
        <v>***</v>
      </c>
      <c r="AX50" s="36"/>
      <c r="AY50" s="141"/>
      <c r="BB50" s="18">
        <f t="shared" si="2"/>
        <v>42</v>
      </c>
      <c r="BC50" s="28"/>
      <c r="BD50" s="73"/>
      <c r="BE50" s="64"/>
      <c r="BF50" s="64"/>
    </row>
    <row r="51" spans="1:58" ht="19">
      <c r="A51" s="69" t="s">
        <v>17</v>
      </c>
      <c r="D51" s="106" t="s">
        <v>4</v>
      </c>
      <c r="E51" s="107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8"/>
      <c r="AC51" s="36"/>
      <c r="AD51" s="36"/>
      <c r="AE51" s="36"/>
      <c r="AF51" s="36"/>
      <c r="AG51" s="36"/>
      <c r="AH51" s="36"/>
      <c r="AI51" s="36"/>
      <c r="AJ51" s="37"/>
      <c r="AL51" s="130"/>
      <c r="AM51" s="129"/>
      <c r="AN51" s="108">
        <v>4</v>
      </c>
      <c r="AO51" s="109"/>
      <c r="AP51" s="109"/>
      <c r="AQ51" s="56">
        <f>IF(COUNTIF(F52:AJ52,"")=31,0,COUNTIFS(F40:AJ40,AN51,F52:AJ52,"")+COUNTIFS(F40:AJ40,AN51,F52:AJ52,"■")+COUNTIFS(F40:AJ40,AN51,F52:AJ52,"★")+COUNTIFS(F40:AJ40,AN51,F52:AJ52,"▲")+COUNTIFS(F40:AJ40,AN51,F52:AJ52,"◎"))</f>
        <v>0</v>
      </c>
      <c r="AR51" s="56">
        <f>COUNTIFS(F40:AJ40,AN51,F52:AJ52,"■")</f>
        <v>0</v>
      </c>
      <c r="AS51" s="56">
        <f>COUNTIFS(F40:AJ40,AN51,F52:AJ52,"★")</f>
        <v>0</v>
      </c>
      <c r="AT51" s="56">
        <f>COUNTIFS(F40:AJ40,AN51,F52:AJ52,"▲")</f>
        <v>0</v>
      </c>
      <c r="AU51" s="56">
        <f>COUNTIFS(F40:AJ40,AN51,F52:AJ52,"◎")</f>
        <v>0</v>
      </c>
      <c r="AV51" s="56">
        <f t="shared" si="11"/>
        <v>0</v>
      </c>
      <c r="AW51" s="57" t="str">
        <f t="shared" si="10"/>
        <v>***</v>
      </c>
      <c r="AX51" s="36"/>
      <c r="AY51" s="141"/>
      <c r="BB51" s="18">
        <f t="shared" si="2"/>
        <v>43</v>
      </c>
      <c r="BC51" s="28"/>
      <c r="BD51" s="73"/>
      <c r="BE51" s="64"/>
      <c r="BF51" s="64"/>
    </row>
    <row r="52" spans="1:58" ht="19">
      <c r="A52" s="69" t="s">
        <v>17</v>
      </c>
      <c r="D52" s="106" t="s">
        <v>5</v>
      </c>
      <c r="E52" s="107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40"/>
      <c r="AL52" s="130"/>
      <c r="AM52" s="129"/>
      <c r="AN52" s="110">
        <v>5</v>
      </c>
      <c r="AO52" s="109"/>
      <c r="AP52" s="109"/>
      <c r="AQ52" s="56">
        <f>IF(COUNTIF(F52:AJ52,"")=31,0,COUNTIFS(F40:AJ40,AN52,F52:AJ52,"")+COUNTIFS(F40:AJ40,AN52,F52:AJ52,"■")+COUNTIFS(F40:AJ40,AN52,F52:AJ52,"★")+COUNTIFS(F40:AJ40,AN52,F52:AJ52,"▲")+COUNTIFS(F40:AJ40,AN52,F52:AJ52,"◎"))</f>
        <v>0</v>
      </c>
      <c r="AR52" s="56">
        <f>IF(COUNTIF(F52:AJ52,"")=31,0,COUNTIFS(F40:AJ40,AN52,F52:AJ52,"■"))</f>
        <v>0</v>
      </c>
      <c r="AS52" s="56">
        <f>IF(COUNTIF(F52:AJ52,"")=31,0,COUNTIFS(F40:AJ40,AN52,F52:AJ52,"★"))</f>
        <v>0</v>
      </c>
      <c r="AT52" s="56">
        <f>IF(COUNTIF(F52:AJ52,"")=31,0,COUNTIFS(F40:AJ40,AN52,F52:AJ52,"▲"))</f>
        <v>0</v>
      </c>
      <c r="AU52" s="56">
        <f>IF(COUNTIF(F52:AJ52,"")=31,0,COUNTIFS(F40:AJ40,AN52,F52:AJ52,"◎"))</f>
        <v>0</v>
      </c>
      <c r="AV52" s="56">
        <f t="shared" si="11"/>
        <v>0</v>
      </c>
      <c r="AW52" s="57" t="str">
        <f t="shared" si="10"/>
        <v>***</v>
      </c>
      <c r="AX52" s="36"/>
      <c r="AY52" s="141"/>
      <c r="BB52" s="18">
        <f t="shared" si="2"/>
        <v>44</v>
      </c>
      <c r="BC52" s="28"/>
      <c r="BD52" s="73"/>
      <c r="BE52" s="64"/>
      <c r="BF52" s="64"/>
    </row>
    <row r="53" spans="1:58" ht="19">
      <c r="A53" s="69" t="s">
        <v>17</v>
      </c>
      <c r="D53" s="111" t="s">
        <v>0</v>
      </c>
      <c r="E53" s="112"/>
      <c r="F53" s="117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9"/>
      <c r="AK53" s="42"/>
      <c r="AL53" s="130"/>
      <c r="AM53" s="129"/>
      <c r="AN53" s="108">
        <v>6</v>
      </c>
      <c r="AO53" s="109"/>
      <c r="AP53" s="109"/>
      <c r="AQ53" s="56">
        <f>IF(COUNTIF(F52:AJ52,"")=31,0,COUNTIFS(F40:AJ40,AN53,F52:AJ52,"")+COUNTIFS(F40:AJ40,AN53,F52:AJ52,"■")+COUNTIFS(F40:AJ40,AN53,F52:AJ52,"★")+COUNTIFS(F40:AJ40,AN53,F52:AJ52,"▲")+COUNTIFS(F40:AJ40,AN53,F52:AJ52,"◎"))</f>
        <v>0</v>
      </c>
      <c r="AR53" s="56">
        <f>IF(COUNTIF(F52:AJ52,"")=31,0,COUNTIFS(F40:AJ40,AN53,F52:AJ52,"■"))</f>
        <v>0</v>
      </c>
      <c r="AS53" s="56">
        <f>IF(COUNTIF(F52:AJ52,"")=31,0,COUNTIFS(F40:AJ40,AN53,F52:AJ52,"★"))</f>
        <v>0</v>
      </c>
      <c r="AT53" s="56">
        <f>IF(COUNTIF(F52:AJ52,"")=31,0,COUNTIFS(F40:AJ40,AN53,F52:AJ52,"▲"))</f>
        <v>0</v>
      </c>
      <c r="AU53" s="56">
        <f>IF(COUNTIF(F52:AJ52,"")=31,0,COUNTIFS(F40:AJ40,AN53,F52:AJ52,"◎"))</f>
        <v>0</v>
      </c>
      <c r="AV53" s="56">
        <f t="shared" si="11"/>
        <v>0</v>
      </c>
      <c r="AW53" s="57" t="str">
        <f t="shared" si="10"/>
        <v>***</v>
      </c>
      <c r="AX53" s="36"/>
      <c r="AY53" s="141"/>
      <c r="BB53" s="18">
        <f t="shared" si="2"/>
        <v>45</v>
      </c>
      <c r="BC53" s="28"/>
      <c r="BD53" s="73"/>
      <c r="BE53" s="64"/>
      <c r="BF53" s="64"/>
    </row>
    <row r="54" spans="1:58" ht="19">
      <c r="A54" s="69" t="s">
        <v>17</v>
      </c>
      <c r="D54" s="113"/>
      <c r="E54" s="114"/>
      <c r="F54" s="131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3"/>
      <c r="AK54" s="42"/>
      <c r="AL54" s="106" t="s">
        <v>32</v>
      </c>
      <c r="AM54" s="107"/>
      <c r="AN54" s="107"/>
      <c r="AO54" s="109"/>
      <c r="AP54" s="109"/>
      <c r="AQ54" s="56">
        <f t="shared" ref="AQ54:AV54" si="12">SUM(AQ48:AQ53)</f>
        <v>0</v>
      </c>
      <c r="AR54" s="56">
        <f t="shared" si="12"/>
        <v>0</v>
      </c>
      <c r="AS54" s="56">
        <f t="shared" si="12"/>
        <v>0</v>
      </c>
      <c r="AT54" s="56">
        <f t="shared" si="12"/>
        <v>0</v>
      </c>
      <c r="AU54" s="56">
        <f t="shared" si="12"/>
        <v>0</v>
      </c>
      <c r="AV54" s="56">
        <f t="shared" si="12"/>
        <v>0</v>
      </c>
      <c r="AW54" s="57" t="str">
        <f t="shared" si="10"/>
        <v>***</v>
      </c>
      <c r="AX54" s="62"/>
      <c r="AY54" s="37"/>
      <c r="BB54" s="18">
        <f t="shared" si="2"/>
        <v>46</v>
      </c>
      <c r="BC54" s="28"/>
      <c r="BD54" s="64"/>
      <c r="BE54" s="64"/>
      <c r="BF54" s="64"/>
    </row>
    <row r="55" spans="1:58" ht="19.5" thickBot="1">
      <c r="A55" s="69" t="s">
        <v>17</v>
      </c>
      <c r="D55" s="115"/>
      <c r="E55" s="116"/>
      <c r="F55" s="134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6"/>
      <c r="AK55" s="43"/>
      <c r="AL55" s="137" t="s">
        <v>31</v>
      </c>
      <c r="AM55" s="138"/>
      <c r="AN55" s="138"/>
      <c r="AO55" s="139"/>
      <c r="AP55" s="139"/>
      <c r="AQ55" s="58">
        <f>IF(COUNTIF(F52:AJ52,"")=31,0,AQ24+AQ54)</f>
        <v>0</v>
      </c>
      <c r="AR55" s="58">
        <f>IF(COUNTIF(F52:AJ52,"")=31,0,AR24+AR54)</f>
        <v>0</v>
      </c>
      <c r="AS55" s="58">
        <f>IF(COUNTIF(F52:AJ52,"")=31,0,AS24+AS54)</f>
        <v>0</v>
      </c>
      <c r="AT55" s="58">
        <f>IF(COUNTIF(F52:AJ52,"")=31,0,AT24+AT54)</f>
        <v>0</v>
      </c>
      <c r="AU55" s="58">
        <f>IF(COUNTIF(F52:AJ52,"")=31,0,AU24+AU54)</f>
        <v>0</v>
      </c>
      <c r="AV55" s="58">
        <f>IF(COUNTIF(F52:AJ52,"")=31,0,AV24+AV54)</f>
        <v>0</v>
      </c>
      <c r="AW55" s="59" t="str">
        <f t="shared" si="10"/>
        <v>***</v>
      </c>
      <c r="AX55" s="63"/>
      <c r="AY55" s="60"/>
      <c r="BB55" s="18">
        <f t="shared" si="2"/>
        <v>47</v>
      </c>
      <c r="BC55" s="28"/>
      <c r="BD55" s="64"/>
      <c r="BE55" s="64"/>
      <c r="BF55" s="64"/>
    </row>
    <row r="56" spans="1:58" ht="14">
      <c r="A56" s="74" t="s">
        <v>17</v>
      </c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BB56" s="18">
        <f t="shared" si="2"/>
        <v>48</v>
      </c>
      <c r="BC56" s="28"/>
      <c r="BD56" s="64"/>
      <c r="BE56" s="64"/>
      <c r="BF56" s="64"/>
    </row>
    <row r="57" spans="1:58" ht="14">
      <c r="A57" s="74" t="s">
        <v>17</v>
      </c>
      <c r="B57" s="75"/>
      <c r="D57" s="79" t="s">
        <v>146</v>
      </c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BB57" s="18">
        <f t="shared" si="2"/>
        <v>49</v>
      </c>
      <c r="BC57" s="28"/>
      <c r="BD57" s="64"/>
      <c r="BE57" s="64"/>
      <c r="BF57" s="64"/>
    </row>
    <row r="58" spans="1:58" ht="14">
      <c r="A58" s="74" t="s">
        <v>17</v>
      </c>
      <c r="B58" s="75"/>
      <c r="D58" s="79" t="s">
        <v>147</v>
      </c>
      <c r="E58" s="80"/>
      <c r="F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BB58" s="18">
        <f t="shared" si="2"/>
        <v>50</v>
      </c>
      <c r="BC58" s="28"/>
      <c r="BD58" s="64"/>
      <c r="BE58" s="64"/>
      <c r="BF58" s="64"/>
    </row>
    <row r="59" spans="1:58" ht="14">
      <c r="A59" s="74" t="s">
        <v>17</v>
      </c>
      <c r="B59" s="75"/>
      <c r="D59" s="79" t="s">
        <v>139</v>
      </c>
      <c r="E59" s="85"/>
      <c r="F59" s="85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BB59" s="18">
        <f t="shared" si="2"/>
        <v>51</v>
      </c>
      <c r="BC59" s="28"/>
      <c r="BD59" s="64"/>
      <c r="BE59" s="64"/>
      <c r="BF59" s="64"/>
    </row>
    <row r="60" spans="1:58" ht="14">
      <c r="A60" s="74" t="s">
        <v>17</v>
      </c>
      <c r="B60" s="75"/>
      <c r="D60" s="80" t="s">
        <v>150</v>
      </c>
      <c r="E60" s="80"/>
      <c r="F60" s="80"/>
      <c r="I60" s="80"/>
      <c r="J60" s="80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BB60" s="18">
        <f t="shared" si="2"/>
        <v>52</v>
      </c>
      <c r="BC60" s="28"/>
      <c r="BD60" s="64"/>
      <c r="BE60" s="64"/>
      <c r="BF60" s="64"/>
    </row>
    <row r="61" spans="1:58" s="75" customFormat="1" ht="14">
      <c r="A61" s="74" t="s">
        <v>17</v>
      </c>
      <c r="C61" s="1"/>
      <c r="D61" s="79" t="s">
        <v>93</v>
      </c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83"/>
      <c r="AC61" s="79"/>
      <c r="AD61" s="79"/>
      <c r="AE61" s="79"/>
      <c r="AF61" s="79"/>
      <c r="AG61" s="79"/>
      <c r="AH61" s="79"/>
      <c r="AI61" s="79"/>
      <c r="AJ61" s="79"/>
      <c r="AK61" s="84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BB61" s="76">
        <f t="shared" si="2"/>
        <v>53</v>
      </c>
      <c r="BC61" s="77"/>
      <c r="BD61" s="78"/>
      <c r="BE61" s="78"/>
      <c r="BF61" s="78"/>
    </row>
    <row r="62" spans="1:58" s="75" customFormat="1" ht="14">
      <c r="A62" s="74" t="s">
        <v>17</v>
      </c>
      <c r="C62" s="1"/>
      <c r="D62" s="89" t="s">
        <v>129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87"/>
      <c r="BB62" s="76">
        <f t="shared" si="2"/>
        <v>54</v>
      </c>
      <c r="BC62" s="77"/>
      <c r="BD62" s="78"/>
      <c r="BE62" s="78"/>
      <c r="BF62" s="78"/>
    </row>
    <row r="63" spans="1:58" s="75" customFormat="1" ht="14">
      <c r="A63" s="74" t="s">
        <v>17</v>
      </c>
      <c r="C63" s="1"/>
      <c r="D63" s="89" t="s">
        <v>130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87"/>
      <c r="BB63" s="76">
        <f t="shared" si="2"/>
        <v>55</v>
      </c>
      <c r="BC63" s="77"/>
      <c r="BD63" s="78"/>
      <c r="BE63" s="78"/>
      <c r="BF63" s="78"/>
    </row>
    <row r="64" spans="1:58" s="75" customFormat="1" ht="14">
      <c r="A64" s="74" t="s">
        <v>17</v>
      </c>
      <c r="C64" s="1"/>
      <c r="D64" s="89" t="s">
        <v>163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87"/>
      <c r="BB64" s="76">
        <f t="shared" si="2"/>
        <v>56</v>
      </c>
      <c r="BC64" s="77"/>
      <c r="BD64" s="78"/>
      <c r="BE64" s="78"/>
      <c r="BF64" s="78"/>
    </row>
    <row r="65" spans="1:58" ht="14">
      <c r="A65" s="74" t="s">
        <v>17</v>
      </c>
      <c r="B65" s="75"/>
      <c r="D65" s="79" t="s">
        <v>94</v>
      </c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BB65" s="18">
        <f t="shared" si="2"/>
        <v>57</v>
      </c>
      <c r="BC65" s="28"/>
      <c r="BD65" s="64"/>
      <c r="BE65" s="64"/>
      <c r="BF65" s="64"/>
    </row>
    <row r="66" spans="1:58" ht="14">
      <c r="A66" s="74" t="s">
        <v>17</v>
      </c>
      <c r="B66" s="75"/>
      <c r="D66" s="91" t="s">
        <v>164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88"/>
      <c r="BB66" s="18">
        <f t="shared" si="2"/>
        <v>58</v>
      </c>
      <c r="BC66" s="28"/>
      <c r="BD66" s="64"/>
      <c r="BE66" s="64"/>
      <c r="BF66" s="64"/>
    </row>
    <row r="67" spans="1:58" ht="14">
      <c r="A67" s="74" t="s">
        <v>17</v>
      </c>
      <c r="B67" s="75"/>
      <c r="D67" s="79" t="s">
        <v>33</v>
      </c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87"/>
      <c r="BB67" s="18">
        <f t="shared" si="2"/>
        <v>59</v>
      </c>
      <c r="BC67" s="28"/>
      <c r="BD67" s="64"/>
      <c r="BE67" s="64"/>
      <c r="BF67" s="64"/>
    </row>
    <row r="68" spans="1:58" ht="14">
      <c r="A68" s="74" t="s">
        <v>142</v>
      </c>
      <c r="B68" s="75"/>
      <c r="D68" s="91" t="s">
        <v>144</v>
      </c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4"/>
      <c r="AL68" s="79"/>
      <c r="AM68" s="79"/>
      <c r="AN68" s="79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79"/>
      <c r="BB68" s="18">
        <f t="shared" si="2"/>
        <v>60</v>
      </c>
      <c r="BC68" s="28"/>
      <c r="BD68" s="64"/>
      <c r="BE68" s="64"/>
      <c r="BF68" s="64"/>
    </row>
    <row r="69" spans="1:58" ht="14.5" thickBot="1">
      <c r="A69" s="74" t="s">
        <v>142</v>
      </c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41"/>
      <c r="AC69" s="24"/>
      <c r="AD69" s="24"/>
      <c r="AE69" s="24"/>
      <c r="AF69" s="24"/>
      <c r="AG69" s="24"/>
      <c r="AH69" s="24"/>
      <c r="AI69" s="24"/>
      <c r="AJ69" s="24"/>
      <c r="AK69" s="24"/>
      <c r="AQ69" s="44"/>
      <c r="AR69" s="24"/>
      <c r="AS69" s="24"/>
      <c r="AT69" s="24"/>
      <c r="AU69" s="24"/>
      <c r="AV69" s="44"/>
      <c r="AW69" s="44"/>
      <c r="BB69" s="18">
        <f t="shared" si="2"/>
        <v>61</v>
      </c>
      <c r="BC69" s="28"/>
      <c r="BD69" s="64"/>
      <c r="BE69" s="64"/>
      <c r="BF69" s="64"/>
    </row>
    <row r="70" spans="1:58" ht="19.5" thickBot="1">
      <c r="A70" s="69" t="s">
        <v>17</v>
      </c>
      <c r="D70" s="153" t="s">
        <v>36</v>
      </c>
      <c r="E70" s="154"/>
      <c r="F70" s="155" t="str">
        <f>IFERROR(IF(F39=0,"",DATE(YEAR(F39),MONTH(F39)+1,1)),"")</f>
        <v/>
      </c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  <c r="AC70" s="155"/>
      <c r="AD70" s="155"/>
      <c r="AE70" s="155"/>
      <c r="AF70" s="155"/>
      <c r="AG70" s="155"/>
      <c r="AH70" s="155"/>
      <c r="AI70" s="155"/>
      <c r="AJ70" s="156"/>
      <c r="AL70" s="29" t="s">
        <v>81</v>
      </c>
      <c r="BB70" s="18">
        <f t="shared" si="2"/>
        <v>62</v>
      </c>
      <c r="BC70" s="28"/>
      <c r="BD70" s="64"/>
      <c r="BE70" s="64"/>
      <c r="BF70" s="64"/>
    </row>
    <row r="71" spans="1:58" ht="19">
      <c r="A71" s="69" t="s">
        <v>17</v>
      </c>
      <c r="D71" s="106" t="s">
        <v>28</v>
      </c>
      <c r="E71" s="107"/>
      <c r="F71" s="30" t="str">
        <f t="shared" ref="F71:AG71" si="13">IFERROR(WEEKNUM(F72,2)-WEEKNUM(DATE(YEAR(F72),MONTH(F72),1),2)+1,"")</f>
        <v/>
      </c>
      <c r="G71" s="30" t="str">
        <f t="shared" si="13"/>
        <v/>
      </c>
      <c r="H71" s="30" t="str">
        <f t="shared" si="13"/>
        <v/>
      </c>
      <c r="I71" s="30" t="str">
        <f t="shared" si="13"/>
        <v/>
      </c>
      <c r="J71" s="30" t="str">
        <f t="shared" si="13"/>
        <v/>
      </c>
      <c r="K71" s="30" t="str">
        <f t="shared" si="13"/>
        <v/>
      </c>
      <c r="L71" s="30" t="str">
        <f t="shared" si="13"/>
        <v/>
      </c>
      <c r="M71" s="30" t="str">
        <f t="shared" si="13"/>
        <v/>
      </c>
      <c r="N71" s="30" t="str">
        <f t="shared" si="13"/>
        <v/>
      </c>
      <c r="O71" s="30" t="str">
        <f t="shared" si="13"/>
        <v/>
      </c>
      <c r="P71" s="30" t="str">
        <f t="shared" si="13"/>
        <v/>
      </c>
      <c r="Q71" s="30" t="str">
        <f t="shared" si="13"/>
        <v/>
      </c>
      <c r="R71" s="30" t="str">
        <f t="shared" si="13"/>
        <v/>
      </c>
      <c r="S71" s="30" t="str">
        <f t="shared" si="13"/>
        <v/>
      </c>
      <c r="T71" s="30" t="str">
        <f t="shared" si="13"/>
        <v/>
      </c>
      <c r="U71" s="30" t="str">
        <f t="shared" si="13"/>
        <v/>
      </c>
      <c r="V71" s="30" t="str">
        <f t="shared" si="13"/>
        <v/>
      </c>
      <c r="W71" s="30" t="str">
        <f t="shared" si="13"/>
        <v/>
      </c>
      <c r="X71" s="30" t="str">
        <f t="shared" si="13"/>
        <v/>
      </c>
      <c r="Y71" s="30" t="str">
        <f t="shared" si="13"/>
        <v/>
      </c>
      <c r="Z71" s="30" t="str">
        <f t="shared" si="13"/>
        <v/>
      </c>
      <c r="AA71" s="30" t="str">
        <f t="shared" si="13"/>
        <v/>
      </c>
      <c r="AB71" s="30" t="str">
        <f t="shared" si="13"/>
        <v/>
      </c>
      <c r="AC71" s="30" t="str">
        <f t="shared" si="13"/>
        <v/>
      </c>
      <c r="AD71" s="30" t="str">
        <f t="shared" si="13"/>
        <v/>
      </c>
      <c r="AE71" s="30" t="str">
        <f t="shared" si="13"/>
        <v/>
      </c>
      <c r="AF71" s="30" t="str">
        <f t="shared" si="13"/>
        <v/>
      </c>
      <c r="AG71" s="30" t="str">
        <f t="shared" si="13"/>
        <v/>
      </c>
      <c r="AH71" s="30" t="str">
        <f>IF(AH72="","",WEEKNUM(AH72,2)-WEEKNUM(DATE(YEAR(AH72),MONTH(AH72),1),2)+1)</f>
        <v/>
      </c>
      <c r="AI71" s="30" t="str">
        <f>IF(AI72="","",WEEKNUM(AI72,2)-WEEKNUM(DATE(YEAR(AI72),MONTH(AI72),1),2)+1)</f>
        <v/>
      </c>
      <c r="AJ71" s="31" t="str">
        <f>IF(AJ72="","",WEEKNUM(AJ72,2)-WEEKNUM(DATE(YEAR(AJ72),MONTH(AJ72),1),2)+1)</f>
        <v/>
      </c>
      <c r="AL71" s="157" t="s">
        <v>100</v>
      </c>
      <c r="AM71" s="158"/>
      <c r="AN71" s="158"/>
      <c r="AO71" s="158"/>
      <c r="AP71" s="158"/>
      <c r="AQ71" s="142" t="s">
        <v>95</v>
      </c>
      <c r="AR71" s="151" t="s">
        <v>78</v>
      </c>
      <c r="AS71" s="151"/>
      <c r="AT71" s="151"/>
      <c r="AU71" s="151"/>
      <c r="AV71" s="142" t="s">
        <v>99</v>
      </c>
      <c r="AW71" s="142" t="s">
        <v>27</v>
      </c>
      <c r="AX71" s="146" t="s">
        <v>106</v>
      </c>
      <c r="AY71" s="148" t="s">
        <v>107</v>
      </c>
      <c r="BB71" s="18">
        <f t="shared" si="2"/>
        <v>63</v>
      </c>
      <c r="BC71" s="28"/>
      <c r="BD71" s="64"/>
      <c r="BE71" s="64"/>
      <c r="BF71" s="64"/>
    </row>
    <row r="72" spans="1:58" ht="19">
      <c r="A72" s="69" t="s">
        <v>17</v>
      </c>
      <c r="D72" s="106" t="s">
        <v>2</v>
      </c>
      <c r="E72" s="107"/>
      <c r="F72" s="32" t="str">
        <f>F70</f>
        <v/>
      </c>
      <c r="G72" s="32" t="str">
        <f t="shared" ref="G72:AG72" si="14">IFERROR(F72+1,"")</f>
        <v/>
      </c>
      <c r="H72" s="32" t="str">
        <f t="shared" si="14"/>
        <v/>
      </c>
      <c r="I72" s="32" t="str">
        <f t="shared" si="14"/>
        <v/>
      </c>
      <c r="J72" s="32" t="str">
        <f t="shared" si="14"/>
        <v/>
      </c>
      <c r="K72" s="32" t="str">
        <f t="shared" si="14"/>
        <v/>
      </c>
      <c r="L72" s="32" t="str">
        <f t="shared" si="14"/>
        <v/>
      </c>
      <c r="M72" s="32" t="str">
        <f t="shared" si="14"/>
        <v/>
      </c>
      <c r="N72" s="32" t="str">
        <f t="shared" si="14"/>
        <v/>
      </c>
      <c r="O72" s="32" t="str">
        <f t="shared" si="14"/>
        <v/>
      </c>
      <c r="P72" s="32" t="str">
        <f t="shared" si="14"/>
        <v/>
      </c>
      <c r="Q72" s="32" t="str">
        <f t="shared" si="14"/>
        <v/>
      </c>
      <c r="R72" s="32" t="str">
        <f t="shared" si="14"/>
        <v/>
      </c>
      <c r="S72" s="32" t="str">
        <f t="shared" si="14"/>
        <v/>
      </c>
      <c r="T72" s="32" t="str">
        <f t="shared" si="14"/>
        <v/>
      </c>
      <c r="U72" s="32" t="str">
        <f t="shared" si="14"/>
        <v/>
      </c>
      <c r="V72" s="32" t="str">
        <f t="shared" si="14"/>
        <v/>
      </c>
      <c r="W72" s="32" t="str">
        <f t="shared" si="14"/>
        <v/>
      </c>
      <c r="X72" s="32" t="str">
        <f t="shared" si="14"/>
        <v/>
      </c>
      <c r="Y72" s="32" t="str">
        <f t="shared" si="14"/>
        <v/>
      </c>
      <c r="Z72" s="32" t="str">
        <f t="shared" si="14"/>
        <v/>
      </c>
      <c r="AA72" s="32" t="str">
        <f t="shared" si="14"/>
        <v/>
      </c>
      <c r="AB72" s="32" t="str">
        <f t="shared" si="14"/>
        <v/>
      </c>
      <c r="AC72" s="32" t="str">
        <f t="shared" si="14"/>
        <v/>
      </c>
      <c r="AD72" s="32" t="str">
        <f t="shared" si="14"/>
        <v/>
      </c>
      <c r="AE72" s="32" t="str">
        <f t="shared" si="14"/>
        <v/>
      </c>
      <c r="AF72" s="32" t="str">
        <f t="shared" si="14"/>
        <v/>
      </c>
      <c r="AG72" s="32" t="str">
        <f t="shared" si="14"/>
        <v/>
      </c>
      <c r="AH72" s="32" t="str">
        <f>IFERROR(IF(DAY(AG72+1)=1,"",AG72+1),"")</f>
        <v/>
      </c>
      <c r="AI72" s="32" t="str">
        <f>IFERROR(IF(AND(DAY(AG72+2)&gt;=1,DAY(AG72+2)&lt;=2),"",AG72+2),"")</f>
        <v/>
      </c>
      <c r="AJ72" s="33" t="str">
        <f>IFERROR(IF(AND(DAY(AG72+3)&gt;=1,DAY(AG72+3)&lt;=3),"",AG72+3),"")</f>
        <v/>
      </c>
      <c r="AL72" s="159"/>
      <c r="AM72" s="160"/>
      <c r="AN72" s="160"/>
      <c r="AO72" s="160"/>
      <c r="AP72" s="160"/>
      <c r="AQ72" s="143"/>
      <c r="AR72" s="169" t="s">
        <v>96</v>
      </c>
      <c r="AS72" s="169" t="s">
        <v>97</v>
      </c>
      <c r="AT72" s="169" t="s">
        <v>101</v>
      </c>
      <c r="AU72" s="169" t="s">
        <v>98</v>
      </c>
      <c r="AV72" s="152"/>
      <c r="AW72" s="143"/>
      <c r="AX72" s="143"/>
      <c r="AY72" s="149"/>
      <c r="BB72" s="18">
        <f t="shared" si="2"/>
        <v>64</v>
      </c>
      <c r="BC72" s="28"/>
      <c r="BD72" s="64"/>
      <c r="BE72" s="64"/>
      <c r="BF72" s="64"/>
    </row>
    <row r="73" spans="1:58" ht="19">
      <c r="A73" s="69" t="s">
        <v>17</v>
      </c>
      <c r="D73" s="106" t="s">
        <v>3</v>
      </c>
      <c r="E73" s="107"/>
      <c r="F73" s="34" t="str">
        <f t="shared" ref="F73:AJ73" si="15">TEXT(F72,"aaa")</f>
        <v/>
      </c>
      <c r="G73" s="34" t="str">
        <f t="shared" si="15"/>
        <v/>
      </c>
      <c r="H73" s="34" t="str">
        <f t="shared" si="15"/>
        <v/>
      </c>
      <c r="I73" s="34" t="str">
        <f t="shared" si="15"/>
        <v/>
      </c>
      <c r="J73" s="34" t="str">
        <f t="shared" si="15"/>
        <v/>
      </c>
      <c r="K73" s="34" t="str">
        <f t="shared" si="15"/>
        <v/>
      </c>
      <c r="L73" s="34" t="str">
        <f t="shared" si="15"/>
        <v/>
      </c>
      <c r="M73" s="34" t="str">
        <f t="shared" si="15"/>
        <v/>
      </c>
      <c r="N73" s="34" t="str">
        <f t="shared" si="15"/>
        <v/>
      </c>
      <c r="O73" s="34" t="str">
        <f t="shared" si="15"/>
        <v/>
      </c>
      <c r="P73" s="34" t="str">
        <f t="shared" si="15"/>
        <v/>
      </c>
      <c r="Q73" s="34" t="str">
        <f t="shared" si="15"/>
        <v/>
      </c>
      <c r="R73" s="34" t="str">
        <f t="shared" si="15"/>
        <v/>
      </c>
      <c r="S73" s="34" t="str">
        <f t="shared" si="15"/>
        <v/>
      </c>
      <c r="T73" s="34" t="str">
        <f t="shared" si="15"/>
        <v/>
      </c>
      <c r="U73" s="34" t="str">
        <f t="shared" si="15"/>
        <v/>
      </c>
      <c r="V73" s="34" t="str">
        <f t="shared" si="15"/>
        <v/>
      </c>
      <c r="W73" s="34" t="str">
        <f t="shared" si="15"/>
        <v/>
      </c>
      <c r="X73" s="34" t="str">
        <f t="shared" si="15"/>
        <v/>
      </c>
      <c r="Y73" s="34" t="str">
        <f t="shared" si="15"/>
        <v/>
      </c>
      <c r="Z73" s="34" t="str">
        <f t="shared" si="15"/>
        <v/>
      </c>
      <c r="AA73" s="34" t="str">
        <f t="shared" si="15"/>
        <v/>
      </c>
      <c r="AB73" s="34" t="str">
        <f t="shared" si="15"/>
        <v/>
      </c>
      <c r="AC73" s="34" t="str">
        <f t="shared" si="15"/>
        <v/>
      </c>
      <c r="AD73" s="34" t="str">
        <f t="shared" si="15"/>
        <v/>
      </c>
      <c r="AE73" s="34" t="str">
        <f t="shared" si="15"/>
        <v/>
      </c>
      <c r="AF73" s="34" t="str">
        <f t="shared" si="15"/>
        <v/>
      </c>
      <c r="AG73" s="34" t="str">
        <f t="shared" si="15"/>
        <v/>
      </c>
      <c r="AH73" s="34" t="str">
        <f t="shared" si="15"/>
        <v/>
      </c>
      <c r="AI73" s="34" t="str">
        <f t="shared" si="15"/>
        <v/>
      </c>
      <c r="AJ73" s="35" t="str">
        <f t="shared" si="15"/>
        <v/>
      </c>
      <c r="AL73" s="159"/>
      <c r="AM73" s="160"/>
      <c r="AN73" s="160"/>
      <c r="AO73" s="160"/>
      <c r="AP73" s="160"/>
      <c r="AQ73" s="143"/>
      <c r="AR73" s="170"/>
      <c r="AS73" s="172"/>
      <c r="AT73" s="170"/>
      <c r="AU73" s="170"/>
      <c r="AV73" s="152"/>
      <c r="AW73" s="143"/>
      <c r="AX73" s="143"/>
      <c r="AY73" s="149"/>
      <c r="BB73" s="18">
        <f t="shared" si="2"/>
        <v>65</v>
      </c>
      <c r="BC73" s="28"/>
      <c r="BD73" s="64"/>
      <c r="BE73" s="64"/>
      <c r="BF73" s="64"/>
    </row>
    <row r="74" spans="1:58" ht="19">
      <c r="A74" s="69" t="s">
        <v>17</v>
      </c>
      <c r="D74" s="106" t="s">
        <v>8</v>
      </c>
      <c r="E74" s="107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7"/>
      <c r="AL74" s="159"/>
      <c r="AM74" s="160"/>
      <c r="AN74" s="160"/>
      <c r="AO74" s="160"/>
      <c r="AP74" s="160"/>
      <c r="AQ74" s="143"/>
      <c r="AR74" s="170"/>
      <c r="AS74" s="172"/>
      <c r="AT74" s="170"/>
      <c r="AU74" s="170"/>
      <c r="AV74" s="152"/>
      <c r="AW74" s="143"/>
      <c r="AX74" s="143"/>
      <c r="AY74" s="149"/>
      <c r="BB74" s="18">
        <f t="shared" ref="BB74:BB137" si="16">ROW()-8</f>
        <v>66</v>
      </c>
      <c r="BC74" s="28"/>
      <c r="BD74" s="64"/>
      <c r="BE74" s="64"/>
      <c r="BF74" s="64"/>
    </row>
    <row r="75" spans="1:58" ht="18.75" customHeight="1">
      <c r="A75" s="69" t="s">
        <v>17</v>
      </c>
      <c r="D75" s="163" t="s">
        <v>7</v>
      </c>
      <c r="E75" s="164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3"/>
      <c r="AL75" s="159"/>
      <c r="AM75" s="160"/>
      <c r="AN75" s="160"/>
      <c r="AO75" s="160"/>
      <c r="AP75" s="160"/>
      <c r="AQ75" s="143"/>
      <c r="AR75" s="170"/>
      <c r="AS75" s="172"/>
      <c r="AT75" s="170"/>
      <c r="AU75" s="170"/>
      <c r="AV75" s="152"/>
      <c r="AW75" s="143"/>
      <c r="AX75" s="143"/>
      <c r="AY75" s="149"/>
      <c r="BB75" s="18">
        <f t="shared" si="16"/>
        <v>67</v>
      </c>
      <c r="BC75" s="28"/>
      <c r="BD75" s="64"/>
      <c r="BE75" s="64"/>
      <c r="BF75" s="64"/>
    </row>
    <row r="76" spans="1:58" ht="19">
      <c r="A76" s="69" t="s">
        <v>17</v>
      </c>
      <c r="D76" s="165"/>
      <c r="E76" s="166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4"/>
      <c r="AL76" s="159"/>
      <c r="AM76" s="160"/>
      <c r="AN76" s="160"/>
      <c r="AO76" s="160"/>
      <c r="AP76" s="160"/>
      <c r="AQ76" s="144"/>
      <c r="AR76" s="171"/>
      <c r="AS76" s="171"/>
      <c r="AT76" s="171"/>
      <c r="AU76" s="171"/>
      <c r="AV76" s="144"/>
      <c r="AW76" s="144"/>
      <c r="AX76" s="143"/>
      <c r="AY76" s="149"/>
      <c r="BB76" s="18">
        <f t="shared" si="16"/>
        <v>68</v>
      </c>
      <c r="BC76" s="28"/>
      <c r="BD76" s="64"/>
      <c r="BE76" s="64"/>
      <c r="BF76" s="64"/>
    </row>
    <row r="77" spans="1:58" ht="19">
      <c r="A77" s="69" t="s">
        <v>17</v>
      </c>
      <c r="D77" s="165"/>
      <c r="E77" s="166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4"/>
      <c r="AL77" s="161"/>
      <c r="AM77" s="162"/>
      <c r="AN77" s="162"/>
      <c r="AO77" s="162"/>
      <c r="AP77" s="162"/>
      <c r="AQ77" s="145"/>
      <c r="AR77" s="171"/>
      <c r="AS77" s="171"/>
      <c r="AT77" s="171"/>
      <c r="AU77" s="171"/>
      <c r="AV77" s="145"/>
      <c r="AW77" s="145"/>
      <c r="AX77" s="143"/>
      <c r="AY77" s="149"/>
      <c r="BB77" s="18">
        <f t="shared" si="16"/>
        <v>69</v>
      </c>
      <c r="BC77" s="28"/>
      <c r="BD77" s="64"/>
      <c r="BE77" s="64"/>
      <c r="BF77" s="64"/>
    </row>
    <row r="78" spans="1:58" ht="19">
      <c r="A78" s="69" t="s">
        <v>17</v>
      </c>
      <c r="D78" s="165"/>
      <c r="E78" s="166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4"/>
      <c r="AL78" s="126"/>
      <c r="AM78" s="127"/>
      <c r="AN78" s="127"/>
      <c r="AO78" s="127"/>
      <c r="AP78" s="127"/>
      <c r="AQ78" s="55" t="s">
        <v>30</v>
      </c>
      <c r="AR78" s="55" t="s">
        <v>17</v>
      </c>
      <c r="AS78" s="55" t="s">
        <v>12</v>
      </c>
      <c r="AT78" s="55" t="s">
        <v>149</v>
      </c>
      <c r="AU78" s="55" t="s">
        <v>14</v>
      </c>
      <c r="AV78" s="55" t="s">
        <v>20</v>
      </c>
      <c r="AW78" s="55" t="s">
        <v>34</v>
      </c>
      <c r="AX78" s="147"/>
      <c r="AY78" s="149"/>
      <c r="BB78" s="18">
        <f t="shared" si="16"/>
        <v>70</v>
      </c>
      <c r="BC78" s="28"/>
      <c r="BD78" s="64"/>
      <c r="BE78" s="64"/>
      <c r="BF78" s="64"/>
    </row>
    <row r="79" spans="1:58" ht="19">
      <c r="A79" s="69" t="s">
        <v>17</v>
      </c>
      <c r="D79" s="165"/>
      <c r="E79" s="166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4"/>
      <c r="AL79" s="128" t="s">
        <v>102</v>
      </c>
      <c r="AM79" s="129"/>
      <c r="AN79" s="110">
        <v>1</v>
      </c>
      <c r="AO79" s="109"/>
      <c r="AP79" s="109"/>
      <c r="AQ79" s="56">
        <f>IF(COUNTIF(F83:AJ83,"")=31,0,COUNTIFS(F71:AJ71,AN79,F83:AJ83,"")+COUNTIFS(F71:AJ71,AN79,F83:AJ83,"■")+COUNTIFS(F71:AJ71,AN79,F83:AJ83,"★")+COUNTIFS(F71:AJ71,AN79,F83:AJ83,"▲")+COUNTIFS(F71:AJ71,AN79,F83:AJ83,"◎"))</f>
        <v>0</v>
      </c>
      <c r="AR79" s="56">
        <f>IF(COUNTIF(F83:AJ83,"")=31,0,COUNTIFS(F71:AJ71,AN79,F83:AJ83,"■"))</f>
        <v>0</v>
      </c>
      <c r="AS79" s="56">
        <f>IF(COUNTIF(F83:AJ83,"")=31,0,COUNTIFS(F71:AJ71,AN79,F83:AJ83,"★"))</f>
        <v>0</v>
      </c>
      <c r="AT79" s="56">
        <f>IF(COUNTIF(F83:AJ83,"")=31,0,COUNTIFS(F71:AJ71,AN79,F83:AJ83,"▲"))</f>
        <v>0</v>
      </c>
      <c r="AU79" s="56">
        <f>IF(COUNTIF(F83:AJ83,"")=31,0,COUNTIFS(F71:AJ71,AN79,F83:AJ83,"◎"))</f>
        <v>0</v>
      </c>
      <c r="AV79" s="56">
        <f t="shared" ref="AV79:AV84" si="17">SUM(AR79,AS79,AT79,AU79)</f>
        <v>0</v>
      </c>
      <c r="AW79" s="57" t="str">
        <f t="shared" ref="AW79:AW86" si="18">IFERROR(ROUNDDOWN(AV79/AQ79,3),"***")</f>
        <v>***</v>
      </c>
      <c r="AX79" s="36"/>
      <c r="AY79" s="140" t="str">
        <f>IF(COUNTA(AX79:AX84)=0,"",IF(AND(COUNTIF(AX79:AX84,"○")=0,COUNTIF(AX79:AX84,"×")=0),"－",IF(COUNTIF(AX79:AX84,"×")&gt;=1,"×","○")))</f>
        <v/>
      </c>
      <c r="BB79" s="92">
        <f t="shared" si="16"/>
        <v>71</v>
      </c>
      <c r="BC79" s="93" t="str">
        <f>IF(COUNTIF(F83:AJ83,"")=31,"",F70)</f>
        <v/>
      </c>
      <c r="BD79" s="94" t="str">
        <f>AY79</f>
        <v/>
      </c>
      <c r="BE79" s="95" t="str">
        <f>IF(AY85=0,"",AY85)</f>
        <v/>
      </c>
      <c r="BF79" s="95" t="str">
        <f>IF(AY86=0,"",AY86)</f>
        <v/>
      </c>
    </row>
    <row r="80" spans="1:58" ht="19">
      <c r="A80" s="69" t="s">
        <v>17</v>
      </c>
      <c r="D80" s="165"/>
      <c r="E80" s="166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4"/>
      <c r="AL80" s="130"/>
      <c r="AM80" s="129"/>
      <c r="AN80" s="108">
        <v>2</v>
      </c>
      <c r="AO80" s="109"/>
      <c r="AP80" s="109"/>
      <c r="AQ80" s="56">
        <f>IF(COUNTIF(F83:AJ83,"")=31,0,COUNTIFS(F71:AJ71,AN80,F83:AJ83,"")+COUNTIFS(F71:AJ71,AN80,F83:AJ83,"■")+COUNTIFS(F71:AJ71,AN80,F83:AJ83,"★")+COUNTIFS(F71:AJ71,AN80,F83:AJ83,"▲")+COUNTIFS(F71:AJ71,AN80,F83:AJ83,"◎"))</f>
        <v>0</v>
      </c>
      <c r="AR80" s="56">
        <f>IF(COUNTIF(F83:AJ83,"")=31,0,COUNTIFS(F71:AJ71,AN80,F83:AJ83,"■"))</f>
        <v>0</v>
      </c>
      <c r="AS80" s="56">
        <f>IF(COUNTIF(F83:AJ83,"")=31,0,COUNTIFS(F71:AJ71,AN80,F83:AJ83,"★"))</f>
        <v>0</v>
      </c>
      <c r="AT80" s="56">
        <f>IF(COUNTIF(F83:AJ83,"")=31,0,COUNTIFS(F71:AJ71,AN80,F83:AJ83,"▲"))</f>
        <v>0</v>
      </c>
      <c r="AU80" s="56">
        <f>IF(COUNTIF(F83:AJ83,"")=31,0,COUNTIFS(F71:AJ71,AN80,F83:AJ83,"◎"))</f>
        <v>0</v>
      </c>
      <c r="AV80" s="56">
        <f t="shared" si="17"/>
        <v>0</v>
      </c>
      <c r="AW80" s="57" t="str">
        <f t="shared" si="18"/>
        <v>***</v>
      </c>
      <c r="AX80" s="36"/>
      <c r="AY80" s="141"/>
      <c r="BB80" s="18">
        <f t="shared" si="16"/>
        <v>72</v>
      </c>
      <c r="BC80" s="28"/>
      <c r="BD80" s="73"/>
      <c r="BE80" s="64"/>
      <c r="BF80" s="64"/>
    </row>
    <row r="81" spans="1:58" ht="19">
      <c r="A81" s="69" t="s">
        <v>17</v>
      </c>
      <c r="D81" s="167"/>
      <c r="E81" s="168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122"/>
      <c r="AG81" s="122"/>
      <c r="AH81" s="122"/>
      <c r="AI81" s="122"/>
      <c r="AJ81" s="125"/>
      <c r="AL81" s="130"/>
      <c r="AM81" s="129"/>
      <c r="AN81" s="110">
        <v>3</v>
      </c>
      <c r="AO81" s="109"/>
      <c r="AP81" s="109"/>
      <c r="AQ81" s="56">
        <f>IF(COUNTIF(F83:AJ83,"")=31,0,COUNTIFS(F71:AJ71,AN81,F83:AJ83,"")+COUNTIFS(F71:AJ71,AN81,F83:AJ83,"■")+COUNTIFS(F71:AJ71,AN81,F83:AJ83,"★")+COUNTIFS(F71:AJ71,AN81,F83:AJ83,"▲")+COUNTIFS(F71:AJ71,AN81,F83:AJ83,"◎"))</f>
        <v>0</v>
      </c>
      <c r="AR81" s="56">
        <f>IF(COUNTIF(F83:AJ83,"")=31,0,COUNTIFS(F71:AJ71,AN81,F83:AJ83,"■"))</f>
        <v>0</v>
      </c>
      <c r="AS81" s="56">
        <f>IF(COUNTIF(F83:AJ83,"")=31,0,COUNTIFS(F71:AJ71,AN81,F83:AJ83,"★"))</f>
        <v>0</v>
      </c>
      <c r="AT81" s="56">
        <f>IF(COUNTIF(F83:AJ83,"")=31,0,COUNTIFS(F71:AJ71,AN81,F83:AJ83,"▲"))</f>
        <v>0</v>
      </c>
      <c r="AU81" s="56">
        <f>IF(COUNTIF(F83:AJ83,"")=31,0,COUNTIFS(F71:AJ71,AN81,F83:AJ83,"◎"))</f>
        <v>0</v>
      </c>
      <c r="AV81" s="56">
        <f t="shared" si="17"/>
        <v>0</v>
      </c>
      <c r="AW81" s="57" t="str">
        <f t="shared" si="18"/>
        <v>***</v>
      </c>
      <c r="AX81" s="36"/>
      <c r="AY81" s="141"/>
      <c r="BB81" s="18">
        <f t="shared" si="16"/>
        <v>73</v>
      </c>
      <c r="BC81" s="28"/>
      <c r="BD81" s="73"/>
      <c r="BE81" s="64"/>
      <c r="BF81" s="64"/>
    </row>
    <row r="82" spans="1:58" ht="19">
      <c r="A82" s="69" t="s">
        <v>17</v>
      </c>
      <c r="D82" s="106" t="s">
        <v>4</v>
      </c>
      <c r="E82" s="107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8"/>
      <c r="AC82" s="36"/>
      <c r="AD82" s="36"/>
      <c r="AE82" s="36"/>
      <c r="AF82" s="36"/>
      <c r="AG82" s="36"/>
      <c r="AH82" s="36"/>
      <c r="AI82" s="36"/>
      <c r="AJ82" s="37"/>
      <c r="AL82" s="130"/>
      <c r="AM82" s="129"/>
      <c r="AN82" s="108">
        <v>4</v>
      </c>
      <c r="AO82" s="109"/>
      <c r="AP82" s="109"/>
      <c r="AQ82" s="56">
        <f>IF(COUNTIF(F83:AJ83,"")=31,0,COUNTIFS(F71:AJ71,AN82,F83:AJ83,"")+COUNTIFS(F71:AJ71,AN82,F83:AJ83,"■")+COUNTIFS(F71:AJ71,AN82,F83:AJ83,"★")+COUNTIFS(F71:AJ71,AN82,F83:AJ83,"▲")+COUNTIFS(F71:AJ71,AN82,F83:AJ83,"◎"))</f>
        <v>0</v>
      </c>
      <c r="AR82" s="56">
        <f>COUNTIFS(F71:AJ71,AN82,F83:AJ83,"■")</f>
        <v>0</v>
      </c>
      <c r="AS82" s="56">
        <f>COUNTIFS(F71:AJ71,AN82,F83:AJ83,"★")</f>
        <v>0</v>
      </c>
      <c r="AT82" s="56">
        <f>COUNTIFS(F71:AJ71,AN82,F83:AJ83,"▲")</f>
        <v>0</v>
      </c>
      <c r="AU82" s="56">
        <f>COUNTIFS(F71:AJ71,AN82,F83:AJ83,"◎")</f>
        <v>0</v>
      </c>
      <c r="AV82" s="56">
        <f t="shared" si="17"/>
        <v>0</v>
      </c>
      <c r="AW82" s="57" t="str">
        <f t="shared" si="18"/>
        <v>***</v>
      </c>
      <c r="AX82" s="36"/>
      <c r="AY82" s="141"/>
      <c r="BB82" s="18">
        <f t="shared" si="16"/>
        <v>74</v>
      </c>
      <c r="BC82" s="28"/>
      <c r="BD82" s="73"/>
      <c r="BE82" s="64"/>
      <c r="BF82" s="64"/>
    </row>
    <row r="83" spans="1:58" ht="19">
      <c r="A83" s="69" t="s">
        <v>17</v>
      </c>
      <c r="D83" s="106" t="s">
        <v>5</v>
      </c>
      <c r="E83" s="107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40"/>
      <c r="AL83" s="130"/>
      <c r="AM83" s="129"/>
      <c r="AN83" s="110">
        <v>5</v>
      </c>
      <c r="AO83" s="109"/>
      <c r="AP83" s="109"/>
      <c r="AQ83" s="56">
        <f>IF(COUNTIF(F83:AJ83,"")=31,0,COUNTIFS(F71:AJ71,AN83,F83:AJ83,"")+COUNTIFS(F71:AJ71,AN83,F83:AJ83,"■")+COUNTIFS(F71:AJ71,AN83,F83:AJ83,"★")+COUNTIFS(F71:AJ71,AN83,F83:AJ83,"▲")+COUNTIFS(F71:AJ71,AN83,F83:AJ83,"◎"))</f>
        <v>0</v>
      </c>
      <c r="AR83" s="56">
        <f>IF(COUNTIF(F83:AJ83,"")=31,0,COUNTIFS(F71:AJ71,AN83,F83:AJ83,"■"))</f>
        <v>0</v>
      </c>
      <c r="AS83" s="56">
        <f>IF(COUNTIF(F83:AJ83,"")=31,0,COUNTIFS(F71:AJ71,AN83,F83:AJ83,"★"))</f>
        <v>0</v>
      </c>
      <c r="AT83" s="56">
        <f>IF(COUNTIF(F83:AJ83,"")=31,0,COUNTIFS(F71:AJ71,AN83,F83:AJ83,"▲"))</f>
        <v>0</v>
      </c>
      <c r="AU83" s="56">
        <f>IF(COUNTIF(F83:AJ83,"")=31,0,COUNTIFS(F71:AJ71,AN83,F83:AJ83,"◎"))</f>
        <v>0</v>
      </c>
      <c r="AV83" s="56">
        <f t="shared" si="17"/>
        <v>0</v>
      </c>
      <c r="AW83" s="57" t="str">
        <f t="shared" si="18"/>
        <v>***</v>
      </c>
      <c r="AX83" s="36"/>
      <c r="AY83" s="141"/>
      <c r="BB83" s="18">
        <f t="shared" si="16"/>
        <v>75</v>
      </c>
      <c r="BC83" s="28"/>
      <c r="BD83" s="73"/>
      <c r="BE83" s="64"/>
      <c r="BF83" s="64"/>
    </row>
    <row r="84" spans="1:58" ht="19">
      <c r="A84" s="69" t="s">
        <v>17</v>
      </c>
      <c r="D84" s="111" t="s">
        <v>0</v>
      </c>
      <c r="E84" s="112"/>
      <c r="F84" s="117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9"/>
      <c r="AK84" s="42"/>
      <c r="AL84" s="130"/>
      <c r="AM84" s="129"/>
      <c r="AN84" s="108">
        <v>6</v>
      </c>
      <c r="AO84" s="109"/>
      <c r="AP84" s="109"/>
      <c r="AQ84" s="56">
        <f>IF(COUNTIF(F83:AJ83,"")=31,0,COUNTIFS(F71:AJ71,AN84,F83:AJ83,"")+COUNTIFS(F71:AJ71,AN84,F83:AJ83,"■")+COUNTIFS(F71:AJ71,AN84,F83:AJ83,"★")+COUNTIFS(F71:AJ71,AN84,F83:AJ83,"▲")+COUNTIFS(F71:AJ71,AN84,F83:AJ83,"◎"))</f>
        <v>0</v>
      </c>
      <c r="AR84" s="56">
        <f>IF(COUNTIF(F83:AJ83,"")=31,0,COUNTIFS(F71:AJ71,AN84,F83:AJ83,"■"))</f>
        <v>0</v>
      </c>
      <c r="AS84" s="56">
        <f>IF(COUNTIF(F83:AJ83,"")=31,0,COUNTIFS(F71:AJ71,AN84,F83:AJ83,"★"))</f>
        <v>0</v>
      </c>
      <c r="AT84" s="56">
        <f>IF(COUNTIF(F83:AJ83,"")=31,0,COUNTIFS(F71:AJ71,AN84,F83:AJ83,"▲"))</f>
        <v>0</v>
      </c>
      <c r="AU84" s="56">
        <f>IF(COUNTIF(F83:AJ83,"")=31,0,COUNTIFS(F71:AJ71,AN84,F83:AJ83,"◎"))</f>
        <v>0</v>
      </c>
      <c r="AV84" s="56">
        <f t="shared" si="17"/>
        <v>0</v>
      </c>
      <c r="AW84" s="57" t="str">
        <f t="shared" si="18"/>
        <v>***</v>
      </c>
      <c r="AX84" s="36"/>
      <c r="AY84" s="141"/>
      <c r="BB84" s="18">
        <f t="shared" si="16"/>
        <v>76</v>
      </c>
      <c r="BC84" s="28"/>
      <c r="BD84" s="73"/>
      <c r="BE84" s="64"/>
      <c r="BF84" s="64"/>
    </row>
    <row r="85" spans="1:58" ht="19">
      <c r="A85" s="69" t="s">
        <v>17</v>
      </c>
      <c r="D85" s="113"/>
      <c r="E85" s="114"/>
      <c r="F85" s="131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3"/>
      <c r="AK85" s="42"/>
      <c r="AL85" s="106" t="s">
        <v>32</v>
      </c>
      <c r="AM85" s="107"/>
      <c r="AN85" s="107"/>
      <c r="AO85" s="109"/>
      <c r="AP85" s="109"/>
      <c r="AQ85" s="56">
        <f t="shared" ref="AQ85:AV85" si="19">SUM(AQ79:AQ84)</f>
        <v>0</v>
      </c>
      <c r="AR85" s="56">
        <f t="shared" si="19"/>
        <v>0</v>
      </c>
      <c r="AS85" s="56">
        <f t="shared" si="19"/>
        <v>0</v>
      </c>
      <c r="AT85" s="56">
        <f t="shared" si="19"/>
        <v>0</v>
      </c>
      <c r="AU85" s="56">
        <f t="shared" si="19"/>
        <v>0</v>
      </c>
      <c r="AV85" s="56">
        <f t="shared" si="19"/>
        <v>0</v>
      </c>
      <c r="AW85" s="57" t="str">
        <f t="shared" si="18"/>
        <v>***</v>
      </c>
      <c r="AX85" s="62"/>
      <c r="AY85" s="37"/>
      <c r="BB85" s="18">
        <f t="shared" si="16"/>
        <v>77</v>
      </c>
      <c r="BC85" s="28"/>
      <c r="BD85" s="64"/>
      <c r="BE85" s="64"/>
      <c r="BF85" s="64"/>
    </row>
    <row r="86" spans="1:58" ht="19.5" thickBot="1">
      <c r="A86" s="69" t="s">
        <v>17</v>
      </c>
      <c r="D86" s="115"/>
      <c r="E86" s="116"/>
      <c r="F86" s="134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6"/>
      <c r="AK86" s="43"/>
      <c r="AL86" s="137" t="s">
        <v>31</v>
      </c>
      <c r="AM86" s="138"/>
      <c r="AN86" s="138"/>
      <c r="AO86" s="139"/>
      <c r="AP86" s="139"/>
      <c r="AQ86" s="58">
        <f>IF(COUNTIF(F83:AJ83,"")=31,0,AQ55+AQ85)</f>
        <v>0</v>
      </c>
      <c r="AR86" s="58">
        <f>IF(COUNTIF(F83:AJ83,"")=31,0,AR55+AR85)</f>
        <v>0</v>
      </c>
      <c r="AS86" s="58">
        <f>IF(COUNTIF(F83:AJ83,"")=31,0,AS55+AS85)</f>
        <v>0</v>
      </c>
      <c r="AT86" s="58">
        <f>IF(COUNTIF(F83:AJ83,"")=31,0,AT55+AT85)</f>
        <v>0</v>
      </c>
      <c r="AU86" s="58">
        <f>IF(COUNTIF(F83:AJ83,"")=31,0,AU55+AU85)</f>
        <v>0</v>
      </c>
      <c r="AV86" s="58">
        <f>IF(COUNTIF(F83:AJ83,"")=31,0,AV55+AV85)</f>
        <v>0</v>
      </c>
      <c r="AW86" s="59" t="str">
        <f t="shared" si="18"/>
        <v>***</v>
      </c>
      <c r="AX86" s="63"/>
      <c r="AY86" s="60"/>
      <c r="BB86" s="18">
        <f t="shared" si="16"/>
        <v>78</v>
      </c>
      <c r="BC86" s="28"/>
      <c r="BD86" s="64"/>
      <c r="BE86" s="64"/>
      <c r="BF86" s="64"/>
    </row>
    <row r="87" spans="1:58" ht="14">
      <c r="A87" s="74" t="s">
        <v>17</v>
      </c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BB87" s="18">
        <f t="shared" si="16"/>
        <v>79</v>
      </c>
      <c r="BC87" s="28"/>
      <c r="BD87" s="64"/>
      <c r="BE87" s="64"/>
      <c r="BF87" s="64"/>
    </row>
    <row r="88" spans="1:58" ht="14">
      <c r="A88" s="74" t="s">
        <v>17</v>
      </c>
      <c r="B88" s="75"/>
      <c r="D88" s="79" t="s">
        <v>146</v>
      </c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BB88" s="18">
        <f t="shared" si="16"/>
        <v>80</v>
      </c>
      <c r="BC88" s="28"/>
      <c r="BD88" s="64"/>
      <c r="BE88" s="64"/>
      <c r="BF88" s="64"/>
    </row>
    <row r="89" spans="1:58" ht="14">
      <c r="A89" s="74" t="s">
        <v>17</v>
      </c>
      <c r="B89" s="75"/>
      <c r="D89" s="79" t="s">
        <v>147</v>
      </c>
      <c r="E89" s="80"/>
      <c r="F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BB89" s="18">
        <f t="shared" si="16"/>
        <v>81</v>
      </c>
      <c r="BC89" s="28"/>
      <c r="BD89" s="64"/>
      <c r="BE89" s="64"/>
      <c r="BF89" s="64"/>
    </row>
    <row r="90" spans="1:58" ht="14">
      <c r="A90" s="74" t="s">
        <v>17</v>
      </c>
      <c r="B90" s="75"/>
      <c r="D90" s="79" t="s">
        <v>139</v>
      </c>
      <c r="E90" s="85"/>
      <c r="F90" s="85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BB90" s="18">
        <f t="shared" si="16"/>
        <v>82</v>
      </c>
      <c r="BC90" s="28"/>
      <c r="BD90" s="64"/>
      <c r="BE90" s="64"/>
      <c r="BF90" s="64"/>
    </row>
    <row r="91" spans="1:58" ht="14">
      <c r="A91" s="74" t="s">
        <v>17</v>
      </c>
      <c r="B91" s="75"/>
      <c r="D91" s="80" t="s">
        <v>150</v>
      </c>
      <c r="E91" s="80"/>
      <c r="F91" s="80"/>
      <c r="I91" s="80"/>
      <c r="J91" s="80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BB91" s="18">
        <f t="shared" si="16"/>
        <v>83</v>
      </c>
      <c r="BC91" s="28"/>
      <c r="BD91" s="64"/>
      <c r="BE91" s="64"/>
      <c r="BF91" s="64"/>
    </row>
    <row r="92" spans="1:58" s="75" customFormat="1" ht="14">
      <c r="A92" s="74" t="s">
        <v>17</v>
      </c>
      <c r="C92" s="1"/>
      <c r="D92" s="79" t="s">
        <v>93</v>
      </c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83"/>
      <c r="AC92" s="79"/>
      <c r="AD92" s="79"/>
      <c r="AE92" s="79"/>
      <c r="AF92" s="79"/>
      <c r="AG92" s="79"/>
      <c r="AH92" s="79"/>
      <c r="AI92" s="79"/>
      <c r="AJ92" s="79"/>
      <c r="AK92" s="84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BB92" s="76">
        <f t="shared" si="16"/>
        <v>84</v>
      </c>
      <c r="BC92" s="77"/>
      <c r="BD92" s="78"/>
      <c r="BE92" s="78"/>
      <c r="BF92" s="78"/>
    </row>
    <row r="93" spans="1:58" s="75" customFormat="1" ht="14">
      <c r="A93" s="74" t="s">
        <v>17</v>
      </c>
      <c r="C93" s="1"/>
      <c r="D93" s="89" t="s">
        <v>129</v>
      </c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87"/>
      <c r="BB93" s="76">
        <f t="shared" si="16"/>
        <v>85</v>
      </c>
      <c r="BC93" s="77"/>
      <c r="BD93" s="78"/>
      <c r="BE93" s="78"/>
      <c r="BF93" s="78"/>
    </row>
    <row r="94" spans="1:58" s="75" customFormat="1" ht="14">
      <c r="A94" s="74" t="s">
        <v>17</v>
      </c>
      <c r="C94" s="1"/>
      <c r="D94" s="89" t="s">
        <v>130</v>
      </c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87"/>
      <c r="BB94" s="76">
        <f t="shared" si="16"/>
        <v>86</v>
      </c>
      <c r="BC94" s="77"/>
      <c r="BD94" s="78"/>
      <c r="BE94" s="78"/>
      <c r="BF94" s="78"/>
    </row>
    <row r="95" spans="1:58" s="75" customFormat="1" ht="14">
      <c r="A95" s="74" t="s">
        <v>17</v>
      </c>
      <c r="C95" s="1"/>
      <c r="D95" s="89" t="s">
        <v>163</v>
      </c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87"/>
      <c r="BB95" s="76">
        <f t="shared" si="16"/>
        <v>87</v>
      </c>
      <c r="BC95" s="77"/>
      <c r="BD95" s="78"/>
      <c r="BE95" s="78"/>
      <c r="BF95" s="78"/>
    </row>
    <row r="96" spans="1:58" ht="14">
      <c r="A96" s="74" t="s">
        <v>17</v>
      </c>
      <c r="B96" s="75"/>
      <c r="D96" s="79" t="s">
        <v>94</v>
      </c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BB96" s="18">
        <f t="shared" si="16"/>
        <v>88</v>
      </c>
      <c r="BC96" s="28"/>
      <c r="BD96" s="64"/>
      <c r="BE96" s="64"/>
      <c r="BF96" s="64"/>
    </row>
    <row r="97" spans="1:58" ht="14">
      <c r="A97" s="74" t="s">
        <v>17</v>
      </c>
      <c r="B97" s="75"/>
      <c r="D97" s="91" t="s">
        <v>164</v>
      </c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88"/>
      <c r="BB97" s="18">
        <f t="shared" si="16"/>
        <v>89</v>
      </c>
      <c r="BC97" s="28"/>
      <c r="BD97" s="64"/>
      <c r="BE97" s="64"/>
      <c r="BF97" s="64"/>
    </row>
    <row r="98" spans="1:58" ht="14">
      <c r="A98" s="74" t="s">
        <v>17</v>
      </c>
      <c r="B98" s="75"/>
      <c r="D98" s="79" t="s">
        <v>33</v>
      </c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87"/>
      <c r="BB98" s="18">
        <f t="shared" si="16"/>
        <v>90</v>
      </c>
      <c r="BC98" s="28"/>
      <c r="BD98" s="64"/>
      <c r="BE98" s="64"/>
      <c r="BF98" s="64"/>
    </row>
    <row r="99" spans="1:58" ht="14">
      <c r="A99" s="74" t="s">
        <v>142</v>
      </c>
      <c r="B99" s="75"/>
      <c r="D99" s="91" t="s">
        <v>144</v>
      </c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4"/>
      <c r="AL99" s="79"/>
      <c r="AM99" s="79"/>
      <c r="AN99" s="79"/>
      <c r="AO99" s="79"/>
      <c r="AP99" s="79"/>
      <c r="AQ99" s="79"/>
      <c r="AR99" s="79"/>
      <c r="AS99" s="79"/>
      <c r="AT99" s="79"/>
      <c r="AU99" s="79"/>
      <c r="AV99" s="79"/>
      <c r="AW99" s="79"/>
      <c r="AX99" s="79"/>
      <c r="AY99" s="79"/>
      <c r="BB99" s="18">
        <f t="shared" si="16"/>
        <v>91</v>
      </c>
      <c r="BC99" s="28"/>
      <c r="BD99" s="64"/>
      <c r="BE99" s="64"/>
      <c r="BF99" s="64"/>
    </row>
    <row r="100" spans="1:58" ht="14.5" thickBot="1">
      <c r="A100" s="74" t="s">
        <v>142</v>
      </c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41"/>
      <c r="AC100" s="24"/>
      <c r="AD100" s="24"/>
      <c r="AE100" s="24"/>
      <c r="AF100" s="24"/>
      <c r="AG100" s="24"/>
      <c r="AH100" s="24"/>
      <c r="AI100" s="24"/>
      <c r="AJ100" s="24"/>
      <c r="AK100" s="24"/>
      <c r="AQ100" s="44"/>
      <c r="AR100" s="24"/>
      <c r="AS100" s="24"/>
      <c r="AT100" s="24"/>
      <c r="AU100" s="24"/>
      <c r="AV100" s="44"/>
      <c r="AW100" s="44"/>
      <c r="BB100" s="18">
        <f t="shared" si="16"/>
        <v>92</v>
      </c>
      <c r="BC100" s="28"/>
      <c r="BD100" s="64"/>
      <c r="BE100" s="64"/>
      <c r="BF100" s="64"/>
    </row>
    <row r="101" spans="1:58" ht="19.5" thickBot="1">
      <c r="A101" s="69" t="s">
        <v>17</v>
      </c>
      <c r="D101" s="153" t="s">
        <v>36</v>
      </c>
      <c r="E101" s="154"/>
      <c r="F101" s="155" t="str">
        <f>IFERROR(IF(F70=0,"",DATE(YEAR(F70),MONTH(F70)+1,1)),"")</f>
        <v/>
      </c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155"/>
      <c r="AG101" s="155"/>
      <c r="AH101" s="155"/>
      <c r="AI101" s="155"/>
      <c r="AJ101" s="156"/>
      <c r="AL101" s="29" t="s">
        <v>81</v>
      </c>
      <c r="BB101" s="18">
        <f t="shared" si="16"/>
        <v>93</v>
      </c>
      <c r="BC101" s="28"/>
      <c r="BD101" s="64"/>
      <c r="BE101" s="64"/>
      <c r="BF101" s="64"/>
    </row>
    <row r="102" spans="1:58" ht="19">
      <c r="A102" s="69" t="s">
        <v>17</v>
      </c>
      <c r="D102" s="106" t="s">
        <v>28</v>
      </c>
      <c r="E102" s="107"/>
      <c r="F102" s="30" t="str">
        <f t="shared" ref="F102:AG102" si="20">IFERROR(WEEKNUM(F103,2)-WEEKNUM(DATE(YEAR(F103),MONTH(F103),1),2)+1,"")</f>
        <v/>
      </c>
      <c r="G102" s="30" t="str">
        <f t="shared" si="20"/>
        <v/>
      </c>
      <c r="H102" s="30" t="str">
        <f t="shared" si="20"/>
        <v/>
      </c>
      <c r="I102" s="30" t="str">
        <f t="shared" si="20"/>
        <v/>
      </c>
      <c r="J102" s="30" t="str">
        <f t="shared" si="20"/>
        <v/>
      </c>
      <c r="K102" s="30" t="str">
        <f t="shared" si="20"/>
        <v/>
      </c>
      <c r="L102" s="30" t="str">
        <f t="shared" si="20"/>
        <v/>
      </c>
      <c r="M102" s="30" t="str">
        <f t="shared" si="20"/>
        <v/>
      </c>
      <c r="N102" s="30" t="str">
        <f t="shared" si="20"/>
        <v/>
      </c>
      <c r="O102" s="30" t="str">
        <f t="shared" si="20"/>
        <v/>
      </c>
      <c r="P102" s="30" t="str">
        <f t="shared" si="20"/>
        <v/>
      </c>
      <c r="Q102" s="30" t="str">
        <f t="shared" si="20"/>
        <v/>
      </c>
      <c r="R102" s="30" t="str">
        <f t="shared" si="20"/>
        <v/>
      </c>
      <c r="S102" s="30" t="str">
        <f t="shared" si="20"/>
        <v/>
      </c>
      <c r="T102" s="30" t="str">
        <f t="shared" si="20"/>
        <v/>
      </c>
      <c r="U102" s="30" t="str">
        <f t="shared" si="20"/>
        <v/>
      </c>
      <c r="V102" s="30" t="str">
        <f t="shared" si="20"/>
        <v/>
      </c>
      <c r="W102" s="30" t="str">
        <f t="shared" si="20"/>
        <v/>
      </c>
      <c r="X102" s="30" t="str">
        <f t="shared" si="20"/>
        <v/>
      </c>
      <c r="Y102" s="30" t="str">
        <f t="shared" si="20"/>
        <v/>
      </c>
      <c r="Z102" s="30" t="str">
        <f t="shared" si="20"/>
        <v/>
      </c>
      <c r="AA102" s="30" t="str">
        <f t="shared" si="20"/>
        <v/>
      </c>
      <c r="AB102" s="30" t="str">
        <f t="shared" si="20"/>
        <v/>
      </c>
      <c r="AC102" s="30" t="str">
        <f t="shared" si="20"/>
        <v/>
      </c>
      <c r="AD102" s="30" t="str">
        <f t="shared" si="20"/>
        <v/>
      </c>
      <c r="AE102" s="30" t="str">
        <f t="shared" si="20"/>
        <v/>
      </c>
      <c r="AF102" s="30" t="str">
        <f t="shared" si="20"/>
        <v/>
      </c>
      <c r="AG102" s="30" t="str">
        <f t="shared" si="20"/>
        <v/>
      </c>
      <c r="AH102" s="30" t="str">
        <f>IF(AH103="","",WEEKNUM(AH103,2)-WEEKNUM(DATE(YEAR(AH103),MONTH(AH103),1),2)+1)</f>
        <v/>
      </c>
      <c r="AI102" s="30" t="str">
        <f>IF(AI103="","",WEEKNUM(AI103,2)-WEEKNUM(DATE(YEAR(AI103),MONTH(AI103),1),2)+1)</f>
        <v/>
      </c>
      <c r="AJ102" s="31" t="str">
        <f>IF(AJ103="","",WEEKNUM(AJ103,2)-WEEKNUM(DATE(YEAR(AJ103),MONTH(AJ103),1),2)+1)</f>
        <v/>
      </c>
      <c r="AL102" s="157" t="s">
        <v>100</v>
      </c>
      <c r="AM102" s="158"/>
      <c r="AN102" s="158"/>
      <c r="AO102" s="158"/>
      <c r="AP102" s="158"/>
      <c r="AQ102" s="142" t="s">
        <v>95</v>
      </c>
      <c r="AR102" s="151" t="s">
        <v>78</v>
      </c>
      <c r="AS102" s="151"/>
      <c r="AT102" s="151"/>
      <c r="AU102" s="151"/>
      <c r="AV102" s="142" t="s">
        <v>99</v>
      </c>
      <c r="AW102" s="142" t="s">
        <v>27</v>
      </c>
      <c r="AX102" s="146" t="s">
        <v>106</v>
      </c>
      <c r="AY102" s="148" t="s">
        <v>107</v>
      </c>
      <c r="BB102" s="18">
        <f t="shared" si="16"/>
        <v>94</v>
      </c>
      <c r="BC102" s="28"/>
      <c r="BD102" s="64"/>
      <c r="BE102" s="64"/>
      <c r="BF102" s="64"/>
    </row>
    <row r="103" spans="1:58" ht="19">
      <c r="A103" s="69" t="s">
        <v>17</v>
      </c>
      <c r="D103" s="106" t="s">
        <v>2</v>
      </c>
      <c r="E103" s="107"/>
      <c r="F103" s="32" t="str">
        <f>F101</f>
        <v/>
      </c>
      <c r="G103" s="32" t="str">
        <f t="shared" ref="G103:AG103" si="21">IFERROR(F103+1,"")</f>
        <v/>
      </c>
      <c r="H103" s="32" t="str">
        <f t="shared" si="21"/>
        <v/>
      </c>
      <c r="I103" s="32" t="str">
        <f t="shared" si="21"/>
        <v/>
      </c>
      <c r="J103" s="32" t="str">
        <f t="shared" si="21"/>
        <v/>
      </c>
      <c r="K103" s="32" t="str">
        <f t="shared" si="21"/>
        <v/>
      </c>
      <c r="L103" s="32" t="str">
        <f t="shared" si="21"/>
        <v/>
      </c>
      <c r="M103" s="32" t="str">
        <f t="shared" si="21"/>
        <v/>
      </c>
      <c r="N103" s="32" t="str">
        <f t="shared" si="21"/>
        <v/>
      </c>
      <c r="O103" s="32" t="str">
        <f t="shared" si="21"/>
        <v/>
      </c>
      <c r="P103" s="32" t="str">
        <f t="shared" si="21"/>
        <v/>
      </c>
      <c r="Q103" s="32" t="str">
        <f t="shared" si="21"/>
        <v/>
      </c>
      <c r="R103" s="32" t="str">
        <f t="shared" si="21"/>
        <v/>
      </c>
      <c r="S103" s="32" t="str">
        <f t="shared" si="21"/>
        <v/>
      </c>
      <c r="T103" s="32" t="str">
        <f t="shared" si="21"/>
        <v/>
      </c>
      <c r="U103" s="32" t="str">
        <f t="shared" si="21"/>
        <v/>
      </c>
      <c r="V103" s="32" t="str">
        <f t="shared" si="21"/>
        <v/>
      </c>
      <c r="W103" s="32" t="str">
        <f t="shared" si="21"/>
        <v/>
      </c>
      <c r="X103" s="32" t="str">
        <f t="shared" si="21"/>
        <v/>
      </c>
      <c r="Y103" s="32" t="str">
        <f t="shared" si="21"/>
        <v/>
      </c>
      <c r="Z103" s="32" t="str">
        <f t="shared" si="21"/>
        <v/>
      </c>
      <c r="AA103" s="32" t="str">
        <f t="shared" si="21"/>
        <v/>
      </c>
      <c r="AB103" s="32" t="str">
        <f t="shared" si="21"/>
        <v/>
      </c>
      <c r="AC103" s="32" t="str">
        <f t="shared" si="21"/>
        <v/>
      </c>
      <c r="AD103" s="32" t="str">
        <f t="shared" si="21"/>
        <v/>
      </c>
      <c r="AE103" s="32" t="str">
        <f t="shared" si="21"/>
        <v/>
      </c>
      <c r="AF103" s="32" t="str">
        <f t="shared" si="21"/>
        <v/>
      </c>
      <c r="AG103" s="32" t="str">
        <f t="shared" si="21"/>
        <v/>
      </c>
      <c r="AH103" s="32" t="str">
        <f>IFERROR(IF(DAY(AG103+1)=1,"",AG103+1),"")</f>
        <v/>
      </c>
      <c r="AI103" s="32" t="str">
        <f>IFERROR(IF(AND(DAY(AG103+2)&gt;=1,DAY(AG103+2)&lt;=2),"",AG103+2),"")</f>
        <v/>
      </c>
      <c r="AJ103" s="33" t="str">
        <f>IFERROR(IF(AND(DAY(AG103+3)&gt;=1,DAY(AG103+3)&lt;=3),"",AG103+3),"")</f>
        <v/>
      </c>
      <c r="AL103" s="159"/>
      <c r="AM103" s="160"/>
      <c r="AN103" s="160"/>
      <c r="AO103" s="160"/>
      <c r="AP103" s="160"/>
      <c r="AQ103" s="143"/>
      <c r="AR103" s="169" t="s">
        <v>96</v>
      </c>
      <c r="AS103" s="169" t="s">
        <v>97</v>
      </c>
      <c r="AT103" s="169" t="s">
        <v>101</v>
      </c>
      <c r="AU103" s="169" t="s">
        <v>98</v>
      </c>
      <c r="AV103" s="152"/>
      <c r="AW103" s="143"/>
      <c r="AX103" s="143"/>
      <c r="AY103" s="149"/>
      <c r="BB103" s="18">
        <f t="shared" si="16"/>
        <v>95</v>
      </c>
      <c r="BC103" s="28"/>
      <c r="BD103" s="64"/>
      <c r="BE103" s="64"/>
      <c r="BF103" s="64"/>
    </row>
    <row r="104" spans="1:58" ht="19">
      <c r="A104" s="69" t="s">
        <v>17</v>
      </c>
      <c r="D104" s="106" t="s">
        <v>3</v>
      </c>
      <c r="E104" s="107"/>
      <c r="F104" s="34" t="str">
        <f t="shared" ref="F104:AJ104" si="22">TEXT(F103,"aaa")</f>
        <v/>
      </c>
      <c r="G104" s="34" t="str">
        <f t="shared" si="22"/>
        <v/>
      </c>
      <c r="H104" s="34" t="str">
        <f t="shared" si="22"/>
        <v/>
      </c>
      <c r="I104" s="34" t="str">
        <f t="shared" si="22"/>
        <v/>
      </c>
      <c r="J104" s="34" t="str">
        <f t="shared" si="22"/>
        <v/>
      </c>
      <c r="K104" s="34" t="str">
        <f t="shared" si="22"/>
        <v/>
      </c>
      <c r="L104" s="34" t="str">
        <f t="shared" si="22"/>
        <v/>
      </c>
      <c r="M104" s="34" t="str">
        <f t="shared" si="22"/>
        <v/>
      </c>
      <c r="N104" s="34" t="str">
        <f t="shared" si="22"/>
        <v/>
      </c>
      <c r="O104" s="34" t="str">
        <f t="shared" si="22"/>
        <v/>
      </c>
      <c r="P104" s="34" t="str">
        <f t="shared" si="22"/>
        <v/>
      </c>
      <c r="Q104" s="34" t="str">
        <f t="shared" si="22"/>
        <v/>
      </c>
      <c r="R104" s="34" t="str">
        <f t="shared" si="22"/>
        <v/>
      </c>
      <c r="S104" s="34" t="str">
        <f t="shared" si="22"/>
        <v/>
      </c>
      <c r="T104" s="34" t="str">
        <f t="shared" si="22"/>
        <v/>
      </c>
      <c r="U104" s="34" t="str">
        <f t="shared" si="22"/>
        <v/>
      </c>
      <c r="V104" s="34" t="str">
        <f t="shared" si="22"/>
        <v/>
      </c>
      <c r="W104" s="34" t="str">
        <f t="shared" si="22"/>
        <v/>
      </c>
      <c r="X104" s="34" t="str">
        <f t="shared" si="22"/>
        <v/>
      </c>
      <c r="Y104" s="34" t="str">
        <f t="shared" si="22"/>
        <v/>
      </c>
      <c r="Z104" s="34" t="str">
        <f t="shared" si="22"/>
        <v/>
      </c>
      <c r="AA104" s="34" t="str">
        <f t="shared" si="22"/>
        <v/>
      </c>
      <c r="AB104" s="34" t="str">
        <f t="shared" si="22"/>
        <v/>
      </c>
      <c r="AC104" s="34" t="str">
        <f t="shared" si="22"/>
        <v/>
      </c>
      <c r="AD104" s="34" t="str">
        <f t="shared" si="22"/>
        <v/>
      </c>
      <c r="AE104" s="34" t="str">
        <f t="shared" si="22"/>
        <v/>
      </c>
      <c r="AF104" s="34" t="str">
        <f t="shared" si="22"/>
        <v/>
      </c>
      <c r="AG104" s="34" t="str">
        <f t="shared" si="22"/>
        <v/>
      </c>
      <c r="AH104" s="34" t="str">
        <f t="shared" si="22"/>
        <v/>
      </c>
      <c r="AI104" s="34" t="str">
        <f t="shared" si="22"/>
        <v/>
      </c>
      <c r="AJ104" s="35" t="str">
        <f t="shared" si="22"/>
        <v/>
      </c>
      <c r="AL104" s="159"/>
      <c r="AM104" s="160"/>
      <c r="AN104" s="160"/>
      <c r="AO104" s="160"/>
      <c r="AP104" s="160"/>
      <c r="AQ104" s="143"/>
      <c r="AR104" s="170"/>
      <c r="AS104" s="172"/>
      <c r="AT104" s="170"/>
      <c r="AU104" s="170"/>
      <c r="AV104" s="152"/>
      <c r="AW104" s="143"/>
      <c r="AX104" s="143"/>
      <c r="AY104" s="149"/>
      <c r="BB104" s="18">
        <f t="shared" si="16"/>
        <v>96</v>
      </c>
      <c r="BC104" s="28"/>
      <c r="BD104" s="64"/>
      <c r="BE104" s="64"/>
      <c r="BF104" s="64"/>
    </row>
    <row r="105" spans="1:58" ht="19">
      <c r="A105" s="69" t="s">
        <v>17</v>
      </c>
      <c r="D105" s="106" t="s">
        <v>8</v>
      </c>
      <c r="E105" s="107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7"/>
      <c r="AL105" s="159"/>
      <c r="AM105" s="160"/>
      <c r="AN105" s="160"/>
      <c r="AO105" s="160"/>
      <c r="AP105" s="160"/>
      <c r="AQ105" s="143"/>
      <c r="AR105" s="170"/>
      <c r="AS105" s="172"/>
      <c r="AT105" s="170"/>
      <c r="AU105" s="170"/>
      <c r="AV105" s="152"/>
      <c r="AW105" s="143"/>
      <c r="AX105" s="143"/>
      <c r="AY105" s="149"/>
      <c r="BB105" s="18">
        <f t="shared" si="16"/>
        <v>97</v>
      </c>
      <c r="BC105" s="28"/>
      <c r="BD105" s="64"/>
      <c r="BE105" s="64"/>
      <c r="BF105" s="64"/>
    </row>
    <row r="106" spans="1:58" ht="18.75" customHeight="1">
      <c r="A106" s="69" t="s">
        <v>17</v>
      </c>
      <c r="D106" s="163" t="s">
        <v>7</v>
      </c>
      <c r="E106" s="164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3"/>
      <c r="AL106" s="159"/>
      <c r="AM106" s="160"/>
      <c r="AN106" s="160"/>
      <c r="AO106" s="160"/>
      <c r="AP106" s="160"/>
      <c r="AQ106" s="143"/>
      <c r="AR106" s="170"/>
      <c r="AS106" s="172"/>
      <c r="AT106" s="170"/>
      <c r="AU106" s="170"/>
      <c r="AV106" s="152"/>
      <c r="AW106" s="143"/>
      <c r="AX106" s="143"/>
      <c r="AY106" s="149"/>
      <c r="BB106" s="18">
        <f t="shared" si="16"/>
        <v>98</v>
      </c>
      <c r="BC106" s="28"/>
      <c r="BD106" s="64"/>
      <c r="BE106" s="64"/>
      <c r="BF106" s="64"/>
    </row>
    <row r="107" spans="1:58" ht="19">
      <c r="A107" s="69" t="s">
        <v>17</v>
      </c>
      <c r="D107" s="165"/>
      <c r="E107" s="166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4"/>
      <c r="AL107" s="159"/>
      <c r="AM107" s="160"/>
      <c r="AN107" s="160"/>
      <c r="AO107" s="160"/>
      <c r="AP107" s="160"/>
      <c r="AQ107" s="143"/>
      <c r="AR107" s="170"/>
      <c r="AS107" s="172"/>
      <c r="AT107" s="170"/>
      <c r="AU107" s="171"/>
      <c r="AV107" s="144"/>
      <c r="AW107" s="144"/>
      <c r="AX107" s="143"/>
      <c r="AY107" s="149"/>
      <c r="BB107" s="18">
        <f t="shared" si="16"/>
        <v>99</v>
      </c>
      <c r="BC107" s="28"/>
      <c r="BD107" s="64"/>
      <c r="BE107" s="64"/>
      <c r="BF107" s="64"/>
    </row>
    <row r="108" spans="1:58" ht="19">
      <c r="A108" s="69" t="s">
        <v>17</v>
      </c>
      <c r="D108" s="165"/>
      <c r="E108" s="166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4"/>
      <c r="AL108" s="161"/>
      <c r="AM108" s="162"/>
      <c r="AN108" s="162"/>
      <c r="AO108" s="162"/>
      <c r="AP108" s="162"/>
      <c r="AQ108" s="145"/>
      <c r="AR108" s="171"/>
      <c r="AS108" s="171"/>
      <c r="AT108" s="171"/>
      <c r="AU108" s="171"/>
      <c r="AV108" s="145"/>
      <c r="AW108" s="145"/>
      <c r="AX108" s="143"/>
      <c r="AY108" s="149"/>
      <c r="BB108" s="18">
        <f t="shared" si="16"/>
        <v>100</v>
      </c>
      <c r="BC108" s="28"/>
      <c r="BD108" s="64"/>
      <c r="BE108" s="64"/>
      <c r="BF108" s="64"/>
    </row>
    <row r="109" spans="1:58" ht="19">
      <c r="A109" s="69" t="s">
        <v>17</v>
      </c>
      <c r="D109" s="165"/>
      <c r="E109" s="166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4"/>
      <c r="AL109" s="126"/>
      <c r="AM109" s="127"/>
      <c r="AN109" s="127"/>
      <c r="AO109" s="127"/>
      <c r="AP109" s="127"/>
      <c r="AQ109" s="55" t="s">
        <v>30</v>
      </c>
      <c r="AR109" s="55" t="s">
        <v>17</v>
      </c>
      <c r="AS109" s="55" t="s">
        <v>12</v>
      </c>
      <c r="AT109" s="55" t="s">
        <v>149</v>
      </c>
      <c r="AU109" s="55" t="s">
        <v>14</v>
      </c>
      <c r="AV109" s="55" t="s">
        <v>20</v>
      </c>
      <c r="AW109" s="55" t="s">
        <v>34</v>
      </c>
      <c r="AX109" s="147"/>
      <c r="AY109" s="149"/>
      <c r="BB109" s="18">
        <f t="shared" si="16"/>
        <v>101</v>
      </c>
      <c r="BC109" s="28"/>
      <c r="BD109" s="64"/>
      <c r="BE109" s="64"/>
      <c r="BF109" s="64"/>
    </row>
    <row r="110" spans="1:58" ht="19">
      <c r="A110" s="69" t="s">
        <v>17</v>
      </c>
      <c r="D110" s="165"/>
      <c r="E110" s="166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4"/>
      <c r="AL110" s="128" t="s">
        <v>102</v>
      </c>
      <c r="AM110" s="129"/>
      <c r="AN110" s="110">
        <v>1</v>
      </c>
      <c r="AO110" s="109"/>
      <c r="AP110" s="109"/>
      <c r="AQ110" s="56">
        <f>IF(COUNTIF(F114:AJ114,"")=31,0,COUNTIFS(F102:AJ102,AN110,F114:AJ114,"")+COUNTIFS(F102:AJ102,AN110,F114:AJ114,"■")+COUNTIFS(F102:AJ102,AN110,F114:AJ114,"★")+COUNTIFS(F102:AJ102,AN110,F114:AJ114,"▲")+COUNTIFS(F102:AJ102,AN110,F114:AJ114,"◎"))</f>
        <v>0</v>
      </c>
      <c r="AR110" s="56">
        <f>IF(COUNTIF(F114:AJ114,"")=31,0,COUNTIFS(F102:AJ102,AN110,F114:AJ114,"■"))</f>
        <v>0</v>
      </c>
      <c r="AS110" s="56">
        <f>IF(COUNTIF(F114:AJ114,"")=31,0,COUNTIFS(F102:AJ102,AN110,F114:AJ114,"★"))</f>
        <v>0</v>
      </c>
      <c r="AT110" s="56">
        <f>IF(COUNTIF(F114:AJ114,"")=31,0,COUNTIFS(F102:AJ102,AN110,F114:AJ114,"▲"))</f>
        <v>0</v>
      </c>
      <c r="AU110" s="56">
        <f>IF(COUNTIF(F114:AJ114,"")=31,0,COUNTIFS(F102:AJ102,AN110,F114:AJ114,"◎"))</f>
        <v>0</v>
      </c>
      <c r="AV110" s="56">
        <f t="shared" ref="AV110:AV115" si="23">SUM(AR110,AS110,AT110,AU110)</f>
        <v>0</v>
      </c>
      <c r="AW110" s="57" t="str">
        <f t="shared" ref="AW110:AW117" si="24">IFERROR(ROUNDDOWN(AV110/AQ110,3),"***")</f>
        <v>***</v>
      </c>
      <c r="AX110" s="36"/>
      <c r="AY110" s="140" t="str">
        <f>IF(COUNTA(AX110:AX115)=0,"",IF(AND(COUNTIF(AX110:AX115,"○")=0,COUNTIF(AX110:AX115,"×")=0),"－",IF(COUNTIF(AX110:AX115,"×")&gt;=1,"×","○")))</f>
        <v/>
      </c>
      <c r="BB110" s="92">
        <f t="shared" si="16"/>
        <v>102</v>
      </c>
      <c r="BC110" s="93" t="str">
        <f>IF(COUNTIF(F114:AJ114,"")=31,"",F101)</f>
        <v/>
      </c>
      <c r="BD110" s="94" t="str">
        <f>AY110</f>
        <v/>
      </c>
      <c r="BE110" s="95" t="str">
        <f>IF(AY116=0,"",AY116)</f>
        <v/>
      </c>
      <c r="BF110" s="95" t="str">
        <f>IF(AY117=0,"",AY117)</f>
        <v/>
      </c>
    </row>
    <row r="111" spans="1:58" ht="19">
      <c r="A111" s="69" t="s">
        <v>17</v>
      </c>
      <c r="D111" s="165"/>
      <c r="E111" s="166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4"/>
      <c r="AL111" s="130"/>
      <c r="AM111" s="129"/>
      <c r="AN111" s="108">
        <v>2</v>
      </c>
      <c r="AO111" s="109"/>
      <c r="AP111" s="109"/>
      <c r="AQ111" s="56">
        <f>IF(COUNTIF(F114:AJ114,"")=31,0,COUNTIFS(F102:AJ102,AN111,F114:AJ114,"")+COUNTIFS(F102:AJ102,AN111,F114:AJ114,"■")+COUNTIFS(F102:AJ102,AN111,F114:AJ114,"★")+COUNTIFS(F102:AJ102,AN111,F114:AJ114,"▲")+COUNTIFS(F102:AJ102,AN111,F114:AJ114,"◎"))</f>
        <v>0</v>
      </c>
      <c r="AR111" s="56">
        <f>IF(COUNTIF(F114:AJ114,"")=31,0,COUNTIFS(F102:AJ102,AN111,F114:AJ114,"■"))</f>
        <v>0</v>
      </c>
      <c r="AS111" s="56">
        <f>IF(COUNTIF(F114:AJ114,"")=31,0,COUNTIFS(F102:AJ102,AN111,F114:AJ114,"★"))</f>
        <v>0</v>
      </c>
      <c r="AT111" s="56">
        <f>IF(COUNTIF(F114:AJ114,"")=31,0,COUNTIFS(F102:AJ102,AN111,F114:AJ114,"▲"))</f>
        <v>0</v>
      </c>
      <c r="AU111" s="56">
        <f>IF(COUNTIF(F114:AJ114,"")=31,0,COUNTIFS(F102:AJ102,AN111,F114:AJ114,"◎"))</f>
        <v>0</v>
      </c>
      <c r="AV111" s="56">
        <f t="shared" si="23"/>
        <v>0</v>
      </c>
      <c r="AW111" s="57" t="str">
        <f t="shared" si="24"/>
        <v>***</v>
      </c>
      <c r="AX111" s="36"/>
      <c r="AY111" s="141"/>
      <c r="BB111" s="18">
        <f t="shared" si="16"/>
        <v>103</v>
      </c>
      <c r="BC111" s="28"/>
      <c r="BD111" s="73"/>
      <c r="BE111" s="64"/>
      <c r="BF111" s="64"/>
    </row>
    <row r="112" spans="1:58" ht="19">
      <c r="A112" s="69" t="s">
        <v>17</v>
      </c>
      <c r="D112" s="167"/>
      <c r="E112" s="168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5"/>
      <c r="AL112" s="130"/>
      <c r="AM112" s="129"/>
      <c r="AN112" s="110">
        <v>3</v>
      </c>
      <c r="AO112" s="109"/>
      <c r="AP112" s="109"/>
      <c r="AQ112" s="56">
        <f>IF(COUNTIF(F114:AJ114,"")=31,0,COUNTIFS(F102:AJ102,AN112,F114:AJ114,"")+COUNTIFS(F102:AJ102,AN112,F114:AJ114,"■")+COUNTIFS(F102:AJ102,AN112,F114:AJ114,"★")+COUNTIFS(F102:AJ102,AN112,F114:AJ114,"▲")+COUNTIFS(F102:AJ102,AN112,F114:AJ114,"◎"))</f>
        <v>0</v>
      </c>
      <c r="AR112" s="56">
        <f>IF(COUNTIF(F114:AJ114,"")=31,0,COUNTIFS(F102:AJ102,AN112,F114:AJ114,"■"))</f>
        <v>0</v>
      </c>
      <c r="AS112" s="56">
        <f>IF(COUNTIF(F114:AJ114,"")=31,0,COUNTIFS(F102:AJ102,AN112,F114:AJ114,"★"))</f>
        <v>0</v>
      </c>
      <c r="AT112" s="56">
        <f>IF(COUNTIF(F114:AJ114,"")=31,0,COUNTIFS(F102:AJ102,AN112,F114:AJ114,"▲"))</f>
        <v>0</v>
      </c>
      <c r="AU112" s="56">
        <f>IF(COUNTIF(F114:AJ114,"")=31,0,COUNTIFS(F102:AJ102,AN112,F114:AJ114,"◎"))</f>
        <v>0</v>
      </c>
      <c r="AV112" s="56">
        <f t="shared" si="23"/>
        <v>0</v>
      </c>
      <c r="AW112" s="57" t="str">
        <f t="shared" si="24"/>
        <v>***</v>
      </c>
      <c r="AX112" s="36"/>
      <c r="AY112" s="141"/>
      <c r="BB112" s="18">
        <f t="shared" si="16"/>
        <v>104</v>
      </c>
      <c r="BC112" s="28"/>
      <c r="BD112" s="73"/>
      <c r="BE112" s="64"/>
      <c r="BF112" s="64"/>
    </row>
    <row r="113" spans="1:58" ht="19">
      <c r="A113" s="69" t="s">
        <v>17</v>
      </c>
      <c r="D113" s="106" t="s">
        <v>4</v>
      </c>
      <c r="E113" s="107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8"/>
      <c r="AC113" s="36"/>
      <c r="AD113" s="36"/>
      <c r="AE113" s="36"/>
      <c r="AF113" s="36"/>
      <c r="AG113" s="36"/>
      <c r="AH113" s="36"/>
      <c r="AI113" s="36"/>
      <c r="AJ113" s="37"/>
      <c r="AL113" s="130"/>
      <c r="AM113" s="129"/>
      <c r="AN113" s="108">
        <v>4</v>
      </c>
      <c r="AO113" s="109"/>
      <c r="AP113" s="109"/>
      <c r="AQ113" s="56">
        <f>IF(COUNTIF(F114:AJ114,"")=31,0,COUNTIFS(F102:AJ102,AN113,F114:AJ114,"")+COUNTIFS(F102:AJ102,AN113,F114:AJ114,"■")+COUNTIFS(F102:AJ102,AN113,F114:AJ114,"★")+COUNTIFS(F102:AJ102,AN113,F114:AJ114,"▲")+COUNTIFS(F102:AJ102,AN113,F114:AJ114,"◎"))</f>
        <v>0</v>
      </c>
      <c r="AR113" s="56">
        <f>COUNTIFS(F102:AJ102,AN113,F114:AJ114,"■")</f>
        <v>0</v>
      </c>
      <c r="AS113" s="56">
        <f>COUNTIFS(F102:AJ102,AN113,F114:AJ114,"★")</f>
        <v>0</v>
      </c>
      <c r="AT113" s="56">
        <f>COUNTIFS(F102:AJ102,AN113,F114:AJ114,"▲")</f>
        <v>0</v>
      </c>
      <c r="AU113" s="56">
        <f>COUNTIFS(F102:AJ102,AN113,F114:AJ114,"◎")</f>
        <v>0</v>
      </c>
      <c r="AV113" s="56">
        <f t="shared" si="23"/>
        <v>0</v>
      </c>
      <c r="AW113" s="57" t="str">
        <f t="shared" si="24"/>
        <v>***</v>
      </c>
      <c r="AX113" s="36"/>
      <c r="AY113" s="141"/>
      <c r="BB113" s="18">
        <f t="shared" si="16"/>
        <v>105</v>
      </c>
      <c r="BC113" s="28"/>
      <c r="BD113" s="73"/>
      <c r="BE113" s="64"/>
      <c r="BF113" s="64"/>
    </row>
    <row r="114" spans="1:58" ht="19">
      <c r="A114" s="69" t="s">
        <v>17</v>
      </c>
      <c r="D114" s="106" t="s">
        <v>5</v>
      </c>
      <c r="E114" s="107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40"/>
      <c r="AL114" s="130"/>
      <c r="AM114" s="129"/>
      <c r="AN114" s="110">
        <v>5</v>
      </c>
      <c r="AO114" s="109"/>
      <c r="AP114" s="109"/>
      <c r="AQ114" s="56">
        <f>IF(COUNTIF(F114:AJ114,"")=31,0,COUNTIFS(F102:AJ102,AN114,F114:AJ114,"")+COUNTIFS(F102:AJ102,AN114,F114:AJ114,"■")+COUNTIFS(F102:AJ102,AN114,F114:AJ114,"★")+COUNTIFS(F102:AJ102,AN114,F114:AJ114,"▲")+COUNTIFS(F102:AJ102,AN114,F114:AJ114,"◎"))</f>
        <v>0</v>
      </c>
      <c r="AR114" s="56">
        <f>IF(COUNTIF(F114:AJ114,"")=31,0,COUNTIFS(F102:AJ102,AN114,F114:AJ114,"■"))</f>
        <v>0</v>
      </c>
      <c r="AS114" s="56">
        <f>IF(COUNTIF(F114:AJ114,"")=31,0,COUNTIFS(F102:AJ102,AN114,F114:AJ114,"★"))</f>
        <v>0</v>
      </c>
      <c r="AT114" s="56">
        <f>IF(COUNTIF(F114:AJ114,"")=31,0,COUNTIFS(F102:AJ102,AN114,F114:AJ114,"▲"))</f>
        <v>0</v>
      </c>
      <c r="AU114" s="56">
        <f>IF(COUNTIF(F114:AJ114,"")=31,0,COUNTIFS(F102:AJ102,AN114,F114:AJ114,"◎"))</f>
        <v>0</v>
      </c>
      <c r="AV114" s="56">
        <f t="shared" si="23"/>
        <v>0</v>
      </c>
      <c r="AW114" s="57" t="str">
        <f t="shared" si="24"/>
        <v>***</v>
      </c>
      <c r="AX114" s="36"/>
      <c r="AY114" s="141"/>
      <c r="BB114" s="18">
        <f t="shared" si="16"/>
        <v>106</v>
      </c>
      <c r="BC114" s="28"/>
      <c r="BD114" s="73"/>
      <c r="BE114" s="64"/>
      <c r="BF114" s="64"/>
    </row>
    <row r="115" spans="1:58" ht="19">
      <c r="A115" s="69" t="s">
        <v>17</v>
      </c>
      <c r="D115" s="111" t="s">
        <v>0</v>
      </c>
      <c r="E115" s="112"/>
      <c r="F115" s="117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9"/>
      <c r="AK115" s="42"/>
      <c r="AL115" s="130"/>
      <c r="AM115" s="129"/>
      <c r="AN115" s="108">
        <v>6</v>
      </c>
      <c r="AO115" s="109"/>
      <c r="AP115" s="109"/>
      <c r="AQ115" s="56">
        <f>IF(COUNTIF(F114:AJ114,"")=31,0,COUNTIFS(F102:AJ102,AN115,F114:AJ114,"")+COUNTIFS(F102:AJ102,AN115,F114:AJ114,"■")+COUNTIFS(F102:AJ102,AN115,F114:AJ114,"★")+COUNTIFS(F102:AJ102,AN115,F114:AJ114,"▲")+COUNTIFS(F102:AJ102,AN115,F114:AJ114,"◎"))</f>
        <v>0</v>
      </c>
      <c r="AR115" s="56">
        <f>IF(COUNTIF(F114:AJ114,"")=31,0,COUNTIFS(F102:AJ102,AN115,F114:AJ114,"■"))</f>
        <v>0</v>
      </c>
      <c r="AS115" s="56">
        <f>IF(COUNTIF(F114:AJ114,"")=31,0,COUNTIFS(F102:AJ102,AN115,F114:AJ114,"★"))</f>
        <v>0</v>
      </c>
      <c r="AT115" s="56">
        <f>IF(COUNTIF(F114:AJ114,"")=31,0,COUNTIFS(F102:AJ102,AN115,F114:AJ114,"▲"))</f>
        <v>0</v>
      </c>
      <c r="AU115" s="56">
        <f>IF(COUNTIF(F114:AJ114,"")=31,0,COUNTIFS(F102:AJ102,AN115,F114:AJ114,"◎"))</f>
        <v>0</v>
      </c>
      <c r="AV115" s="56">
        <f t="shared" si="23"/>
        <v>0</v>
      </c>
      <c r="AW115" s="57" t="str">
        <f t="shared" si="24"/>
        <v>***</v>
      </c>
      <c r="AX115" s="36"/>
      <c r="AY115" s="141"/>
      <c r="BB115" s="18">
        <f t="shared" si="16"/>
        <v>107</v>
      </c>
      <c r="BC115" s="28"/>
      <c r="BD115" s="73"/>
      <c r="BE115" s="64"/>
      <c r="BF115" s="64"/>
    </row>
    <row r="116" spans="1:58" ht="19">
      <c r="A116" s="69" t="s">
        <v>17</v>
      </c>
      <c r="D116" s="113"/>
      <c r="E116" s="114"/>
      <c r="F116" s="131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3"/>
      <c r="AK116" s="42"/>
      <c r="AL116" s="106" t="s">
        <v>32</v>
      </c>
      <c r="AM116" s="107"/>
      <c r="AN116" s="107"/>
      <c r="AO116" s="109"/>
      <c r="AP116" s="109"/>
      <c r="AQ116" s="56">
        <f t="shared" ref="AQ116:AV116" si="25">SUM(AQ110:AQ115)</f>
        <v>0</v>
      </c>
      <c r="AR116" s="56">
        <f t="shared" si="25"/>
        <v>0</v>
      </c>
      <c r="AS116" s="56">
        <f t="shared" si="25"/>
        <v>0</v>
      </c>
      <c r="AT116" s="56">
        <f t="shared" si="25"/>
        <v>0</v>
      </c>
      <c r="AU116" s="56">
        <f t="shared" si="25"/>
        <v>0</v>
      </c>
      <c r="AV116" s="56">
        <f t="shared" si="25"/>
        <v>0</v>
      </c>
      <c r="AW116" s="57" t="str">
        <f t="shared" si="24"/>
        <v>***</v>
      </c>
      <c r="AX116" s="62"/>
      <c r="AY116" s="37"/>
      <c r="BB116" s="18">
        <f t="shared" si="16"/>
        <v>108</v>
      </c>
      <c r="BC116" s="28"/>
      <c r="BD116" s="64"/>
      <c r="BE116" s="64"/>
      <c r="BF116" s="64"/>
    </row>
    <row r="117" spans="1:58" ht="19.5" thickBot="1">
      <c r="A117" s="69" t="s">
        <v>17</v>
      </c>
      <c r="D117" s="115"/>
      <c r="E117" s="116"/>
      <c r="F117" s="134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6"/>
      <c r="AK117" s="43"/>
      <c r="AL117" s="137" t="s">
        <v>31</v>
      </c>
      <c r="AM117" s="138"/>
      <c r="AN117" s="138"/>
      <c r="AO117" s="139"/>
      <c r="AP117" s="139"/>
      <c r="AQ117" s="58">
        <f>IF(COUNTIF(F114:AJ114,"")=31,0,AQ86+AQ116)</f>
        <v>0</v>
      </c>
      <c r="AR117" s="58">
        <f>IF(COUNTIF(F114:AJ114,"")=31,0,AR86+AR116)</f>
        <v>0</v>
      </c>
      <c r="AS117" s="58">
        <f>IF(COUNTIF(F114:AJ114,"")=31,0,AS86+AS116)</f>
        <v>0</v>
      </c>
      <c r="AT117" s="58">
        <f>IF(COUNTIF(F114:AJ114,"")=31,0,AT86+AT116)</f>
        <v>0</v>
      </c>
      <c r="AU117" s="58">
        <f>IF(COUNTIF(F114:AJ114,"")=31,0,AU86+AU116)</f>
        <v>0</v>
      </c>
      <c r="AV117" s="58">
        <f>IF(COUNTIF(F114:AJ114,"")=31,0,AV86+AV116)</f>
        <v>0</v>
      </c>
      <c r="AW117" s="59" t="str">
        <f t="shared" si="24"/>
        <v>***</v>
      </c>
      <c r="AX117" s="63"/>
      <c r="AY117" s="60"/>
      <c r="BB117" s="18">
        <f t="shared" si="16"/>
        <v>109</v>
      </c>
      <c r="BC117" s="28"/>
      <c r="BD117" s="64"/>
      <c r="BE117" s="64"/>
      <c r="BF117" s="64"/>
    </row>
    <row r="118" spans="1:58" ht="14">
      <c r="A118" s="74" t="s">
        <v>17</v>
      </c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BB118" s="18">
        <f t="shared" si="16"/>
        <v>110</v>
      </c>
      <c r="BC118" s="28"/>
      <c r="BD118" s="64"/>
      <c r="BE118" s="64"/>
      <c r="BF118" s="64"/>
    </row>
    <row r="119" spans="1:58" ht="14">
      <c r="A119" s="74" t="s">
        <v>17</v>
      </c>
      <c r="B119" s="75"/>
      <c r="D119" s="79" t="s">
        <v>146</v>
      </c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0"/>
      <c r="AP119" s="80"/>
      <c r="AQ119" s="80"/>
      <c r="AR119" s="80"/>
      <c r="AS119" s="80"/>
      <c r="AT119" s="80"/>
      <c r="AU119" s="80"/>
      <c r="AV119" s="80"/>
      <c r="AW119" s="80"/>
      <c r="AX119" s="80"/>
      <c r="AY119" s="80"/>
      <c r="BB119" s="18">
        <f t="shared" si="16"/>
        <v>111</v>
      </c>
      <c r="BC119" s="28"/>
      <c r="BD119" s="64"/>
      <c r="BE119" s="64"/>
      <c r="BF119" s="64"/>
    </row>
    <row r="120" spans="1:58" ht="14">
      <c r="A120" s="74" t="s">
        <v>17</v>
      </c>
      <c r="B120" s="75"/>
      <c r="D120" s="79" t="s">
        <v>147</v>
      </c>
      <c r="E120" s="80"/>
      <c r="F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0"/>
      <c r="AP120" s="80"/>
      <c r="AQ120" s="80"/>
      <c r="AR120" s="80"/>
      <c r="AS120" s="80"/>
      <c r="AT120" s="80"/>
      <c r="AU120" s="80"/>
      <c r="AV120" s="80"/>
      <c r="AW120" s="80"/>
      <c r="AX120" s="80"/>
      <c r="AY120" s="80"/>
      <c r="BB120" s="18">
        <f t="shared" si="16"/>
        <v>112</v>
      </c>
      <c r="BC120" s="28"/>
      <c r="BD120" s="64"/>
      <c r="BE120" s="64"/>
      <c r="BF120" s="64"/>
    </row>
    <row r="121" spans="1:58" ht="14">
      <c r="A121" s="74" t="s">
        <v>17</v>
      </c>
      <c r="B121" s="75"/>
      <c r="D121" s="79" t="s">
        <v>139</v>
      </c>
      <c r="E121" s="85"/>
      <c r="F121" s="85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BB121" s="18">
        <f t="shared" si="16"/>
        <v>113</v>
      </c>
      <c r="BC121" s="28"/>
      <c r="BD121" s="64"/>
      <c r="BE121" s="64"/>
      <c r="BF121" s="64"/>
    </row>
    <row r="122" spans="1:58" ht="14">
      <c r="A122" s="74" t="s">
        <v>17</v>
      </c>
      <c r="B122" s="75"/>
      <c r="D122" s="80" t="s">
        <v>150</v>
      </c>
      <c r="E122" s="80"/>
      <c r="F122" s="80"/>
      <c r="I122" s="80"/>
      <c r="J122" s="80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BB122" s="18">
        <f t="shared" si="16"/>
        <v>114</v>
      </c>
      <c r="BC122" s="28"/>
      <c r="BD122" s="64"/>
      <c r="BE122" s="64"/>
      <c r="BF122" s="64"/>
    </row>
    <row r="123" spans="1:58" s="75" customFormat="1" ht="14">
      <c r="A123" s="74" t="s">
        <v>17</v>
      </c>
      <c r="C123" s="1"/>
      <c r="D123" s="79" t="s">
        <v>93</v>
      </c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83"/>
      <c r="AC123" s="79"/>
      <c r="AD123" s="79"/>
      <c r="AE123" s="79"/>
      <c r="AF123" s="79"/>
      <c r="AG123" s="79"/>
      <c r="AH123" s="79"/>
      <c r="AI123" s="79"/>
      <c r="AJ123" s="79"/>
      <c r="AK123" s="84"/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AV123" s="86"/>
      <c r="AW123" s="86"/>
      <c r="AX123" s="86"/>
      <c r="AY123" s="86"/>
      <c r="BB123" s="76">
        <f t="shared" si="16"/>
        <v>115</v>
      </c>
      <c r="BC123" s="77"/>
      <c r="BD123" s="78"/>
      <c r="BE123" s="78"/>
      <c r="BF123" s="78"/>
    </row>
    <row r="124" spans="1:58" s="75" customFormat="1" ht="14">
      <c r="A124" s="74" t="s">
        <v>17</v>
      </c>
      <c r="C124" s="1"/>
      <c r="D124" s="89" t="s">
        <v>129</v>
      </c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87"/>
      <c r="BB124" s="76">
        <f t="shared" si="16"/>
        <v>116</v>
      </c>
      <c r="BC124" s="77"/>
      <c r="BD124" s="78"/>
      <c r="BE124" s="78"/>
      <c r="BF124" s="78"/>
    </row>
    <row r="125" spans="1:58" s="75" customFormat="1" ht="14">
      <c r="A125" s="74" t="s">
        <v>17</v>
      </c>
      <c r="C125" s="1"/>
      <c r="D125" s="89" t="s">
        <v>130</v>
      </c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87"/>
      <c r="BB125" s="76">
        <f t="shared" si="16"/>
        <v>117</v>
      </c>
      <c r="BC125" s="77"/>
      <c r="BD125" s="78"/>
      <c r="BE125" s="78"/>
      <c r="BF125" s="78"/>
    </row>
    <row r="126" spans="1:58" s="75" customFormat="1" ht="14">
      <c r="A126" s="74" t="s">
        <v>17</v>
      </c>
      <c r="C126" s="1"/>
      <c r="D126" s="89" t="s">
        <v>163</v>
      </c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87"/>
      <c r="BB126" s="76">
        <f t="shared" si="16"/>
        <v>118</v>
      </c>
      <c r="BC126" s="77"/>
      <c r="BD126" s="78"/>
      <c r="BE126" s="78"/>
      <c r="BF126" s="78"/>
    </row>
    <row r="127" spans="1:58" ht="14">
      <c r="A127" s="74" t="s">
        <v>17</v>
      </c>
      <c r="B127" s="75"/>
      <c r="D127" s="79" t="s">
        <v>94</v>
      </c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80"/>
      <c r="AT127" s="80"/>
      <c r="AU127" s="80"/>
      <c r="AV127" s="80"/>
      <c r="AW127" s="80"/>
      <c r="AX127" s="80"/>
      <c r="AY127" s="80"/>
      <c r="BB127" s="18">
        <f t="shared" si="16"/>
        <v>119</v>
      </c>
      <c r="BC127" s="28"/>
      <c r="BD127" s="64"/>
      <c r="BE127" s="64"/>
      <c r="BF127" s="64"/>
    </row>
    <row r="128" spans="1:58" ht="14">
      <c r="A128" s="74" t="s">
        <v>17</v>
      </c>
      <c r="B128" s="75"/>
      <c r="D128" s="91" t="s">
        <v>164</v>
      </c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88"/>
      <c r="BB128" s="18">
        <f t="shared" si="16"/>
        <v>120</v>
      </c>
      <c r="BC128" s="28"/>
      <c r="BD128" s="64"/>
      <c r="BE128" s="64"/>
      <c r="BF128" s="64"/>
    </row>
    <row r="129" spans="1:58" ht="14">
      <c r="A129" s="74" t="s">
        <v>17</v>
      </c>
      <c r="B129" s="75"/>
      <c r="D129" s="79" t="s">
        <v>33</v>
      </c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87"/>
      <c r="BB129" s="18">
        <f t="shared" si="16"/>
        <v>121</v>
      </c>
      <c r="BC129" s="28"/>
      <c r="BD129" s="64"/>
      <c r="BE129" s="64"/>
      <c r="BF129" s="64"/>
    </row>
    <row r="130" spans="1:58" ht="14">
      <c r="A130" s="74" t="s">
        <v>142</v>
      </c>
      <c r="B130" s="75"/>
      <c r="D130" s="91" t="s">
        <v>144</v>
      </c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4"/>
      <c r="AL130" s="79"/>
      <c r="AM130" s="79"/>
      <c r="AN130" s="79"/>
      <c r="AO130" s="79"/>
      <c r="AP130" s="79"/>
      <c r="AQ130" s="79"/>
      <c r="AR130" s="79"/>
      <c r="AS130" s="79"/>
      <c r="AT130" s="79"/>
      <c r="AU130" s="79"/>
      <c r="AV130" s="79"/>
      <c r="AW130" s="79"/>
      <c r="AX130" s="79"/>
      <c r="AY130" s="79"/>
      <c r="BB130" s="18">
        <f t="shared" si="16"/>
        <v>122</v>
      </c>
      <c r="BC130" s="28"/>
      <c r="BD130" s="64"/>
      <c r="BE130" s="64"/>
      <c r="BF130" s="64"/>
    </row>
    <row r="131" spans="1:58" ht="14.5" thickBot="1">
      <c r="A131" s="74" t="s">
        <v>142</v>
      </c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41"/>
      <c r="AC131" s="24"/>
      <c r="AD131" s="24"/>
      <c r="AE131" s="24"/>
      <c r="AF131" s="24"/>
      <c r="AG131" s="24"/>
      <c r="AH131" s="24"/>
      <c r="AI131" s="24"/>
      <c r="AJ131" s="24"/>
      <c r="AK131" s="24"/>
      <c r="AQ131" s="44"/>
      <c r="AR131" s="24"/>
      <c r="AS131" s="24"/>
      <c r="AT131" s="24"/>
      <c r="AU131" s="24"/>
      <c r="AV131" s="44"/>
      <c r="AW131" s="44"/>
      <c r="BB131" s="18">
        <f t="shared" si="16"/>
        <v>123</v>
      </c>
      <c r="BC131" s="28"/>
      <c r="BD131" s="64"/>
      <c r="BE131" s="64"/>
      <c r="BF131" s="64"/>
    </row>
    <row r="132" spans="1:58" ht="19.5" thickBot="1">
      <c r="A132" s="69" t="s">
        <v>17</v>
      </c>
      <c r="D132" s="153" t="s">
        <v>36</v>
      </c>
      <c r="E132" s="154"/>
      <c r="F132" s="155" t="str">
        <f>IFERROR(IF(F101=0,"",DATE(YEAR(F101),MONTH(F101)+1,1)),"")</f>
        <v/>
      </c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6"/>
      <c r="AL132" s="29" t="s">
        <v>81</v>
      </c>
      <c r="BB132" s="18">
        <f t="shared" si="16"/>
        <v>124</v>
      </c>
      <c r="BC132" s="28"/>
      <c r="BD132" s="64"/>
      <c r="BE132" s="64"/>
      <c r="BF132" s="64"/>
    </row>
    <row r="133" spans="1:58" ht="19">
      <c r="A133" s="69" t="s">
        <v>17</v>
      </c>
      <c r="D133" s="106" t="s">
        <v>28</v>
      </c>
      <c r="E133" s="107"/>
      <c r="F133" s="30" t="str">
        <f t="shared" ref="F133:AG133" si="26">IFERROR(WEEKNUM(F134,2)-WEEKNUM(DATE(YEAR(F134),MONTH(F134),1),2)+1,"")</f>
        <v/>
      </c>
      <c r="G133" s="30" t="str">
        <f t="shared" si="26"/>
        <v/>
      </c>
      <c r="H133" s="30" t="str">
        <f t="shared" si="26"/>
        <v/>
      </c>
      <c r="I133" s="30" t="str">
        <f t="shared" si="26"/>
        <v/>
      </c>
      <c r="J133" s="30" t="str">
        <f t="shared" si="26"/>
        <v/>
      </c>
      <c r="K133" s="30" t="str">
        <f t="shared" si="26"/>
        <v/>
      </c>
      <c r="L133" s="30" t="str">
        <f t="shared" si="26"/>
        <v/>
      </c>
      <c r="M133" s="30" t="str">
        <f t="shared" si="26"/>
        <v/>
      </c>
      <c r="N133" s="30" t="str">
        <f t="shared" si="26"/>
        <v/>
      </c>
      <c r="O133" s="30" t="str">
        <f t="shared" si="26"/>
        <v/>
      </c>
      <c r="P133" s="30" t="str">
        <f t="shared" si="26"/>
        <v/>
      </c>
      <c r="Q133" s="30" t="str">
        <f t="shared" si="26"/>
        <v/>
      </c>
      <c r="R133" s="30" t="str">
        <f t="shared" si="26"/>
        <v/>
      </c>
      <c r="S133" s="30" t="str">
        <f t="shared" si="26"/>
        <v/>
      </c>
      <c r="T133" s="30" t="str">
        <f t="shared" si="26"/>
        <v/>
      </c>
      <c r="U133" s="30" t="str">
        <f t="shared" si="26"/>
        <v/>
      </c>
      <c r="V133" s="30" t="str">
        <f t="shared" si="26"/>
        <v/>
      </c>
      <c r="W133" s="30" t="str">
        <f t="shared" si="26"/>
        <v/>
      </c>
      <c r="X133" s="30" t="str">
        <f t="shared" si="26"/>
        <v/>
      </c>
      <c r="Y133" s="30" t="str">
        <f t="shared" si="26"/>
        <v/>
      </c>
      <c r="Z133" s="30" t="str">
        <f t="shared" si="26"/>
        <v/>
      </c>
      <c r="AA133" s="30" t="str">
        <f t="shared" si="26"/>
        <v/>
      </c>
      <c r="AB133" s="30" t="str">
        <f t="shared" si="26"/>
        <v/>
      </c>
      <c r="AC133" s="30" t="str">
        <f t="shared" si="26"/>
        <v/>
      </c>
      <c r="AD133" s="30" t="str">
        <f t="shared" si="26"/>
        <v/>
      </c>
      <c r="AE133" s="30" t="str">
        <f t="shared" si="26"/>
        <v/>
      </c>
      <c r="AF133" s="30" t="str">
        <f t="shared" si="26"/>
        <v/>
      </c>
      <c r="AG133" s="30" t="str">
        <f t="shared" si="26"/>
        <v/>
      </c>
      <c r="AH133" s="30" t="str">
        <f>IF(AH134="","",WEEKNUM(AH134,2)-WEEKNUM(DATE(YEAR(AH134),MONTH(AH134),1),2)+1)</f>
        <v/>
      </c>
      <c r="AI133" s="30" t="str">
        <f>IF(AI134="","",WEEKNUM(AI134,2)-WEEKNUM(DATE(YEAR(AI134),MONTH(AI134),1),2)+1)</f>
        <v/>
      </c>
      <c r="AJ133" s="31" t="str">
        <f>IF(AJ134="","",WEEKNUM(AJ134,2)-WEEKNUM(DATE(YEAR(AJ134),MONTH(AJ134),1),2)+1)</f>
        <v/>
      </c>
      <c r="AL133" s="157" t="s">
        <v>100</v>
      </c>
      <c r="AM133" s="158"/>
      <c r="AN133" s="158"/>
      <c r="AO133" s="158"/>
      <c r="AP133" s="158"/>
      <c r="AQ133" s="142" t="s">
        <v>95</v>
      </c>
      <c r="AR133" s="151" t="s">
        <v>78</v>
      </c>
      <c r="AS133" s="151"/>
      <c r="AT133" s="151"/>
      <c r="AU133" s="151"/>
      <c r="AV133" s="142" t="s">
        <v>99</v>
      </c>
      <c r="AW133" s="142" t="s">
        <v>27</v>
      </c>
      <c r="AX133" s="146" t="s">
        <v>106</v>
      </c>
      <c r="AY133" s="148" t="s">
        <v>107</v>
      </c>
      <c r="BB133" s="18">
        <f t="shared" si="16"/>
        <v>125</v>
      </c>
      <c r="BC133" s="28"/>
      <c r="BD133" s="64"/>
      <c r="BE133" s="64"/>
      <c r="BF133" s="64"/>
    </row>
    <row r="134" spans="1:58" ht="19">
      <c r="A134" s="69" t="s">
        <v>17</v>
      </c>
      <c r="D134" s="106" t="s">
        <v>2</v>
      </c>
      <c r="E134" s="107"/>
      <c r="F134" s="32" t="str">
        <f>F132</f>
        <v/>
      </c>
      <c r="G134" s="32" t="str">
        <f t="shared" ref="G134:AG134" si="27">IFERROR(F134+1,"")</f>
        <v/>
      </c>
      <c r="H134" s="32" t="str">
        <f t="shared" si="27"/>
        <v/>
      </c>
      <c r="I134" s="32" t="str">
        <f t="shared" si="27"/>
        <v/>
      </c>
      <c r="J134" s="32" t="str">
        <f t="shared" si="27"/>
        <v/>
      </c>
      <c r="K134" s="32" t="str">
        <f t="shared" si="27"/>
        <v/>
      </c>
      <c r="L134" s="32" t="str">
        <f t="shared" si="27"/>
        <v/>
      </c>
      <c r="M134" s="32" t="str">
        <f t="shared" si="27"/>
        <v/>
      </c>
      <c r="N134" s="32" t="str">
        <f t="shared" si="27"/>
        <v/>
      </c>
      <c r="O134" s="32" t="str">
        <f t="shared" si="27"/>
        <v/>
      </c>
      <c r="P134" s="32" t="str">
        <f t="shared" si="27"/>
        <v/>
      </c>
      <c r="Q134" s="32" t="str">
        <f t="shared" si="27"/>
        <v/>
      </c>
      <c r="R134" s="32" t="str">
        <f t="shared" si="27"/>
        <v/>
      </c>
      <c r="S134" s="32" t="str">
        <f t="shared" si="27"/>
        <v/>
      </c>
      <c r="T134" s="32" t="str">
        <f t="shared" si="27"/>
        <v/>
      </c>
      <c r="U134" s="32" t="str">
        <f t="shared" si="27"/>
        <v/>
      </c>
      <c r="V134" s="32" t="str">
        <f t="shared" si="27"/>
        <v/>
      </c>
      <c r="W134" s="32" t="str">
        <f t="shared" si="27"/>
        <v/>
      </c>
      <c r="X134" s="32" t="str">
        <f t="shared" si="27"/>
        <v/>
      </c>
      <c r="Y134" s="32" t="str">
        <f t="shared" si="27"/>
        <v/>
      </c>
      <c r="Z134" s="32" t="str">
        <f t="shared" si="27"/>
        <v/>
      </c>
      <c r="AA134" s="32" t="str">
        <f t="shared" si="27"/>
        <v/>
      </c>
      <c r="AB134" s="32" t="str">
        <f t="shared" si="27"/>
        <v/>
      </c>
      <c r="AC134" s="32" t="str">
        <f t="shared" si="27"/>
        <v/>
      </c>
      <c r="AD134" s="32" t="str">
        <f t="shared" si="27"/>
        <v/>
      </c>
      <c r="AE134" s="32" t="str">
        <f t="shared" si="27"/>
        <v/>
      </c>
      <c r="AF134" s="32" t="str">
        <f t="shared" si="27"/>
        <v/>
      </c>
      <c r="AG134" s="32" t="str">
        <f t="shared" si="27"/>
        <v/>
      </c>
      <c r="AH134" s="32" t="str">
        <f>IFERROR(IF(DAY(AG134+1)=1,"",AG134+1),"")</f>
        <v/>
      </c>
      <c r="AI134" s="32" t="str">
        <f>IFERROR(IF(AND(DAY(AG134+2)&gt;=1,DAY(AG134+2)&lt;=2),"",AG134+2),"")</f>
        <v/>
      </c>
      <c r="AJ134" s="33" t="str">
        <f>IFERROR(IF(AND(DAY(AG134+3)&gt;=1,DAY(AG134+3)&lt;=3),"",AG134+3),"")</f>
        <v/>
      </c>
      <c r="AL134" s="159"/>
      <c r="AM134" s="160"/>
      <c r="AN134" s="160"/>
      <c r="AO134" s="160"/>
      <c r="AP134" s="160"/>
      <c r="AQ134" s="143"/>
      <c r="AR134" s="169" t="s">
        <v>96</v>
      </c>
      <c r="AS134" s="169" t="s">
        <v>97</v>
      </c>
      <c r="AT134" s="169" t="s">
        <v>101</v>
      </c>
      <c r="AU134" s="169" t="s">
        <v>98</v>
      </c>
      <c r="AV134" s="152"/>
      <c r="AW134" s="143"/>
      <c r="AX134" s="143"/>
      <c r="AY134" s="149"/>
      <c r="BB134" s="18">
        <f t="shared" si="16"/>
        <v>126</v>
      </c>
      <c r="BC134" s="28"/>
      <c r="BD134" s="64"/>
      <c r="BE134" s="64"/>
      <c r="BF134" s="64"/>
    </row>
    <row r="135" spans="1:58" ht="19">
      <c r="A135" s="69" t="s">
        <v>17</v>
      </c>
      <c r="D135" s="106" t="s">
        <v>3</v>
      </c>
      <c r="E135" s="107"/>
      <c r="F135" s="34" t="str">
        <f t="shared" ref="F135:AJ135" si="28">TEXT(F134,"aaa")</f>
        <v/>
      </c>
      <c r="G135" s="34" t="str">
        <f t="shared" si="28"/>
        <v/>
      </c>
      <c r="H135" s="34" t="str">
        <f t="shared" si="28"/>
        <v/>
      </c>
      <c r="I135" s="34" t="str">
        <f t="shared" si="28"/>
        <v/>
      </c>
      <c r="J135" s="34" t="str">
        <f t="shared" si="28"/>
        <v/>
      </c>
      <c r="K135" s="34" t="str">
        <f t="shared" si="28"/>
        <v/>
      </c>
      <c r="L135" s="34" t="str">
        <f t="shared" si="28"/>
        <v/>
      </c>
      <c r="M135" s="34" t="str">
        <f t="shared" si="28"/>
        <v/>
      </c>
      <c r="N135" s="34" t="str">
        <f t="shared" si="28"/>
        <v/>
      </c>
      <c r="O135" s="34" t="str">
        <f t="shared" si="28"/>
        <v/>
      </c>
      <c r="P135" s="34" t="str">
        <f t="shared" si="28"/>
        <v/>
      </c>
      <c r="Q135" s="34" t="str">
        <f t="shared" si="28"/>
        <v/>
      </c>
      <c r="R135" s="34" t="str">
        <f t="shared" si="28"/>
        <v/>
      </c>
      <c r="S135" s="34" t="str">
        <f t="shared" si="28"/>
        <v/>
      </c>
      <c r="T135" s="34" t="str">
        <f t="shared" si="28"/>
        <v/>
      </c>
      <c r="U135" s="34" t="str">
        <f t="shared" si="28"/>
        <v/>
      </c>
      <c r="V135" s="34" t="str">
        <f t="shared" si="28"/>
        <v/>
      </c>
      <c r="W135" s="34" t="str">
        <f t="shared" si="28"/>
        <v/>
      </c>
      <c r="X135" s="34" t="str">
        <f t="shared" si="28"/>
        <v/>
      </c>
      <c r="Y135" s="34" t="str">
        <f t="shared" si="28"/>
        <v/>
      </c>
      <c r="Z135" s="34" t="str">
        <f t="shared" si="28"/>
        <v/>
      </c>
      <c r="AA135" s="34" t="str">
        <f t="shared" si="28"/>
        <v/>
      </c>
      <c r="AB135" s="34" t="str">
        <f t="shared" si="28"/>
        <v/>
      </c>
      <c r="AC135" s="34" t="str">
        <f t="shared" si="28"/>
        <v/>
      </c>
      <c r="AD135" s="34" t="str">
        <f t="shared" si="28"/>
        <v/>
      </c>
      <c r="AE135" s="34" t="str">
        <f t="shared" si="28"/>
        <v/>
      </c>
      <c r="AF135" s="34" t="str">
        <f t="shared" si="28"/>
        <v/>
      </c>
      <c r="AG135" s="34" t="str">
        <f t="shared" si="28"/>
        <v/>
      </c>
      <c r="AH135" s="34" t="str">
        <f t="shared" si="28"/>
        <v/>
      </c>
      <c r="AI135" s="34" t="str">
        <f t="shared" si="28"/>
        <v/>
      </c>
      <c r="AJ135" s="35" t="str">
        <f t="shared" si="28"/>
        <v/>
      </c>
      <c r="AL135" s="159"/>
      <c r="AM135" s="160"/>
      <c r="AN135" s="160"/>
      <c r="AO135" s="160"/>
      <c r="AP135" s="160"/>
      <c r="AQ135" s="143"/>
      <c r="AR135" s="170"/>
      <c r="AS135" s="172"/>
      <c r="AT135" s="170"/>
      <c r="AU135" s="170"/>
      <c r="AV135" s="152"/>
      <c r="AW135" s="143"/>
      <c r="AX135" s="143"/>
      <c r="AY135" s="149"/>
      <c r="BB135" s="18">
        <f t="shared" si="16"/>
        <v>127</v>
      </c>
      <c r="BC135" s="28"/>
      <c r="BD135" s="64"/>
      <c r="BE135" s="64"/>
      <c r="BF135" s="64"/>
    </row>
    <row r="136" spans="1:58" ht="19">
      <c r="A136" s="69" t="s">
        <v>17</v>
      </c>
      <c r="D136" s="106" t="s">
        <v>8</v>
      </c>
      <c r="E136" s="107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7"/>
      <c r="AL136" s="159"/>
      <c r="AM136" s="160"/>
      <c r="AN136" s="160"/>
      <c r="AO136" s="160"/>
      <c r="AP136" s="160"/>
      <c r="AQ136" s="143"/>
      <c r="AR136" s="170"/>
      <c r="AS136" s="172"/>
      <c r="AT136" s="170"/>
      <c r="AU136" s="170"/>
      <c r="AV136" s="152"/>
      <c r="AW136" s="143"/>
      <c r="AX136" s="143"/>
      <c r="AY136" s="149"/>
      <c r="BB136" s="18">
        <f t="shared" si="16"/>
        <v>128</v>
      </c>
      <c r="BC136" s="28"/>
      <c r="BD136" s="64"/>
      <c r="BE136" s="64"/>
      <c r="BF136" s="64"/>
    </row>
    <row r="137" spans="1:58" ht="18.75" customHeight="1">
      <c r="A137" s="69" t="s">
        <v>17</v>
      </c>
      <c r="D137" s="163" t="s">
        <v>7</v>
      </c>
      <c r="E137" s="164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  <c r="AA137" s="120"/>
      <c r="AB137" s="120"/>
      <c r="AC137" s="120"/>
      <c r="AD137" s="120"/>
      <c r="AE137" s="120"/>
      <c r="AF137" s="120"/>
      <c r="AG137" s="120"/>
      <c r="AH137" s="120"/>
      <c r="AI137" s="120"/>
      <c r="AJ137" s="123"/>
      <c r="AL137" s="159"/>
      <c r="AM137" s="160"/>
      <c r="AN137" s="160"/>
      <c r="AO137" s="160"/>
      <c r="AP137" s="160"/>
      <c r="AQ137" s="143"/>
      <c r="AR137" s="170"/>
      <c r="AS137" s="172"/>
      <c r="AT137" s="170"/>
      <c r="AU137" s="170"/>
      <c r="AV137" s="152"/>
      <c r="AW137" s="143"/>
      <c r="AX137" s="143"/>
      <c r="AY137" s="149"/>
      <c r="BB137" s="18">
        <f t="shared" si="16"/>
        <v>129</v>
      </c>
      <c r="BC137" s="28"/>
      <c r="BD137" s="64"/>
      <c r="BE137" s="64"/>
      <c r="BF137" s="64"/>
    </row>
    <row r="138" spans="1:58" ht="19">
      <c r="A138" s="69" t="s">
        <v>17</v>
      </c>
      <c r="D138" s="165"/>
      <c r="E138" s="166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4"/>
      <c r="AL138" s="159"/>
      <c r="AM138" s="160"/>
      <c r="AN138" s="160"/>
      <c r="AO138" s="160"/>
      <c r="AP138" s="160"/>
      <c r="AQ138" s="144"/>
      <c r="AR138" s="171"/>
      <c r="AS138" s="171"/>
      <c r="AT138" s="171"/>
      <c r="AU138" s="171"/>
      <c r="AV138" s="144"/>
      <c r="AW138" s="144"/>
      <c r="AX138" s="143"/>
      <c r="AY138" s="149"/>
      <c r="BB138" s="18">
        <f t="shared" ref="BB138:BB201" si="29">ROW()-8</f>
        <v>130</v>
      </c>
      <c r="BC138" s="28"/>
      <c r="BD138" s="64"/>
      <c r="BE138" s="64"/>
      <c r="BF138" s="64"/>
    </row>
    <row r="139" spans="1:58" ht="19">
      <c r="A139" s="69" t="s">
        <v>17</v>
      </c>
      <c r="D139" s="165"/>
      <c r="E139" s="166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4"/>
      <c r="AL139" s="161"/>
      <c r="AM139" s="162"/>
      <c r="AN139" s="162"/>
      <c r="AO139" s="162"/>
      <c r="AP139" s="162"/>
      <c r="AQ139" s="145"/>
      <c r="AR139" s="171"/>
      <c r="AS139" s="171"/>
      <c r="AT139" s="171"/>
      <c r="AU139" s="171"/>
      <c r="AV139" s="145"/>
      <c r="AW139" s="145"/>
      <c r="AX139" s="143"/>
      <c r="AY139" s="149"/>
      <c r="BB139" s="18">
        <f t="shared" si="29"/>
        <v>131</v>
      </c>
      <c r="BC139" s="28"/>
      <c r="BD139" s="64"/>
      <c r="BE139" s="64"/>
      <c r="BF139" s="64"/>
    </row>
    <row r="140" spans="1:58" ht="19">
      <c r="A140" s="69" t="s">
        <v>17</v>
      </c>
      <c r="D140" s="165"/>
      <c r="E140" s="166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4"/>
      <c r="AL140" s="126"/>
      <c r="AM140" s="127"/>
      <c r="AN140" s="127"/>
      <c r="AO140" s="127"/>
      <c r="AP140" s="127"/>
      <c r="AQ140" s="55" t="s">
        <v>30</v>
      </c>
      <c r="AR140" s="55" t="s">
        <v>17</v>
      </c>
      <c r="AS140" s="55" t="s">
        <v>12</v>
      </c>
      <c r="AT140" s="55" t="s">
        <v>149</v>
      </c>
      <c r="AU140" s="55" t="s">
        <v>14</v>
      </c>
      <c r="AV140" s="55" t="s">
        <v>20</v>
      </c>
      <c r="AW140" s="55" t="s">
        <v>34</v>
      </c>
      <c r="AX140" s="147"/>
      <c r="AY140" s="149"/>
      <c r="BB140" s="18">
        <f t="shared" si="29"/>
        <v>132</v>
      </c>
      <c r="BC140" s="28"/>
      <c r="BD140" s="64"/>
      <c r="BE140" s="64"/>
      <c r="BF140" s="64"/>
    </row>
    <row r="141" spans="1:58" ht="19">
      <c r="A141" s="69" t="s">
        <v>17</v>
      </c>
      <c r="D141" s="165"/>
      <c r="E141" s="166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  <c r="AI141" s="121"/>
      <c r="AJ141" s="124"/>
      <c r="AL141" s="128" t="s">
        <v>102</v>
      </c>
      <c r="AM141" s="129"/>
      <c r="AN141" s="110">
        <v>1</v>
      </c>
      <c r="AO141" s="109"/>
      <c r="AP141" s="109"/>
      <c r="AQ141" s="56">
        <f>IF(COUNTIF(F145:AJ145,"")=31,0,COUNTIFS(F133:AJ133,AN141,F145:AJ145,"")+COUNTIFS(F133:AJ133,AN141,F145:AJ145,"■")+COUNTIFS(F133:AJ133,AN141,F145:AJ145,"★")+COUNTIFS(F133:AJ133,AN141,F145:AJ145,"▲")+COUNTIFS(F133:AJ133,AN141,F145:AJ145,"◎"))</f>
        <v>0</v>
      </c>
      <c r="AR141" s="56">
        <f>IF(COUNTIF(F145:AJ145,"")=31,0,COUNTIFS(F133:AJ133,AN141,F145:AJ145,"■"))</f>
        <v>0</v>
      </c>
      <c r="AS141" s="56">
        <f>IF(COUNTIF(F145:AJ145,"")=31,0,COUNTIFS(F133:AJ133,AN141,F145:AJ145,"★"))</f>
        <v>0</v>
      </c>
      <c r="AT141" s="56">
        <f>IF(COUNTIF(F145:AJ145,"")=31,0,COUNTIFS(F133:AJ133,AN141,F145:AJ145,"▲"))</f>
        <v>0</v>
      </c>
      <c r="AU141" s="56">
        <f>IF(COUNTIF(F145:AJ145,"")=31,0,COUNTIFS(F133:AJ133,AN141,F145:AJ145,"◎"))</f>
        <v>0</v>
      </c>
      <c r="AV141" s="56">
        <f t="shared" ref="AV141:AV146" si="30">SUM(AR141,AS141,AT141,AU141)</f>
        <v>0</v>
      </c>
      <c r="AW141" s="57" t="str">
        <f t="shared" ref="AW141:AW148" si="31">IFERROR(ROUNDDOWN(AV141/AQ141,3),"***")</f>
        <v>***</v>
      </c>
      <c r="AX141" s="36"/>
      <c r="AY141" s="140" t="str">
        <f>IF(COUNTA(AX141:AX146)=0,"",IF(AND(COUNTIF(AX141:AX146,"○")=0,COUNTIF(AX141:AX146,"×")=0),"－",IF(COUNTIF(AX141:AX146,"×")&gt;=1,"×","○")))</f>
        <v/>
      </c>
      <c r="BB141" s="92">
        <f t="shared" si="29"/>
        <v>133</v>
      </c>
      <c r="BC141" s="93" t="str">
        <f>IF(COUNTIF(F145:AJ145,"")=31,"",F132)</f>
        <v/>
      </c>
      <c r="BD141" s="94" t="str">
        <f>AY141</f>
        <v/>
      </c>
      <c r="BE141" s="95" t="str">
        <f>IF(AY147=0,"",AY147)</f>
        <v/>
      </c>
      <c r="BF141" s="95" t="str">
        <f>IF(AY148=0,"",AY148)</f>
        <v/>
      </c>
    </row>
    <row r="142" spans="1:58" ht="19">
      <c r="A142" s="69" t="s">
        <v>17</v>
      </c>
      <c r="D142" s="165"/>
      <c r="E142" s="166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  <c r="AI142" s="121"/>
      <c r="AJ142" s="124"/>
      <c r="AL142" s="130"/>
      <c r="AM142" s="129"/>
      <c r="AN142" s="108">
        <v>2</v>
      </c>
      <c r="AO142" s="109"/>
      <c r="AP142" s="109"/>
      <c r="AQ142" s="56">
        <f>IF(COUNTIF(F145:AJ145,"")=31,0,COUNTIFS(F133:AJ133,AN142,F145:AJ145,"")+COUNTIFS(F133:AJ133,AN142,F145:AJ145,"■")+COUNTIFS(F133:AJ133,AN142,F145:AJ145,"★")+COUNTIFS(F133:AJ133,AN142,F145:AJ145,"▲")+COUNTIFS(F133:AJ133,AN142,F145:AJ145,"◎"))</f>
        <v>0</v>
      </c>
      <c r="AR142" s="56">
        <f>IF(COUNTIF(F145:AJ145,"")=31,0,COUNTIFS(F133:AJ133,AN142,F145:AJ145,"■"))</f>
        <v>0</v>
      </c>
      <c r="AS142" s="56">
        <f>IF(COUNTIF(F145:AJ145,"")=31,0,COUNTIFS(F133:AJ133,AN142,F145:AJ145,"★"))</f>
        <v>0</v>
      </c>
      <c r="AT142" s="56">
        <f>IF(COUNTIF(F145:AJ145,"")=31,0,COUNTIFS(F133:AJ133,AN142,F145:AJ145,"▲"))</f>
        <v>0</v>
      </c>
      <c r="AU142" s="56">
        <f>IF(COUNTIF(F145:AJ145,"")=31,0,COUNTIFS(F133:AJ133,AN142,F145:AJ145,"◎"))</f>
        <v>0</v>
      </c>
      <c r="AV142" s="56">
        <f t="shared" si="30"/>
        <v>0</v>
      </c>
      <c r="AW142" s="57" t="str">
        <f t="shared" si="31"/>
        <v>***</v>
      </c>
      <c r="AX142" s="36"/>
      <c r="AY142" s="141"/>
      <c r="BB142" s="18">
        <f t="shared" si="29"/>
        <v>134</v>
      </c>
      <c r="BC142" s="28"/>
      <c r="BD142" s="73"/>
      <c r="BE142" s="64"/>
      <c r="BF142" s="64"/>
    </row>
    <row r="143" spans="1:58" ht="19">
      <c r="A143" s="69" t="s">
        <v>17</v>
      </c>
      <c r="D143" s="167"/>
      <c r="E143" s="168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  <c r="U143" s="122"/>
      <c r="V143" s="122"/>
      <c r="W143" s="122"/>
      <c r="X143" s="122"/>
      <c r="Y143" s="122"/>
      <c r="Z143" s="122"/>
      <c r="AA143" s="122"/>
      <c r="AB143" s="122"/>
      <c r="AC143" s="122"/>
      <c r="AD143" s="122"/>
      <c r="AE143" s="122"/>
      <c r="AF143" s="122"/>
      <c r="AG143" s="122"/>
      <c r="AH143" s="122"/>
      <c r="AI143" s="122"/>
      <c r="AJ143" s="125"/>
      <c r="AL143" s="130"/>
      <c r="AM143" s="129"/>
      <c r="AN143" s="110">
        <v>3</v>
      </c>
      <c r="AO143" s="109"/>
      <c r="AP143" s="109"/>
      <c r="AQ143" s="56">
        <f>IF(COUNTIF(F145:AJ145,"")=31,0,COUNTIFS(F133:AJ133,AN143,F145:AJ145,"")+COUNTIFS(F133:AJ133,AN143,F145:AJ145,"■")+COUNTIFS(F133:AJ133,AN143,F145:AJ145,"★")+COUNTIFS(F133:AJ133,AN143,F145:AJ145,"▲")+COUNTIFS(F133:AJ133,AN143,F145:AJ145,"◎"))</f>
        <v>0</v>
      </c>
      <c r="AR143" s="56">
        <f>IF(COUNTIF(F145:AJ145,"")=31,0,COUNTIFS(F133:AJ133,AN143,F145:AJ145,"■"))</f>
        <v>0</v>
      </c>
      <c r="AS143" s="56">
        <f>IF(COUNTIF(F145:AJ145,"")=31,0,COUNTIFS(F133:AJ133,AN143,F145:AJ145,"★"))</f>
        <v>0</v>
      </c>
      <c r="AT143" s="56">
        <f>IF(COUNTIF(F145:AJ145,"")=31,0,COUNTIFS(F133:AJ133,AN143,F145:AJ145,"▲"))</f>
        <v>0</v>
      </c>
      <c r="AU143" s="56">
        <f>IF(COUNTIF(F145:AJ145,"")=31,0,COUNTIFS(F133:AJ133,AN143,F145:AJ145,"◎"))</f>
        <v>0</v>
      </c>
      <c r="AV143" s="56">
        <f t="shared" si="30"/>
        <v>0</v>
      </c>
      <c r="AW143" s="57" t="str">
        <f t="shared" si="31"/>
        <v>***</v>
      </c>
      <c r="AX143" s="36"/>
      <c r="AY143" s="141"/>
      <c r="BB143" s="18">
        <f t="shared" si="29"/>
        <v>135</v>
      </c>
      <c r="BC143" s="28"/>
      <c r="BD143" s="73"/>
      <c r="BE143" s="64"/>
      <c r="BF143" s="64"/>
    </row>
    <row r="144" spans="1:58" ht="19">
      <c r="A144" s="69" t="s">
        <v>17</v>
      </c>
      <c r="D144" s="106" t="s">
        <v>4</v>
      </c>
      <c r="E144" s="107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8"/>
      <c r="AC144" s="36"/>
      <c r="AD144" s="36"/>
      <c r="AE144" s="36"/>
      <c r="AF144" s="36"/>
      <c r="AG144" s="36"/>
      <c r="AH144" s="36"/>
      <c r="AI144" s="36"/>
      <c r="AJ144" s="37"/>
      <c r="AL144" s="130"/>
      <c r="AM144" s="129"/>
      <c r="AN144" s="108">
        <v>4</v>
      </c>
      <c r="AO144" s="109"/>
      <c r="AP144" s="109"/>
      <c r="AQ144" s="56">
        <f>IF(COUNTIF(F145:AJ145,"")=31,0,COUNTIFS(F133:AJ133,AN144,F145:AJ145,"")+COUNTIFS(F133:AJ133,AN144,F145:AJ145,"■")+COUNTIFS(F133:AJ133,AN144,F145:AJ145,"★")+COUNTIFS(F133:AJ133,AN144,F145:AJ145,"▲")+COUNTIFS(F133:AJ133,AN144,F145:AJ145,"◎"))</f>
        <v>0</v>
      </c>
      <c r="AR144" s="56">
        <f>COUNTIFS(F133:AJ133,AN144,F145:AJ145,"■")</f>
        <v>0</v>
      </c>
      <c r="AS144" s="56">
        <f>COUNTIFS(F133:AJ133,AN144,F145:AJ145,"★")</f>
        <v>0</v>
      </c>
      <c r="AT144" s="56">
        <f>COUNTIFS(F133:AJ133,AN144,F145:AJ145,"▲")</f>
        <v>0</v>
      </c>
      <c r="AU144" s="56">
        <f>COUNTIFS(F133:AJ133,AN144,F145:AJ145,"◎")</f>
        <v>0</v>
      </c>
      <c r="AV144" s="56">
        <f t="shared" si="30"/>
        <v>0</v>
      </c>
      <c r="AW144" s="57" t="str">
        <f t="shared" si="31"/>
        <v>***</v>
      </c>
      <c r="AX144" s="36"/>
      <c r="AY144" s="141"/>
      <c r="BB144" s="18">
        <f t="shared" si="29"/>
        <v>136</v>
      </c>
      <c r="BC144" s="28"/>
      <c r="BD144" s="73"/>
      <c r="BE144" s="64"/>
      <c r="BF144" s="64"/>
    </row>
    <row r="145" spans="1:58" ht="19">
      <c r="A145" s="69" t="s">
        <v>17</v>
      </c>
      <c r="D145" s="106" t="s">
        <v>5</v>
      </c>
      <c r="E145" s="107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40"/>
      <c r="AL145" s="130"/>
      <c r="AM145" s="129"/>
      <c r="AN145" s="110">
        <v>5</v>
      </c>
      <c r="AO145" s="109"/>
      <c r="AP145" s="109"/>
      <c r="AQ145" s="56">
        <f>IF(COUNTIF(F145:AJ145,"")=31,0,COUNTIFS(F133:AJ133,AN145,F145:AJ145,"")+COUNTIFS(F133:AJ133,AN145,F145:AJ145,"■")+COUNTIFS(F133:AJ133,AN145,F145:AJ145,"★")+COUNTIFS(F133:AJ133,AN145,F145:AJ145,"▲")+COUNTIFS(F133:AJ133,AN145,F145:AJ145,"◎"))</f>
        <v>0</v>
      </c>
      <c r="AR145" s="56">
        <f>IF(COUNTIF(F145:AJ145,"")=31,0,COUNTIFS(F133:AJ133,AN145,F145:AJ145,"■"))</f>
        <v>0</v>
      </c>
      <c r="AS145" s="56">
        <f>IF(COUNTIF(F145:AJ145,"")=31,0,COUNTIFS(F133:AJ133,AN145,F145:AJ145,"★"))</f>
        <v>0</v>
      </c>
      <c r="AT145" s="56">
        <f>IF(COUNTIF(F145:AJ145,"")=31,0,COUNTIFS(F133:AJ133,AN145,F145:AJ145,"▲"))</f>
        <v>0</v>
      </c>
      <c r="AU145" s="56">
        <f>IF(COUNTIF(F145:AJ145,"")=31,0,COUNTIFS(F133:AJ133,AN145,F145:AJ145,"◎"))</f>
        <v>0</v>
      </c>
      <c r="AV145" s="56">
        <f t="shared" si="30"/>
        <v>0</v>
      </c>
      <c r="AW145" s="57" t="str">
        <f t="shared" si="31"/>
        <v>***</v>
      </c>
      <c r="AX145" s="36"/>
      <c r="AY145" s="141"/>
      <c r="BB145" s="18">
        <f t="shared" si="29"/>
        <v>137</v>
      </c>
      <c r="BC145" s="28"/>
      <c r="BD145" s="73"/>
      <c r="BE145" s="64"/>
      <c r="BF145" s="64"/>
    </row>
    <row r="146" spans="1:58" ht="19">
      <c r="A146" s="69" t="s">
        <v>17</v>
      </c>
      <c r="D146" s="111" t="s">
        <v>0</v>
      </c>
      <c r="E146" s="112"/>
      <c r="F146" s="117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9"/>
      <c r="AK146" s="42"/>
      <c r="AL146" s="130"/>
      <c r="AM146" s="129"/>
      <c r="AN146" s="108">
        <v>6</v>
      </c>
      <c r="AO146" s="109"/>
      <c r="AP146" s="109"/>
      <c r="AQ146" s="56">
        <f>IF(COUNTIF(F145:AJ145,"")=31,0,COUNTIFS(F133:AJ133,AN146,F145:AJ145,"")+COUNTIFS(F133:AJ133,AN146,F145:AJ145,"■")+COUNTIFS(F133:AJ133,AN146,F145:AJ145,"★")+COUNTIFS(F133:AJ133,AN146,F145:AJ145,"▲")+COUNTIFS(F133:AJ133,AN146,F145:AJ145,"◎"))</f>
        <v>0</v>
      </c>
      <c r="AR146" s="56">
        <f>IF(COUNTIF(F145:AJ145,"")=31,0,COUNTIFS(F133:AJ133,AN146,F145:AJ145,"■"))</f>
        <v>0</v>
      </c>
      <c r="AS146" s="56">
        <f>IF(COUNTIF(F145:AJ145,"")=31,0,COUNTIFS(F133:AJ133,AN146,F145:AJ145,"★"))</f>
        <v>0</v>
      </c>
      <c r="AT146" s="56">
        <f>IF(COUNTIF(F145:AJ145,"")=31,0,COUNTIFS(F133:AJ133,AN146,F145:AJ145,"▲"))</f>
        <v>0</v>
      </c>
      <c r="AU146" s="56">
        <f>IF(COUNTIF(F145:AJ145,"")=31,0,COUNTIFS(F133:AJ133,AN146,F145:AJ145,"◎"))</f>
        <v>0</v>
      </c>
      <c r="AV146" s="56">
        <f t="shared" si="30"/>
        <v>0</v>
      </c>
      <c r="AW146" s="57" t="str">
        <f t="shared" si="31"/>
        <v>***</v>
      </c>
      <c r="AX146" s="36"/>
      <c r="AY146" s="141"/>
      <c r="BB146" s="18">
        <f t="shared" si="29"/>
        <v>138</v>
      </c>
      <c r="BC146" s="28"/>
      <c r="BD146" s="73"/>
      <c r="BE146" s="64"/>
      <c r="BF146" s="64"/>
    </row>
    <row r="147" spans="1:58" ht="19">
      <c r="A147" s="69" t="s">
        <v>17</v>
      </c>
      <c r="D147" s="113"/>
      <c r="E147" s="114"/>
      <c r="F147" s="131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  <c r="AC147" s="132"/>
      <c r="AD147" s="132"/>
      <c r="AE147" s="132"/>
      <c r="AF147" s="132"/>
      <c r="AG147" s="132"/>
      <c r="AH147" s="132"/>
      <c r="AI147" s="132"/>
      <c r="AJ147" s="133"/>
      <c r="AK147" s="42"/>
      <c r="AL147" s="106" t="s">
        <v>32</v>
      </c>
      <c r="AM147" s="107"/>
      <c r="AN147" s="107"/>
      <c r="AO147" s="109"/>
      <c r="AP147" s="109"/>
      <c r="AQ147" s="56">
        <f t="shared" ref="AQ147:AV147" si="32">SUM(AQ141:AQ146)</f>
        <v>0</v>
      </c>
      <c r="AR147" s="56">
        <f t="shared" si="32"/>
        <v>0</v>
      </c>
      <c r="AS147" s="56">
        <f t="shared" si="32"/>
        <v>0</v>
      </c>
      <c r="AT147" s="56">
        <f t="shared" si="32"/>
        <v>0</v>
      </c>
      <c r="AU147" s="56">
        <f t="shared" si="32"/>
        <v>0</v>
      </c>
      <c r="AV147" s="56">
        <f t="shared" si="32"/>
        <v>0</v>
      </c>
      <c r="AW147" s="57" t="str">
        <f t="shared" si="31"/>
        <v>***</v>
      </c>
      <c r="AX147" s="62"/>
      <c r="AY147" s="37"/>
      <c r="BB147" s="18">
        <f t="shared" si="29"/>
        <v>139</v>
      </c>
      <c r="BC147" s="28"/>
      <c r="BD147" s="64"/>
      <c r="BE147" s="64"/>
      <c r="BF147" s="64"/>
    </row>
    <row r="148" spans="1:58" ht="19.5" thickBot="1">
      <c r="A148" s="69" t="s">
        <v>17</v>
      </c>
      <c r="D148" s="115"/>
      <c r="E148" s="116"/>
      <c r="F148" s="134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6"/>
      <c r="AK148" s="43"/>
      <c r="AL148" s="137" t="s">
        <v>31</v>
      </c>
      <c r="AM148" s="138"/>
      <c r="AN148" s="138"/>
      <c r="AO148" s="139"/>
      <c r="AP148" s="139"/>
      <c r="AQ148" s="58">
        <f>IF(COUNTIF(F145:AJ145,"")=31,0,AQ117+AQ147)</f>
        <v>0</v>
      </c>
      <c r="AR148" s="58">
        <f>IF(COUNTIF(F145:AJ145,"")=31,0,AR117+AR147)</f>
        <v>0</v>
      </c>
      <c r="AS148" s="58">
        <f>IF(COUNTIF(F145:AJ145,"")=31,0,AS117+AS147)</f>
        <v>0</v>
      </c>
      <c r="AT148" s="58">
        <f>IF(COUNTIF(F145:AJ145,"")=31,0,AT117+AT147)</f>
        <v>0</v>
      </c>
      <c r="AU148" s="58">
        <f>IF(COUNTIF(F145:AJ145,"")=31,0,AU117+AU147)</f>
        <v>0</v>
      </c>
      <c r="AV148" s="58">
        <f>IF(COUNTIF(F145:AJ145,"")=31,0,AV117+AV147)</f>
        <v>0</v>
      </c>
      <c r="AW148" s="59" t="str">
        <f t="shared" si="31"/>
        <v>***</v>
      </c>
      <c r="AX148" s="63"/>
      <c r="AY148" s="60"/>
      <c r="BB148" s="18">
        <f t="shared" si="29"/>
        <v>140</v>
      </c>
      <c r="BC148" s="28"/>
      <c r="BD148" s="64"/>
      <c r="BE148" s="64"/>
      <c r="BF148" s="64"/>
    </row>
    <row r="149" spans="1:58" ht="14">
      <c r="A149" s="74" t="s">
        <v>17</v>
      </c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BB149" s="18">
        <f t="shared" si="29"/>
        <v>141</v>
      </c>
      <c r="BC149" s="28"/>
      <c r="BD149" s="64"/>
      <c r="BE149" s="64"/>
      <c r="BF149" s="64"/>
    </row>
    <row r="150" spans="1:58" ht="14">
      <c r="A150" s="74" t="s">
        <v>17</v>
      </c>
      <c r="B150" s="75"/>
      <c r="D150" s="79" t="s">
        <v>146</v>
      </c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80"/>
      <c r="AT150" s="80"/>
      <c r="AU150" s="80"/>
      <c r="AV150" s="80"/>
      <c r="AW150" s="80"/>
      <c r="AX150" s="80"/>
      <c r="AY150" s="80"/>
      <c r="BB150" s="18">
        <f t="shared" si="29"/>
        <v>142</v>
      </c>
      <c r="BC150" s="28"/>
      <c r="BD150" s="64"/>
      <c r="BE150" s="64"/>
      <c r="BF150" s="64"/>
    </row>
    <row r="151" spans="1:58" ht="14">
      <c r="A151" s="74" t="s">
        <v>17</v>
      </c>
      <c r="B151" s="75"/>
      <c r="D151" s="79" t="s">
        <v>147</v>
      </c>
      <c r="E151" s="80"/>
      <c r="F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80"/>
      <c r="AT151" s="80"/>
      <c r="AU151" s="80"/>
      <c r="AV151" s="80"/>
      <c r="AW151" s="80"/>
      <c r="AX151" s="80"/>
      <c r="AY151" s="80"/>
      <c r="BB151" s="18">
        <f t="shared" si="29"/>
        <v>143</v>
      </c>
      <c r="BC151" s="28"/>
      <c r="BD151" s="64"/>
      <c r="BE151" s="64"/>
      <c r="BF151" s="64"/>
    </row>
    <row r="152" spans="1:58" ht="14">
      <c r="A152" s="74" t="s">
        <v>17</v>
      </c>
      <c r="B152" s="75"/>
      <c r="D152" s="79" t="s">
        <v>139</v>
      </c>
      <c r="E152" s="85"/>
      <c r="F152" s="85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S152" s="80"/>
      <c r="AT152" s="80"/>
      <c r="AU152" s="80"/>
      <c r="AV152" s="80"/>
      <c r="AW152" s="80"/>
      <c r="AX152" s="80"/>
      <c r="AY152" s="80"/>
      <c r="BB152" s="18">
        <f t="shared" si="29"/>
        <v>144</v>
      </c>
      <c r="BC152" s="28"/>
      <c r="BD152" s="64"/>
      <c r="BE152" s="64"/>
      <c r="BF152" s="64"/>
    </row>
    <row r="153" spans="1:58" ht="14">
      <c r="A153" s="74" t="s">
        <v>17</v>
      </c>
      <c r="B153" s="75"/>
      <c r="D153" s="80" t="s">
        <v>150</v>
      </c>
      <c r="E153" s="80"/>
      <c r="F153" s="80"/>
      <c r="I153" s="80"/>
      <c r="J153" s="80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BB153" s="18">
        <f t="shared" si="29"/>
        <v>145</v>
      </c>
      <c r="BC153" s="28"/>
      <c r="BD153" s="64"/>
      <c r="BE153" s="64"/>
      <c r="BF153" s="64"/>
    </row>
    <row r="154" spans="1:58" s="75" customFormat="1" ht="14">
      <c r="A154" s="74" t="s">
        <v>17</v>
      </c>
      <c r="C154" s="1"/>
      <c r="D154" s="79" t="s">
        <v>93</v>
      </c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83"/>
      <c r="AC154" s="79"/>
      <c r="AD154" s="79"/>
      <c r="AE154" s="79"/>
      <c r="AF154" s="79"/>
      <c r="AG154" s="79"/>
      <c r="AH154" s="79"/>
      <c r="AI154" s="79"/>
      <c r="AJ154" s="79"/>
      <c r="AK154" s="84"/>
      <c r="AL154" s="86"/>
      <c r="AM154" s="86"/>
      <c r="AN154" s="86"/>
      <c r="AO154" s="86"/>
      <c r="AP154" s="86"/>
      <c r="AQ154" s="86"/>
      <c r="AR154" s="86"/>
      <c r="AS154" s="86"/>
      <c r="AT154" s="86"/>
      <c r="AU154" s="86"/>
      <c r="AV154" s="86"/>
      <c r="AW154" s="86"/>
      <c r="AX154" s="86"/>
      <c r="AY154" s="86"/>
      <c r="BB154" s="76">
        <f t="shared" si="29"/>
        <v>146</v>
      </c>
      <c r="BC154" s="77"/>
      <c r="BD154" s="78"/>
      <c r="BE154" s="78"/>
      <c r="BF154" s="78"/>
    </row>
    <row r="155" spans="1:58" s="75" customFormat="1" ht="14">
      <c r="A155" s="74" t="s">
        <v>17</v>
      </c>
      <c r="C155" s="1"/>
      <c r="D155" s="89" t="s">
        <v>129</v>
      </c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87"/>
      <c r="BB155" s="76">
        <f t="shared" si="29"/>
        <v>147</v>
      </c>
      <c r="BC155" s="77"/>
      <c r="BD155" s="78"/>
      <c r="BE155" s="78"/>
      <c r="BF155" s="78"/>
    </row>
    <row r="156" spans="1:58" s="75" customFormat="1" ht="14">
      <c r="A156" s="74" t="s">
        <v>17</v>
      </c>
      <c r="C156" s="1"/>
      <c r="D156" s="89" t="s">
        <v>130</v>
      </c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0"/>
      <c r="AY156" s="87"/>
      <c r="BB156" s="76">
        <f t="shared" si="29"/>
        <v>148</v>
      </c>
      <c r="BC156" s="77"/>
      <c r="BD156" s="78"/>
      <c r="BE156" s="78"/>
      <c r="BF156" s="78"/>
    </row>
    <row r="157" spans="1:58" s="75" customFormat="1" ht="14">
      <c r="A157" s="74" t="s">
        <v>17</v>
      </c>
      <c r="C157" s="1"/>
      <c r="D157" s="89" t="s">
        <v>163</v>
      </c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87"/>
      <c r="BB157" s="76">
        <f t="shared" si="29"/>
        <v>149</v>
      </c>
      <c r="BC157" s="77"/>
      <c r="BD157" s="78"/>
      <c r="BE157" s="78"/>
      <c r="BF157" s="78"/>
    </row>
    <row r="158" spans="1:58" ht="14">
      <c r="A158" s="74" t="s">
        <v>17</v>
      </c>
      <c r="B158" s="75"/>
      <c r="D158" s="79" t="s">
        <v>94</v>
      </c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0"/>
      <c r="AT158" s="80"/>
      <c r="AU158" s="80"/>
      <c r="AV158" s="80"/>
      <c r="AW158" s="80"/>
      <c r="AX158" s="80"/>
      <c r="AY158" s="80"/>
      <c r="BB158" s="18">
        <f t="shared" si="29"/>
        <v>150</v>
      </c>
      <c r="BC158" s="28"/>
      <c r="BD158" s="64"/>
      <c r="BE158" s="64"/>
      <c r="BF158" s="64"/>
    </row>
    <row r="159" spans="1:58" ht="14">
      <c r="A159" s="74" t="s">
        <v>17</v>
      </c>
      <c r="B159" s="75"/>
      <c r="D159" s="91" t="s">
        <v>164</v>
      </c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88"/>
      <c r="BB159" s="18">
        <f t="shared" si="29"/>
        <v>151</v>
      </c>
      <c r="BC159" s="28"/>
      <c r="BD159" s="64"/>
      <c r="BE159" s="64"/>
      <c r="BF159" s="64"/>
    </row>
    <row r="160" spans="1:58" ht="14">
      <c r="A160" s="74" t="s">
        <v>17</v>
      </c>
      <c r="B160" s="75"/>
      <c r="D160" s="79" t="s">
        <v>33</v>
      </c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87"/>
      <c r="BB160" s="18">
        <f t="shared" si="29"/>
        <v>152</v>
      </c>
      <c r="BC160" s="28"/>
      <c r="BD160" s="64"/>
      <c r="BE160" s="64"/>
      <c r="BF160" s="64"/>
    </row>
    <row r="161" spans="1:58" ht="14">
      <c r="A161" s="74" t="s">
        <v>142</v>
      </c>
      <c r="B161" s="75"/>
      <c r="D161" s="91" t="s">
        <v>144</v>
      </c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4"/>
      <c r="AL161" s="79"/>
      <c r="AM161" s="79"/>
      <c r="AN161" s="79"/>
      <c r="AO161" s="79"/>
      <c r="AP161" s="79"/>
      <c r="AQ161" s="79"/>
      <c r="AR161" s="79"/>
      <c r="AS161" s="79"/>
      <c r="AT161" s="79"/>
      <c r="AU161" s="79"/>
      <c r="AV161" s="79"/>
      <c r="AW161" s="79"/>
      <c r="AX161" s="79"/>
      <c r="AY161" s="79"/>
      <c r="BB161" s="18">
        <f t="shared" si="29"/>
        <v>153</v>
      </c>
      <c r="BC161" s="28"/>
      <c r="BD161" s="64"/>
      <c r="BE161" s="64"/>
      <c r="BF161" s="64"/>
    </row>
    <row r="162" spans="1:58" ht="14.5" thickBot="1">
      <c r="A162" s="74" t="s">
        <v>142</v>
      </c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41"/>
      <c r="AC162" s="24"/>
      <c r="AD162" s="24"/>
      <c r="AE162" s="24"/>
      <c r="AF162" s="24"/>
      <c r="AG162" s="24"/>
      <c r="AH162" s="24"/>
      <c r="AI162" s="24"/>
      <c r="AJ162" s="24"/>
      <c r="AK162" s="24"/>
      <c r="AQ162" s="44"/>
      <c r="AR162" s="24"/>
      <c r="AS162" s="24"/>
      <c r="AT162" s="24"/>
      <c r="AU162" s="24"/>
      <c r="AV162" s="44"/>
      <c r="AW162" s="44"/>
      <c r="BB162" s="18">
        <f t="shared" si="29"/>
        <v>154</v>
      </c>
      <c r="BC162" s="28"/>
      <c r="BD162" s="64"/>
      <c r="BE162" s="64"/>
      <c r="BF162" s="64"/>
    </row>
    <row r="163" spans="1:58" ht="19.5" thickBot="1">
      <c r="A163" s="69" t="s">
        <v>17</v>
      </c>
      <c r="D163" s="153" t="s">
        <v>36</v>
      </c>
      <c r="E163" s="154"/>
      <c r="F163" s="155" t="str">
        <f>IFERROR(IF(F132=0,"",DATE(YEAR(F132),MONTH(F132)+1,1)),"")</f>
        <v/>
      </c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  <c r="AA163" s="155"/>
      <c r="AB163" s="155"/>
      <c r="AC163" s="155"/>
      <c r="AD163" s="155"/>
      <c r="AE163" s="155"/>
      <c r="AF163" s="155"/>
      <c r="AG163" s="155"/>
      <c r="AH163" s="155"/>
      <c r="AI163" s="155"/>
      <c r="AJ163" s="156"/>
      <c r="AL163" s="29" t="s">
        <v>81</v>
      </c>
      <c r="BB163" s="18">
        <f t="shared" si="29"/>
        <v>155</v>
      </c>
      <c r="BC163" s="28"/>
      <c r="BD163" s="64"/>
      <c r="BE163" s="64"/>
      <c r="BF163" s="64"/>
    </row>
    <row r="164" spans="1:58" ht="19">
      <c r="A164" s="69" t="s">
        <v>17</v>
      </c>
      <c r="D164" s="106" t="s">
        <v>28</v>
      </c>
      <c r="E164" s="107"/>
      <c r="F164" s="30" t="str">
        <f t="shared" ref="F164:AG164" si="33">IFERROR(WEEKNUM(F165,2)-WEEKNUM(DATE(YEAR(F165),MONTH(F165),1),2)+1,"")</f>
        <v/>
      </c>
      <c r="G164" s="30" t="str">
        <f t="shared" si="33"/>
        <v/>
      </c>
      <c r="H164" s="30" t="str">
        <f t="shared" si="33"/>
        <v/>
      </c>
      <c r="I164" s="30" t="str">
        <f t="shared" si="33"/>
        <v/>
      </c>
      <c r="J164" s="30" t="str">
        <f t="shared" si="33"/>
        <v/>
      </c>
      <c r="K164" s="30" t="str">
        <f t="shared" si="33"/>
        <v/>
      </c>
      <c r="L164" s="30" t="str">
        <f t="shared" si="33"/>
        <v/>
      </c>
      <c r="M164" s="30" t="str">
        <f t="shared" si="33"/>
        <v/>
      </c>
      <c r="N164" s="30" t="str">
        <f t="shared" si="33"/>
        <v/>
      </c>
      <c r="O164" s="30" t="str">
        <f t="shared" si="33"/>
        <v/>
      </c>
      <c r="P164" s="30" t="str">
        <f t="shared" si="33"/>
        <v/>
      </c>
      <c r="Q164" s="30" t="str">
        <f t="shared" si="33"/>
        <v/>
      </c>
      <c r="R164" s="30" t="str">
        <f t="shared" si="33"/>
        <v/>
      </c>
      <c r="S164" s="30" t="str">
        <f t="shared" si="33"/>
        <v/>
      </c>
      <c r="T164" s="30" t="str">
        <f t="shared" si="33"/>
        <v/>
      </c>
      <c r="U164" s="30" t="str">
        <f t="shared" si="33"/>
        <v/>
      </c>
      <c r="V164" s="30" t="str">
        <f t="shared" si="33"/>
        <v/>
      </c>
      <c r="W164" s="30" t="str">
        <f t="shared" si="33"/>
        <v/>
      </c>
      <c r="X164" s="30" t="str">
        <f t="shared" si="33"/>
        <v/>
      </c>
      <c r="Y164" s="30" t="str">
        <f t="shared" si="33"/>
        <v/>
      </c>
      <c r="Z164" s="30" t="str">
        <f t="shared" si="33"/>
        <v/>
      </c>
      <c r="AA164" s="30" t="str">
        <f t="shared" si="33"/>
        <v/>
      </c>
      <c r="AB164" s="30" t="str">
        <f t="shared" si="33"/>
        <v/>
      </c>
      <c r="AC164" s="30" t="str">
        <f t="shared" si="33"/>
        <v/>
      </c>
      <c r="AD164" s="30" t="str">
        <f t="shared" si="33"/>
        <v/>
      </c>
      <c r="AE164" s="30" t="str">
        <f t="shared" si="33"/>
        <v/>
      </c>
      <c r="AF164" s="30" t="str">
        <f t="shared" si="33"/>
        <v/>
      </c>
      <c r="AG164" s="30" t="str">
        <f t="shared" si="33"/>
        <v/>
      </c>
      <c r="AH164" s="30" t="str">
        <f>IF(AH165="","",WEEKNUM(AH165,2)-WEEKNUM(DATE(YEAR(AH165),MONTH(AH165),1),2)+1)</f>
        <v/>
      </c>
      <c r="AI164" s="30" t="str">
        <f>IF(AI165="","",WEEKNUM(AI165,2)-WEEKNUM(DATE(YEAR(AI165),MONTH(AI165),1),2)+1)</f>
        <v/>
      </c>
      <c r="AJ164" s="31" t="str">
        <f>IF(AJ165="","",WEEKNUM(AJ165,2)-WEEKNUM(DATE(YEAR(AJ165),MONTH(AJ165),1),2)+1)</f>
        <v/>
      </c>
      <c r="AL164" s="157" t="s">
        <v>100</v>
      </c>
      <c r="AM164" s="158"/>
      <c r="AN164" s="158"/>
      <c r="AO164" s="158"/>
      <c r="AP164" s="158"/>
      <c r="AQ164" s="142" t="s">
        <v>95</v>
      </c>
      <c r="AR164" s="151" t="s">
        <v>78</v>
      </c>
      <c r="AS164" s="151"/>
      <c r="AT164" s="151"/>
      <c r="AU164" s="151"/>
      <c r="AV164" s="142" t="s">
        <v>99</v>
      </c>
      <c r="AW164" s="142" t="s">
        <v>27</v>
      </c>
      <c r="AX164" s="146" t="s">
        <v>106</v>
      </c>
      <c r="AY164" s="148" t="s">
        <v>107</v>
      </c>
      <c r="BB164" s="18">
        <f t="shared" si="29"/>
        <v>156</v>
      </c>
      <c r="BC164" s="28"/>
      <c r="BD164" s="64"/>
      <c r="BE164" s="64"/>
      <c r="BF164" s="64"/>
    </row>
    <row r="165" spans="1:58" ht="19">
      <c r="A165" s="69" t="s">
        <v>17</v>
      </c>
      <c r="D165" s="106" t="s">
        <v>2</v>
      </c>
      <c r="E165" s="107"/>
      <c r="F165" s="32" t="str">
        <f>F163</f>
        <v/>
      </c>
      <c r="G165" s="32" t="str">
        <f t="shared" ref="G165:AG165" si="34">IFERROR(F165+1,"")</f>
        <v/>
      </c>
      <c r="H165" s="32" t="str">
        <f t="shared" si="34"/>
        <v/>
      </c>
      <c r="I165" s="32" t="str">
        <f t="shared" si="34"/>
        <v/>
      </c>
      <c r="J165" s="32" t="str">
        <f t="shared" si="34"/>
        <v/>
      </c>
      <c r="K165" s="32" t="str">
        <f t="shared" si="34"/>
        <v/>
      </c>
      <c r="L165" s="32" t="str">
        <f t="shared" si="34"/>
        <v/>
      </c>
      <c r="M165" s="32" t="str">
        <f t="shared" si="34"/>
        <v/>
      </c>
      <c r="N165" s="32" t="str">
        <f t="shared" si="34"/>
        <v/>
      </c>
      <c r="O165" s="32" t="str">
        <f t="shared" si="34"/>
        <v/>
      </c>
      <c r="P165" s="32" t="str">
        <f t="shared" si="34"/>
        <v/>
      </c>
      <c r="Q165" s="32" t="str">
        <f t="shared" si="34"/>
        <v/>
      </c>
      <c r="R165" s="32" t="str">
        <f t="shared" si="34"/>
        <v/>
      </c>
      <c r="S165" s="32" t="str">
        <f t="shared" si="34"/>
        <v/>
      </c>
      <c r="T165" s="32" t="str">
        <f t="shared" si="34"/>
        <v/>
      </c>
      <c r="U165" s="32" t="str">
        <f t="shared" si="34"/>
        <v/>
      </c>
      <c r="V165" s="32" t="str">
        <f t="shared" si="34"/>
        <v/>
      </c>
      <c r="W165" s="32" t="str">
        <f t="shared" si="34"/>
        <v/>
      </c>
      <c r="X165" s="32" t="str">
        <f t="shared" si="34"/>
        <v/>
      </c>
      <c r="Y165" s="32" t="str">
        <f t="shared" si="34"/>
        <v/>
      </c>
      <c r="Z165" s="32" t="str">
        <f t="shared" si="34"/>
        <v/>
      </c>
      <c r="AA165" s="32" t="str">
        <f t="shared" si="34"/>
        <v/>
      </c>
      <c r="AB165" s="32" t="str">
        <f t="shared" si="34"/>
        <v/>
      </c>
      <c r="AC165" s="32" t="str">
        <f t="shared" si="34"/>
        <v/>
      </c>
      <c r="AD165" s="32" t="str">
        <f t="shared" si="34"/>
        <v/>
      </c>
      <c r="AE165" s="32" t="str">
        <f t="shared" si="34"/>
        <v/>
      </c>
      <c r="AF165" s="32" t="str">
        <f t="shared" si="34"/>
        <v/>
      </c>
      <c r="AG165" s="32" t="str">
        <f t="shared" si="34"/>
        <v/>
      </c>
      <c r="AH165" s="32" t="str">
        <f>IFERROR(IF(DAY(AG165+1)=1,"",AG165+1),"")</f>
        <v/>
      </c>
      <c r="AI165" s="32" t="str">
        <f>IFERROR(IF(AND(DAY(AG165+2)&gt;=1,DAY(AG165+2)&lt;=2),"",AG165+2),"")</f>
        <v/>
      </c>
      <c r="AJ165" s="33" t="str">
        <f>IFERROR(IF(AND(DAY(AG165+3)&gt;=1,DAY(AG165+3)&lt;=3),"",AG165+3),"")</f>
        <v/>
      </c>
      <c r="AL165" s="159"/>
      <c r="AM165" s="160"/>
      <c r="AN165" s="160"/>
      <c r="AO165" s="160"/>
      <c r="AP165" s="160"/>
      <c r="AQ165" s="143"/>
      <c r="AR165" s="169" t="s">
        <v>96</v>
      </c>
      <c r="AS165" s="169" t="s">
        <v>97</v>
      </c>
      <c r="AT165" s="169" t="s">
        <v>101</v>
      </c>
      <c r="AU165" s="169" t="s">
        <v>98</v>
      </c>
      <c r="AV165" s="152"/>
      <c r="AW165" s="143"/>
      <c r="AX165" s="143"/>
      <c r="AY165" s="149"/>
      <c r="BB165" s="18">
        <f t="shared" si="29"/>
        <v>157</v>
      </c>
      <c r="BC165" s="28"/>
      <c r="BD165" s="64"/>
      <c r="BE165" s="64"/>
      <c r="BF165" s="64"/>
    </row>
    <row r="166" spans="1:58" ht="19">
      <c r="A166" s="69" t="s">
        <v>17</v>
      </c>
      <c r="D166" s="106" t="s">
        <v>3</v>
      </c>
      <c r="E166" s="107"/>
      <c r="F166" s="34" t="str">
        <f t="shared" ref="F166:AJ166" si="35">TEXT(F165,"aaa")</f>
        <v/>
      </c>
      <c r="G166" s="34" t="str">
        <f t="shared" si="35"/>
        <v/>
      </c>
      <c r="H166" s="34" t="str">
        <f t="shared" si="35"/>
        <v/>
      </c>
      <c r="I166" s="34" t="str">
        <f t="shared" si="35"/>
        <v/>
      </c>
      <c r="J166" s="34" t="str">
        <f t="shared" si="35"/>
        <v/>
      </c>
      <c r="K166" s="34" t="str">
        <f t="shared" si="35"/>
        <v/>
      </c>
      <c r="L166" s="34" t="str">
        <f t="shared" si="35"/>
        <v/>
      </c>
      <c r="M166" s="34" t="str">
        <f t="shared" si="35"/>
        <v/>
      </c>
      <c r="N166" s="34" t="str">
        <f t="shared" si="35"/>
        <v/>
      </c>
      <c r="O166" s="34" t="str">
        <f t="shared" si="35"/>
        <v/>
      </c>
      <c r="P166" s="34" t="str">
        <f t="shared" si="35"/>
        <v/>
      </c>
      <c r="Q166" s="34" t="str">
        <f t="shared" si="35"/>
        <v/>
      </c>
      <c r="R166" s="34" t="str">
        <f t="shared" si="35"/>
        <v/>
      </c>
      <c r="S166" s="34" t="str">
        <f t="shared" si="35"/>
        <v/>
      </c>
      <c r="T166" s="34" t="str">
        <f t="shared" si="35"/>
        <v/>
      </c>
      <c r="U166" s="34" t="str">
        <f t="shared" si="35"/>
        <v/>
      </c>
      <c r="V166" s="34" t="str">
        <f t="shared" si="35"/>
        <v/>
      </c>
      <c r="W166" s="34" t="str">
        <f t="shared" si="35"/>
        <v/>
      </c>
      <c r="X166" s="34" t="str">
        <f t="shared" si="35"/>
        <v/>
      </c>
      <c r="Y166" s="34" t="str">
        <f t="shared" si="35"/>
        <v/>
      </c>
      <c r="Z166" s="34" t="str">
        <f t="shared" si="35"/>
        <v/>
      </c>
      <c r="AA166" s="34" t="str">
        <f t="shared" si="35"/>
        <v/>
      </c>
      <c r="AB166" s="34" t="str">
        <f t="shared" si="35"/>
        <v/>
      </c>
      <c r="AC166" s="34" t="str">
        <f t="shared" si="35"/>
        <v/>
      </c>
      <c r="AD166" s="34" t="str">
        <f t="shared" si="35"/>
        <v/>
      </c>
      <c r="AE166" s="34" t="str">
        <f t="shared" si="35"/>
        <v/>
      </c>
      <c r="AF166" s="34" t="str">
        <f t="shared" si="35"/>
        <v/>
      </c>
      <c r="AG166" s="34" t="str">
        <f t="shared" si="35"/>
        <v/>
      </c>
      <c r="AH166" s="34" t="str">
        <f t="shared" si="35"/>
        <v/>
      </c>
      <c r="AI166" s="34" t="str">
        <f t="shared" si="35"/>
        <v/>
      </c>
      <c r="AJ166" s="35" t="str">
        <f t="shared" si="35"/>
        <v/>
      </c>
      <c r="AL166" s="159"/>
      <c r="AM166" s="160"/>
      <c r="AN166" s="160"/>
      <c r="AO166" s="160"/>
      <c r="AP166" s="160"/>
      <c r="AQ166" s="143"/>
      <c r="AR166" s="170"/>
      <c r="AS166" s="172"/>
      <c r="AT166" s="170"/>
      <c r="AU166" s="170"/>
      <c r="AV166" s="152"/>
      <c r="AW166" s="143"/>
      <c r="AX166" s="143"/>
      <c r="AY166" s="149"/>
      <c r="BB166" s="18">
        <f t="shared" si="29"/>
        <v>158</v>
      </c>
      <c r="BC166" s="28"/>
      <c r="BD166" s="64"/>
      <c r="BE166" s="64"/>
      <c r="BF166" s="64"/>
    </row>
    <row r="167" spans="1:58" ht="19">
      <c r="A167" s="69" t="s">
        <v>17</v>
      </c>
      <c r="D167" s="106" t="s">
        <v>8</v>
      </c>
      <c r="E167" s="107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7"/>
      <c r="AL167" s="159"/>
      <c r="AM167" s="160"/>
      <c r="AN167" s="160"/>
      <c r="AO167" s="160"/>
      <c r="AP167" s="160"/>
      <c r="AQ167" s="143"/>
      <c r="AR167" s="170"/>
      <c r="AS167" s="172"/>
      <c r="AT167" s="170"/>
      <c r="AU167" s="170"/>
      <c r="AV167" s="152"/>
      <c r="AW167" s="143"/>
      <c r="AX167" s="143"/>
      <c r="AY167" s="149"/>
      <c r="BB167" s="18">
        <f t="shared" si="29"/>
        <v>159</v>
      </c>
      <c r="BC167" s="28"/>
      <c r="BD167" s="64"/>
      <c r="BE167" s="64"/>
      <c r="BF167" s="64"/>
    </row>
    <row r="168" spans="1:58" ht="18.75" customHeight="1">
      <c r="A168" s="69" t="s">
        <v>17</v>
      </c>
      <c r="D168" s="163" t="s">
        <v>7</v>
      </c>
      <c r="E168" s="164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3"/>
      <c r="AL168" s="159"/>
      <c r="AM168" s="160"/>
      <c r="AN168" s="160"/>
      <c r="AO168" s="160"/>
      <c r="AP168" s="160"/>
      <c r="AQ168" s="143"/>
      <c r="AR168" s="170"/>
      <c r="AS168" s="172"/>
      <c r="AT168" s="170"/>
      <c r="AU168" s="170"/>
      <c r="AV168" s="152"/>
      <c r="AW168" s="143"/>
      <c r="AX168" s="143"/>
      <c r="AY168" s="149"/>
      <c r="BB168" s="18">
        <f t="shared" si="29"/>
        <v>160</v>
      </c>
      <c r="BC168" s="28"/>
      <c r="BD168" s="64"/>
      <c r="BE168" s="64"/>
      <c r="BF168" s="64"/>
    </row>
    <row r="169" spans="1:58" ht="19">
      <c r="A169" s="69" t="s">
        <v>17</v>
      </c>
      <c r="D169" s="165"/>
      <c r="E169" s="166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4"/>
      <c r="AL169" s="159"/>
      <c r="AM169" s="160"/>
      <c r="AN169" s="160"/>
      <c r="AO169" s="160"/>
      <c r="AP169" s="160"/>
      <c r="AQ169" s="143"/>
      <c r="AR169" s="170"/>
      <c r="AS169" s="172"/>
      <c r="AT169" s="170"/>
      <c r="AU169" s="171"/>
      <c r="AV169" s="144"/>
      <c r="AW169" s="144"/>
      <c r="AX169" s="143"/>
      <c r="AY169" s="149"/>
      <c r="BB169" s="18">
        <f t="shared" si="29"/>
        <v>161</v>
      </c>
      <c r="BC169" s="28"/>
      <c r="BD169" s="64"/>
      <c r="BE169" s="64"/>
      <c r="BF169" s="64"/>
    </row>
    <row r="170" spans="1:58" ht="19">
      <c r="A170" s="69" t="s">
        <v>17</v>
      </c>
      <c r="D170" s="165"/>
      <c r="E170" s="166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4"/>
      <c r="AL170" s="161"/>
      <c r="AM170" s="162"/>
      <c r="AN170" s="162"/>
      <c r="AO170" s="162"/>
      <c r="AP170" s="162"/>
      <c r="AQ170" s="145"/>
      <c r="AR170" s="171"/>
      <c r="AS170" s="171"/>
      <c r="AT170" s="171"/>
      <c r="AU170" s="171"/>
      <c r="AV170" s="145"/>
      <c r="AW170" s="145"/>
      <c r="AX170" s="143"/>
      <c r="AY170" s="149"/>
      <c r="BB170" s="18">
        <f t="shared" si="29"/>
        <v>162</v>
      </c>
      <c r="BC170" s="28"/>
      <c r="BD170" s="64"/>
      <c r="BE170" s="64"/>
      <c r="BF170" s="64"/>
    </row>
    <row r="171" spans="1:58" ht="19">
      <c r="A171" s="69" t="s">
        <v>17</v>
      </c>
      <c r="D171" s="165"/>
      <c r="E171" s="166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4"/>
      <c r="AL171" s="126"/>
      <c r="AM171" s="127"/>
      <c r="AN171" s="127"/>
      <c r="AO171" s="127"/>
      <c r="AP171" s="127"/>
      <c r="AQ171" s="55" t="s">
        <v>30</v>
      </c>
      <c r="AR171" s="55" t="s">
        <v>17</v>
      </c>
      <c r="AS171" s="55" t="s">
        <v>12</v>
      </c>
      <c r="AT171" s="55" t="s">
        <v>149</v>
      </c>
      <c r="AU171" s="55" t="s">
        <v>14</v>
      </c>
      <c r="AV171" s="55" t="s">
        <v>20</v>
      </c>
      <c r="AW171" s="55" t="s">
        <v>34</v>
      </c>
      <c r="AX171" s="147"/>
      <c r="AY171" s="149"/>
      <c r="BB171" s="18">
        <f t="shared" si="29"/>
        <v>163</v>
      </c>
      <c r="BC171" s="28"/>
      <c r="BD171" s="64"/>
      <c r="BE171" s="64"/>
      <c r="BF171" s="64"/>
    </row>
    <row r="172" spans="1:58" ht="19">
      <c r="A172" s="69" t="s">
        <v>17</v>
      </c>
      <c r="D172" s="165"/>
      <c r="E172" s="166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4"/>
      <c r="AL172" s="128" t="s">
        <v>102</v>
      </c>
      <c r="AM172" s="129"/>
      <c r="AN172" s="110">
        <v>1</v>
      </c>
      <c r="AO172" s="109"/>
      <c r="AP172" s="109"/>
      <c r="AQ172" s="56">
        <f>IF(COUNTIF(F176:AJ176,"")=31,0,COUNTIFS(F164:AJ164,AN172,F176:AJ176,"")+COUNTIFS(F164:AJ164,AN172,F176:AJ176,"■")+COUNTIFS(F164:AJ164,AN172,F176:AJ176,"★")+COUNTIFS(F164:AJ164,AN172,F176:AJ176,"▲")+COUNTIFS(F164:AJ164,AN172,F176:AJ176,"◎"))</f>
        <v>0</v>
      </c>
      <c r="AR172" s="56">
        <f>IF(COUNTIF(F176:AJ176,"")=31,0,COUNTIFS(F164:AJ164,AN172,F176:AJ176,"■"))</f>
        <v>0</v>
      </c>
      <c r="AS172" s="56">
        <f>IF(COUNTIF(F176:AJ176,"")=31,0,COUNTIFS(F164:AJ164,AN172,F176:AJ176,"★"))</f>
        <v>0</v>
      </c>
      <c r="AT172" s="56">
        <f>IF(COUNTIF(F176:AJ176,"")=31,0,COUNTIFS(F164:AJ164,AN172,F176:AJ176,"▲"))</f>
        <v>0</v>
      </c>
      <c r="AU172" s="56">
        <f>IF(COUNTIF(F176:AJ176,"")=31,0,COUNTIFS(F164:AJ164,AN172,F176:AJ176,"◎"))</f>
        <v>0</v>
      </c>
      <c r="AV172" s="56">
        <f t="shared" ref="AV172:AV177" si="36">SUM(AR172,AS172,AT172,AU172)</f>
        <v>0</v>
      </c>
      <c r="AW172" s="57" t="str">
        <f t="shared" ref="AW172:AW179" si="37">IFERROR(ROUNDDOWN(AV172/AQ172,3),"***")</f>
        <v>***</v>
      </c>
      <c r="AX172" s="36"/>
      <c r="AY172" s="140" t="str">
        <f>IF(COUNTA(AX172:AX177)=0,"",IF(AND(COUNTIF(AX172:AX177,"○")=0,COUNTIF(AX172:AX177,"×")=0),"－",IF(COUNTIF(AX172:AX177,"×")&gt;=1,"×","○")))</f>
        <v/>
      </c>
      <c r="BB172" s="92">
        <f t="shared" si="29"/>
        <v>164</v>
      </c>
      <c r="BC172" s="93" t="str">
        <f>IF(COUNTIF(F176:AJ176,"")=31,"",F163)</f>
        <v/>
      </c>
      <c r="BD172" s="94" t="str">
        <f>AY172</f>
        <v/>
      </c>
      <c r="BE172" s="95" t="str">
        <f>IF(AY178=0,"",AY178)</f>
        <v/>
      </c>
      <c r="BF172" s="95" t="str">
        <f>IF(AY179=0,"",AY179)</f>
        <v/>
      </c>
    </row>
    <row r="173" spans="1:58" ht="19">
      <c r="A173" s="69" t="s">
        <v>17</v>
      </c>
      <c r="D173" s="165"/>
      <c r="E173" s="166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4"/>
      <c r="AL173" s="130"/>
      <c r="AM173" s="129"/>
      <c r="AN173" s="108">
        <v>2</v>
      </c>
      <c r="AO173" s="109"/>
      <c r="AP173" s="109"/>
      <c r="AQ173" s="56">
        <f>IF(COUNTIF(F176:AJ176,"")=31,0,COUNTIFS(F164:AJ164,AN173,F176:AJ176,"")+COUNTIFS(F164:AJ164,AN173,F176:AJ176,"■")+COUNTIFS(F164:AJ164,AN173,F176:AJ176,"★")+COUNTIFS(F164:AJ164,AN173,F176:AJ176,"▲")+COUNTIFS(F164:AJ164,AN173,F176:AJ176,"◎"))</f>
        <v>0</v>
      </c>
      <c r="AR173" s="56">
        <f>IF(COUNTIF(F176:AJ176,"")=31,0,COUNTIFS(F164:AJ164,AN173,F176:AJ176,"■"))</f>
        <v>0</v>
      </c>
      <c r="AS173" s="56">
        <f>IF(COUNTIF(F176:AJ176,"")=31,0,COUNTIFS(F164:AJ164,AN173,F176:AJ176,"★"))</f>
        <v>0</v>
      </c>
      <c r="AT173" s="56">
        <f>IF(COUNTIF(F176:AJ176,"")=31,0,COUNTIFS(F164:AJ164,AN173,F176:AJ176,"▲"))</f>
        <v>0</v>
      </c>
      <c r="AU173" s="56">
        <f>IF(COUNTIF(F176:AJ176,"")=31,0,COUNTIFS(F164:AJ164,AN173,F176:AJ176,"◎"))</f>
        <v>0</v>
      </c>
      <c r="AV173" s="56">
        <f t="shared" si="36"/>
        <v>0</v>
      </c>
      <c r="AW173" s="57" t="str">
        <f t="shared" si="37"/>
        <v>***</v>
      </c>
      <c r="AX173" s="36"/>
      <c r="AY173" s="141"/>
      <c r="BB173" s="18">
        <f t="shared" si="29"/>
        <v>165</v>
      </c>
      <c r="BC173" s="28"/>
      <c r="BD173" s="73"/>
      <c r="BE173" s="64"/>
      <c r="BF173" s="64"/>
    </row>
    <row r="174" spans="1:58" ht="19">
      <c r="A174" s="69" t="s">
        <v>17</v>
      </c>
      <c r="D174" s="167"/>
      <c r="E174" s="168"/>
      <c r="F174" s="122"/>
      <c r="G174" s="122"/>
      <c r="H174" s="122"/>
      <c r="I174" s="122"/>
      <c r="J174" s="122"/>
      <c r="K174" s="122"/>
      <c r="L174" s="122"/>
      <c r="M174" s="122"/>
      <c r="N174" s="122"/>
      <c r="O174" s="122"/>
      <c r="P174" s="122"/>
      <c r="Q174" s="122"/>
      <c r="R174" s="122"/>
      <c r="S174" s="122"/>
      <c r="T174" s="122"/>
      <c r="U174" s="122"/>
      <c r="V174" s="122"/>
      <c r="W174" s="122"/>
      <c r="X174" s="122"/>
      <c r="Y174" s="122"/>
      <c r="Z174" s="122"/>
      <c r="AA174" s="122"/>
      <c r="AB174" s="122"/>
      <c r="AC174" s="122"/>
      <c r="AD174" s="122"/>
      <c r="AE174" s="122"/>
      <c r="AF174" s="122"/>
      <c r="AG174" s="122"/>
      <c r="AH174" s="122"/>
      <c r="AI174" s="122"/>
      <c r="AJ174" s="125"/>
      <c r="AL174" s="130"/>
      <c r="AM174" s="129"/>
      <c r="AN174" s="110">
        <v>3</v>
      </c>
      <c r="AO174" s="109"/>
      <c r="AP174" s="109"/>
      <c r="AQ174" s="56">
        <f>IF(COUNTIF(F176:AJ176,"")=31,0,COUNTIFS(F164:AJ164,AN174,F176:AJ176,"")+COUNTIFS(F164:AJ164,AN174,F176:AJ176,"■")+COUNTIFS(F164:AJ164,AN174,F176:AJ176,"★")+COUNTIFS(F164:AJ164,AN174,F176:AJ176,"▲")+COUNTIFS(F164:AJ164,AN174,F176:AJ176,"◎"))</f>
        <v>0</v>
      </c>
      <c r="AR174" s="56">
        <f>IF(COUNTIF(F176:AJ176,"")=31,0,COUNTIFS(F164:AJ164,AN174,F176:AJ176,"■"))</f>
        <v>0</v>
      </c>
      <c r="AS174" s="56">
        <f>IF(COUNTIF(F176:AJ176,"")=31,0,COUNTIFS(F164:AJ164,AN174,F176:AJ176,"★"))</f>
        <v>0</v>
      </c>
      <c r="AT174" s="56">
        <f>IF(COUNTIF(F176:AJ176,"")=31,0,COUNTIFS(F164:AJ164,AN174,F176:AJ176,"▲"))</f>
        <v>0</v>
      </c>
      <c r="AU174" s="56">
        <f>IF(COUNTIF(F176:AJ176,"")=31,0,COUNTIFS(F164:AJ164,AN174,F176:AJ176,"◎"))</f>
        <v>0</v>
      </c>
      <c r="AV174" s="56">
        <f t="shared" si="36"/>
        <v>0</v>
      </c>
      <c r="AW174" s="57" t="str">
        <f t="shared" si="37"/>
        <v>***</v>
      </c>
      <c r="AX174" s="36"/>
      <c r="AY174" s="141"/>
      <c r="BB174" s="18">
        <f t="shared" si="29"/>
        <v>166</v>
      </c>
      <c r="BC174" s="28"/>
      <c r="BD174" s="73"/>
      <c r="BE174" s="64"/>
      <c r="BF174" s="64"/>
    </row>
    <row r="175" spans="1:58" ht="19">
      <c r="A175" s="69" t="s">
        <v>17</v>
      </c>
      <c r="D175" s="106" t="s">
        <v>4</v>
      </c>
      <c r="E175" s="107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8"/>
      <c r="AC175" s="36"/>
      <c r="AD175" s="36"/>
      <c r="AE175" s="36"/>
      <c r="AF175" s="36"/>
      <c r="AG175" s="36"/>
      <c r="AH175" s="36"/>
      <c r="AI175" s="36"/>
      <c r="AJ175" s="37"/>
      <c r="AL175" s="130"/>
      <c r="AM175" s="129"/>
      <c r="AN175" s="108">
        <v>4</v>
      </c>
      <c r="AO175" s="109"/>
      <c r="AP175" s="109"/>
      <c r="AQ175" s="56">
        <f>IF(COUNTIF(F176:AJ176,"")=31,0,COUNTIFS(F164:AJ164,AN175,F176:AJ176,"")+COUNTIFS(F164:AJ164,AN175,F176:AJ176,"■")+COUNTIFS(F164:AJ164,AN175,F176:AJ176,"★")+COUNTIFS(F164:AJ164,AN175,F176:AJ176,"▲")+COUNTIFS(F164:AJ164,AN175,F176:AJ176,"◎"))</f>
        <v>0</v>
      </c>
      <c r="AR175" s="56">
        <f>COUNTIFS(F164:AJ164,AN175,F176:AJ176,"■")</f>
        <v>0</v>
      </c>
      <c r="AS175" s="56">
        <f>COUNTIFS(F164:AJ164,AN175,F176:AJ176,"★")</f>
        <v>0</v>
      </c>
      <c r="AT175" s="56">
        <f>COUNTIFS(F164:AJ164,AN175,F176:AJ176,"▲")</f>
        <v>0</v>
      </c>
      <c r="AU175" s="56">
        <f>COUNTIFS(F164:AJ164,AN175,F176:AJ176,"◎")</f>
        <v>0</v>
      </c>
      <c r="AV175" s="56">
        <f t="shared" si="36"/>
        <v>0</v>
      </c>
      <c r="AW175" s="57" t="str">
        <f t="shared" si="37"/>
        <v>***</v>
      </c>
      <c r="AX175" s="36"/>
      <c r="AY175" s="141"/>
      <c r="BB175" s="18">
        <f t="shared" si="29"/>
        <v>167</v>
      </c>
      <c r="BC175" s="28"/>
      <c r="BD175" s="73"/>
      <c r="BE175" s="64"/>
      <c r="BF175" s="64"/>
    </row>
    <row r="176" spans="1:58" ht="19">
      <c r="A176" s="69" t="s">
        <v>17</v>
      </c>
      <c r="D176" s="106" t="s">
        <v>5</v>
      </c>
      <c r="E176" s="107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40"/>
      <c r="AL176" s="130"/>
      <c r="AM176" s="129"/>
      <c r="AN176" s="110">
        <v>5</v>
      </c>
      <c r="AO176" s="109"/>
      <c r="AP176" s="109"/>
      <c r="AQ176" s="56">
        <f>IF(COUNTIF(F176:AJ176,"")=31,0,COUNTIFS(F164:AJ164,AN176,F176:AJ176,"")+COUNTIFS(F164:AJ164,AN176,F176:AJ176,"■")+COUNTIFS(F164:AJ164,AN176,F176:AJ176,"★")+COUNTIFS(F164:AJ164,AN176,F176:AJ176,"▲")+COUNTIFS(F164:AJ164,AN176,F176:AJ176,"◎"))</f>
        <v>0</v>
      </c>
      <c r="AR176" s="56">
        <f>IF(COUNTIF(F176:AJ176,"")=31,0,COUNTIFS(F164:AJ164,AN176,F176:AJ176,"■"))</f>
        <v>0</v>
      </c>
      <c r="AS176" s="56">
        <f>IF(COUNTIF(F176:AJ176,"")=31,0,COUNTIFS(F164:AJ164,AN176,F176:AJ176,"★"))</f>
        <v>0</v>
      </c>
      <c r="AT176" s="56">
        <f>IF(COUNTIF(F176:AJ176,"")=31,0,COUNTIFS(F164:AJ164,AN176,F176:AJ176,"▲"))</f>
        <v>0</v>
      </c>
      <c r="AU176" s="56">
        <f>IF(COUNTIF(F176:AJ176,"")=31,0,COUNTIFS(F164:AJ164,AN176,F176:AJ176,"◎"))</f>
        <v>0</v>
      </c>
      <c r="AV176" s="56">
        <f t="shared" si="36"/>
        <v>0</v>
      </c>
      <c r="AW176" s="57" t="str">
        <f t="shared" si="37"/>
        <v>***</v>
      </c>
      <c r="AX176" s="36"/>
      <c r="AY176" s="141"/>
      <c r="BB176" s="18">
        <f t="shared" si="29"/>
        <v>168</v>
      </c>
      <c r="BC176" s="28"/>
      <c r="BD176" s="73"/>
      <c r="BE176" s="64"/>
      <c r="BF176" s="64"/>
    </row>
    <row r="177" spans="1:58" ht="19">
      <c r="A177" s="69" t="s">
        <v>17</v>
      </c>
      <c r="D177" s="111" t="s">
        <v>0</v>
      </c>
      <c r="E177" s="112"/>
      <c r="F177" s="117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9"/>
      <c r="AK177" s="42"/>
      <c r="AL177" s="130"/>
      <c r="AM177" s="129"/>
      <c r="AN177" s="108">
        <v>6</v>
      </c>
      <c r="AO177" s="109"/>
      <c r="AP177" s="109"/>
      <c r="AQ177" s="56">
        <f>IF(COUNTIF(F176:AJ176,"")=31,0,COUNTIFS(F164:AJ164,AN177,F176:AJ176,"")+COUNTIFS(F164:AJ164,AN177,F176:AJ176,"■")+COUNTIFS(F164:AJ164,AN177,F176:AJ176,"★")+COUNTIFS(F164:AJ164,AN177,F176:AJ176,"▲")+COUNTIFS(F164:AJ164,AN177,F176:AJ176,"◎"))</f>
        <v>0</v>
      </c>
      <c r="AR177" s="56">
        <f>IF(COUNTIF(F176:AJ176,"")=31,0,COUNTIFS(F164:AJ164,AN177,F176:AJ176,"■"))</f>
        <v>0</v>
      </c>
      <c r="AS177" s="56">
        <f>IF(COUNTIF(F176:AJ176,"")=31,0,COUNTIFS(F164:AJ164,AN177,F176:AJ176,"★"))</f>
        <v>0</v>
      </c>
      <c r="AT177" s="56">
        <f>IF(COUNTIF(F176:AJ176,"")=31,0,COUNTIFS(F164:AJ164,AN177,F176:AJ176,"▲"))</f>
        <v>0</v>
      </c>
      <c r="AU177" s="56">
        <f>IF(COUNTIF(F176:AJ176,"")=31,0,COUNTIFS(F164:AJ164,AN177,F176:AJ176,"◎"))</f>
        <v>0</v>
      </c>
      <c r="AV177" s="56">
        <f t="shared" si="36"/>
        <v>0</v>
      </c>
      <c r="AW177" s="57" t="str">
        <f t="shared" si="37"/>
        <v>***</v>
      </c>
      <c r="AX177" s="36"/>
      <c r="AY177" s="141"/>
      <c r="BB177" s="18">
        <f t="shared" si="29"/>
        <v>169</v>
      </c>
      <c r="BC177" s="28"/>
      <c r="BD177" s="73"/>
      <c r="BE177" s="64"/>
      <c r="BF177" s="64"/>
    </row>
    <row r="178" spans="1:58" ht="19">
      <c r="A178" s="69" t="s">
        <v>17</v>
      </c>
      <c r="D178" s="113"/>
      <c r="E178" s="114"/>
      <c r="F178" s="131"/>
      <c r="G178" s="132"/>
      <c r="H178" s="132"/>
      <c r="I178" s="132"/>
      <c r="J178" s="132"/>
      <c r="K178" s="132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  <c r="AC178" s="132"/>
      <c r="AD178" s="132"/>
      <c r="AE178" s="132"/>
      <c r="AF178" s="132"/>
      <c r="AG178" s="132"/>
      <c r="AH178" s="132"/>
      <c r="AI178" s="132"/>
      <c r="AJ178" s="133"/>
      <c r="AK178" s="42"/>
      <c r="AL178" s="106" t="s">
        <v>32</v>
      </c>
      <c r="AM178" s="107"/>
      <c r="AN178" s="107"/>
      <c r="AO178" s="109"/>
      <c r="AP178" s="109"/>
      <c r="AQ178" s="56">
        <f t="shared" ref="AQ178:AV178" si="38">SUM(AQ172:AQ177)</f>
        <v>0</v>
      </c>
      <c r="AR178" s="56">
        <f t="shared" si="38"/>
        <v>0</v>
      </c>
      <c r="AS178" s="56">
        <f t="shared" si="38"/>
        <v>0</v>
      </c>
      <c r="AT178" s="56">
        <f t="shared" si="38"/>
        <v>0</v>
      </c>
      <c r="AU178" s="56">
        <f t="shared" si="38"/>
        <v>0</v>
      </c>
      <c r="AV178" s="56">
        <f t="shared" si="38"/>
        <v>0</v>
      </c>
      <c r="AW178" s="57" t="str">
        <f t="shared" si="37"/>
        <v>***</v>
      </c>
      <c r="AX178" s="62"/>
      <c r="AY178" s="37"/>
      <c r="BB178" s="18">
        <f t="shared" si="29"/>
        <v>170</v>
      </c>
      <c r="BC178" s="28"/>
      <c r="BD178" s="64"/>
      <c r="BE178" s="64"/>
      <c r="BF178" s="64"/>
    </row>
    <row r="179" spans="1:58" ht="19.5" thickBot="1">
      <c r="A179" s="69" t="s">
        <v>17</v>
      </c>
      <c r="D179" s="115"/>
      <c r="E179" s="116"/>
      <c r="F179" s="134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5"/>
      <c r="AI179" s="135"/>
      <c r="AJ179" s="136"/>
      <c r="AK179" s="43"/>
      <c r="AL179" s="137" t="s">
        <v>31</v>
      </c>
      <c r="AM179" s="138"/>
      <c r="AN179" s="138"/>
      <c r="AO179" s="139"/>
      <c r="AP179" s="139"/>
      <c r="AQ179" s="58">
        <f>IF(COUNTIF(F176:AJ176,"")=31,0,AQ148+AQ178)</f>
        <v>0</v>
      </c>
      <c r="AR179" s="58">
        <f>IF(COUNTIF(F176:AJ176,"")=31,0,AR148+AR178)</f>
        <v>0</v>
      </c>
      <c r="AS179" s="58">
        <f>IF(COUNTIF(F176:AJ176,"")=31,0,AS148+AS178)</f>
        <v>0</v>
      </c>
      <c r="AT179" s="58">
        <f>IF(COUNTIF(F176:AJ176,"")=31,0,AT148+AT178)</f>
        <v>0</v>
      </c>
      <c r="AU179" s="58">
        <f>IF(COUNTIF(F176:AJ176,"")=31,0,AU148+AU178)</f>
        <v>0</v>
      </c>
      <c r="AV179" s="58">
        <f>IF(COUNTIF(F176:AJ176,"")=31,0,AV148+AV178)</f>
        <v>0</v>
      </c>
      <c r="AW179" s="59" t="str">
        <f t="shared" si="37"/>
        <v>***</v>
      </c>
      <c r="AX179" s="63"/>
      <c r="AY179" s="60"/>
      <c r="BB179" s="18">
        <f t="shared" si="29"/>
        <v>171</v>
      </c>
      <c r="BC179" s="28"/>
      <c r="BD179" s="64"/>
      <c r="BE179" s="64"/>
      <c r="BF179" s="64"/>
    </row>
    <row r="180" spans="1:58" ht="14">
      <c r="A180" s="74" t="s">
        <v>17</v>
      </c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  <c r="AY180" s="46"/>
      <c r="BB180" s="18">
        <f t="shared" si="29"/>
        <v>172</v>
      </c>
      <c r="BC180" s="28"/>
      <c r="BD180" s="64"/>
      <c r="BE180" s="64"/>
      <c r="BF180" s="64"/>
    </row>
    <row r="181" spans="1:58" ht="14">
      <c r="A181" s="74" t="s">
        <v>17</v>
      </c>
      <c r="B181" s="75"/>
      <c r="D181" s="79" t="s">
        <v>146</v>
      </c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0"/>
      <c r="AT181" s="80"/>
      <c r="AU181" s="80"/>
      <c r="AV181" s="80"/>
      <c r="AW181" s="80"/>
      <c r="AX181" s="80"/>
      <c r="AY181" s="80"/>
      <c r="BB181" s="18">
        <f t="shared" si="29"/>
        <v>173</v>
      </c>
      <c r="BC181" s="28"/>
      <c r="BD181" s="64"/>
      <c r="BE181" s="64"/>
      <c r="BF181" s="64"/>
    </row>
    <row r="182" spans="1:58" ht="14">
      <c r="A182" s="74" t="s">
        <v>17</v>
      </c>
      <c r="B182" s="75"/>
      <c r="D182" s="79" t="s">
        <v>147</v>
      </c>
      <c r="E182" s="80"/>
      <c r="F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BB182" s="18">
        <f t="shared" si="29"/>
        <v>174</v>
      </c>
      <c r="BC182" s="28"/>
      <c r="BD182" s="64"/>
      <c r="BE182" s="64"/>
      <c r="BF182" s="64"/>
    </row>
    <row r="183" spans="1:58" ht="14">
      <c r="A183" s="74" t="s">
        <v>17</v>
      </c>
      <c r="B183" s="75"/>
      <c r="D183" s="79" t="s">
        <v>139</v>
      </c>
      <c r="E183" s="85"/>
      <c r="F183" s="85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BB183" s="18">
        <f t="shared" si="29"/>
        <v>175</v>
      </c>
      <c r="BC183" s="28"/>
      <c r="BD183" s="64"/>
      <c r="BE183" s="64"/>
      <c r="BF183" s="64"/>
    </row>
    <row r="184" spans="1:58" ht="14">
      <c r="A184" s="74" t="s">
        <v>17</v>
      </c>
      <c r="B184" s="75"/>
      <c r="D184" s="80" t="s">
        <v>150</v>
      </c>
      <c r="E184" s="80"/>
      <c r="F184" s="80"/>
      <c r="I184" s="80"/>
      <c r="J184" s="80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82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BB184" s="18">
        <f t="shared" si="29"/>
        <v>176</v>
      </c>
      <c r="BC184" s="28"/>
      <c r="BD184" s="64"/>
      <c r="BE184" s="64"/>
      <c r="BF184" s="64"/>
    </row>
    <row r="185" spans="1:58" s="75" customFormat="1" ht="14">
      <c r="A185" s="74" t="s">
        <v>17</v>
      </c>
      <c r="C185" s="1"/>
      <c r="D185" s="79" t="s">
        <v>93</v>
      </c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83"/>
      <c r="AC185" s="79"/>
      <c r="AD185" s="79"/>
      <c r="AE185" s="79"/>
      <c r="AF185" s="79"/>
      <c r="AG185" s="79"/>
      <c r="AH185" s="79"/>
      <c r="AI185" s="79"/>
      <c r="AJ185" s="79"/>
      <c r="AK185" s="84"/>
      <c r="AL185" s="86"/>
      <c r="AM185" s="86"/>
      <c r="AN185" s="86"/>
      <c r="AO185" s="86"/>
      <c r="AP185" s="86"/>
      <c r="AQ185" s="86"/>
      <c r="AR185" s="86"/>
      <c r="AS185" s="86"/>
      <c r="AT185" s="86"/>
      <c r="AU185" s="86"/>
      <c r="AV185" s="86"/>
      <c r="AW185" s="86"/>
      <c r="AX185" s="86"/>
      <c r="AY185" s="86"/>
      <c r="BB185" s="76">
        <f t="shared" si="29"/>
        <v>177</v>
      </c>
      <c r="BC185" s="77"/>
      <c r="BD185" s="78"/>
      <c r="BE185" s="78"/>
      <c r="BF185" s="78"/>
    </row>
    <row r="186" spans="1:58" s="75" customFormat="1" ht="14">
      <c r="A186" s="74" t="s">
        <v>17</v>
      </c>
      <c r="C186" s="1"/>
      <c r="D186" s="89" t="s">
        <v>129</v>
      </c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87"/>
      <c r="BB186" s="76">
        <f t="shared" si="29"/>
        <v>178</v>
      </c>
      <c r="BC186" s="77"/>
      <c r="BD186" s="78"/>
      <c r="BE186" s="78"/>
      <c r="BF186" s="78"/>
    </row>
    <row r="187" spans="1:58" s="75" customFormat="1" ht="14">
      <c r="A187" s="74" t="s">
        <v>17</v>
      </c>
      <c r="C187" s="1"/>
      <c r="D187" s="89" t="s">
        <v>130</v>
      </c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87"/>
      <c r="BB187" s="76">
        <f t="shared" si="29"/>
        <v>179</v>
      </c>
      <c r="BC187" s="77"/>
      <c r="BD187" s="78"/>
      <c r="BE187" s="78"/>
      <c r="BF187" s="78"/>
    </row>
    <row r="188" spans="1:58" s="75" customFormat="1" ht="14">
      <c r="A188" s="74" t="s">
        <v>17</v>
      </c>
      <c r="C188" s="1"/>
      <c r="D188" s="89" t="s">
        <v>163</v>
      </c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87"/>
      <c r="BB188" s="76">
        <f t="shared" si="29"/>
        <v>180</v>
      </c>
      <c r="BC188" s="77"/>
      <c r="BD188" s="78"/>
      <c r="BE188" s="78"/>
      <c r="BF188" s="78"/>
    </row>
    <row r="189" spans="1:58" ht="14">
      <c r="A189" s="74" t="s">
        <v>17</v>
      </c>
      <c r="B189" s="75"/>
      <c r="D189" s="79" t="s">
        <v>94</v>
      </c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BB189" s="18">
        <f t="shared" si="29"/>
        <v>181</v>
      </c>
      <c r="BC189" s="28"/>
      <c r="BD189" s="64"/>
      <c r="BE189" s="64"/>
      <c r="BF189" s="64"/>
    </row>
    <row r="190" spans="1:58" ht="14">
      <c r="A190" s="74" t="s">
        <v>17</v>
      </c>
      <c r="B190" s="75"/>
      <c r="D190" s="91" t="s">
        <v>164</v>
      </c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88"/>
      <c r="BB190" s="18">
        <f t="shared" si="29"/>
        <v>182</v>
      </c>
      <c r="BC190" s="28"/>
      <c r="BD190" s="64"/>
      <c r="BE190" s="64"/>
      <c r="BF190" s="64"/>
    </row>
    <row r="191" spans="1:58" ht="14">
      <c r="A191" s="74" t="s">
        <v>17</v>
      </c>
      <c r="B191" s="75"/>
      <c r="D191" s="79" t="s">
        <v>33</v>
      </c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87"/>
      <c r="BB191" s="18">
        <f t="shared" si="29"/>
        <v>183</v>
      </c>
      <c r="BC191" s="28"/>
      <c r="BD191" s="64"/>
      <c r="BE191" s="64"/>
      <c r="BF191" s="64"/>
    </row>
    <row r="192" spans="1:58" ht="14">
      <c r="A192" s="74" t="s">
        <v>142</v>
      </c>
      <c r="B192" s="75"/>
      <c r="D192" s="91" t="s">
        <v>144</v>
      </c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4"/>
      <c r="AL192" s="79"/>
      <c r="AM192" s="79"/>
      <c r="AN192" s="79"/>
      <c r="AO192" s="79"/>
      <c r="AP192" s="79"/>
      <c r="AQ192" s="79"/>
      <c r="AR192" s="79"/>
      <c r="AS192" s="79"/>
      <c r="AT192" s="79"/>
      <c r="AU192" s="79"/>
      <c r="AV192" s="79"/>
      <c r="AW192" s="79"/>
      <c r="AX192" s="79"/>
      <c r="AY192" s="79"/>
      <c r="BB192" s="18">
        <f t="shared" si="29"/>
        <v>184</v>
      </c>
      <c r="BC192" s="28"/>
      <c r="BD192" s="64"/>
      <c r="BE192" s="64"/>
      <c r="BF192" s="64"/>
    </row>
    <row r="193" spans="1:58" ht="14.5" thickBot="1">
      <c r="A193" s="74" t="s">
        <v>142</v>
      </c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41"/>
      <c r="AC193" s="24"/>
      <c r="AD193" s="24"/>
      <c r="AE193" s="24"/>
      <c r="AF193" s="24"/>
      <c r="AG193" s="24"/>
      <c r="AH193" s="24"/>
      <c r="AI193" s="24"/>
      <c r="AJ193" s="24"/>
      <c r="AK193" s="24"/>
      <c r="AQ193" s="44"/>
      <c r="AR193" s="24"/>
      <c r="AS193" s="24"/>
      <c r="AT193" s="24"/>
      <c r="AU193" s="24"/>
      <c r="AV193" s="44"/>
      <c r="AW193" s="44"/>
      <c r="BB193" s="18">
        <f t="shared" si="29"/>
        <v>185</v>
      </c>
      <c r="BC193" s="28"/>
      <c r="BD193" s="64"/>
      <c r="BE193" s="64"/>
      <c r="BF193" s="64"/>
    </row>
    <row r="194" spans="1:58" ht="19.5" thickBot="1">
      <c r="A194" s="69" t="s">
        <v>17</v>
      </c>
      <c r="D194" s="153" t="s">
        <v>36</v>
      </c>
      <c r="E194" s="154"/>
      <c r="F194" s="155" t="str">
        <f>IFERROR(IF(F163=0,"",DATE(YEAR(F163),MONTH(F163)+1,1)),"")</f>
        <v/>
      </c>
      <c r="G194" s="155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  <c r="AA194" s="155"/>
      <c r="AB194" s="155"/>
      <c r="AC194" s="155"/>
      <c r="AD194" s="155"/>
      <c r="AE194" s="155"/>
      <c r="AF194" s="155"/>
      <c r="AG194" s="155"/>
      <c r="AH194" s="155"/>
      <c r="AI194" s="155"/>
      <c r="AJ194" s="156"/>
      <c r="AL194" s="29" t="s">
        <v>81</v>
      </c>
      <c r="BB194" s="18">
        <f t="shared" si="29"/>
        <v>186</v>
      </c>
      <c r="BC194" s="28"/>
      <c r="BD194" s="64"/>
      <c r="BE194" s="64"/>
      <c r="BF194" s="64"/>
    </row>
    <row r="195" spans="1:58" ht="19">
      <c r="A195" s="69" t="s">
        <v>17</v>
      </c>
      <c r="D195" s="106" t="s">
        <v>28</v>
      </c>
      <c r="E195" s="107"/>
      <c r="F195" s="30" t="str">
        <f t="shared" ref="F195:AG195" si="39">IFERROR(WEEKNUM(F196,2)-WEEKNUM(DATE(YEAR(F196),MONTH(F196),1),2)+1,"")</f>
        <v/>
      </c>
      <c r="G195" s="30" t="str">
        <f t="shared" si="39"/>
        <v/>
      </c>
      <c r="H195" s="30" t="str">
        <f t="shared" si="39"/>
        <v/>
      </c>
      <c r="I195" s="30" t="str">
        <f t="shared" si="39"/>
        <v/>
      </c>
      <c r="J195" s="30" t="str">
        <f t="shared" si="39"/>
        <v/>
      </c>
      <c r="K195" s="30" t="str">
        <f t="shared" si="39"/>
        <v/>
      </c>
      <c r="L195" s="30" t="str">
        <f t="shared" si="39"/>
        <v/>
      </c>
      <c r="M195" s="30" t="str">
        <f t="shared" si="39"/>
        <v/>
      </c>
      <c r="N195" s="30" t="str">
        <f t="shared" si="39"/>
        <v/>
      </c>
      <c r="O195" s="30" t="str">
        <f t="shared" si="39"/>
        <v/>
      </c>
      <c r="P195" s="30" t="str">
        <f t="shared" si="39"/>
        <v/>
      </c>
      <c r="Q195" s="30" t="str">
        <f t="shared" si="39"/>
        <v/>
      </c>
      <c r="R195" s="30" t="str">
        <f t="shared" si="39"/>
        <v/>
      </c>
      <c r="S195" s="30" t="str">
        <f t="shared" si="39"/>
        <v/>
      </c>
      <c r="T195" s="30" t="str">
        <f t="shared" si="39"/>
        <v/>
      </c>
      <c r="U195" s="30" t="str">
        <f t="shared" si="39"/>
        <v/>
      </c>
      <c r="V195" s="30" t="str">
        <f t="shared" si="39"/>
        <v/>
      </c>
      <c r="W195" s="30" t="str">
        <f t="shared" si="39"/>
        <v/>
      </c>
      <c r="X195" s="30" t="str">
        <f t="shared" si="39"/>
        <v/>
      </c>
      <c r="Y195" s="30" t="str">
        <f t="shared" si="39"/>
        <v/>
      </c>
      <c r="Z195" s="30" t="str">
        <f t="shared" si="39"/>
        <v/>
      </c>
      <c r="AA195" s="30" t="str">
        <f t="shared" si="39"/>
        <v/>
      </c>
      <c r="AB195" s="30" t="str">
        <f t="shared" si="39"/>
        <v/>
      </c>
      <c r="AC195" s="30" t="str">
        <f t="shared" si="39"/>
        <v/>
      </c>
      <c r="AD195" s="30" t="str">
        <f t="shared" si="39"/>
        <v/>
      </c>
      <c r="AE195" s="30" t="str">
        <f t="shared" si="39"/>
        <v/>
      </c>
      <c r="AF195" s="30" t="str">
        <f t="shared" si="39"/>
        <v/>
      </c>
      <c r="AG195" s="30" t="str">
        <f t="shared" si="39"/>
        <v/>
      </c>
      <c r="AH195" s="30" t="str">
        <f>IF(AH196="","",WEEKNUM(AH196,2)-WEEKNUM(DATE(YEAR(AH196),MONTH(AH196),1),2)+1)</f>
        <v/>
      </c>
      <c r="AI195" s="30" t="str">
        <f>IF(AI196="","",WEEKNUM(AI196,2)-WEEKNUM(DATE(YEAR(AI196),MONTH(AI196),1),2)+1)</f>
        <v/>
      </c>
      <c r="AJ195" s="31" t="str">
        <f>IF(AJ196="","",WEEKNUM(AJ196,2)-WEEKNUM(DATE(YEAR(AJ196),MONTH(AJ196),1),2)+1)</f>
        <v/>
      </c>
      <c r="AL195" s="157" t="s">
        <v>100</v>
      </c>
      <c r="AM195" s="158"/>
      <c r="AN195" s="158"/>
      <c r="AO195" s="158"/>
      <c r="AP195" s="158"/>
      <c r="AQ195" s="142" t="s">
        <v>95</v>
      </c>
      <c r="AR195" s="151" t="s">
        <v>78</v>
      </c>
      <c r="AS195" s="151"/>
      <c r="AT195" s="151"/>
      <c r="AU195" s="151"/>
      <c r="AV195" s="142" t="s">
        <v>99</v>
      </c>
      <c r="AW195" s="142" t="s">
        <v>27</v>
      </c>
      <c r="AX195" s="146" t="s">
        <v>106</v>
      </c>
      <c r="AY195" s="148" t="s">
        <v>107</v>
      </c>
      <c r="BB195" s="18">
        <f t="shared" si="29"/>
        <v>187</v>
      </c>
      <c r="BC195" s="28"/>
      <c r="BD195" s="64"/>
      <c r="BE195" s="64"/>
      <c r="BF195" s="64"/>
    </row>
    <row r="196" spans="1:58" ht="19">
      <c r="A196" s="69" t="s">
        <v>17</v>
      </c>
      <c r="D196" s="106" t="s">
        <v>2</v>
      </c>
      <c r="E196" s="107"/>
      <c r="F196" s="32" t="str">
        <f>F194</f>
        <v/>
      </c>
      <c r="G196" s="32" t="str">
        <f t="shared" ref="G196:AG196" si="40">IFERROR(F196+1,"")</f>
        <v/>
      </c>
      <c r="H196" s="32" t="str">
        <f t="shared" si="40"/>
        <v/>
      </c>
      <c r="I196" s="32" t="str">
        <f t="shared" si="40"/>
        <v/>
      </c>
      <c r="J196" s="32" t="str">
        <f t="shared" si="40"/>
        <v/>
      </c>
      <c r="K196" s="32" t="str">
        <f t="shared" si="40"/>
        <v/>
      </c>
      <c r="L196" s="32" t="str">
        <f t="shared" si="40"/>
        <v/>
      </c>
      <c r="M196" s="32" t="str">
        <f t="shared" si="40"/>
        <v/>
      </c>
      <c r="N196" s="32" t="str">
        <f t="shared" si="40"/>
        <v/>
      </c>
      <c r="O196" s="32" t="str">
        <f t="shared" si="40"/>
        <v/>
      </c>
      <c r="P196" s="32" t="str">
        <f t="shared" si="40"/>
        <v/>
      </c>
      <c r="Q196" s="32" t="str">
        <f t="shared" si="40"/>
        <v/>
      </c>
      <c r="R196" s="32" t="str">
        <f t="shared" si="40"/>
        <v/>
      </c>
      <c r="S196" s="32" t="str">
        <f t="shared" si="40"/>
        <v/>
      </c>
      <c r="T196" s="32" t="str">
        <f t="shared" si="40"/>
        <v/>
      </c>
      <c r="U196" s="32" t="str">
        <f t="shared" si="40"/>
        <v/>
      </c>
      <c r="V196" s="32" t="str">
        <f t="shared" si="40"/>
        <v/>
      </c>
      <c r="W196" s="32" t="str">
        <f t="shared" si="40"/>
        <v/>
      </c>
      <c r="X196" s="32" t="str">
        <f t="shared" si="40"/>
        <v/>
      </c>
      <c r="Y196" s="32" t="str">
        <f t="shared" si="40"/>
        <v/>
      </c>
      <c r="Z196" s="32" t="str">
        <f t="shared" si="40"/>
        <v/>
      </c>
      <c r="AA196" s="32" t="str">
        <f t="shared" si="40"/>
        <v/>
      </c>
      <c r="AB196" s="32" t="str">
        <f t="shared" si="40"/>
        <v/>
      </c>
      <c r="AC196" s="32" t="str">
        <f t="shared" si="40"/>
        <v/>
      </c>
      <c r="AD196" s="32" t="str">
        <f t="shared" si="40"/>
        <v/>
      </c>
      <c r="AE196" s="32" t="str">
        <f t="shared" si="40"/>
        <v/>
      </c>
      <c r="AF196" s="32" t="str">
        <f t="shared" si="40"/>
        <v/>
      </c>
      <c r="AG196" s="32" t="str">
        <f t="shared" si="40"/>
        <v/>
      </c>
      <c r="AH196" s="32" t="str">
        <f>IFERROR(IF(DAY(AG196+1)=1,"",AG196+1),"")</f>
        <v/>
      </c>
      <c r="AI196" s="32" t="str">
        <f>IFERROR(IF(AND(DAY(AG196+2)&gt;=1,DAY(AG196+2)&lt;=2),"",AG196+2),"")</f>
        <v/>
      </c>
      <c r="AJ196" s="33" t="str">
        <f>IFERROR(IF(AND(DAY(AG196+3)&gt;=1,DAY(AG196+3)&lt;=3),"",AG196+3),"")</f>
        <v/>
      </c>
      <c r="AL196" s="159"/>
      <c r="AM196" s="160"/>
      <c r="AN196" s="160"/>
      <c r="AO196" s="160"/>
      <c r="AP196" s="160"/>
      <c r="AQ196" s="143"/>
      <c r="AR196" s="169" t="s">
        <v>96</v>
      </c>
      <c r="AS196" s="169" t="s">
        <v>97</v>
      </c>
      <c r="AT196" s="169" t="s">
        <v>101</v>
      </c>
      <c r="AU196" s="169" t="s">
        <v>98</v>
      </c>
      <c r="AV196" s="152"/>
      <c r="AW196" s="143"/>
      <c r="AX196" s="143"/>
      <c r="AY196" s="149"/>
      <c r="BB196" s="18">
        <f t="shared" si="29"/>
        <v>188</v>
      </c>
      <c r="BC196" s="28"/>
      <c r="BD196" s="64"/>
      <c r="BE196" s="64"/>
      <c r="BF196" s="64"/>
    </row>
    <row r="197" spans="1:58" ht="19">
      <c r="A197" s="69" t="s">
        <v>17</v>
      </c>
      <c r="D197" s="106" t="s">
        <v>3</v>
      </c>
      <c r="E197" s="107"/>
      <c r="F197" s="34" t="str">
        <f t="shared" ref="F197:AJ197" si="41">TEXT(F196,"aaa")</f>
        <v/>
      </c>
      <c r="G197" s="34" t="str">
        <f t="shared" si="41"/>
        <v/>
      </c>
      <c r="H197" s="34" t="str">
        <f t="shared" si="41"/>
        <v/>
      </c>
      <c r="I197" s="34" t="str">
        <f t="shared" si="41"/>
        <v/>
      </c>
      <c r="J197" s="34" t="str">
        <f t="shared" si="41"/>
        <v/>
      </c>
      <c r="K197" s="34" t="str">
        <f t="shared" si="41"/>
        <v/>
      </c>
      <c r="L197" s="34" t="str">
        <f t="shared" si="41"/>
        <v/>
      </c>
      <c r="M197" s="34" t="str">
        <f t="shared" si="41"/>
        <v/>
      </c>
      <c r="N197" s="34" t="str">
        <f t="shared" si="41"/>
        <v/>
      </c>
      <c r="O197" s="34" t="str">
        <f t="shared" si="41"/>
        <v/>
      </c>
      <c r="P197" s="34" t="str">
        <f t="shared" si="41"/>
        <v/>
      </c>
      <c r="Q197" s="34" t="str">
        <f t="shared" si="41"/>
        <v/>
      </c>
      <c r="R197" s="34" t="str">
        <f t="shared" si="41"/>
        <v/>
      </c>
      <c r="S197" s="34" t="str">
        <f t="shared" si="41"/>
        <v/>
      </c>
      <c r="T197" s="34" t="str">
        <f t="shared" si="41"/>
        <v/>
      </c>
      <c r="U197" s="34" t="str">
        <f t="shared" si="41"/>
        <v/>
      </c>
      <c r="V197" s="34" t="str">
        <f t="shared" si="41"/>
        <v/>
      </c>
      <c r="W197" s="34" t="str">
        <f t="shared" si="41"/>
        <v/>
      </c>
      <c r="X197" s="34" t="str">
        <f t="shared" si="41"/>
        <v/>
      </c>
      <c r="Y197" s="34" t="str">
        <f t="shared" si="41"/>
        <v/>
      </c>
      <c r="Z197" s="34" t="str">
        <f t="shared" si="41"/>
        <v/>
      </c>
      <c r="AA197" s="34" t="str">
        <f t="shared" si="41"/>
        <v/>
      </c>
      <c r="AB197" s="34" t="str">
        <f t="shared" si="41"/>
        <v/>
      </c>
      <c r="AC197" s="34" t="str">
        <f t="shared" si="41"/>
        <v/>
      </c>
      <c r="AD197" s="34" t="str">
        <f t="shared" si="41"/>
        <v/>
      </c>
      <c r="AE197" s="34" t="str">
        <f t="shared" si="41"/>
        <v/>
      </c>
      <c r="AF197" s="34" t="str">
        <f t="shared" si="41"/>
        <v/>
      </c>
      <c r="AG197" s="34" t="str">
        <f t="shared" si="41"/>
        <v/>
      </c>
      <c r="AH197" s="34" t="str">
        <f t="shared" si="41"/>
        <v/>
      </c>
      <c r="AI197" s="34" t="str">
        <f t="shared" si="41"/>
        <v/>
      </c>
      <c r="AJ197" s="35" t="str">
        <f t="shared" si="41"/>
        <v/>
      </c>
      <c r="AL197" s="159"/>
      <c r="AM197" s="160"/>
      <c r="AN197" s="160"/>
      <c r="AO197" s="160"/>
      <c r="AP197" s="160"/>
      <c r="AQ197" s="143"/>
      <c r="AR197" s="170"/>
      <c r="AS197" s="172"/>
      <c r="AT197" s="170"/>
      <c r="AU197" s="170"/>
      <c r="AV197" s="152"/>
      <c r="AW197" s="143"/>
      <c r="AX197" s="143"/>
      <c r="AY197" s="149"/>
      <c r="BB197" s="18">
        <f t="shared" si="29"/>
        <v>189</v>
      </c>
      <c r="BC197" s="28"/>
      <c r="BD197" s="64"/>
      <c r="BE197" s="64"/>
      <c r="BF197" s="64"/>
    </row>
    <row r="198" spans="1:58" ht="19">
      <c r="A198" s="69" t="s">
        <v>17</v>
      </c>
      <c r="D198" s="106" t="s">
        <v>8</v>
      </c>
      <c r="E198" s="107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7"/>
      <c r="AL198" s="159"/>
      <c r="AM198" s="160"/>
      <c r="AN198" s="160"/>
      <c r="AO198" s="160"/>
      <c r="AP198" s="160"/>
      <c r="AQ198" s="143"/>
      <c r="AR198" s="170"/>
      <c r="AS198" s="172"/>
      <c r="AT198" s="170"/>
      <c r="AU198" s="170"/>
      <c r="AV198" s="152"/>
      <c r="AW198" s="143"/>
      <c r="AX198" s="143"/>
      <c r="AY198" s="149"/>
      <c r="BB198" s="18">
        <f t="shared" si="29"/>
        <v>190</v>
      </c>
      <c r="BC198" s="28"/>
      <c r="BD198" s="64"/>
      <c r="BE198" s="64"/>
      <c r="BF198" s="64"/>
    </row>
    <row r="199" spans="1:58" ht="18.75" customHeight="1">
      <c r="A199" s="69" t="s">
        <v>17</v>
      </c>
      <c r="D199" s="163" t="s">
        <v>7</v>
      </c>
      <c r="E199" s="164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3"/>
      <c r="AL199" s="159"/>
      <c r="AM199" s="160"/>
      <c r="AN199" s="160"/>
      <c r="AO199" s="160"/>
      <c r="AP199" s="160"/>
      <c r="AQ199" s="143"/>
      <c r="AR199" s="170"/>
      <c r="AS199" s="172"/>
      <c r="AT199" s="170"/>
      <c r="AU199" s="170"/>
      <c r="AV199" s="152"/>
      <c r="AW199" s="143"/>
      <c r="AX199" s="143"/>
      <c r="AY199" s="149"/>
      <c r="BB199" s="18">
        <f t="shared" si="29"/>
        <v>191</v>
      </c>
      <c r="BC199" s="28"/>
      <c r="BD199" s="64"/>
      <c r="BE199" s="64"/>
      <c r="BF199" s="64"/>
    </row>
    <row r="200" spans="1:58" ht="19">
      <c r="A200" s="69" t="s">
        <v>17</v>
      </c>
      <c r="D200" s="165"/>
      <c r="E200" s="166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4"/>
      <c r="AL200" s="159"/>
      <c r="AM200" s="160"/>
      <c r="AN200" s="160"/>
      <c r="AO200" s="160"/>
      <c r="AP200" s="160"/>
      <c r="AQ200" s="143"/>
      <c r="AR200" s="170"/>
      <c r="AS200" s="172"/>
      <c r="AT200" s="170"/>
      <c r="AU200" s="171"/>
      <c r="AV200" s="144"/>
      <c r="AW200" s="144"/>
      <c r="AX200" s="143"/>
      <c r="AY200" s="149"/>
      <c r="BB200" s="18">
        <f t="shared" si="29"/>
        <v>192</v>
      </c>
      <c r="BC200" s="28"/>
      <c r="BD200" s="64"/>
      <c r="BE200" s="64"/>
      <c r="BF200" s="64"/>
    </row>
    <row r="201" spans="1:58" ht="19">
      <c r="A201" s="69" t="s">
        <v>17</v>
      </c>
      <c r="D201" s="165"/>
      <c r="E201" s="166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4"/>
      <c r="AL201" s="161"/>
      <c r="AM201" s="162"/>
      <c r="AN201" s="162"/>
      <c r="AO201" s="162"/>
      <c r="AP201" s="162"/>
      <c r="AQ201" s="145"/>
      <c r="AR201" s="171"/>
      <c r="AS201" s="171"/>
      <c r="AT201" s="171"/>
      <c r="AU201" s="171"/>
      <c r="AV201" s="145"/>
      <c r="AW201" s="145"/>
      <c r="AX201" s="143"/>
      <c r="AY201" s="149"/>
      <c r="BB201" s="18">
        <f t="shared" si="29"/>
        <v>193</v>
      </c>
      <c r="BC201" s="28"/>
      <c r="BD201" s="64"/>
      <c r="BE201" s="64"/>
      <c r="BF201" s="64"/>
    </row>
    <row r="202" spans="1:58" ht="19">
      <c r="A202" s="69" t="s">
        <v>17</v>
      </c>
      <c r="D202" s="165"/>
      <c r="E202" s="166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  <c r="AI202" s="121"/>
      <c r="AJ202" s="124"/>
      <c r="AL202" s="126"/>
      <c r="AM202" s="127"/>
      <c r="AN202" s="127"/>
      <c r="AO202" s="127"/>
      <c r="AP202" s="127"/>
      <c r="AQ202" s="55" t="s">
        <v>30</v>
      </c>
      <c r="AR202" s="55" t="s">
        <v>17</v>
      </c>
      <c r="AS202" s="55" t="s">
        <v>12</v>
      </c>
      <c r="AT202" s="55" t="s">
        <v>149</v>
      </c>
      <c r="AU202" s="55" t="s">
        <v>14</v>
      </c>
      <c r="AV202" s="55" t="s">
        <v>20</v>
      </c>
      <c r="AW202" s="55" t="s">
        <v>34</v>
      </c>
      <c r="AX202" s="147"/>
      <c r="AY202" s="149"/>
      <c r="BB202" s="18">
        <f t="shared" ref="BB202:BB265" si="42">ROW()-8</f>
        <v>194</v>
      </c>
      <c r="BC202" s="28"/>
      <c r="BD202" s="64"/>
      <c r="BE202" s="64"/>
      <c r="BF202" s="64"/>
    </row>
    <row r="203" spans="1:58" ht="19">
      <c r="A203" s="69" t="s">
        <v>17</v>
      </c>
      <c r="D203" s="165"/>
      <c r="E203" s="166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  <c r="AI203" s="121"/>
      <c r="AJ203" s="124"/>
      <c r="AL203" s="128" t="s">
        <v>102</v>
      </c>
      <c r="AM203" s="129"/>
      <c r="AN203" s="110">
        <v>1</v>
      </c>
      <c r="AO203" s="109"/>
      <c r="AP203" s="109"/>
      <c r="AQ203" s="56">
        <f>IF(COUNTIF(F207:AJ207,"")=31,0,COUNTIFS(F195:AJ195,AN203,F207:AJ207,"")+COUNTIFS(F195:AJ195,AN203,F207:AJ207,"■")+COUNTIFS(F195:AJ195,AN203,F207:AJ207,"★")+COUNTIFS(F195:AJ195,AN203,F207:AJ207,"▲")+COUNTIFS(F195:AJ195,AN203,F207:AJ207,"◎"))</f>
        <v>0</v>
      </c>
      <c r="AR203" s="56">
        <f>IF(COUNTIF(F207:AJ207,"")=31,0,COUNTIFS(F195:AJ195,AN203,F207:AJ207,"■"))</f>
        <v>0</v>
      </c>
      <c r="AS203" s="56">
        <f>IF(COUNTIF(F207:AJ207,"")=31,0,COUNTIFS(F195:AJ195,AN203,F207:AJ207,"★"))</f>
        <v>0</v>
      </c>
      <c r="AT203" s="56">
        <f>IF(COUNTIF(F207:AJ207,"")=31,0,COUNTIFS(F195:AJ195,AN203,F207:AJ207,"▲"))</f>
        <v>0</v>
      </c>
      <c r="AU203" s="56">
        <f>IF(COUNTIF(F207:AJ207,"")=31,0,COUNTIFS(F195:AJ195,AN203,F207:AJ207,"◎"))</f>
        <v>0</v>
      </c>
      <c r="AV203" s="56">
        <f t="shared" ref="AV203:AV208" si="43">SUM(AR203,AS203,AT203,AU203)</f>
        <v>0</v>
      </c>
      <c r="AW203" s="57" t="str">
        <f t="shared" ref="AW203:AW210" si="44">IFERROR(ROUNDDOWN(AV203/AQ203,3),"***")</f>
        <v>***</v>
      </c>
      <c r="AX203" s="36"/>
      <c r="AY203" s="140" t="str">
        <f>IF(COUNTA(AX203:AX208)=0,"",IF(AND(COUNTIF(AX203:AX208,"○")=0,COUNTIF(AX203:AX208,"×")=0),"－",IF(COUNTIF(AX203:AX208,"×")&gt;=1,"×","○")))</f>
        <v/>
      </c>
      <c r="BB203" s="92">
        <f t="shared" si="42"/>
        <v>195</v>
      </c>
      <c r="BC203" s="93" t="str">
        <f>IF(COUNTIF(F207:AJ207,"")=31,"",F194)</f>
        <v/>
      </c>
      <c r="BD203" s="94" t="str">
        <f>AY203</f>
        <v/>
      </c>
      <c r="BE203" s="95" t="str">
        <f>IF(AY209=0,"",AY209)</f>
        <v/>
      </c>
      <c r="BF203" s="95" t="str">
        <f>IF(AY210=0,"",AY210)</f>
        <v/>
      </c>
    </row>
    <row r="204" spans="1:58" ht="19">
      <c r="A204" s="69" t="s">
        <v>17</v>
      </c>
      <c r="D204" s="165"/>
      <c r="E204" s="166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4"/>
      <c r="AL204" s="130"/>
      <c r="AM204" s="129"/>
      <c r="AN204" s="108">
        <v>2</v>
      </c>
      <c r="AO204" s="109"/>
      <c r="AP204" s="109"/>
      <c r="AQ204" s="56">
        <f>IF(COUNTIF(F207:AJ207,"")=31,0,COUNTIFS(F195:AJ195,AN204,F207:AJ207,"")+COUNTIFS(F195:AJ195,AN204,F207:AJ207,"■")+COUNTIFS(F195:AJ195,AN204,F207:AJ207,"★")+COUNTIFS(F195:AJ195,AN204,F207:AJ207,"▲")+COUNTIFS(F195:AJ195,AN204,F207:AJ207,"◎"))</f>
        <v>0</v>
      </c>
      <c r="AR204" s="56">
        <f>IF(COUNTIF(F207:AJ207,"")=31,0,COUNTIFS(F195:AJ195,AN204,F207:AJ207,"■"))</f>
        <v>0</v>
      </c>
      <c r="AS204" s="56">
        <f>IF(COUNTIF(F207:AJ207,"")=31,0,COUNTIFS(F195:AJ195,AN204,F207:AJ207,"★"))</f>
        <v>0</v>
      </c>
      <c r="AT204" s="56">
        <f>IF(COUNTIF(F207:AJ207,"")=31,0,COUNTIFS(F195:AJ195,AN204,F207:AJ207,"▲"))</f>
        <v>0</v>
      </c>
      <c r="AU204" s="56">
        <f>IF(COUNTIF(F207:AJ207,"")=31,0,COUNTIFS(F195:AJ195,AN204,F207:AJ207,"◎"))</f>
        <v>0</v>
      </c>
      <c r="AV204" s="56">
        <f t="shared" si="43"/>
        <v>0</v>
      </c>
      <c r="AW204" s="57" t="str">
        <f t="shared" si="44"/>
        <v>***</v>
      </c>
      <c r="AX204" s="36"/>
      <c r="AY204" s="141"/>
      <c r="BB204" s="18">
        <f t="shared" si="42"/>
        <v>196</v>
      </c>
      <c r="BC204" s="28"/>
      <c r="BD204" s="73"/>
      <c r="BE204" s="64"/>
      <c r="BF204" s="64"/>
    </row>
    <row r="205" spans="1:58" ht="19">
      <c r="A205" s="69" t="s">
        <v>17</v>
      </c>
      <c r="D205" s="167"/>
      <c r="E205" s="168"/>
      <c r="F205" s="122"/>
      <c r="G205" s="122"/>
      <c r="H205" s="122"/>
      <c r="I205" s="122"/>
      <c r="J205" s="122"/>
      <c r="K205" s="122"/>
      <c r="L205" s="122"/>
      <c r="M205" s="122"/>
      <c r="N205" s="122"/>
      <c r="O205" s="122"/>
      <c r="P205" s="122"/>
      <c r="Q205" s="122"/>
      <c r="R205" s="122"/>
      <c r="S205" s="122"/>
      <c r="T205" s="122"/>
      <c r="U205" s="122"/>
      <c r="V205" s="122"/>
      <c r="W205" s="122"/>
      <c r="X205" s="122"/>
      <c r="Y205" s="122"/>
      <c r="Z205" s="122"/>
      <c r="AA205" s="122"/>
      <c r="AB205" s="122"/>
      <c r="AC205" s="122"/>
      <c r="AD205" s="122"/>
      <c r="AE205" s="122"/>
      <c r="AF205" s="122"/>
      <c r="AG205" s="122"/>
      <c r="AH205" s="122"/>
      <c r="AI205" s="122"/>
      <c r="AJ205" s="125"/>
      <c r="AL205" s="130"/>
      <c r="AM205" s="129"/>
      <c r="AN205" s="110">
        <v>3</v>
      </c>
      <c r="AO205" s="109"/>
      <c r="AP205" s="109"/>
      <c r="AQ205" s="56">
        <f>IF(COUNTIF(F207:AJ207,"")=31,0,COUNTIFS(F195:AJ195,AN205,F207:AJ207,"")+COUNTIFS(F195:AJ195,AN205,F207:AJ207,"■")+COUNTIFS(F195:AJ195,AN205,F207:AJ207,"★")+COUNTIFS(F195:AJ195,AN205,F207:AJ207,"▲")+COUNTIFS(F195:AJ195,AN205,F207:AJ207,"◎"))</f>
        <v>0</v>
      </c>
      <c r="AR205" s="56">
        <f>IF(COUNTIF(F207:AJ207,"")=31,0,COUNTIFS(F195:AJ195,AN205,F207:AJ207,"■"))</f>
        <v>0</v>
      </c>
      <c r="AS205" s="56">
        <f>IF(COUNTIF(F207:AJ207,"")=31,0,COUNTIFS(F195:AJ195,AN205,F207:AJ207,"★"))</f>
        <v>0</v>
      </c>
      <c r="AT205" s="56">
        <f>IF(COUNTIF(F207:AJ207,"")=31,0,COUNTIFS(F195:AJ195,AN205,F207:AJ207,"▲"))</f>
        <v>0</v>
      </c>
      <c r="AU205" s="56">
        <f>IF(COUNTIF(F207:AJ207,"")=31,0,COUNTIFS(F195:AJ195,AN205,F207:AJ207,"◎"))</f>
        <v>0</v>
      </c>
      <c r="AV205" s="56">
        <f t="shared" si="43"/>
        <v>0</v>
      </c>
      <c r="AW205" s="57" t="str">
        <f t="shared" si="44"/>
        <v>***</v>
      </c>
      <c r="AX205" s="36"/>
      <c r="AY205" s="141"/>
      <c r="BB205" s="18">
        <f t="shared" si="42"/>
        <v>197</v>
      </c>
      <c r="BC205" s="28"/>
      <c r="BD205" s="73"/>
      <c r="BE205" s="64"/>
      <c r="BF205" s="64"/>
    </row>
    <row r="206" spans="1:58" ht="19">
      <c r="A206" s="69" t="s">
        <v>17</v>
      </c>
      <c r="D206" s="106" t="s">
        <v>4</v>
      </c>
      <c r="E206" s="107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8"/>
      <c r="AC206" s="36"/>
      <c r="AD206" s="36"/>
      <c r="AE206" s="36"/>
      <c r="AF206" s="36"/>
      <c r="AG206" s="36"/>
      <c r="AH206" s="36"/>
      <c r="AI206" s="36"/>
      <c r="AJ206" s="37"/>
      <c r="AL206" s="130"/>
      <c r="AM206" s="129"/>
      <c r="AN206" s="108">
        <v>4</v>
      </c>
      <c r="AO206" s="109"/>
      <c r="AP206" s="109"/>
      <c r="AQ206" s="56">
        <f>IF(COUNTIF(F207:AJ207,"")=31,0,COUNTIFS(F195:AJ195,AN206,F207:AJ207,"")+COUNTIFS(F195:AJ195,AN206,F207:AJ207,"■")+COUNTIFS(F195:AJ195,AN206,F207:AJ207,"★")+COUNTIFS(F195:AJ195,AN206,F207:AJ207,"▲")+COUNTIFS(F195:AJ195,AN206,F207:AJ207,"◎"))</f>
        <v>0</v>
      </c>
      <c r="AR206" s="56">
        <f>COUNTIFS(F195:AJ195,AN206,F207:AJ207,"■")</f>
        <v>0</v>
      </c>
      <c r="AS206" s="56">
        <f>COUNTIFS(F195:AJ195,AN206,F207:AJ207,"★")</f>
        <v>0</v>
      </c>
      <c r="AT206" s="56">
        <f>COUNTIFS(F195:AJ195,AN206,F207:AJ207,"▲")</f>
        <v>0</v>
      </c>
      <c r="AU206" s="56">
        <f>COUNTIFS(F195:AJ195,AN206,F207:AJ207,"◎")</f>
        <v>0</v>
      </c>
      <c r="AV206" s="56">
        <f t="shared" si="43"/>
        <v>0</v>
      </c>
      <c r="AW206" s="57" t="str">
        <f t="shared" si="44"/>
        <v>***</v>
      </c>
      <c r="AX206" s="36"/>
      <c r="AY206" s="141"/>
      <c r="BB206" s="18">
        <f t="shared" si="42"/>
        <v>198</v>
      </c>
      <c r="BC206" s="28"/>
      <c r="BD206" s="73"/>
      <c r="BE206" s="64"/>
      <c r="BF206" s="64"/>
    </row>
    <row r="207" spans="1:58" ht="19">
      <c r="A207" s="69" t="s">
        <v>17</v>
      </c>
      <c r="D207" s="106" t="s">
        <v>5</v>
      </c>
      <c r="E207" s="107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40"/>
      <c r="AL207" s="130"/>
      <c r="AM207" s="129"/>
      <c r="AN207" s="110">
        <v>5</v>
      </c>
      <c r="AO207" s="109"/>
      <c r="AP207" s="109"/>
      <c r="AQ207" s="56">
        <f>IF(COUNTIF(F207:AJ207,"")=31,0,COUNTIFS(F195:AJ195,AN207,F207:AJ207,"")+COUNTIFS(F195:AJ195,AN207,F207:AJ207,"■")+COUNTIFS(F195:AJ195,AN207,F207:AJ207,"★")+COUNTIFS(F195:AJ195,AN207,F207:AJ207,"▲")+COUNTIFS(F195:AJ195,AN207,F207:AJ207,"◎"))</f>
        <v>0</v>
      </c>
      <c r="AR207" s="56">
        <f>IF(COUNTIF(F207:AJ207,"")=31,0,COUNTIFS(F195:AJ195,AN207,F207:AJ207,"■"))</f>
        <v>0</v>
      </c>
      <c r="AS207" s="56">
        <f>IF(COUNTIF(F207:AJ207,"")=31,0,COUNTIFS(F195:AJ195,AN207,F207:AJ207,"★"))</f>
        <v>0</v>
      </c>
      <c r="AT207" s="56">
        <f>IF(COUNTIF(F207:AJ207,"")=31,0,COUNTIFS(F195:AJ195,AN207,F207:AJ207,"▲"))</f>
        <v>0</v>
      </c>
      <c r="AU207" s="56">
        <f>IF(COUNTIF(F207:AJ207,"")=31,0,COUNTIFS(F195:AJ195,AN207,F207:AJ207,"◎"))</f>
        <v>0</v>
      </c>
      <c r="AV207" s="56">
        <f t="shared" si="43"/>
        <v>0</v>
      </c>
      <c r="AW207" s="57" t="str">
        <f t="shared" si="44"/>
        <v>***</v>
      </c>
      <c r="AX207" s="36"/>
      <c r="AY207" s="141"/>
      <c r="BB207" s="18">
        <f t="shared" si="42"/>
        <v>199</v>
      </c>
      <c r="BC207" s="28"/>
      <c r="BD207" s="73"/>
      <c r="BE207" s="64"/>
      <c r="BF207" s="64"/>
    </row>
    <row r="208" spans="1:58" ht="19">
      <c r="A208" s="69" t="s">
        <v>17</v>
      </c>
      <c r="D208" s="111" t="s">
        <v>0</v>
      </c>
      <c r="E208" s="112"/>
      <c r="F208" s="117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9"/>
      <c r="AK208" s="42"/>
      <c r="AL208" s="130"/>
      <c r="AM208" s="129"/>
      <c r="AN208" s="108">
        <v>6</v>
      </c>
      <c r="AO208" s="109"/>
      <c r="AP208" s="109"/>
      <c r="AQ208" s="56">
        <f>IF(COUNTIF(F207:AJ207,"")=31,0,COUNTIFS(F195:AJ195,AN208,F207:AJ207,"")+COUNTIFS(F195:AJ195,AN208,F207:AJ207,"■")+COUNTIFS(F195:AJ195,AN208,F207:AJ207,"★")+COUNTIFS(F195:AJ195,AN208,F207:AJ207,"▲")+COUNTIFS(F195:AJ195,AN208,F207:AJ207,"◎"))</f>
        <v>0</v>
      </c>
      <c r="AR208" s="56">
        <f>IF(COUNTIF(F207:AJ207,"")=31,0,COUNTIFS(F195:AJ195,AN208,F207:AJ207,"■"))</f>
        <v>0</v>
      </c>
      <c r="AS208" s="56">
        <f>IF(COUNTIF(F207:AJ207,"")=31,0,COUNTIFS(F195:AJ195,AN208,F207:AJ207,"★"))</f>
        <v>0</v>
      </c>
      <c r="AT208" s="56">
        <f>IF(COUNTIF(F207:AJ207,"")=31,0,COUNTIFS(F195:AJ195,AN208,F207:AJ207,"▲"))</f>
        <v>0</v>
      </c>
      <c r="AU208" s="56">
        <f>IF(COUNTIF(F207:AJ207,"")=31,0,COUNTIFS(F195:AJ195,AN208,F207:AJ207,"◎"))</f>
        <v>0</v>
      </c>
      <c r="AV208" s="56">
        <f t="shared" si="43"/>
        <v>0</v>
      </c>
      <c r="AW208" s="57" t="str">
        <f t="shared" si="44"/>
        <v>***</v>
      </c>
      <c r="AX208" s="36"/>
      <c r="AY208" s="141"/>
      <c r="BB208" s="18">
        <f t="shared" si="42"/>
        <v>200</v>
      </c>
      <c r="BC208" s="28"/>
      <c r="BD208" s="73"/>
      <c r="BE208" s="64"/>
      <c r="BF208" s="64"/>
    </row>
    <row r="209" spans="1:58" ht="19">
      <c r="A209" s="69" t="s">
        <v>17</v>
      </c>
      <c r="D209" s="113"/>
      <c r="E209" s="114"/>
      <c r="F209" s="131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  <c r="V209" s="132"/>
      <c r="W209" s="132"/>
      <c r="X209" s="132"/>
      <c r="Y209" s="132"/>
      <c r="Z209" s="132"/>
      <c r="AA209" s="132"/>
      <c r="AB209" s="132"/>
      <c r="AC209" s="132"/>
      <c r="AD209" s="132"/>
      <c r="AE209" s="132"/>
      <c r="AF209" s="132"/>
      <c r="AG209" s="132"/>
      <c r="AH209" s="132"/>
      <c r="AI209" s="132"/>
      <c r="AJ209" s="133"/>
      <c r="AK209" s="42"/>
      <c r="AL209" s="106" t="s">
        <v>32</v>
      </c>
      <c r="AM209" s="107"/>
      <c r="AN209" s="107"/>
      <c r="AO209" s="109"/>
      <c r="AP209" s="109"/>
      <c r="AQ209" s="56">
        <f t="shared" ref="AQ209:AV209" si="45">SUM(AQ203:AQ208)</f>
        <v>0</v>
      </c>
      <c r="AR209" s="56">
        <f t="shared" si="45"/>
        <v>0</v>
      </c>
      <c r="AS209" s="56">
        <f t="shared" si="45"/>
        <v>0</v>
      </c>
      <c r="AT209" s="56">
        <f t="shared" si="45"/>
        <v>0</v>
      </c>
      <c r="AU209" s="56">
        <f t="shared" si="45"/>
        <v>0</v>
      </c>
      <c r="AV209" s="56">
        <f t="shared" si="45"/>
        <v>0</v>
      </c>
      <c r="AW209" s="57" t="str">
        <f t="shared" si="44"/>
        <v>***</v>
      </c>
      <c r="AX209" s="62"/>
      <c r="AY209" s="37"/>
      <c r="BB209" s="18">
        <f t="shared" si="42"/>
        <v>201</v>
      </c>
      <c r="BC209" s="28"/>
      <c r="BD209" s="64"/>
      <c r="BE209" s="64"/>
      <c r="BF209" s="64"/>
    </row>
    <row r="210" spans="1:58" ht="19.5" thickBot="1">
      <c r="A210" s="69" t="s">
        <v>17</v>
      </c>
      <c r="D210" s="115"/>
      <c r="E210" s="116"/>
      <c r="F210" s="134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6"/>
      <c r="AK210" s="43"/>
      <c r="AL210" s="137" t="s">
        <v>31</v>
      </c>
      <c r="AM210" s="138"/>
      <c r="AN210" s="138"/>
      <c r="AO210" s="139"/>
      <c r="AP210" s="139"/>
      <c r="AQ210" s="58">
        <f>IF(COUNTIF(F207:AJ207,"")=31,0,AQ179+AQ209)</f>
        <v>0</v>
      </c>
      <c r="AR210" s="58">
        <f>IF(COUNTIF(F207:AJ207,"")=31,0,AR179+AR209)</f>
        <v>0</v>
      </c>
      <c r="AS210" s="58">
        <f>IF(COUNTIF(F207:AJ207,"")=31,0,AS179+AS209)</f>
        <v>0</v>
      </c>
      <c r="AT210" s="58">
        <f>IF(COUNTIF(F207:AJ207,"")=31,0,AT179+AT209)</f>
        <v>0</v>
      </c>
      <c r="AU210" s="58">
        <f>IF(COUNTIF(F207:AJ207,"")=31,0,AU179+AU209)</f>
        <v>0</v>
      </c>
      <c r="AV210" s="58">
        <f>IF(COUNTIF(F207:AJ207,"")=31,0,AV179+AV209)</f>
        <v>0</v>
      </c>
      <c r="AW210" s="59" t="str">
        <f t="shared" si="44"/>
        <v>***</v>
      </c>
      <c r="AX210" s="63"/>
      <c r="AY210" s="60"/>
      <c r="BB210" s="18">
        <f t="shared" si="42"/>
        <v>202</v>
      </c>
      <c r="BC210" s="28"/>
      <c r="BD210" s="64"/>
      <c r="BE210" s="64"/>
      <c r="BF210" s="64"/>
    </row>
    <row r="211" spans="1:58" ht="14">
      <c r="A211" s="74" t="s">
        <v>17</v>
      </c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BB211" s="18">
        <f t="shared" si="42"/>
        <v>203</v>
      </c>
      <c r="BC211" s="28"/>
      <c r="BD211" s="64"/>
      <c r="BE211" s="64"/>
      <c r="BF211" s="64"/>
    </row>
    <row r="212" spans="1:58" ht="14">
      <c r="A212" s="74" t="s">
        <v>17</v>
      </c>
      <c r="B212" s="75"/>
      <c r="D212" s="79" t="s">
        <v>146</v>
      </c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0"/>
      <c r="AN212" s="80"/>
      <c r="AO212" s="80"/>
      <c r="AP212" s="80"/>
      <c r="AQ212" s="80"/>
      <c r="AR212" s="80"/>
      <c r="AS212" s="80"/>
      <c r="AT212" s="80"/>
      <c r="AU212" s="80"/>
      <c r="AV212" s="80"/>
      <c r="AW212" s="80"/>
      <c r="AX212" s="80"/>
      <c r="AY212" s="80"/>
      <c r="BB212" s="18">
        <f t="shared" si="42"/>
        <v>204</v>
      </c>
      <c r="BC212" s="28"/>
      <c r="BD212" s="64"/>
      <c r="BE212" s="64"/>
      <c r="BF212" s="64"/>
    </row>
    <row r="213" spans="1:58" ht="14">
      <c r="A213" s="74" t="s">
        <v>17</v>
      </c>
      <c r="B213" s="75"/>
      <c r="D213" s="79" t="s">
        <v>147</v>
      </c>
      <c r="E213" s="80"/>
      <c r="F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80"/>
      <c r="AP213" s="80"/>
      <c r="AQ213" s="80"/>
      <c r="AR213" s="80"/>
      <c r="AS213" s="80"/>
      <c r="AT213" s="80"/>
      <c r="AU213" s="80"/>
      <c r="AV213" s="80"/>
      <c r="AW213" s="80"/>
      <c r="AX213" s="80"/>
      <c r="AY213" s="80"/>
      <c r="BB213" s="18">
        <f t="shared" si="42"/>
        <v>205</v>
      </c>
      <c r="BC213" s="28"/>
      <c r="BD213" s="64"/>
      <c r="BE213" s="64"/>
      <c r="BF213" s="64"/>
    </row>
    <row r="214" spans="1:58" ht="14">
      <c r="A214" s="74" t="s">
        <v>17</v>
      </c>
      <c r="B214" s="75"/>
      <c r="D214" s="79" t="s">
        <v>139</v>
      </c>
      <c r="E214" s="85"/>
      <c r="F214" s="85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  <c r="AM214" s="80"/>
      <c r="AN214" s="80"/>
      <c r="AO214" s="80"/>
      <c r="AP214" s="80"/>
      <c r="AQ214" s="80"/>
      <c r="AR214" s="80"/>
      <c r="AS214" s="80"/>
      <c r="AT214" s="80"/>
      <c r="AU214" s="80"/>
      <c r="AV214" s="80"/>
      <c r="AW214" s="80"/>
      <c r="AX214" s="80"/>
      <c r="AY214" s="80"/>
      <c r="BB214" s="18">
        <f t="shared" si="42"/>
        <v>206</v>
      </c>
      <c r="BC214" s="28"/>
      <c r="BD214" s="64"/>
      <c r="BE214" s="64"/>
      <c r="BF214" s="64"/>
    </row>
    <row r="215" spans="1:58" ht="14">
      <c r="A215" s="74" t="s">
        <v>17</v>
      </c>
      <c r="B215" s="75"/>
      <c r="D215" s="80" t="s">
        <v>150</v>
      </c>
      <c r="E215" s="80"/>
      <c r="F215" s="80"/>
      <c r="I215" s="80"/>
      <c r="J215" s="80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82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BB215" s="18">
        <f t="shared" si="42"/>
        <v>207</v>
      </c>
      <c r="BC215" s="28"/>
      <c r="BD215" s="64"/>
      <c r="BE215" s="64"/>
      <c r="BF215" s="64"/>
    </row>
    <row r="216" spans="1:58" s="75" customFormat="1" ht="14">
      <c r="A216" s="74" t="s">
        <v>17</v>
      </c>
      <c r="C216" s="1"/>
      <c r="D216" s="79" t="s">
        <v>93</v>
      </c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83"/>
      <c r="AC216" s="79"/>
      <c r="AD216" s="79"/>
      <c r="AE216" s="79"/>
      <c r="AF216" s="79"/>
      <c r="AG216" s="79"/>
      <c r="AH216" s="79"/>
      <c r="AI216" s="79"/>
      <c r="AJ216" s="79"/>
      <c r="AK216" s="84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BB216" s="76">
        <f t="shared" si="42"/>
        <v>208</v>
      </c>
      <c r="BC216" s="77"/>
      <c r="BD216" s="78"/>
      <c r="BE216" s="78"/>
      <c r="BF216" s="78"/>
    </row>
    <row r="217" spans="1:58" s="75" customFormat="1" ht="14">
      <c r="A217" s="74" t="s">
        <v>17</v>
      </c>
      <c r="C217" s="1"/>
      <c r="D217" s="89" t="s">
        <v>129</v>
      </c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  <c r="AU217" s="90"/>
      <c r="AV217" s="90"/>
      <c r="AW217" s="90"/>
      <c r="AX217" s="90"/>
      <c r="AY217" s="87"/>
      <c r="BB217" s="76">
        <f t="shared" si="42"/>
        <v>209</v>
      </c>
      <c r="BC217" s="77"/>
      <c r="BD217" s="78"/>
      <c r="BE217" s="78"/>
      <c r="BF217" s="78"/>
    </row>
    <row r="218" spans="1:58" s="75" customFormat="1" ht="14">
      <c r="A218" s="74" t="s">
        <v>17</v>
      </c>
      <c r="C218" s="1"/>
      <c r="D218" s="89" t="s">
        <v>130</v>
      </c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  <c r="AU218" s="90"/>
      <c r="AV218" s="90"/>
      <c r="AW218" s="90"/>
      <c r="AX218" s="90"/>
      <c r="AY218" s="87"/>
      <c r="BB218" s="76">
        <f t="shared" si="42"/>
        <v>210</v>
      </c>
      <c r="BC218" s="77"/>
      <c r="BD218" s="78"/>
      <c r="BE218" s="78"/>
      <c r="BF218" s="78"/>
    </row>
    <row r="219" spans="1:58" s="75" customFormat="1" ht="14">
      <c r="A219" s="74" t="s">
        <v>17</v>
      </c>
      <c r="C219" s="1"/>
      <c r="D219" s="89" t="s">
        <v>163</v>
      </c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  <c r="AU219" s="90"/>
      <c r="AV219" s="90"/>
      <c r="AW219" s="90"/>
      <c r="AX219" s="90"/>
      <c r="AY219" s="87"/>
      <c r="BB219" s="76">
        <f t="shared" si="42"/>
        <v>211</v>
      </c>
      <c r="BC219" s="77"/>
      <c r="BD219" s="78"/>
      <c r="BE219" s="78"/>
      <c r="BF219" s="78"/>
    </row>
    <row r="220" spans="1:58" ht="14">
      <c r="A220" s="74" t="s">
        <v>17</v>
      </c>
      <c r="B220" s="75"/>
      <c r="D220" s="79" t="s">
        <v>94</v>
      </c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80"/>
      <c r="AP220" s="80"/>
      <c r="AQ220" s="80"/>
      <c r="AR220" s="80"/>
      <c r="AS220" s="80"/>
      <c r="AT220" s="80"/>
      <c r="AU220" s="80"/>
      <c r="AV220" s="80"/>
      <c r="AW220" s="80"/>
      <c r="AX220" s="80"/>
      <c r="AY220" s="80"/>
      <c r="BB220" s="18">
        <f t="shared" si="42"/>
        <v>212</v>
      </c>
      <c r="BC220" s="28"/>
      <c r="BD220" s="64"/>
      <c r="BE220" s="64"/>
      <c r="BF220" s="64"/>
    </row>
    <row r="221" spans="1:58" ht="14">
      <c r="A221" s="74" t="s">
        <v>17</v>
      </c>
      <c r="B221" s="75"/>
      <c r="D221" s="91" t="s">
        <v>164</v>
      </c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  <c r="AU221" s="90"/>
      <c r="AV221" s="90"/>
      <c r="AW221" s="90"/>
      <c r="AX221" s="90"/>
      <c r="AY221" s="88"/>
      <c r="BB221" s="18">
        <f t="shared" si="42"/>
        <v>213</v>
      </c>
      <c r="BC221" s="28"/>
      <c r="BD221" s="64"/>
      <c r="BE221" s="64"/>
      <c r="BF221" s="64"/>
    </row>
    <row r="222" spans="1:58" ht="14">
      <c r="A222" s="74" t="s">
        <v>17</v>
      </c>
      <c r="B222" s="75"/>
      <c r="D222" s="79" t="s">
        <v>33</v>
      </c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  <c r="AU222" s="90"/>
      <c r="AV222" s="90"/>
      <c r="AW222" s="90"/>
      <c r="AX222" s="90"/>
      <c r="AY222" s="87"/>
      <c r="BB222" s="18">
        <f t="shared" si="42"/>
        <v>214</v>
      </c>
      <c r="BC222" s="28"/>
      <c r="BD222" s="64"/>
      <c r="BE222" s="64"/>
      <c r="BF222" s="64"/>
    </row>
    <row r="223" spans="1:58" ht="14">
      <c r="A223" s="74" t="s">
        <v>142</v>
      </c>
      <c r="B223" s="75"/>
      <c r="D223" s="91" t="s">
        <v>144</v>
      </c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4"/>
      <c r="AL223" s="79"/>
      <c r="AM223" s="79"/>
      <c r="AN223" s="79"/>
      <c r="AO223" s="79"/>
      <c r="AP223" s="79"/>
      <c r="AQ223" s="79"/>
      <c r="AR223" s="79"/>
      <c r="AS223" s="79"/>
      <c r="AT223" s="79"/>
      <c r="AU223" s="79"/>
      <c r="AV223" s="79"/>
      <c r="AW223" s="79"/>
      <c r="AX223" s="79"/>
      <c r="AY223" s="79"/>
      <c r="BB223" s="18">
        <f t="shared" si="42"/>
        <v>215</v>
      </c>
      <c r="BC223" s="28"/>
      <c r="BD223" s="64"/>
      <c r="BE223" s="64"/>
      <c r="BF223" s="64"/>
    </row>
    <row r="224" spans="1:58" ht="14.5" thickBot="1">
      <c r="A224" s="74" t="s">
        <v>142</v>
      </c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41"/>
      <c r="AC224" s="24"/>
      <c r="AD224" s="24"/>
      <c r="AE224" s="24"/>
      <c r="AF224" s="24"/>
      <c r="AG224" s="24"/>
      <c r="AH224" s="24"/>
      <c r="AI224" s="24"/>
      <c r="AJ224" s="24"/>
      <c r="AK224" s="24"/>
      <c r="AQ224" s="44"/>
      <c r="AR224" s="24"/>
      <c r="AS224" s="24"/>
      <c r="AT224" s="24"/>
      <c r="AU224" s="24"/>
      <c r="AV224" s="44"/>
      <c r="AW224" s="44"/>
      <c r="BB224" s="18">
        <f t="shared" si="42"/>
        <v>216</v>
      </c>
      <c r="BC224" s="28"/>
      <c r="BD224" s="64"/>
      <c r="BE224" s="64"/>
      <c r="BF224" s="64"/>
    </row>
    <row r="225" spans="1:58" ht="19.5" thickBot="1">
      <c r="A225" s="69" t="s">
        <v>17</v>
      </c>
      <c r="D225" s="153" t="s">
        <v>36</v>
      </c>
      <c r="E225" s="154"/>
      <c r="F225" s="155" t="str">
        <f>IFERROR(IF(F194=0,"",DATE(YEAR(F194),MONTH(F194)+1,1)),"")</f>
        <v/>
      </c>
      <c r="G225" s="155"/>
      <c r="H225" s="155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  <c r="AA225" s="155"/>
      <c r="AB225" s="155"/>
      <c r="AC225" s="155"/>
      <c r="AD225" s="155"/>
      <c r="AE225" s="155"/>
      <c r="AF225" s="155"/>
      <c r="AG225" s="155"/>
      <c r="AH225" s="155"/>
      <c r="AI225" s="155"/>
      <c r="AJ225" s="156"/>
      <c r="AL225" s="29" t="s">
        <v>81</v>
      </c>
      <c r="BB225" s="18">
        <f t="shared" si="42"/>
        <v>217</v>
      </c>
      <c r="BC225" s="28"/>
      <c r="BD225" s="64"/>
      <c r="BE225" s="64"/>
      <c r="BF225" s="64"/>
    </row>
    <row r="226" spans="1:58" ht="19">
      <c r="A226" s="69" t="s">
        <v>17</v>
      </c>
      <c r="D226" s="106" t="s">
        <v>28</v>
      </c>
      <c r="E226" s="107"/>
      <c r="F226" s="30" t="str">
        <f t="shared" ref="F226:AG226" si="46">IFERROR(WEEKNUM(F227,2)-WEEKNUM(DATE(YEAR(F227),MONTH(F227),1),2)+1,"")</f>
        <v/>
      </c>
      <c r="G226" s="30" t="str">
        <f t="shared" si="46"/>
        <v/>
      </c>
      <c r="H226" s="30" t="str">
        <f t="shared" si="46"/>
        <v/>
      </c>
      <c r="I226" s="30" t="str">
        <f t="shared" si="46"/>
        <v/>
      </c>
      <c r="J226" s="30" t="str">
        <f t="shared" si="46"/>
        <v/>
      </c>
      <c r="K226" s="30" t="str">
        <f t="shared" si="46"/>
        <v/>
      </c>
      <c r="L226" s="30" t="str">
        <f t="shared" si="46"/>
        <v/>
      </c>
      <c r="M226" s="30" t="str">
        <f t="shared" si="46"/>
        <v/>
      </c>
      <c r="N226" s="30" t="str">
        <f t="shared" si="46"/>
        <v/>
      </c>
      <c r="O226" s="30" t="str">
        <f t="shared" si="46"/>
        <v/>
      </c>
      <c r="P226" s="30" t="str">
        <f t="shared" si="46"/>
        <v/>
      </c>
      <c r="Q226" s="30" t="str">
        <f t="shared" si="46"/>
        <v/>
      </c>
      <c r="R226" s="30" t="str">
        <f t="shared" si="46"/>
        <v/>
      </c>
      <c r="S226" s="30" t="str">
        <f t="shared" si="46"/>
        <v/>
      </c>
      <c r="T226" s="30" t="str">
        <f t="shared" si="46"/>
        <v/>
      </c>
      <c r="U226" s="30" t="str">
        <f t="shared" si="46"/>
        <v/>
      </c>
      <c r="V226" s="30" t="str">
        <f t="shared" si="46"/>
        <v/>
      </c>
      <c r="W226" s="30" t="str">
        <f t="shared" si="46"/>
        <v/>
      </c>
      <c r="X226" s="30" t="str">
        <f t="shared" si="46"/>
        <v/>
      </c>
      <c r="Y226" s="30" t="str">
        <f t="shared" si="46"/>
        <v/>
      </c>
      <c r="Z226" s="30" t="str">
        <f t="shared" si="46"/>
        <v/>
      </c>
      <c r="AA226" s="30" t="str">
        <f t="shared" si="46"/>
        <v/>
      </c>
      <c r="AB226" s="30" t="str">
        <f t="shared" si="46"/>
        <v/>
      </c>
      <c r="AC226" s="30" t="str">
        <f t="shared" si="46"/>
        <v/>
      </c>
      <c r="AD226" s="30" t="str">
        <f t="shared" si="46"/>
        <v/>
      </c>
      <c r="AE226" s="30" t="str">
        <f t="shared" si="46"/>
        <v/>
      </c>
      <c r="AF226" s="30" t="str">
        <f t="shared" si="46"/>
        <v/>
      </c>
      <c r="AG226" s="30" t="str">
        <f t="shared" si="46"/>
        <v/>
      </c>
      <c r="AH226" s="30" t="str">
        <f>IF(AH227="","",WEEKNUM(AH227,2)-WEEKNUM(DATE(YEAR(AH227),MONTH(AH227),1),2)+1)</f>
        <v/>
      </c>
      <c r="AI226" s="30" t="str">
        <f>IF(AI227="","",WEEKNUM(AI227,2)-WEEKNUM(DATE(YEAR(AI227),MONTH(AI227),1),2)+1)</f>
        <v/>
      </c>
      <c r="AJ226" s="31" t="str">
        <f>IF(AJ227="","",WEEKNUM(AJ227,2)-WEEKNUM(DATE(YEAR(AJ227),MONTH(AJ227),1),2)+1)</f>
        <v/>
      </c>
      <c r="AL226" s="157" t="s">
        <v>100</v>
      </c>
      <c r="AM226" s="158"/>
      <c r="AN226" s="158"/>
      <c r="AO226" s="158"/>
      <c r="AP226" s="158"/>
      <c r="AQ226" s="142" t="s">
        <v>95</v>
      </c>
      <c r="AR226" s="151" t="s">
        <v>78</v>
      </c>
      <c r="AS226" s="151"/>
      <c r="AT226" s="151"/>
      <c r="AU226" s="151"/>
      <c r="AV226" s="142" t="s">
        <v>99</v>
      </c>
      <c r="AW226" s="142" t="s">
        <v>27</v>
      </c>
      <c r="AX226" s="146" t="s">
        <v>106</v>
      </c>
      <c r="AY226" s="148" t="s">
        <v>107</v>
      </c>
      <c r="BB226" s="18">
        <f t="shared" si="42"/>
        <v>218</v>
      </c>
      <c r="BC226" s="28"/>
      <c r="BD226" s="64"/>
      <c r="BE226" s="64"/>
      <c r="BF226" s="64"/>
    </row>
    <row r="227" spans="1:58" ht="19">
      <c r="A227" s="69" t="s">
        <v>17</v>
      </c>
      <c r="D227" s="106" t="s">
        <v>2</v>
      </c>
      <c r="E227" s="107"/>
      <c r="F227" s="32" t="str">
        <f>F225</f>
        <v/>
      </c>
      <c r="G227" s="32" t="str">
        <f t="shared" ref="G227:AG227" si="47">IFERROR(F227+1,"")</f>
        <v/>
      </c>
      <c r="H227" s="32" t="str">
        <f t="shared" si="47"/>
        <v/>
      </c>
      <c r="I227" s="32" t="str">
        <f t="shared" si="47"/>
        <v/>
      </c>
      <c r="J227" s="32" t="str">
        <f t="shared" si="47"/>
        <v/>
      </c>
      <c r="K227" s="32" t="str">
        <f t="shared" si="47"/>
        <v/>
      </c>
      <c r="L227" s="32" t="str">
        <f t="shared" si="47"/>
        <v/>
      </c>
      <c r="M227" s="32" t="str">
        <f t="shared" si="47"/>
        <v/>
      </c>
      <c r="N227" s="32" t="str">
        <f t="shared" si="47"/>
        <v/>
      </c>
      <c r="O227" s="32" t="str">
        <f t="shared" si="47"/>
        <v/>
      </c>
      <c r="P227" s="32" t="str">
        <f t="shared" si="47"/>
        <v/>
      </c>
      <c r="Q227" s="32" t="str">
        <f t="shared" si="47"/>
        <v/>
      </c>
      <c r="R227" s="32" t="str">
        <f t="shared" si="47"/>
        <v/>
      </c>
      <c r="S227" s="32" t="str">
        <f t="shared" si="47"/>
        <v/>
      </c>
      <c r="T227" s="32" t="str">
        <f t="shared" si="47"/>
        <v/>
      </c>
      <c r="U227" s="32" t="str">
        <f t="shared" si="47"/>
        <v/>
      </c>
      <c r="V227" s="32" t="str">
        <f t="shared" si="47"/>
        <v/>
      </c>
      <c r="W227" s="32" t="str">
        <f t="shared" si="47"/>
        <v/>
      </c>
      <c r="X227" s="32" t="str">
        <f t="shared" si="47"/>
        <v/>
      </c>
      <c r="Y227" s="32" t="str">
        <f t="shared" si="47"/>
        <v/>
      </c>
      <c r="Z227" s="32" t="str">
        <f t="shared" si="47"/>
        <v/>
      </c>
      <c r="AA227" s="32" t="str">
        <f t="shared" si="47"/>
        <v/>
      </c>
      <c r="AB227" s="32" t="str">
        <f t="shared" si="47"/>
        <v/>
      </c>
      <c r="AC227" s="32" t="str">
        <f t="shared" si="47"/>
        <v/>
      </c>
      <c r="AD227" s="32" t="str">
        <f t="shared" si="47"/>
        <v/>
      </c>
      <c r="AE227" s="32" t="str">
        <f t="shared" si="47"/>
        <v/>
      </c>
      <c r="AF227" s="32" t="str">
        <f t="shared" si="47"/>
        <v/>
      </c>
      <c r="AG227" s="32" t="str">
        <f t="shared" si="47"/>
        <v/>
      </c>
      <c r="AH227" s="32" t="str">
        <f>IFERROR(IF(DAY(AG227+1)=1,"",AG227+1),"")</f>
        <v/>
      </c>
      <c r="AI227" s="32" t="str">
        <f>IFERROR(IF(AND(DAY(AG227+2)&gt;=1,DAY(AG227+2)&lt;=2),"",AG227+2),"")</f>
        <v/>
      </c>
      <c r="AJ227" s="33" t="str">
        <f>IFERROR(IF(AND(DAY(AG227+3)&gt;=1,DAY(AG227+3)&lt;=3),"",AG227+3),"")</f>
        <v/>
      </c>
      <c r="AL227" s="159"/>
      <c r="AM227" s="160"/>
      <c r="AN227" s="160"/>
      <c r="AO227" s="160"/>
      <c r="AP227" s="160"/>
      <c r="AQ227" s="143"/>
      <c r="AR227" s="169" t="s">
        <v>96</v>
      </c>
      <c r="AS227" s="169" t="s">
        <v>97</v>
      </c>
      <c r="AT227" s="169" t="s">
        <v>101</v>
      </c>
      <c r="AU227" s="169" t="s">
        <v>98</v>
      </c>
      <c r="AV227" s="152"/>
      <c r="AW227" s="143"/>
      <c r="AX227" s="143"/>
      <c r="AY227" s="149"/>
      <c r="BB227" s="18">
        <f t="shared" si="42"/>
        <v>219</v>
      </c>
      <c r="BC227" s="28"/>
      <c r="BD227" s="64"/>
      <c r="BE227" s="64"/>
      <c r="BF227" s="64"/>
    </row>
    <row r="228" spans="1:58" ht="19">
      <c r="A228" s="69" t="s">
        <v>17</v>
      </c>
      <c r="D228" s="106" t="s">
        <v>3</v>
      </c>
      <c r="E228" s="107"/>
      <c r="F228" s="34" t="str">
        <f t="shared" ref="F228:AJ228" si="48">TEXT(F227,"aaa")</f>
        <v/>
      </c>
      <c r="G228" s="34" t="str">
        <f t="shared" si="48"/>
        <v/>
      </c>
      <c r="H228" s="34" t="str">
        <f t="shared" si="48"/>
        <v/>
      </c>
      <c r="I228" s="34" t="str">
        <f t="shared" si="48"/>
        <v/>
      </c>
      <c r="J228" s="34" t="str">
        <f t="shared" si="48"/>
        <v/>
      </c>
      <c r="K228" s="34" t="str">
        <f t="shared" si="48"/>
        <v/>
      </c>
      <c r="L228" s="34" t="str">
        <f t="shared" si="48"/>
        <v/>
      </c>
      <c r="M228" s="34" t="str">
        <f t="shared" si="48"/>
        <v/>
      </c>
      <c r="N228" s="34" t="str">
        <f t="shared" si="48"/>
        <v/>
      </c>
      <c r="O228" s="34" t="str">
        <f t="shared" si="48"/>
        <v/>
      </c>
      <c r="P228" s="34" t="str">
        <f t="shared" si="48"/>
        <v/>
      </c>
      <c r="Q228" s="34" t="str">
        <f t="shared" si="48"/>
        <v/>
      </c>
      <c r="R228" s="34" t="str">
        <f t="shared" si="48"/>
        <v/>
      </c>
      <c r="S228" s="34" t="str">
        <f t="shared" si="48"/>
        <v/>
      </c>
      <c r="T228" s="34" t="str">
        <f t="shared" si="48"/>
        <v/>
      </c>
      <c r="U228" s="34" t="str">
        <f t="shared" si="48"/>
        <v/>
      </c>
      <c r="V228" s="34" t="str">
        <f t="shared" si="48"/>
        <v/>
      </c>
      <c r="W228" s="34" t="str">
        <f t="shared" si="48"/>
        <v/>
      </c>
      <c r="X228" s="34" t="str">
        <f t="shared" si="48"/>
        <v/>
      </c>
      <c r="Y228" s="34" t="str">
        <f t="shared" si="48"/>
        <v/>
      </c>
      <c r="Z228" s="34" t="str">
        <f t="shared" si="48"/>
        <v/>
      </c>
      <c r="AA228" s="34" t="str">
        <f t="shared" si="48"/>
        <v/>
      </c>
      <c r="AB228" s="34" t="str">
        <f t="shared" si="48"/>
        <v/>
      </c>
      <c r="AC228" s="34" t="str">
        <f t="shared" si="48"/>
        <v/>
      </c>
      <c r="AD228" s="34" t="str">
        <f t="shared" si="48"/>
        <v/>
      </c>
      <c r="AE228" s="34" t="str">
        <f t="shared" si="48"/>
        <v/>
      </c>
      <c r="AF228" s="34" t="str">
        <f t="shared" si="48"/>
        <v/>
      </c>
      <c r="AG228" s="34" t="str">
        <f t="shared" si="48"/>
        <v/>
      </c>
      <c r="AH228" s="34" t="str">
        <f t="shared" si="48"/>
        <v/>
      </c>
      <c r="AI228" s="34" t="str">
        <f t="shared" si="48"/>
        <v/>
      </c>
      <c r="AJ228" s="35" t="str">
        <f t="shared" si="48"/>
        <v/>
      </c>
      <c r="AL228" s="159"/>
      <c r="AM228" s="160"/>
      <c r="AN228" s="160"/>
      <c r="AO228" s="160"/>
      <c r="AP228" s="160"/>
      <c r="AQ228" s="143"/>
      <c r="AR228" s="170"/>
      <c r="AS228" s="172"/>
      <c r="AT228" s="170"/>
      <c r="AU228" s="170"/>
      <c r="AV228" s="152"/>
      <c r="AW228" s="143"/>
      <c r="AX228" s="143"/>
      <c r="AY228" s="149"/>
      <c r="BB228" s="18">
        <f t="shared" si="42"/>
        <v>220</v>
      </c>
      <c r="BC228" s="28"/>
      <c r="BD228" s="64"/>
      <c r="BE228" s="64"/>
      <c r="BF228" s="64"/>
    </row>
    <row r="229" spans="1:58" ht="19">
      <c r="A229" s="69" t="s">
        <v>17</v>
      </c>
      <c r="D229" s="106" t="s">
        <v>8</v>
      </c>
      <c r="E229" s="107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7"/>
      <c r="AL229" s="159"/>
      <c r="AM229" s="160"/>
      <c r="AN229" s="160"/>
      <c r="AO229" s="160"/>
      <c r="AP229" s="160"/>
      <c r="AQ229" s="143"/>
      <c r="AR229" s="170"/>
      <c r="AS229" s="172"/>
      <c r="AT229" s="170"/>
      <c r="AU229" s="170"/>
      <c r="AV229" s="152"/>
      <c r="AW229" s="143"/>
      <c r="AX229" s="143"/>
      <c r="AY229" s="149"/>
      <c r="BB229" s="18">
        <f t="shared" si="42"/>
        <v>221</v>
      </c>
      <c r="BC229" s="28"/>
      <c r="BD229" s="64"/>
      <c r="BE229" s="64"/>
      <c r="BF229" s="64"/>
    </row>
    <row r="230" spans="1:58" ht="18.75" customHeight="1">
      <c r="A230" s="69" t="s">
        <v>17</v>
      </c>
      <c r="D230" s="163" t="s">
        <v>7</v>
      </c>
      <c r="E230" s="164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/>
      <c r="Y230" s="120"/>
      <c r="Z230" s="120"/>
      <c r="AA230" s="120"/>
      <c r="AB230" s="120"/>
      <c r="AC230" s="120"/>
      <c r="AD230" s="120"/>
      <c r="AE230" s="120"/>
      <c r="AF230" s="120"/>
      <c r="AG230" s="120"/>
      <c r="AH230" s="120"/>
      <c r="AI230" s="120"/>
      <c r="AJ230" s="123"/>
      <c r="AL230" s="159"/>
      <c r="AM230" s="160"/>
      <c r="AN230" s="160"/>
      <c r="AO230" s="160"/>
      <c r="AP230" s="160"/>
      <c r="AQ230" s="143"/>
      <c r="AR230" s="170"/>
      <c r="AS230" s="172"/>
      <c r="AT230" s="170"/>
      <c r="AU230" s="170"/>
      <c r="AV230" s="152"/>
      <c r="AW230" s="143"/>
      <c r="AX230" s="143"/>
      <c r="AY230" s="149"/>
      <c r="BB230" s="18">
        <f t="shared" si="42"/>
        <v>222</v>
      </c>
      <c r="BC230" s="28"/>
      <c r="BD230" s="64"/>
      <c r="BE230" s="64"/>
      <c r="BF230" s="64"/>
    </row>
    <row r="231" spans="1:58" ht="19">
      <c r="A231" s="69" t="s">
        <v>17</v>
      </c>
      <c r="D231" s="165"/>
      <c r="E231" s="166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4"/>
      <c r="AL231" s="159"/>
      <c r="AM231" s="160"/>
      <c r="AN231" s="160"/>
      <c r="AO231" s="160"/>
      <c r="AP231" s="160"/>
      <c r="AQ231" s="143"/>
      <c r="AR231" s="170"/>
      <c r="AS231" s="172"/>
      <c r="AT231" s="170"/>
      <c r="AU231" s="171"/>
      <c r="AV231" s="144"/>
      <c r="AW231" s="144"/>
      <c r="AX231" s="143"/>
      <c r="AY231" s="149"/>
      <c r="BB231" s="18">
        <f t="shared" si="42"/>
        <v>223</v>
      </c>
      <c r="BC231" s="28"/>
      <c r="BD231" s="64"/>
      <c r="BE231" s="64"/>
      <c r="BF231" s="64"/>
    </row>
    <row r="232" spans="1:58" ht="19">
      <c r="A232" s="69" t="s">
        <v>17</v>
      </c>
      <c r="D232" s="165"/>
      <c r="E232" s="166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4"/>
      <c r="AL232" s="161"/>
      <c r="AM232" s="162"/>
      <c r="AN232" s="162"/>
      <c r="AO232" s="162"/>
      <c r="AP232" s="162"/>
      <c r="AQ232" s="145"/>
      <c r="AR232" s="171"/>
      <c r="AS232" s="171"/>
      <c r="AT232" s="171"/>
      <c r="AU232" s="171"/>
      <c r="AV232" s="145"/>
      <c r="AW232" s="145"/>
      <c r="AX232" s="143"/>
      <c r="AY232" s="149"/>
      <c r="BB232" s="18">
        <f t="shared" si="42"/>
        <v>224</v>
      </c>
      <c r="BC232" s="28"/>
      <c r="BD232" s="64"/>
      <c r="BE232" s="64"/>
      <c r="BF232" s="64"/>
    </row>
    <row r="233" spans="1:58" ht="19">
      <c r="A233" s="69" t="s">
        <v>17</v>
      </c>
      <c r="D233" s="165"/>
      <c r="E233" s="166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4"/>
      <c r="AL233" s="126"/>
      <c r="AM233" s="127"/>
      <c r="AN233" s="127"/>
      <c r="AO233" s="127"/>
      <c r="AP233" s="127"/>
      <c r="AQ233" s="55" t="s">
        <v>30</v>
      </c>
      <c r="AR233" s="55" t="s">
        <v>17</v>
      </c>
      <c r="AS233" s="55" t="s">
        <v>12</v>
      </c>
      <c r="AT233" s="55" t="s">
        <v>149</v>
      </c>
      <c r="AU233" s="55" t="s">
        <v>14</v>
      </c>
      <c r="AV233" s="55" t="s">
        <v>20</v>
      </c>
      <c r="AW233" s="55" t="s">
        <v>34</v>
      </c>
      <c r="AX233" s="147"/>
      <c r="AY233" s="149"/>
      <c r="BB233" s="18">
        <f t="shared" si="42"/>
        <v>225</v>
      </c>
      <c r="BC233" s="28"/>
      <c r="BD233" s="64"/>
      <c r="BE233" s="64"/>
      <c r="BF233" s="64"/>
    </row>
    <row r="234" spans="1:58" ht="19">
      <c r="A234" s="69" t="s">
        <v>17</v>
      </c>
      <c r="D234" s="165"/>
      <c r="E234" s="166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4"/>
      <c r="AL234" s="128" t="s">
        <v>102</v>
      </c>
      <c r="AM234" s="129"/>
      <c r="AN234" s="110">
        <v>1</v>
      </c>
      <c r="AO234" s="109"/>
      <c r="AP234" s="109"/>
      <c r="AQ234" s="56">
        <f>IF(COUNTIF(F238:AJ238,"")=31,0,COUNTIFS(F226:AJ226,AN234,F238:AJ238,"")+COUNTIFS(F226:AJ226,AN234,F238:AJ238,"■")+COUNTIFS(F226:AJ226,AN234,F238:AJ238,"★")+COUNTIFS(F226:AJ226,AN234,F238:AJ238,"▲")+COUNTIFS(F226:AJ226,AN234,F238:AJ238,"◎"))</f>
        <v>0</v>
      </c>
      <c r="AR234" s="56">
        <f>IF(COUNTIF(F238:AJ238,"")=31,0,COUNTIFS(F226:AJ226,AN234,F238:AJ238,"■"))</f>
        <v>0</v>
      </c>
      <c r="AS234" s="56">
        <f>IF(COUNTIF(F238:AJ238,"")=31,0,COUNTIFS(F226:AJ226,AN234,F238:AJ238,"★"))</f>
        <v>0</v>
      </c>
      <c r="AT234" s="56">
        <f>IF(COUNTIF(F238:AJ238,"")=31,0,COUNTIFS(F226:AJ226,AN234,F238:AJ238,"▲"))</f>
        <v>0</v>
      </c>
      <c r="AU234" s="56">
        <f>IF(COUNTIF(F238:AJ238,"")=31,0,COUNTIFS(F226:AJ226,AN234,F238:AJ238,"◎"))</f>
        <v>0</v>
      </c>
      <c r="AV234" s="56">
        <f t="shared" ref="AV234:AV239" si="49">SUM(AR234,AS234,AT234,AU234)</f>
        <v>0</v>
      </c>
      <c r="AW234" s="57" t="str">
        <f t="shared" ref="AW234:AW241" si="50">IFERROR(ROUNDDOWN(AV234/AQ234,3),"***")</f>
        <v>***</v>
      </c>
      <c r="AX234" s="36"/>
      <c r="AY234" s="140" t="str">
        <f>IF(COUNTA(AX234:AX239)=0,"",IF(AND(COUNTIF(AX234:AX239,"○")=0,COUNTIF(AX234:AX239,"×")=0),"－",IF(COUNTIF(AX234:AX239,"×")&gt;=1,"×","○")))</f>
        <v/>
      </c>
      <c r="BB234" s="92">
        <f t="shared" si="42"/>
        <v>226</v>
      </c>
      <c r="BC234" s="93" t="str">
        <f>IF(COUNTIF(F238:AJ238,"")=31,"",F225)</f>
        <v/>
      </c>
      <c r="BD234" s="94" t="str">
        <f>AY234</f>
        <v/>
      </c>
      <c r="BE234" s="95" t="str">
        <f>IF(AY240=0,"",AY240)</f>
        <v/>
      </c>
      <c r="BF234" s="95" t="str">
        <f>IF(AY241=0,"",AY241)</f>
        <v/>
      </c>
    </row>
    <row r="235" spans="1:58" ht="19">
      <c r="A235" s="69" t="s">
        <v>17</v>
      </c>
      <c r="D235" s="165"/>
      <c r="E235" s="166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4"/>
      <c r="AL235" s="130"/>
      <c r="AM235" s="129"/>
      <c r="AN235" s="108">
        <v>2</v>
      </c>
      <c r="AO235" s="109"/>
      <c r="AP235" s="109"/>
      <c r="AQ235" s="56">
        <f>IF(COUNTIF(F238:AJ238,"")=31,0,COUNTIFS(F226:AJ226,AN235,F238:AJ238,"")+COUNTIFS(F226:AJ226,AN235,F238:AJ238,"■")+COUNTIFS(F226:AJ226,AN235,F238:AJ238,"★")+COUNTIFS(F226:AJ226,AN235,F238:AJ238,"▲")+COUNTIFS(F226:AJ226,AN235,F238:AJ238,"◎"))</f>
        <v>0</v>
      </c>
      <c r="AR235" s="56">
        <f>IF(COUNTIF(F238:AJ238,"")=31,0,COUNTIFS(F226:AJ226,AN235,F238:AJ238,"■"))</f>
        <v>0</v>
      </c>
      <c r="AS235" s="56">
        <f>IF(COUNTIF(F238:AJ238,"")=31,0,COUNTIFS(F226:AJ226,AN235,F238:AJ238,"★"))</f>
        <v>0</v>
      </c>
      <c r="AT235" s="56">
        <f>IF(COUNTIF(F238:AJ238,"")=31,0,COUNTIFS(F226:AJ226,AN235,F238:AJ238,"▲"))</f>
        <v>0</v>
      </c>
      <c r="AU235" s="56">
        <f>IF(COUNTIF(F238:AJ238,"")=31,0,COUNTIFS(F226:AJ226,AN235,F238:AJ238,"◎"))</f>
        <v>0</v>
      </c>
      <c r="AV235" s="56">
        <f t="shared" si="49"/>
        <v>0</v>
      </c>
      <c r="AW235" s="57" t="str">
        <f t="shared" si="50"/>
        <v>***</v>
      </c>
      <c r="AX235" s="36"/>
      <c r="AY235" s="141"/>
      <c r="BB235" s="18">
        <f t="shared" si="42"/>
        <v>227</v>
      </c>
      <c r="BC235" s="28"/>
      <c r="BD235" s="73"/>
      <c r="BE235" s="64"/>
      <c r="BF235" s="64"/>
    </row>
    <row r="236" spans="1:58" ht="19">
      <c r="A236" s="69" t="s">
        <v>17</v>
      </c>
      <c r="D236" s="167"/>
      <c r="E236" s="168"/>
      <c r="F236" s="122"/>
      <c r="G236" s="122"/>
      <c r="H236" s="122"/>
      <c r="I236" s="122"/>
      <c r="J236" s="122"/>
      <c r="K236" s="122"/>
      <c r="L236" s="122"/>
      <c r="M236" s="122"/>
      <c r="N236" s="122"/>
      <c r="O236" s="122"/>
      <c r="P236" s="122"/>
      <c r="Q236" s="122"/>
      <c r="R236" s="122"/>
      <c r="S236" s="122"/>
      <c r="T236" s="122"/>
      <c r="U236" s="122"/>
      <c r="V236" s="122"/>
      <c r="W236" s="122"/>
      <c r="X236" s="122"/>
      <c r="Y236" s="122"/>
      <c r="Z236" s="122"/>
      <c r="AA236" s="122"/>
      <c r="AB236" s="122"/>
      <c r="AC236" s="122"/>
      <c r="AD236" s="122"/>
      <c r="AE236" s="122"/>
      <c r="AF236" s="122"/>
      <c r="AG236" s="122"/>
      <c r="AH236" s="122"/>
      <c r="AI236" s="122"/>
      <c r="AJ236" s="125"/>
      <c r="AL236" s="130"/>
      <c r="AM236" s="129"/>
      <c r="AN236" s="110">
        <v>3</v>
      </c>
      <c r="AO236" s="109"/>
      <c r="AP236" s="109"/>
      <c r="AQ236" s="56">
        <f>IF(COUNTIF(F238:AJ238,"")=31,0,COUNTIFS(F226:AJ226,AN236,F238:AJ238,"")+COUNTIFS(F226:AJ226,AN236,F238:AJ238,"■")+COUNTIFS(F226:AJ226,AN236,F238:AJ238,"★")+COUNTIFS(F226:AJ226,AN236,F238:AJ238,"▲")+COUNTIFS(F226:AJ226,AN236,F238:AJ238,"◎"))</f>
        <v>0</v>
      </c>
      <c r="AR236" s="56">
        <f>IF(COUNTIF(F238:AJ238,"")=31,0,COUNTIFS(F226:AJ226,AN236,F238:AJ238,"■"))</f>
        <v>0</v>
      </c>
      <c r="AS236" s="56">
        <f>IF(COUNTIF(F238:AJ238,"")=31,0,COUNTIFS(F226:AJ226,AN236,F238:AJ238,"★"))</f>
        <v>0</v>
      </c>
      <c r="AT236" s="56">
        <f>IF(COUNTIF(F238:AJ238,"")=31,0,COUNTIFS(F226:AJ226,AN236,F238:AJ238,"▲"))</f>
        <v>0</v>
      </c>
      <c r="AU236" s="56">
        <f>IF(COUNTIF(F238:AJ238,"")=31,0,COUNTIFS(F226:AJ226,AN236,F238:AJ238,"◎"))</f>
        <v>0</v>
      </c>
      <c r="AV236" s="56">
        <f t="shared" si="49"/>
        <v>0</v>
      </c>
      <c r="AW236" s="57" t="str">
        <f t="shared" si="50"/>
        <v>***</v>
      </c>
      <c r="AX236" s="36"/>
      <c r="AY236" s="141"/>
      <c r="BB236" s="18">
        <f t="shared" si="42"/>
        <v>228</v>
      </c>
      <c r="BC236" s="28"/>
      <c r="BD236" s="73"/>
      <c r="BE236" s="64"/>
      <c r="BF236" s="64"/>
    </row>
    <row r="237" spans="1:58" ht="19">
      <c r="A237" s="69" t="s">
        <v>17</v>
      </c>
      <c r="D237" s="106" t="s">
        <v>4</v>
      </c>
      <c r="E237" s="107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8"/>
      <c r="AC237" s="36"/>
      <c r="AD237" s="36"/>
      <c r="AE237" s="36"/>
      <c r="AF237" s="36"/>
      <c r="AG237" s="36"/>
      <c r="AH237" s="36"/>
      <c r="AI237" s="36"/>
      <c r="AJ237" s="37"/>
      <c r="AL237" s="130"/>
      <c r="AM237" s="129"/>
      <c r="AN237" s="108">
        <v>4</v>
      </c>
      <c r="AO237" s="109"/>
      <c r="AP237" s="109"/>
      <c r="AQ237" s="56">
        <f>IF(COUNTIF(F238:AJ238,"")=31,0,COUNTIFS(F226:AJ226,AN237,F238:AJ238,"")+COUNTIFS(F226:AJ226,AN237,F238:AJ238,"■")+COUNTIFS(F226:AJ226,AN237,F238:AJ238,"★")+COUNTIFS(F226:AJ226,AN237,F238:AJ238,"▲")+COUNTIFS(F226:AJ226,AN237,F238:AJ238,"◎"))</f>
        <v>0</v>
      </c>
      <c r="AR237" s="56">
        <f>COUNTIFS(F226:AJ226,AN237,F238:AJ238,"■")</f>
        <v>0</v>
      </c>
      <c r="AS237" s="56">
        <f>COUNTIFS(F226:AJ226,AN237,F238:AJ238,"★")</f>
        <v>0</v>
      </c>
      <c r="AT237" s="56">
        <f>COUNTIFS(F226:AJ226,AN237,F238:AJ238,"▲")</f>
        <v>0</v>
      </c>
      <c r="AU237" s="56">
        <f>COUNTIFS(F226:AJ226,AN237,F238:AJ238,"◎")</f>
        <v>0</v>
      </c>
      <c r="AV237" s="56">
        <f t="shared" si="49"/>
        <v>0</v>
      </c>
      <c r="AW237" s="57" t="str">
        <f t="shared" si="50"/>
        <v>***</v>
      </c>
      <c r="AX237" s="36"/>
      <c r="AY237" s="141"/>
      <c r="BB237" s="18">
        <f t="shared" si="42"/>
        <v>229</v>
      </c>
      <c r="BC237" s="28"/>
      <c r="BD237" s="73"/>
      <c r="BE237" s="64"/>
      <c r="BF237" s="64"/>
    </row>
    <row r="238" spans="1:58" ht="19">
      <c r="A238" s="69" t="s">
        <v>17</v>
      </c>
      <c r="D238" s="106" t="s">
        <v>5</v>
      </c>
      <c r="E238" s="107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40"/>
      <c r="AL238" s="130"/>
      <c r="AM238" s="129"/>
      <c r="AN238" s="110">
        <v>5</v>
      </c>
      <c r="AO238" s="109"/>
      <c r="AP238" s="109"/>
      <c r="AQ238" s="56">
        <f>IF(COUNTIF(F238:AJ238,"")=31,0,COUNTIFS(F226:AJ226,AN238,F238:AJ238,"")+COUNTIFS(F226:AJ226,AN238,F238:AJ238,"■")+COUNTIFS(F226:AJ226,AN238,F238:AJ238,"★")+COUNTIFS(F226:AJ226,AN238,F238:AJ238,"▲")+COUNTIFS(F226:AJ226,AN238,F238:AJ238,"◎"))</f>
        <v>0</v>
      </c>
      <c r="AR238" s="56">
        <f>IF(COUNTIF(F238:AJ238,"")=31,0,COUNTIFS(F226:AJ226,AN238,F238:AJ238,"■"))</f>
        <v>0</v>
      </c>
      <c r="AS238" s="56">
        <f>IF(COUNTIF(F238:AJ238,"")=31,0,COUNTIFS(F226:AJ226,AN238,F238:AJ238,"★"))</f>
        <v>0</v>
      </c>
      <c r="AT238" s="56">
        <f>IF(COUNTIF(F238:AJ238,"")=31,0,COUNTIFS(F226:AJ226,AN238,F238:AJ238,"▲"))</f>
        <v>0</v>
      </c>
      <c r="AU238" s="56">
        <f>IF(COUNTIF(F238:AJ238,"")=31,0,COUNTIFS(F226:AJ226,AN238,F238:AJ238,"◎"))</f>
        <v>0</v>
      </c>
      <c r="AV238" s="56">
        <f t="shared" si="49"/>
        <v>0</v>
      </c>
      <c r="AW238" s="57" t="str">
        <f t="shared" si="50"/>
        <v>***</v>
      </c>
      <c r="AX238" s="36"/>
      <c r="AY238" s="141"/>
      <c r="BB238" s="18">
        <f t="shared" si="42"/>
        <v>230</v>
      </c>
      <c r="BC238" s="28"/>
      <c r="BD238" s="73"/>
      <c r="BE238" s="64"/>
      <c r="BF238" s="64"/>
    </row>
    <row r="239" spans="1:58" ht="19">
      <c r="A239" s="69" t="s">
        <v>17</v>
      </c>
      <c r="D239" s="111" t="s">
        <v>0</v>
      </c>
      <c r="E239" s="112"/>
      <c r="F239" s="117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9"/>
      <c r="AK239" s="42"/>
      <c r="AL239" s="130"/>
      <c r="AM239" s="129"/>
      <c r="AN239" s="108">
        <v>6</v>
      </c>
      <c r="AO239" s="109"/>
      <c r="AP239" s="109"/>
      <c r="AQ239" s="56">
        <f>IF(COUNTIF(F238:AJ238,"")=31,0,COUNTIFS(F226:AJ226,AN239,F238:AJ238,"")+COUNTIFS(F226:AJ226,AN239,F238:AJ238,"■")+COUNTIFS(F226:AJ226,AN239,F238:AJ238,"★")+COUNTIFS(F226:AJ226,AN239,F238:AJ238,"▲")+COUNTIFS(F226:AJ226,AN239,F238:AJ238,"◎"))</f>
        <v>0</v>
      </c>
      <c r="AR239" s="56">
        <f>IF(COUNTIF(F238:AJ238,"")=31,0,COUNTIFS(F226:AJ226,AN239,F238:AJ238,"■"))</f>
        <v>0</v>
      </c>
      <c r="AS239" s="56">
        <f>IF(COUNTIF(F238:AJ238,"")=31,0,COUNTIFS(F226:AJ226,AN239,F238:AJ238,"★"))</f>
        <v>0</v>
      </c>
      <c r="AT239" s="56">
        <f>IF(COUNTIF(F238:AJ238,"")=31,0,COUNTIFS(F226:AJ226,AN239,F238:AJ238,"▲"))</f>
        <v>0</v>
      </c>
      <c r="AU239" s="56">
        <f>IF(COUNTIF(F238:AJ238,"")=31,0,COUNTIFS(F226:AJ226,AN239,F238:AJ238,"◎"))</f>
        <v>0</v>
      </c>
      <c r="AV239" s="56">
        <f t="shared" si="49"/>
        <v>0</v>
      </c>
      <c r="AW239" s="57" t="str">
        <f t="shared" si="50"/>
        <v>***</v>
      </c>
      <c r="AX239" s="36"/>
      <c r="AY239" s="141"/>
      <c r="BB239" s="18">
        <f t="shared" si="42"/>
        <v>231</v>
      </c>
      <c r="BC239" s="28"/>
      <c r="BD239" s="73"/>
      <c r="BE239" s="64"/>
      <c r="BF239" s="64"/>
    </row>
    <row r="240" spans="1:58" ht="19">
      <c r="A240" s="69" t="s">
        <v>17</v>
      </c>
      <c r="D240" s="113"/>
      <c r="E240" s="114"/>
      <c r="F240" s="131"/>
      <c r="G240" s="132"/>
      <c r="H240" s="132"/>
      <c r="I240" s="132"/>
      <c r="J240" s="132"/>
      <c r="K240" s="132"/>
      <c r="L240" s="132"/>
      <c r="M240" s="132"/>
      <c r="N240" s="132"/>
      <c r="O240" s="132"/>
      <c r="P240" s="132"/>
      <c r="Q240" s="132"/>
      <c r="R240" s="132"/>
      <c r="S240" s="132"/>
      <c r="T240" s="132"/>
      <c r="U240" s="132"/>
      <c r="V240" s="132"/>
      <c r="W240" s="132"/>
      <c r="X240" s="132"/>
      <c r="Y240" s="132"/>
      <c r="Z240" s="132"/>
      <c r="AA240" s="132"/>
      <c r="AB240" s="132"/>
      <c r="AC240" s="132"/>
      <c r="AD240" s="132"/>
      <c r="AE240" s="132"/>
      <c r="AF240" s="132"/>
      <c r="AG240" s="132"/>
      <c r="AH240" s="132"/>
      <c r="AI240" s="132"/>
      <c r="AJ240" s="133"/>
      <c r="AK240" s="42"/>
      <c r="AL240" s="106" t="s">
        <v>32</v>
      </c>
      <c r="AM240" s="107"/>
      <c r="AN240" s="107"/>
      <c r="AO240" s="109"/>
      <c r="AP240" s="109"/>
      <c r="AQ240" s="56">
        <f t="shared" ref="AQ240:AV240" si="51">SUM(AQ234:AQ239)</f>
        <v>0</v>
      </c>
      <c r="AR240" s="56">
        <f t="shared" si="51"/>
        <v>0</v>
      </c>
      <c r="AS240" s="56">
        <f t="shared" si="51"/>
        <v>0</v>
      </c>
      <c r="AT240" s="56">
        <f t="shared" si="51"/>
        <v>0</v>
      </c>
      <c r="AU240" s="56">
        <f t="shared" si="51"/>
        <v>0</v>
      </c>
      <c r="AV240" s="56">
        <f t="shared" si="51"/>
        <v>0</v>
      </c>
      <c r="AW240" s="57" t="str">
        <f t="shared" si="50"/>
        <v>***</v>
      </c>
      <c r="AX240" s="62"/>
      <c r="AY240" s="37"/>
      <c r="BB240" s="18">
        <f t="shared" si="42"/>
        <v>232</v>
      </c>
      <c r="BC240" s="28"/>
      <c r="BD240" s="64"/>
      <c r="BE240" s="64"/>
      <c r="BF240" s="64"/>
    </row>
    <row r="241" spans="1:58" ht="19.5" thickBot="1">
      <c r="A241" s="69" t="s">
        <v>17</v>
      </c>
      <c r="D241" s="115"/>
      <c r="E241" s="116"/>
      <c r="F241" s="134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6"/>
      <c r="AK241" s="43"/>
      <c r="AL241" s="137" t="s">
        <v>31</v>
      </c>
      <c r="AM241" s="138"/>
      <c r="AN241" s="138"/>
      <c r="AO241" s="139"/>
      <c r="AP241" s="139"/>
      <c r="AQ241" s="58">
        <f>IF(COUNTIF(F238:AJ238,"")=31,0,AQ210+AQ240)</f>
        <v>0</v>
      </c>
      <c r="AR241" s="58">
        <f>IF(COUNTIF(F238:AJ238,"")=31,0,AR210+AR240)</f>
        <v>0</v>
      </c>
      <c r="AS241" s="58">
        <f>IF(COUNTIF(F238:AJ238,"")=31,0,AS210+AS240)</f>
        <v>0</v>
      </c>
      <c r="AT241" s="58">
        <f>IF(COUNTIF(F238:AJ238,"")=31,0,AT210+AT240)</f>
        <v>0</v>
      </c>
      <c r="AU241" s="58">
        <f>IF(COUNTIF(F238:AJ238,"")=31,0,AU210+AU240)</f>
        <v>0</v>
      </c>
      <c r="AV241" s="58">
        <f>IF(COUNTIF(F238:AJ238,"")=31,0,AV210+AV240)</f>
        <v>0</v>
      </c>
      <c r="AW241" s="59" t="str">
        <f t="shared" si="50"/>
        <v>***</v>
      </c>
      <c r="AX241" s="63"/>
      <c r="AY241" s="60"/>
      <c r="BB241" s="18">
        <f t="shared" si="42"/>
        <v>233</v>
      </c>
      <c r="BC241" s="28"/>
      <c r="BD241" s="64"/>
      <c r="BE241" s="64"/>
      <c r="BF241" s="64"/>
    </row>
    <row r="242" spans="1:58" ht="14">
      <c r="A242" s="74" t="s">
        <v>17</v>
      </c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BB242" s="18">
        <f t="shared" si="42"/>
        <v>234</v>
      </c>
      <c r="BC242" s="28"/>
      <c r="BD242" s="64"/>
      <c r="BE242" s="64"/>
      <c r="BF242" s="64"/>
    </row>
    <row r="243" spans="1:58" ht="14">
      <c r="A243" s="74" t="s">
        <v>17</v>
      </c>
      <c r="B243" s="75"/>
      <c r="D243" s="79" t="s">
        <v>146</v>
      </c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80"/>
      <c r="AO243" s="80"/>
      <c r="AP243" s="80"/>
      <c r="AQ243" s="80"/>
      <c r="AR243" s="80"/>
      <c r="AS243" s="80"/>
      <c r="AT243" s="80"/>
      <c r="AU243" s="80"/>
      <c r="AV243" s="80"/>
      <c r="AW243" s="80"/>
      <c r="AX243" s="80"/>
      <c r="AY243" s="80"/>
      <c r="BB243" s="18">
        <f t="shared" si="42"/>
        <v>235</v>
      </c>
      <c r="BC243" s="28"/>
      <c r="BD243" s="64"/>
      <c r="BE243" s="64"/>
      <c r="BF243" s="64"/>
    </row>
    <row r="244" spans="1:58" ht="14">
      <c r="A244" s="74" t="s">
        <v>17</v>
      </c>
      <c r="B244" s="75"/>
      <c r="D244" s="79" t="s">
        <v>147</v>
      </c>
      <c r="E244" s="80"/>
      <c r="F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80"/>
      <c r="AO244" s="80"/>
      <c r="AP244" s="80"/>
      <c r="AQ244" s="80"/>
      <c r="AR244" s="80"/>
      <c r="AS244" s="80"/>
      <c r="AT244" s="80"/>
      <c r="AU244" s="80"/>
      <c r="AV244" s="80"/>
      <c r="AW244" s="80"/>
      <c r="AX244" s="80"/>
      <c r="AY244" s="80"/>
      <c r="BB244" s="18">
        <f t="shared" si="42"/>
        <v>236</v>
      </c>
      <c r="BC244" s="28"/>
      <c r="BD244" s="64"/>
      <c r="BE244" s="64"/>
      <c r="BF244" s="64"/>
    </row>
    <row r="245" spans="1:58" ht="14">
      <c r="A245" s="74" t="s">
        <v>17</v>
      </c>
      <c r="B245" s="75"/>
      <c r="D245" s="79" t="s">
        <v>139</v>
      </c>
      <c r="E245" s="85"/>
      <c r="F245" s="85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80"/>
      <c r="AP245" s="80"/>
      <c r="AQ245" s="80"/>
      <c r="AR245" s="80"/>
      <c r="AS245" s="80"/>
      <c r="AT245" s="80"/>
      <c r="AU245" s="80"/>
      <c r="AV245" s="80"/>
      <c r="AW245" s="80"/>
      <c r="AX245" s="80"/>
      <c r="AY245" s="80"/>
      <c r="BB245" s="18">
        <f t="shared" si="42"/>
        <v>237</v>
      </c>
      <c r="BC245" s="28"/>
      <c r="BD245" s="64"/>
      <c r="BE245" s="64"/>
      <c r="BF245" s="64"/>
    </row>
    <row r="246" spans="1:58" ht="14">
      <c r="A246" s="74" t="s">
        <v>17</v>
      </c>
      <c r="B246" s="75"/>
      <c r="D246" s="80" t="s">
        <v>150</v>
      </c>
      <c r="E246" s="80"/>
      <c r="F246" s="80"/>
      <c r="I246" s="80"/>
      <c r="J246" s="80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BB246" s="18">
        <f t="shared" si="42"/>
        <v>238</v>
      </c>
      <c r="BC246" s="28"/>
      <c r="BD246" s="64"/>
      <c r="BE246" s="64"/>
      <c r="BF246" s="64"/>
    </row>
    <row r="247" spans="1:58" s="75" customFormat="1" ht="14">
      <c r="A247" s="74" t="s">
        <v>17</v>
      </c>
      <c r="C247" s="1"/>
      <c r="D247" s="79" t="s">
        <v>93</v>
      </c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83"/>
      <c r="AC247" s="79"/>
      <c r="AD247" s="79"/>
      <c r="AE247" s="79"/>
      <c r="AF247" s="79"/>
      <c r="AG247" s="79"/>
      <c r="AH247" s="79"/>
      <c r="AI247" s="79"/>
      <c r="AJ247" s="79"/>
      <c r="AK247" s="84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BB247" s="76">
        <f t="shared" si="42"/>
        <v>239</v>
      </c>
      <c r="BC247" s="77"/>
      <c r="BD247" s="78"/>
      <c r="BE247" s="78"/>
      <c r="BF247" s="78"/>
    </row>
    <row r="248" spans="1:58" s="75" customFormat="1" ht="14">
      <c r="A248" s="74" t="s">
        <v>17</v>
      </c>
      <c r="C248" s="1"/>
      <c r="D248" s="89" t="s">
        <v>129</v>
      </c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87"/>
      <c r="BB248" s="76">
        <f t="shared" si="42"/>
        <v>240</v>
      </c>
      <c r="BC248" s="77"/>
      <c r="BD248" s="78"/>
      <c r="BE248" s="78"/>
      <c r="BF248" s="78"/>
    </row>
    <row r="249" spans="1:58" s="75" customFormat="1" ht="14">
      <c r="A249" s="74" t="s">
        <v>17</v>
      </c>
      <c r="C249" s="1"/>
      <c r="D249" s="89" t="s">
        <v>130</v>
      </c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87"/>
      <c r="BB249" s="76">
        <f t="shared" si="42"/>
        <v>241</v>
      </c>
      <c r="BC249" s="77"/>
      <c r="BD249" s="78"/>
      <c r="BE249" s="78"/>
      <c r="BF249" s="78"/>
    </row>
    <row r="250" spans="1:58" s="75" customFormat="1" ht="14">
      <c r="A250" s="74" t="s">
        <v>17</v>
      </c>
      <c r="C250" s="1"/>
      <c r="D250" s="89" t="s">
        <v>163</v>
      </c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87"/>
      <c r="BB250" s="76">
        <f t="shared" si="42"/>
        <v>242</v>
      </c>
      <c r="BC250" s="77"/>
      <c r="BD250" s="78"/>
      <c r="BE250" s="78"/>
      <c r="BF250" s="78"/>
    </row>
    <row r="251" spans="1:58" ht="14">
      <c r="A251" s="74" t="s">
        <v>17</v>
      </c>
      <c r="B251" s="75"/>
      <c r="D251" s="79" t="s">
        <v>94</v>
      </c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0"/>
      <c r="AP251" s="80"/>
      <c r="AQ251" s="80"/>
      <c r="AR251" s="80"/>
      <c r="AS251" s="80"/>
      <c r="AT251" s="80"/>
      <c r="AU251" s="80"/>
      <c r="AV251" s="80"/>
      <c r="AW251" s="80"/>
      <c r="AX251" s="80"/>
      <c r="AY251" s="80"/>
      <c r="BB251" s="18">
        <f t="shared" si="42"/>
        <v>243</v>
      </c>
      <c r="BC251" s="28"/>
      <c r="BD251" s="64"/>
      <c r="BE251" s="64"/>
      <c r="BF251" s="64"/>
    </row>
    <row r="252" spans="1:58" ht="14">
      <c r="A252" s="74" t="s">
        <v>17</v>
      </c>
      <c r="B252" s="75"/>
      <c r="D252" s="91" t="s">
        <v>164</v>
      </c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88"/>
      <c r="BB252" s="18">
        <f t="shared" si="42"/>
        <v>244</v>
      </c>
      <c r="BC252" s="28"/>
      <c r="BD252" s="64"/>
      <c r="BE252" s="64"/>
      <c r="BF252" s="64"/>
    </row>
    <row r="253" spans="1:58" ht="14">
      <c r="A253" s="74" t="s">
        <v>17</v>
      </c>
      <c r="B253" s="75"/>
      <c r="D253" s="79" t="s">
        <v>33</v>
      </c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87"/>
      <c r="BB253" s="18">
        <f t="shared" si="42"/>
        <v>245</v>
      </c>
      <c r="BC253" s="28"/>
      <c r="BD253" s="64"/>
      <c r="BE253" s="64"/>
      <c r="BF253" s="64"/>
    </row>
    <row r="254" spans="1:58" ht="14">
      <c r="A254" s="74" t="s">
        <v>142</v>
      </c>
      <c r="B254" s="75"/>
      <c r="D254" s="91" t="s">
        <v>144</v>
      </c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4"/>
      <c r="AL254" s="79"/>
      <c r="AM254" s="79"/>
      <c r="AN254" s="79"/>
      <c r="AO254" s="79"/>
      <c r="AP254" s="79"/>
      <c r="AQ254" s="79"/>
      <c r="AR254" s="79"/>
      <c r="AS254" s="79"/>
      <c r="AT254" s="79"/>
      <c r="AU254" s="79"/>
      <c r="AV254" s="79"/>
      <c r="AW254" s="79"/>
      <c r="AX254" s="79"/>
      <c r="AY254" s="79"/>
      <c r="BB254" s="18">
        <f t="shared" si="42"/>
        <v>246</v>
      </c>
      <c r="BC254" s="28"/>
      <c r="BD254" s="64"/>
      <c r="BE254" s="64"/>
      <c r="BF254" s="64"/>
    </row>
    <row r="255" spans="1:58" ht="14.5" thickBot="1">
      <c r="A255" s="74" t="s">
        <v>142</v>
      </c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41"/>
      <c r="AC255" s="24"/>
      <c r="AD255" s="24"/>
      <c r="AE255" s="24"/>
      <c r="AF255" s="24"/>
      <c r="AG255" s="24"/>
      <c r="AH255" s="24"/>
      <c r="AI255" s="24"/>
      <c r="AJ255" s="24"/>
      <c r="AK255" s="24"/>
      <c r="AQ255" s="44"/>
      <c r="AR255" s="24"/>
      <c r="AS255" s="24"/>
      <c r="AT255" s="24"/>
      <c r="AU255" s="24"/>
      <c r="AV255" s="44"/>
      <c r="AW255" s="44"/>
      <c r="BB255" s="18">
        <f t="shared" si="42"/>
        <v>247</v>
      </c>
      <c r="BC255" s="28"/>
      <c r="BD255" s="64"/>
      <c r="BE255" s="64"/>
      <c r="BF255" s="64"/>
    </row>
    <row r="256" spans="1:58" ht="19.5" thickBot="1">
      <c r="A256" s="69" t="s">
        <v>17</v>
      </c>
      <c r="D256" s="153" t="s">
        <v>36</v>
      </c>
      <c r="E256" s="154"/>
      <c r="F256" s="155" t="str">
        <f>IFERROR(IF(F225=0,"",DATE(YEAR(F225),MONTH(F225)+1,1)),"")</f>
        <v/>
      </c>
      <c r="G256" s="155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  <c r="X256" s="155"/>
      <c r="Y256" s="155"/>
      <c r="Z256" s="155"/>
      <c r="AA256" s="155"/>
      <c r="AB256" s="155"/>
      <c r="AC256" s="155"/>
      <c r="AD256" s="155"/>
      <c r="AE256" s="155"/>
      <c r="AF256" s="155"/>
      <c r="AG256" s="155"/>
      <c r="AH256" s="155"/>
      <c r="AI256" s="155"/>
      <c r="AJ256" s="156"/>
      <c r="AL256" s="29" t="s">
        <v>81</v>
      </c>
      <c r="BB256" s="18">
        <f t="shared" si="42"/>
        <v>248</v>
      </c>
      <c r="BC256" s="28"/>
      <c r="BD256" s="64"/>
      <c r="BE256" s="64"/>
      <c r="BF256" s="64"/>
    </row>
    <row r="257" spans="1:58" ht="19">
      <c r="A257" s="69" t="s">
        <v>17</v>
      </c>
      <c r="D257" s="106" t="s">
        <v>28</v>
      </c>
      <c r="E257" s="107"/>
      <c r="F257" s="30" t="str">
        <f t="shared" ref="F257:AG257" si="52">IFERROR(WEEKNUM(F258,2)-WEEKNUM(DATE(YEAR(F258),MONTH(F258),1),2)+1,"")</f>
        <v/>
      </c>
      <c r="G257" s="30" t="str">
        <f t="shared" si="52"/>
        <v/>
      </c>
      <c r="H257" s="30" t="str">
        <f t="shared" si="52"/>
        <v/>
      </c>
      <c r="I257" s="30" t="str">
        <f t="shared" si="52"/>
        <v/>
      </c>
      <c r="J257" s="30" t="str">
        <f t="shared" si="52"/>
        <v/>
      </c>
      <c r="K257" s="30" t="str">
        <f t="shared" si="52"/>
        <v/>
      </c>
      <c r="L257" s="30" t="str">
        <f t="shared" si="52"/>
        <v/>
      </c>
      <c r="M257" s="30" t="str">
        <f t="shared" si="52"/>
        <v/>
      </c>
      <c r="N257" s="30" t="str">
        <f t="shared" si="52"/>
        <v/>
      </c>
      <c r="O257" s="30" t="str">
        <f t="shared" si="52"/>
        <v/>
      </c>
      <c r="P257" s="30" t="str">
        <f t="shared" si="52"/>
        <v/>
      </c>
      <c r="Q257" s="30" t="str">
        <f t="shared" si="52"/>
        <v/>
      </c>
      <c r="R257" s="30" t="str">
        <f t="shared" si="52"/>
        <v/>
      </c>
      <c r="S257" s="30" t="str">
        <f t="shared" si="52"/>
        <v/>
      </c>
      <c r="T257" s="30" t="str">
        <f t="shared" si="52"/>
        <v/>
      </c>
      <c r="U257" s="30" t="str">
        <f t="shared" si="52"/>
        <v/>
      </c>
      <c r="V257" s="30" t="str">
        <f t="shared" si="52"/>
        <v/>
      </c>
      <c r="W257" s="30" t="str">
        <f t="shared" si="52"/>
        <v/>
      </c>
      <c r="X257" s="30" t="str">
        <f t="shared" si="52"/>
        <v/>
      </c>
      <c r="Y257" s="30" t="str">
        <f t="shared" si="52"/>
        <v/>
      </c>
      <c r="Z257" s="30" t="str">
        <f t="shared" si="52"/>
        <v/>
      </c>
      <c r="AA257" s="30" t="str">
        <f t="shared" si="52"/>
        <v/>
      </c>
      <c r="AB257" s="30" t="str">
        <f t="shared" si="52"/>
        <v/>
      </c>
      <c r="AC257" s="30" t="str">
        <f t="shared" si="52"/>
        <v/>
      </c>
      <c r="AD257" s="30" t="str">
        <f t="shared" si="52"/>
        <v/>
      </c>
      <c r="AE257" s="30" t="str">
        <f t="shared" si="52"/>
        <v/>
      </c>
      <c r="AF257" s="30" t="str">
        <f t="shared" si="52"/>
        <v/>
      </c>
      <c r="AG257" s="30" t="str">
        <f t="shared" si="52"/>
        <v/>
      </c>
      <c r="AH257" s="30" t="str">
        <f>IF(AH258="","",WEEKNUM(AH258,2)-WEEKNUM(DATE(YEAR(AH258),MONTH(AH258),1),2)+1)</f>
        <v/>
      </c>
      <c r="AI257" s="30" t="str">
        <f>IF(AI258="","",WEEKNUM(AI258,2)-WEEKNUM(DATE(YEAR(AI258),MONTH(AI258),1),2)+1)</f>
        <v/>
      </c>
      <c r="AJ257" s="31" t="str">
        <f>IF(AJ258="","",WEEKNUM(AJ258,2)-WEEKNUM(DATE(YEAR(AJ258),MONTH(AJ258),1),2)+1)</f>
        <v/>
      </c>
      <c r="AL257" s="157" t="s">
        <v>100</v>
      </c>
      <c r="AM257" s="158"/>
      <c r="AN257" s="158"/>
      <c r="AO257" s="158"/>
      <c r="AP257" s="158"/>
      <c r="AQ257" s="142" t="s">
        <v>95</v>
      </c>
      <c r="AR257" s="151" t="s">
        <v>78</v>
      </c>
      <c r="AS257" s="151"/>
      <c r="AT257" s="151"/>
      <c r="AU257" s="151"/>
      <c r="AV257" s="142" t="s">
        <v>99</v>
      </c>
      <c r="AW257" s="142" t="s">
        <v>27</v>
      </c>
      <c r="AX257" s="146" t="s">
        <v>106</v>
      </c>
      <c r="AY257" s="148" t="s">
        <v>107</v>
      </c>
      <c r="BB257" s="18">
        <f t="shared" si="42"/>
        <v>249</v>
      </c>
      <c r="BC257" s="28"/>
      <c r="BD257" s="64"/>
      <c r="BE257" s="64"/>
      <c r="BF257" s="64"/>
    </row>
    <row r="258" spans="1:58" ht="19">
      <c r="A258" s="69" t="s">
        <v>17</v>
      </c>
      <c r="D258" s="106" t="s">
        <v>2</v>
      </c>
      <c r="E258" s="107"/>
      <c r="F258" s="32" t="str">
        <f>F256</f>
        <v/>
      </c>
      <c r="G258" s="32" t="str">
        <f t="shared" ref="G258:AG258" si="53">IFERROR(F258+1,"")</f>
        <v/>
      </c>
      <c r="H258" s="32" t="str">
        <f t="shared" si="53"/>
        <v/>
      </c>
      <c r="I258" s="32" t="str">
        <f t="shared" si="53"/>
        <v/>
      </c>
      <c r="J258" s="32" t="str">
        <f t="shared" si="53"/>
        <v/>
      </c>
      <c r="K258" s="32" t="str">
        <f t="shared" si="53"/>
        <v/>
      </c>
      <c r="L258" s="32" t="str">
        <f t="shared" si="53"/>
        <v/>
      </c>
      <c r="M258" s="32" t="str">
        <f t="shared" si="53"/>
        <v/>
      </c>
      <c r="N258" s="32" t="str">
        <f t="shared" si="53"/>
        <v/>
      </c>
      <c r="O258" s="32" t="str">
        <f t="shared" si="53"/>
        <v/>
      </c>
      <c r="P258" s="32" t="str">
        <f t="shared" si="53"/>
        <v/>
      </c>
      <c r="Q258" s="32" t="str">
        <f t="shared" si="53"/>
        <v/>
      </c>
      <c r="R258" s="32" t="str">
        <f t="shared" si="53"/>
        <v/>
      </c>
      <c r="S258" s="32" t="str">
        <f t="shared" si="53"/>
        <v/>
      </c>
      <c r="T258" s="32" t="str">
        <f t="shared" si="53"/>
        <v/>
      </c>
      <c r="U258" s="32" t="str">
        <f t="shared" si="53"/>
        <v/>
      </c>
      <c r="V258" s="32" t="str">
        <f t="shared" si="53"/>
        <v/>
      </c>
      <c r="W258" s="32" t="str">
        <f t="shared" si="53"/>
        <v/>
      </c>
      <c r="X258" s="32" t="str">
        <f t="shared" si="53"/>
        <v/>
      </c>
      <c r="Y258" s="32" t="str">
        <f t="shared" si="53"/>
        <v/>
      </c>
      <c r="Z258" s="32" t="str">
        <f t="shared" si="53"/>
        <v/>
      </c>
      <c r="AA258" s="32" t="str">
        <f t="shared" si="53"/>
        <v/>
      </c>
      <c r="AB258" s="32" t="str">
        <f t="shared" si="53"/>
        <v/>
      </c>
      <c r="AC258" s="32" t="str">
        <f t="shared" si="53"/>
        <v/>
      </c>
      <c r="AD258" s="32" t="str">
        <f t="shared" si="53"/>
        <v/>
      </c>
      <c r="AE258" s="32" t="str">
        <f t="shared" si="53"/>
        <v/>
      </c>
      <c r="AF258" s="32" t="str">
        <f t="shared" si="53"/>
        <v/>
      </c>
      <c r="AG258" s="32" t="str">
        <f t="shared" si="53"/>
        <v/>
      </c>
      <c r="AH258" s="32" t="str">
        <f>IFERROR(IF(DAY(AG258+1)=1,"",AG258+1),"")</f>
        <v/>
      </c>
      <c r="AI258" s="32" t="str">
        <f>IFERROR(IF(AND(DAY(AG258+2)&gt;=1,DAY(AG258+2)&lt;=2),"",AG258+2),"")</f>
        <v/>
      </c>
      <c r="AJ258" s="33" t="str">
        <f>IFERROR(IF(AND(DAY(AG258+3)&gt;=1,DAY(AG258+3)&lt;=3),"",AG258+3),"")</f>
        <v/>
      </c>
      <c r="AL258" s="159"/>
      <c r="AM258" s="160"/>
      <c r="AN258" s="160"/>
      <c r="AO258" s="160"/>
      <c r="AP258" s="160"/>
      <c r="AQ258" s="143"/>
      <c r="AR258" s="169" t="s">
        <v>96</v>
      </c>
      <c r="AS258" s="169" t="s">
        <v>97</v>
      </c>
      <c r="AT258" s="169" t="s">
        <v>101</v>
      </c>
      <c r="AU258" s="169" t="s">
        <v>98</v>
      </c>
      <c r="AV258" s="152"/>
      <c r="AW258" s="143"/>
      <c r="AX258" s="143"/>
      <c r="AY258" s="149"/>
      <c r="BB258" s="18">
        <f t="shared" si="42"/>
        <v>250</v>
      </c>
      <c r="BC258" s="28"/>
      <c r="BD258" s="64"/>
      <c r="BE258" s="64"/>
      <c r="BF258" s="64"/>
    </row>
    <row r="259" spans="1:58" ht="19">
      <c r="A259" s="69" t="s">
        <v>17</v>
      </c>
      <c r="D259" s="106" t="s">
        <v>3</v>
      </c>
      <c r="E259" s="107"/>
      <c r="F259" s="34" t="str">
        <f t="shared" ref="F259:AJ259" si="54">TEXT(F258,"aaa")</f>
        <v/>
      </c>
      <c r="G259" s="34" t="str">
        <f t="shared" si="54"/>
        <v/>
      </c>
      <c r="H259" s="34" t="str">
        <f t="shared" si="54"/>
        <v/>
      </c>
      <c r="I259" s="34" t="str">
        <f t="shared" si="54"/>
        <v/>
      </c>
      <c r="J259" s="34" t="str">
        <f t="shared" si="54"/>
        <v/>
      </c>
      <c r="K259" s="34" t="str">
        <f t="shared" si="54"/>
        <v/>
      </c>
      <c r="L259" s="34" t="str">
        <f t="shared" si="54"/>
        <v/>
      </c>
      <c r="M259" s="34" t="str">
        <f t="shared" si="54"/>
        <v/>
      </c>
      <c r="N259" s="34" t="str">
        <f t="shared" si="54"/>
        <v/>
      </c>
      <c r="O259" s="34" t="str">
        <f t="shared" si="54"/>
        <v/>
      </c>
      <c r="P259" s="34" t="str">
        <f t="shared" si="54"/>
        <v/>
      </c>
      <c r="Q259" s="34" t="str">
        <f t="shared" si="54"/>
        <v/>
      </c>
      <c r="R259" s="34" t="str">
        <f t="shared" si="54"/>
        <v/>
      </c>
      <c r="S259" s="34" t="str">
        <f t="shared" si="54"/>
        <v/>
      </c>
      <c r="T259" s="34" t="str">
        <f t="shared" si="54"/>
        <v/>
      </c>
      <c r="U259" s="34" t="str">
        <f t="shared" si="54"/>
        <v/>
      </c>
      <c r="V259" s="34" t="str">
        <f t="shared" si="54"/>
        <v/>
      </c>
      <c r="W259" s="34" t="str">
        <f t="shared" si="54"/>
        <v/>
      </c>
      <c r="X259" s="34" t="str">
        <f t="shared" si="54"/>
        <v/>
      </c>
      <c r="Y259" s="34" t="str">
        <f t="shared" si="54"/>
        <v/>
      </c>
      <c r="Z259" s="34" t="str">
        <f t="shared" si="54"/>
        <v/>
      </c>
      <c r="AA259" s="34" t="str">
        <f t="shared" si="54"/>
        <v/>
      </c>
      <c r="AB259" s="34" t="str">
        <f t="shared" si="54"/>
        <v/>
      </c>
      <c r="AC259" s="34" t="str">
        <f t="shared" si="54"/>
        <v/>
      </c>
      <c r="AD259" s="34" t="str">
        <f t="shared" si="54"/>
        <v/>
      </c>
      <c r="AE259" s="34" t="str">
        <f t="shared" si="54"/>
        <v/>
      </c>
      <c r="AF259" s="34" t="str">
        <f t="shared" si="54"/>
        <v/>
      </c>
      <c r="AG259" s="34" t="str">
        <f t="shared" si="54"/>
        <v/>
      </c>
      <c r="AH259" s="34" t="str">
        <f t="shared" si="54"/>
        <v/>
      </c>
      <c r="AI259" s="34" t="str">
        <f t="shared" si="54"/>
        <v/>
      </c>
      <c r="AJ259" s="35" t="str">
        <f t="shared" si="54"/>
        <v/>
      </c>
      <c r="AL259" s="159"/>
      <c r="AM259" s="160"/>
      <c r="AN259" s="160"/>
      <c r="AO259" s="160"/>
      <c r="AP259" s="160"/>
      <c r="AQ259" s="143"/>
      <c r="AR259" s="170"/>
      <c r="AS259" s="172"/>
      <c r="AT259" s="170"/>
      <c r="AU259" s="170"/>
      <c r="AV259" s="152"/>
      <c r="AW259" s="143"/>
      <c r="AX259" s="143"/>
      <c r="AY259" s="149"/>
      <c r="BB259" s="18">
        <f t="shared" si="42"/>
        <v>251</v>
      </c>
      <c r="BC259" s="28"/>
      <c r="BD259" s="64"/>
      <c r="BE259" s="64"/>
      <c r="BF259" s="64"/>
    </row>
    <row r="260" spans="1:58" ht="19">
      <c r="A260" s="69" t="s">
        <v>17</v>
      </c>
      <c r="D260" s="106" t="s">
        <v>8</v>
      </c>
      <c r="E260" s="107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7"/>
      <c r="AL260" s="159"/>
      <c r="AM260" s="160"/>
      <c r="AN260" s="160"/>
      <c r="AO260" s="160"/>
      <c r="AP260" s="160"/>
      <c r="AQ260" s="143"/>
      <c r="AR260" s="170"/>
      <c r="AS260" s="172"/>
      <c r="AT260" s="170"/>
      <c r="AU260" s="170"/>
      <c r="AV260" s="152"/>
      <c r="AW260" s="143"/>
      <c r="AX260" s="143"/>
      <c r="AY260" s="149"/>
      <c r="BB260" s="18">
        <f t="shared" si="42"/>
        <v>252</v>
      </c>
      <c r="BC260" s="28"/>
      <c r="BD260" s="64"/>
      <c r="BE260" s="64"/>
      <c r="BF260" s="64"/>
    </row>
    <row r="261" spans="1:58" ht="18.75" customHeight="1">
      <c r="A261" s="69" t="s">
        <v>17</v>
      </c>
      <c r="D261" s="163" t="s">
        <v>7</v>
      </c>
      <c r="E261" s="164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  <c r="P261" s="120"/>
      <c r="Q261" s="120"/>
      <c r="R261" s="120"/>
      <c r="S261" s="120"/>
      <c r="T261" s="120"/>
      <c r="U261" s="120"/>
      <c r="V261" s="120"/>
      <c r="W261" s="120"/>
      <c r="X261" s="120"/>
      <c r="Y261" s="120"/>
      <c r="Z261" s="120"/>
      <c r="AA261" s="120"/>
      <c r="AB261" s="120"/>
      <c r="AC261" s="120"/>
      <c r="AD261" s="120"/>
      <c r="AE261" s="120"/>
      <c r="AF261" s="120"/>
      <c r="AG261" s="120"/>
      <c r="AH261" s="120"/>
      <c r="AI261" s="120"/>
      <c r="AJ261" s="123"/>
      <c r="AL261" s="159"/>
      <c r="AM261" s="160"/>
      <c r="AN261" s="160"/>
      <c r="AO261" s="160"/>
      <c r="AP261" s="160"/>
      <c r="AQ261" s="143"/>
      <c r="AR261" s="170"/>
      <c r="AS261" s="172"/>
      <c r="AT261" s="170"/>
      <c r="AU261" s="170"/>
      <c r="AV261" s="152"/>
      <c r="AW261" s="143"/>
      <c r="AX261" s="143"/>
      <c r="AY261" s="149"/>
      <c r="BB261" s="18">
        <f t="shared" si="42"/>
        <v>253</v>
      </c>
      <c r="BC261" s="28"/>
      <c r="BD261" s="64"/>
      <c r="BE261" s="64"/>
      <c r="BF261" s="64"/>
    </row>
    <row r="262" spans="1:58" ht="19">
      <c r="A262" s="69" t="s">
        <v>17</v>
      </c>
      <c r="D262" s="165"/>
      <c r="E262" s="166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  <c r="AA262" s="121"/>
      <c r="AB262" s="121"/>
      <c r="AC262" s="121"/>
      <c r="AD262" s="121"/>
      <c r="AE262" s="121"/>
      <c r="AF262" s="121"/>
      <c r="AG262" s="121"/>
      <c r="AH262" s="121"/>
      <c r="AI262" s="121"/>
      <c r="AJ262" s="124"/>
      <c r="AL262" s="159"/>
      <c r="AM262" s="160"/>
      <c r="AN262" s="160"/>
      <c r="AO262" s="160"/>
      <c r="AP262" s="160"/>
      <c r="AQ262" s="144"/>
      <c r="AR262" s="171"/>
      <c r="AS262" s="171"/>
      <c r="AT262" s="171"/>
      <c r="AU262" s="171"/>
      <c r="AV262" s="144"/>
      <c r="AW262" s="144"/>
      <c r="AX262" s="143"/>
      <c r="AY262" s="149"/>
      <c r="BB262" s="18">
        <f t="shared" si="42"/>
        <v>254</v>
      </c>
      <c r="BC262" s="28"/>
      <c r="BD262" s="64"/>
      <c r="BE262" s="64"/>
      <c r="BF262" s="64"/>
    </row>
    <row r="263" spans="1:58" ht="19">
      <c r="A263" s="69" t="s">
        <v>17</v>
      </c>
      <c r="D263" s="165"/>
      <c r="E263" s="166"/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121"/>
      <c r="Q263" s="121"/>
      <c r="R263" s="121"/>
      <c r="S263" s="121"/>
      <c r="T263" s="121"/>
      <c r="U263" s="121"/>
      <c r="V263" s="121"/>
      <c r="W263" s="121"/>
      <c r="X263" s="121"/>
      <c r="Y263" s="121"/>
      <c r="Z263" s="121"/>
      <c r="AA263" s="121"/>
      <c r="AB263" s="121"/>
      <c r="AC263" s="121"/>
      <c r="AD263" s="121"/>
      <c r="AE263" s="121"/>
      <c r="AF263" s="121"/>
      <c r="AG263" s="121"/>
      <c r="AH263" s="121"/>
      <c r="AI263" s="121"/>
      <c r="AJ263" s="124"/>
      <c r="AL263" s="161"/>
      <c r="AM263" s="162"/>
      <c r="AN263" s="162"/>
      <c r="AO263" s="162"/>
      <c r="AP263" s="162"/>
      <c r="AQ263" s="145"/>
      <c r="AR263" s="171"/>
      <c r="AS263" s="171"/>
      <c r="AT263" s="171"/>
      <c r="AU263" s="171"/>
      <c r="AV263" s="145"/>
      <c r="AW263" s="145"/>
      <c r="AX263" s="143"/>
      <c r="AY263" s="149"/>
      <c r="BB263" s="18">
        <f t="shared" si="42"/>
        <v>255</v>
      </c>
      <c r="BC263" s="28"/>
      <c r="BD263" s="64"/>
      <c r="BE263" s="64"/>
      <c r="BF263" s="64"/>
    </row>
    <row r="264" spans="1:58" ht="19">
      <c r="A264" s="69" t="s">
        <v>17</v>
      </c>
      <c r="D264" s="165"/>
      <c r="E264" s="166"/>
      <c r="F264" s="121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4"/>
      <c r="AL264" s="126"/>
      <c r="AM264" s="127"/>
      <c r="AN264" s="127"/>
      <c r="AO264" s="127"/>
      <c r="AP264" s="127"/>
      <c r="AQ264" s="55" t="s">
        <v>30</v>
      </c>
      <c r="AR264" s="55" t="s">
        <v>17</v>
      </c>
      <c r="AS264" s="55" t="s">
        <v>12</v>
      </c>
      <c r="AT264" s="55" t="s">
        <v>149</v>
      </c>
      <c r="AU264" s="55" t="s">
        <v>14</v>
      </c>
      <c r="AV264" s="55" t="s">
        <v>20</v>
      </c>
      <c r="AW264" s="55" t="s">
        <v>34</v>
      </c>
      <c r="AX264" s="147"/>
      <c r="AY264" s="149"/>
      <c r="BB264" s="18">
        <f t="shared" si="42"/>
        <v>256</v>
      </c>
      <c r="BC264" s="28"/>
      <c r="BD264" s="64"/>
      <c r="BE264" s="64"/>
      <c r="BF264" s="64"/>
    </row>
    <row r="265" spans="1:58" ht="19">
      <c r="A265" s="69" t="s">
        <v>17</v>
      </c>
      <c r="D265" s="165"/>
      <c r="E265" s="166"/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121"/>
      <c r="Q265" s="121"/>
      <c r="R265" s="121"/>
      <c r="S265" s="121"/>
      <c r="T265" s="121"/>
      <c r="U265" s="121"/>
      <c r="V265" s="121"/>
      <c r="W265" s="121"/>
      <c r="X265" s="121"/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4"/>
      <c r="AL265" s="128" t="s">
        <v>102</v>
      </c>
      <c r="AM265" s="129"/>
      <c r="AN265" s="110">
        <v>1</v>
      </c>
      <c r="AO265" s="109"/>
      <c r="AP265" s="109"/>
      <c r="AQ265" s="56">
        <f>IF(COUNTIF(F269:AJ269,"")=31,0,COUNTIFS(F257:AJ257,AN265,F269:AJ269,"")+COUNTIFS(F257:AJ257,AN265,F269:AJ269,"■")+COUNTIFS(F257:AJ257,AN265,F269:AJ269,"★")+COUNTIFS(F257:AJ257,AN265,F269:AJ269,"▲")+COUNTIFS(F257:AJ257,AN265,F269:AJ269,"◎"))</f>
        <v>0</v>
      </c>
      <c r="AR265" s="56">
        <f>IF(COUNTIF(F269:AJ269,"")=31,0,COUNTIFS(F257:AJ257,AN265,F269:AJ269,"■"))</f>
        <v>0</v>
      </c>
      <c r="AS265" s="56">
        <f>IF(COUNTIF(F269:AJ269,"")=31,0,COUNTIFS(F257:AJ257,AN265,F269:AJ269,"★"))</f>
        <v>0</v>
      </c>
      <c r="AT265" s="56">
        <f>IF(COUNTIF(F269:AJ269,"")=31,0,COUNTIFS(F257:AJ257,AN265,F269:AJ269,"▲"))</f>
        <v>0</v>
      </c>
      <c r="AU265" s="56">
        <f>IF(COUNTIF(F269:AJ269,"")=31,0,COUNTIFS(F257:AJ257,AN265,F269:AJ269,"◎"))</f>
        <v>0</v>
      </c>
      <c r="AV265" s="56">
        <f t="shared" ref="AV265:AV270" si="55">SUM(AR265,AS265,AT265,AU265)</f>
        <v>0</v>
      </c>
      <c r="AW265" s="57" t="str">
        <f t="shared" ref="AW265:AW272" si="56">IFERROR(ROUNDDOWN(AV265/AQ265,3),"***")</f>
        <v>***</v>
      </c>
      <c r="AX265" s="36"/>
      <c r="AY265" s="140" t="str">
        <f>IF(COUNTA(AX265:AX270)=0,"",IF(AND(COUNTIF(AX265:AX270,"○")=0,COUNTIF(AX265:AX270,"×")=0),"－",IF(COUNTIF(AX265:AX270,"×")&gt;=1,"×","○")))</f>
        <v/>
      </c>
      <c r="BB265" s="92">
        <f t="shared" si="42"/>
        <v>257</v>
      </c>
      <c r="BC265" s="93" t="str">
        <f>IF(COUNTIF(F269:AJ269,"")=31,"",F256)</f>
        <v/>
      </c>
      <c r="BD265" s="94" t="str">
        <f>AY265</f>
        <v/>
      </c>
      <c r="BE265" s="95" t="str">
        <f>IF(AY271=0,"",AY271)</f>
        <v/>
      </c>
      <c r="BF265" s="95" t="str">
        <f>IF(AY272=0,"",AY272)</f>
        <v/>
      </c>
    </row>
    <row r="266" spans="1:58" ht="19">
      <c r="A266" s="69" t="s">
        <v>17</v>
      </c>
      <c r="D266" s="165"/>
      <c r="E266" s="166"/>
      <c r="F266" s="121"/>
      <c r="G266" s="121"/>
      <c r="H266" s="121"/>
      <c r="I266" s="121"/>
      <c r="J266" s="121"/>
      <c r="K266" s="121"/>
      <c r="L266" s="121"/>
      <c r="M266" s="121"/>
      <c r="N266" s="121"/>
      <c r="O266" s="121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4"/>
      <c r="AL266" s="130"/>
      <c r="AM266" s="129"/>
      <c r="AN266" s="108">
        <v>2</v>
      </c>
      <c r="AO266" s="109"/>
      <c r="AP266" s="109"/>
      <c r="AQ266" s="56">
        <f>IF(COUNTIF(F269:AJ269,"")=31,0,COUNTIFS(F257:AJ257,AN266,F269:AJ269,"")+COUNTIFS(F257:AJ257,AN266,F269:AJ269,"■")+COUNTIFS(F257:AJ257,AN266,F269:AJ269,"★")+COUNTIFS(F257:AJ257,AN266,F269:AJ269,"▲")+COUNTIFS(F257:AJ257,AN266,F269:AJ269,"◎"))</f>
        <v>0</v>
      </c>
      <c r="AR266" s="56">
        <f>IF(COUNTIF(F269:AJ269,"")=31,0,COUNTIFS(F257:AJ257,AN266,F269:AJ269,"■"))</f>
        <v>0</v>
      </c>
      <c r="AS266" s="56">
        <f>IF(COUNTIF(F269:AJ269,"")=31,0,COUNTIFS(F257:AJ257,AN266,F269:AJ269,"★"))</f>
        <v>0</v>
      </c>
      <c r="AT266" s="56">
        <f>IF(COUNTIF(F269:AJ269,"")=31,0,COUNTIFS(F257:AJ257,AN266,F269:AJ269,"▲"))</f>
        <v>0</v>
      </c>
      <c r="AU266" s="56">
        <f>IF(COUNTIF(F269:AJ269,"")=31,0,COUNTIFS(F257:AJ257,AN266,F269:AJ269,"◎"))</f>
        <v>0</v>
      </c>
      <c r="AV266" s="56">
        <f t="shared" si="55"/>
        <v>0</v>
      </c>
      <c r="AW266" s="57" t="str">
        <f t="shared" si="56"/>
        <v>***</v>
      </c>
      <c r="AX266" s="36"/>
      <c r="AY266" s="141"/>
      <c r="BB266" s="18">
        <f t="shared" ref="BB266:BB329" si="57">ROW()-8</f>
        <v>258</v>
      </c>
      <c r="BC266" s="28"/>
      <c r="BD266" s="73"/>
      <c r="BE266" s="64"/>
      <c r="BF266" s="64"/>
    </row>
    <row r="267" spans="1:58" ht="19">
      <c r="A267" s="69" t="s">
        <v>17</v>
      </c>
      <c r="D267" s="167"/>
      <c r="E267" s="168"/>
      <c r="F267" s="122"/>
      <c r="G267" s="122"/>
      <c r="H267" s="122"/>
      <c r="I267" s="122"/>
      <c r="J267" s="122"/>
      <c r="K267" s="122"/>
      <c r="L267" s="122"/>
      <c r="M267" s="122"/>
      <c r="N267" s="122"/>
      <c r="O267" s="122"/>
      <c r="P267" s="122"/>
      <c r="Q267" s="122"/>
      <c r="R267" s="122"/>
      <c r="S267" s="122"/>
      <c r="T267" s="122"/>
      <c r="U267" s="122"/>
      <c r="V267" s="122"/>
      <c r="W267" s="122"/>
      <c r="X267" s="122"/>
      <c r="Y267" s="122"/>
      <c r="Z267" s="122"/>
      <c r="AA267" s="122"/>
      <c r="AB267" s="122"/>
      <c r="AC267" s="122"/>
      <c r="AD267" s="122"/>
      <c r="AE267" s="122"/>
      <c r="AF267" s="122"/>
      <c r="AG267" s="122"/>
      <c r="AH267" s="122"/>
      <c r="AI267" s="122"/>
      <c r="AJ267" s="125"/>
      <c r="AL267" s="130"/>
      <c r="AM267" s="129"/>
      <c r="AN267" s="110">
        <v>3</v>
      </c>
      <c r="AO267" s="109"/>
      <c r="AP267" s="109"/>
      <c r="AQ267" s="56">
        <f>IF(COUNTIF(F269:AJ269,"")=31,0,COUNTIFS(F257:AJ257,AN267,F269:AJ269,"")+COUNTIFS(F257:AJ257,AN267,F269:AJ269,"■")+COUNTIFS(F257:AJ257,AN267,F269:AJ269,"★")+COUNTIFS(F257:AJ257,AN267,F269:AJ269,"▲")+COUNTIFS(F257:AJ257,AN267,F269:AJ269,"◎"))</f>
        <v>0</v>
      </c>
      <c r="AR267" s="56">
        <f>IF(COUNTIF(F269:AJ269,"")=31,0,COUNTIFS(F257:AJ257,AN267,F269:AJ269,"■"))</f>
        <v>0</v>
      </c>
      <c r="AS267" s="56">
        <f>IF(COUNTIF(F269:AJ269,"")=31,0,COUNTIFS(F257:AJ257,AN267,F269:AJ269,"★"))</f>
        <v>0</v>
      </c>
      <c r="AT267" s="56">
        <f>IF(COUNTIF(F269:AJ269,"")=31,0,COUNTIFS(F257:AJ257,AN267,F269:AJ269,"▲"))</f>
        <v>0</v>
      </c>
      <c r="AU267" s="56">
        <f>IF(COUNTIF(F269:AJ269,"")=31,0,COUNTIFS(F257:AJ257,AN267,F269:AJ269,"◎"))</f>
        <v>0</v>
      </c>
      <c r="AV267" s="56">
        <f t="shared" si="55"/>
        <v>0</v>
      </c>
      <c r="AW267" s="57" t="str">
        <f t="shared" si="56"/>
        <v>***</v>
      </c>
      <c r="AX267" s="36"/>
      <c r="AY267" s="141"/>
      <c r="BB267" s="18">
        <f t="shared" si="57"/>
        <v>259</v>
      </c>
      <c r="BC267" s="28"/>
      <c r="BD267" s="73"/>
      <c r="BE267" s="64"/>
      <c r="BF267" s="64"/>
    </row>
    <row r="268" spans="1:58" ht="19">
      <c r="A268" s="69" t="s">
        <v>17</v>
      </c>
      <c r="D268" s="106" t="s">
        <v>4</v>
      </c>
      <c r="E268" s="107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8"/>
      <c r="AC268" s="36"/>
      <c r="AD268" s="36"/>
      <c r="AE268" s="36"/>
      <c r="AF268" s="36"/>
      <c r="AG268" s="36"/>
      <c r="AH268" s="36"/>
      <c r="AI268" s="36"/>
      <c r="AJ268" s="37"/>
      <c r="AL268" s="130"/>
      <c r="AM268" s="129"/>
      <c r="AN268" s="108">
        <v>4</v>
      </c>
      <c r="AO268" s="109"/>
      <c r="AP268" s="109"/>
      <c r="AQ268" s="56">
        <f>IF(COUNTIF(F269:AJ269,"")=31,0,COUNTIFS(F257:AJ257,AN268,F269:AJ269,"")+COUNTIFS(F257:AJ257,AN268,F269:AJ269,"■")+COUNTIFS(F257:AJ257,AN268,F269:AJ269,"★")+COUNTIFS(F257:AJ257,AN268,F269:AJ269,"▲")+COUNTIFS(F257:AJ257,AN268,F269:AJ269,"◎"))</f>
        <v>0</v>
      </c>
      <c r="AR268" s="56">
        <f>COUNTIFS(F257:AJ257,AN268,F269:AJ269,"■")</f>
        <v>0</v>
      </c>
      <c r="AS268" s="56">
        <f>COUNTIFS(F257:AJ257,AN268,F269:AJ269,"★")</f>
        <v>0</v>
      </c>
      <c r="AT268" s="56">
        <f>COUNTIFS(F257:AJ257,AN268,F269:AJ269,"▲")</f>
        <v>0</v>
      </c>
      <c r="AU268" s="56">
        <f>COUNTIFS(F257:AJ257,AN268,F269:AJ269,"◎")</f>
        <v>0</v>
      </c>
      <c r="AV268" s="56">
        <f t="shared" si="55"/>
        <v>0</v>
      </c>
      <c r="AW268" s="57" t="str">
        <f t="shared" si="56"/>
        <v>***</v>
      </c>
      <c r="AX268" s="36"/>
      <c r="AY268" s="141"/>
      <c r="BB268" s="18">
        <f t="shared" si="57"/>
        <v>260</v>
      </c>
      <c r="BC268" s="28"/>
      <c r="BD268" s="73"/>
      <c r="BE268" s="64"/>
      <c r="BF268" s="64"/>
    </row>
    <row r="269" spans="1:58" ht="19">
      <c r="A269" s="69" t="s">
        <v>17</v>
      </c>
      <c r="D269" s="106" t="s">
        <v>5</v>
      </c>
      <c r="E269" s="107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40"/>
      <c r="AL269" s="130"/>
      <c r="AM269" s="129"/>
      <c r="AN269" s="110">
        <v>5</v>
      </c>
      <c r="AO269" s="109"/>
      <c r="AP269" s="109"/>
      <c r="AQ269" s="56">
        <f>IF(COUNTIF(F269:AJ269,"")=31,0,COUNTIFS(F257:AJ257,AN269,F269:AJ269,"")+COUNTIFS(F257:AJ257,AN269,F269:AJ269,"■")+COUNTIFS(F257:AJ257,AN269,F269:AJ269,"★")+COUNTIFS(F257:AJ257,AN269,F269:AJ269,"▲")+COUNTIFS(F257:AJ257,AN269,F269:AJ269,"◎"))</f>
        <v>0</v>
      </c>
      <c r="AR269" s="56">
        <f>IF(COUNTIF(F269:AJ269,"")=31,0,COUNTIFS(F257:AJ257,AN269,F269:AJ269,"■"))</f>
        <v>0</v>
      </c>
      <c r="AS269" s="56">
        <f>IF(COUNTIF(F269:AJ269,"")=31,0,COUNTIFS(F257:AJ257,AN269,F269:AJ269,"★"))</f>
        <v>0</v>
      </c>
      <c r="AT269" s="56">
        <f>IF(COUNTIF(F269:AJ269,"")=31,0,COUNTIFS(F257:AJ257,AN269,F269:AJ269,"▲"))</f>
        <v>0</v>
      </c>
      <c r="AU269" s="56">
        <f>IF(COUNTIF(F269:AJ269,"")=31,0,COUNTIFS(F257:AJ257,AN269,F269:AJ269,"◎"))</f>
        <v>0</v>
      </c>
      <c r="AV269" s="56">
        <f t="shared" si="55"/>
        <v>0</v>
      </c>
      <c r="AW269" s="57" t="str">
        <f t="shared" si="56"/>
        <v>***</v>
      </c>
      <c r="AX269" s="36"/>
      <c r="AY269" s="141"/>
      <c r="BB269" s="18">
        <f t="shared" si="57"/>
        <v>261</v>
      </c>
      <c r="BC269" s="28"/>
      <c r="BD269" s="73"/>
      <c r="BE269" s="64"/>
      <c r="BF269" s="64"/>
    </row>
    <row r="270" spans="1:58" ht="19">
      <c r="A270" s="69" t="s">
        <v>17</v>
      </c>
      <c r="D270" s="111" t="s">
        <v>0</v>
      </c>
      <c r="E270" s="112"/>
      <c r="F270" s="117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9"/>
      <c r="AK270" s="42"/>
      <c r="AL270" s="130"/>
      <c r="AM270" s="129"/>
      <c r="AN270" s="108">
        <v>6</v>
      </c>
      <c r="AO270" s="109"/>
      <c r="AP270" s="109"/>
      <c r="AQ270" s="56">
        <f>IF(COUNTIF(F269:AJ269,"")=31,0,COUNTIFS(F257:AJ257,AN270,F269:AJ269,"")+COUNTIFS(F257:AJ257,AN270,F269:AJ269,"■")+COUNTIFS(F257:AJ257,AN270,F269:AJ269,"★")+COUNTIFS(F257:AJ257,AN270,F269:AJ269,"▲")+COUNTIFS(F257:AJ257,AN270,F269:AJ269,"◎"))</f>
        <v>0</v>
      </c>
      <c r="AR270" s="56">
        <f>IF(COUNTIF(F269:AJ269,"")=31,0,COUNTIFS(F257:AJ257,AN270,F269:AJ269,"■"))</f>
        <v>0</v>
      </c>
      <c r="AS270" s="56">
        <f>IF(COUNTIF(F269:AJ269,"")=31,0,COUNTIFS(F257:AJ257,AN270,F269:AJ269,"★"))</f>
        <v>0</v>
      </c>
      <c r="AT270" s="56">
        <f>IF(COUNTIF(F269:AJ269,"")=31,0,COUNTIFS(F257:AJ257,AN270,F269:AJ269,"▲"))</f>
        <v>0</v>
      </c>
      <c r="AU270" s="56">
        <f>IF(COUNTIF(F269:AJ269,"")=31,0,COUNTIFS(F257:AJ257,AN270,F269:AJ269,"◎"))</f>
        <v>0</v>
      </c>
      <c r="AV270" s="56">
        <f t="shared" si="55"/>
        <v>0</v>
      </c>
      <c r="AW270" s="57" t="str">
        <f t="shared" si="56"/>
        <v>***</v>
      </c>
      <c r="AX270" s="36"/>
      <c r="AY270" s="141"/>
      <c r="BB270" s="18">
        <f t="shared" si="57"/>
        <v>262</v>
      </c>
      <c r="BC270" s="28"/>
      <c r="BD270" s="73"/>
      <c r="BE270" s="64"/>
      <c r="BF270" s="64"/>
    </row>
    <row r="271" spans="1:58" ht="19">
      <c r="A271" s="69" t="s">
        <v>17</v>
      </c>
      <c r="D271" s="113"/>
      <c r="E271" s="114"/>
      <c r="F271" s="131"/>
      <c r="G271" s="132"/>
      <c r="H271" s="132"/>
      <c r="I271" s="132"/>
      <c r="J271" s="132"/>
      <c r="K271" s="132"/>
      <c r="L271" s="132"/>
      <c r="M271" s="132"/>
      <c r="N271" s="132"/>
      <c r="O271" s="132"/>
      <c r="P271" s="132"/>
      <c r="Q271" s="132"/>
      <c r="R271" s="132"/>
      <c r="S271" s="132"/>
      <c r="T271" s="132"/>
      <c r="U271" s="132"/>
      <c r="V271" s="132"/>
      <c r="W271" s="132"/>
      <c r="X271" s="132"/>
      <c r="Y271" s="132"/>
      <c r="Z271" s="132"/>
      <c r="AA271" s="132"/>
      <c r="AB271" s="132"/>
      <c r="AC271" s="132"/>
      <c r="AD271" s="132"/>
      <c r="AE271" s="132"/>
      <c r="AF271" s="132"/>
      <c r="AG271" s="132"/>
      <c r="AH271" s="132"/>
      <c r="AI271" s="132"/>
      <c r="AJ271" s="133"/>
      <c r="AK271" s="42"/>
      <c r="AL271" s="106" t="s">
        <v>32</v>
      </c>
      <c r="AM271" s="107"/>
      <c r="AN271" s="107"/>
      <c r="AO271" s="109"/>
      <c r="AP271" s="109"/>
      <c r="AQ271" s="56">
        <f t="shared" ref="AQ271:AV271" si="58">SUM(AQ265:AQ270)</f>
        <v>0</v>
      </c>
      <c r="AR271" s="56">
        <f t="shared" si="58"/>
        <v>0</v>
      </c>
      <c r="AS271" s="56">
        <f t="shared" si="58"/>
        <v>0</v>
      </c>
      <c r="AT271" s="56">
        <f t="shared" si="58"/>
        <v>0</v>
      </c>
      <c r="AU271" s="56">
        <f t="shared" si="58"/>
        <v>0</v>
      </c>
      <c r="AV271" s="56">
        <f t="shared" si="58"/>
        <v>0</v>
      </c>
      <c r="AW271" s="57" t="str">
        <f t="shared" si="56"/>
        <v>***</v>
      </c>
      <c r="AX271" s="62"/>
      <c r="AY271" s="37"/>
      <c r="BB271" s="18">
        <f t="shared" si="57"/>
        <v>263</v>
      </c>
      <c r="BC271" s="28"/>
      <c r="BD271" s="64"/>
      <c r="BE271" s="64"/>
      <c r="BF271" s="64"/>
    </row>
    <row r="272" spans="1:58" ht="19.5" thickBot="1">
      <c r="A272" s="69" t="s">
        <v>17</v>
      </c>
      <c r="D272" s="115"/>
      <c r="E272" s="116"/>
      <c r="F272" s="134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5"/>
      <c r="AI272" s="135"/>
      <c r="AJ272" s="136"/>
      <c r="AK272" s="43"/>
      <c r="AL272" s="137" t="s">
        <v>31</v>
      </c>
      <c r="AM272" s="138"/>
      <c r="AN272" s="138"/>
      <c r="AO272" s="139"/>
      <c r="AP272" s="139"/>
      <c r="AQ272" s="58">
        <f>IF(COUNTIF(F269:AJ269,"")=31,0,AQ241+AQ271)</f>
        <v>0</v>
      </c>
      <c r="AR272" s="58">
        <f>IF(COUNTIF(F269:AJ269,"")=31,0,AR241+AR271)</f>
        <v>0</v>
      </c>
      <c r="AS272" s="58">
        <f>IF(COUNTIF(F269:AJ269,"")=31,0,AS241+AS271)</f>
        <v>0</v>
      </c>
      <c r="AT272" s="58">
        <f>IF(COUNTIF(F269:AJ269,"")=31,0,AT241+AT271)</f>
        <v>0</v>
      </c>
      <c r="AU272" s="58">
        <f>IF(COUNTIF(F269:AJ269,"")=31,0,AU241+AU271)</f>
        <v>0</v>
      </c>
      <c r="AV272" s="58">
        <f>IF(COUNTIF(F269:AJ269,"")=31,0,AV241+AV271)</f>
        <v>0</v>
      </c>
      <c r="AW272" s="59" t="str">
        <f t="shared" si="56"/>
        <v>***</v>
      </c>
      <c r="AX272" s="63"/>
      <c r="AY272" s="60"/>
      <c r="BB272" s="18">
        <f t="shared" si="57"/>
        <v>264</v>
      </c>
      <c r="BC272" s="28"/>
      <c r="BD272" s="64"/>
      <c r="BE272" s="64"/>
      <c r="BF272" s="64"/>
    </row>
    <row r="273" spans="1:58" ht="14">
      <c r="A273" s="74" t="s">
        <v>17</v>
      </c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BB273" s="18">
        <f t="shared" si="57"/>
        <v>265</v>
      </c>
      <c r="BC273" s="28"/>
      <c r="BD273" s="64"/>
      <c r="BE273" s="64"/>
      <c r="BF273" s="64"/>
    </row>
    <row r="274" spans="1:58" ht="14">
      <c r="A274" s="74" t="s">
        <v>17</v>
      </c>
      <c r="B274" s="75"/>
      <c r="D274" s="79" t="s">
        <v>146</v>
      </c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80"/>
      <c r="AP274" s="80"/>
      <c r="AQ274" s="80"/>
      <c r="AR274" s="80"/>
      <c r="AS274" s="80"/>
      <c r="AT274" s="80"/>
      <c r="AU274" s="80"/>
      <c r="AV274" s="80"/>
      <c r="AW274" s="80"/>
      <c r="AX274" s="80"/>
      <c r="AY274" s="80"/>
      <c r="BB274" s="18">
        <f t="shared" si="57"/>
        <v>266</v>
      </c>
      <c r="BC274" s="28"/>
      <c r="BD274" s="64"/>
      <c r="BE274" s="64"/>
      <c r="BF274" s="64"/>
    </row>
    <row r="275" spans="1:58" ht="14">
      <c r="A275" s="74" t="s">
        <v>17</v>
      </c>
      <c r="B275" s="75"/>
      <c r="D275" s="79" t="s">
        <v>147</v>
      </c>
      <c r="E275" s="80"/>
      <c r="F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80"/>
      <c r="AP275" s="80"/>
      <c r="AQ275" s="80"/>
      <c r="AR275" s="80"/>
      <c r="AS275" s="80"/>
      <c r="AT275" s="80"/>
      <c r="AU275" s="80"/>
      <c r="AV275" s="80"/>
      <c r="AW275" s="80"/>
      <c r="AX275" s="80"/>
      <c r="AY275" s="80"/>
      <c r="BB275" s="18">
        <f t="shared" si="57"/>
        <v>267</v>
      </c>
      <c r="BC275" s="28"/>
      <c r="BD275" s="64"/>
      <c r="BE275" s="64"/>
      <c r="BF275" s="64"/>
    </row>
    <row r="276" spans="1:58" ht="14">
      <c r="A276" s="74" t="s">
        <v>17</v>
      </c>
      <c r="B276" s="75"/>
      <c r="D276" s="79" t="s">
        <v>139</v>
      </c>
      <c r="E276" s="85"/>
      <c r="F276" s="85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80"/>
      <c r="AO276" s="80"/>
      <c r="AP276" s="80"/>
      <c r="AQ276" s="80"/>
      <c r="AR276" s="80"/>
      <c r="AS276" s="80"/>
      <c r="AT276" s="80"/>
      <c r="AU276" s="80"/>
      <c r="AV276" s="80"/>
      <c r="AW276" s="80"/>
      <c r="AX276" s="80"/>
      <c r="AY276" s="80"/>
      <c r="BB276" s="18">
        <f t="shared" si="57"/>
        <v>268</v>
      </c>
      <c r="BC276" s="28"/>
      <c r="BD276" s="64"/>
      <c r="BE276" s="64"/>
      <c r="BF276" s="64"/>
    </row>
    <row r="277" spans="1:58" ht="14">
      <c r="A277" s="74" t="s">
        <v>17</v>
      </c>
      <c r="B277" s="75"/>
      <c r="D277" s="80" t="s">
        <v>150</v>
      </c>
      <c r="E277" s="80"/>
      <c r="F277" s="80"/>
      <c r="I277" s="80"/>
      <c r="J277" s="80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BB277" s="18">
        <f t="shared" si="57"/>
        <v>269</v>
      </c>
      <c r="BC277" s="28"/>
      <c r="BD277" s="64"/>
      <c r="BE277" s="64"/>
      <c r="BF277" s="64"/>
    </row>
    <row r="278" spans="1:58" s="75" customFormat="1" ht="14">
      <c r="A278" s="74" t="s">
        <v>17</v>
      </c>
      <c r="C278" s="1"/>
      <c r="D278" s="79" t="s">
        <v>93</v>
      </c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83"/>
      <c r="AC278" s="79"/>
      <c r="AD278" s="79"/>
      <c r="AE278" s="79"/>
      <c r="AF278" s="79"/>
      <c r="AG278" s="79"/>
      <c r="AH278" s="79"/>
      <c r="AI278" s="79"/>
      <c r="AJ278" s="79"/>
      <c r="AK278" s="84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BB278" s="76">
        <f t="shared" si="57"/>
        <v>270</v>
      </c>
      <c r="BC278" s="77"/>
      <c r="BD278" s="78"/>
      <c r="BE278" s="78"/>
      <c r="BF278" s="78"/>
    </row>
    <row r="279" spans="1:58" s="75" customFormat="1" ht="14">
      <c r="A279" s="74" t="s">
        <v>17</v>
      </c>
      <c r="C279" s="1"/>
      <c r="D279" s="89" t="s">
        <v>129</v>
      </c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87"/>
      <c r="BB279" s="76">
        <f t="shared" si="57"/>
        <v>271</v>
      </c>
      <c r="BC279" s="77"/>
      <c r="BD279" s="78"/>
      <c r="BE279" s="78"/>
      <c r="BF279" s="78"/>
    </row>
    <row r="280" spans="1:58" s="75" customFormat="1" ht="14">
      <c r="A280" s="74" t="s">
        <v>17</v>
      </c>
      <c r="C280" s="1"/>
      <c r="D280" s="89" t="s">
        <v>130</v>
      </c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87"/>
      <c r="BB280" s="76">
        <f t="shared" si="57"/>
        <v>272</v>
      </c>
      <c r="BC280" s="77"/>
      <c r="BD280" s="78"/>
      <c r="BE280" s="78"/>
      <c r="BF280" s="78"/>
    </row>
    <row r="281" spans="1:58" s="75" customFormat="1" ht="14">
      <c r="A281" s="74" t="s">
        <v>17</v>
      </c>
      <c r="C281" s="1"/>
      <c r="D281" s="89" t="s">
        <v>163</v>
      </c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87"/>
      <c r="BB281" s="76">
        <f t="shared" si="57"/>
        <v>273</v>
      </c>
      <c r="BC281" s="77"/>
      <c r="BD281" s="78"/>
      <c r="BE281" s="78"/>
      <c r="BF281" s="78"/>
    </row>
    <row r="282" spans="1:58" ht="14">
      <c r="A282" s="74" t="s">
        <v>17</v>
      </c>
      <c r="B282" s="75"/>
      <c r="D282" s="79" t="s">
        <v>94</v>
      </c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80"/>
      <c r="AO282" s="80"/>
      <c r="AP282" s="80"/>
      <c r="AQ282" s="80"/>
      <c r="AR282" s="80"/>
      <c r="AS282" s="80"/>
      <c r="AT282" s="80"/>
      <c r="AU282" s="80"/>
      <c r="AV282" s="80"/>
      <c r="AW282" s="80"/>
      <c r="AX282" s="80"/>
      <c r="AY282" s="80"/>
      <c r="BB282" s="18">
        <f t="shared" si="57"/>
        <v>274</v>
      </c>
      <c r="BC282" s="28"/>
      <c r="BD282" s="64"/>
      <c r="BE282" s="64"/>
      <c r="BF282" s="64"/>
    </row>
    <row r="283" spans="1:58" ht="14">
      <c r="A283" s="74" t="s">
        <v>17</v>
      </c>
      <c r="B283" s="75"/>
      <c r="D283" s="91" t="s">
        <v>164</v>
      </c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88"/>
      <c r="BB283" s="18">
        <f t="shared" si="57"/>
        <v>275</v>
      </c>
      <c r="BC283" s="28"/>
      <c r="BD283" s="64"/>
      <c r="BE283" s="64"/>
      <c r="BF283" s="64"/>
    </row>
    <row r="284" spans="1:58" ht="14">
      <c r="A284" s="74" t="s">
        <v>17</v>
      </c>
      <c r="B284" s="75"/>
      <c r="D284" s="79" t="s">
        <v>33</v>
      </c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87"/>
      <c r="BB284" s="18">
        <f t="shared" si="57"/>
        <v>276</v>
      </c>
      <c r="BC284" s="28"/>
      <c r="BD284" s="64"/>
      <c r="BE284" s="64"/>
      <c r="BF284" s="64"/>
    </row>
    <row r="285" spans="1:58" ht="14">
      <c r="A285" s="74" t="s">
        <v>142</v>
      </c>
      <c r="B285" s="75"/>
      <c r="D285" s="91" t="s">
        <v>144</v>
      </c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4"/>
      <c r="AL285" s="79"/>
      <c r="AM285" s="79"/>
      <c r="AN285" s="79"/>
      <c r="AO285" s="79"/>
      <c r="AP285" s="79"/>
      <c r="AQ285" s="79"/>
      <c r="AR285" s="79"/>
      <c r="AS285" s="79"/>
      <c r="AT285" s="79"/>
      <c r="AU285" s="79"/>
      <c r="AV285" s="79"/>
      <c r="AW285" s="79"/>
      <c r="AX285" s="79"/>
      <c r="AY285" s="79"/>
      <c r="BB285" s="18">
        <f t="shared" si="57"/>
        <v>277</v>
      </c>
      <c r="BC285" s="28"/>
      <c r="BD285" s="64"/>
      <c r="BE285" s="64"/>
      <c r="BF285" s="64"/>
    </row>
    <row r="286" spans="1:58" ht="14.5" thickBot="1">
      <c r="A286" s="74" t="s">
        <v>142</v>
      </c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41"/>
      <c r="AC286" s="24"/>
      <c r="AD286" s="24"/>
      <c r="AE286" s="24"/>
      <c r="AF286" s="24"/>
      <c r="AG286" s="24"/>
      <c r="AH286" s="24"/>
      <c r="AI286" s="24"/>
      <c r="AJ286" s="24"/>
      <c r="AK286" s="24"/>
      <c r="AQ286" s="44"/>
      <c r="AR286" s="24"/>
      <c r="AS286" s="24"/>
      <c r="AT286" s="24"/>
      <c r="AU286" s="24"/>
      <c r="AV286" s="44"/>
      <c r="AW286" s="44"/>
      <c r="BB286" s="18">
        <f t="shared" si="57"/>
        <v>278</v>
      </c>
      <c r="BC286" s="28"/>
      <c r="BD286" s="64"/>
      <c r="BE286" s="64"/>
      <c r="BF286" s="64"/>
    </row>
    <row r="287" spans="1:58" ht="19.5" thickBot="1">
      <c r="A287" s="69" t="s">
        <v>17</v>
      </c>
      <c r="D287" s="153" t="s">
        <v>36</v>
      </c>
      <c r="E287" s="154"/>
      <c r="F287" s="155" t="str">
        <f>IFERROR(IF(F256=0,"",DATE(YEAR(F256),MONTH(F256)+1,1)),"")</f>
        <v/>
      </c>
      <c r="G287" s="155"/>
      <c r="H287" s="155"/>
      <c r="I287" s="155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  <c r="V287" s="155"/>
      <c r="W287" s="155"/>
      <c r="X287" s="155"/>
      <c r="Y287" s="155"/>
      <c r="Z287" s="155"/>
      <c r="AA287" s="155"/>
      <c r="AB287" s="155"/>
      <c r="AC287" s="155"/>
      <c r="AD287" s="155"/>
      <c r="AE287" s="155"/>
      <c r="AF287" s="155"/>
      <c r="AG287" s="155"/>
      <c r="AH287" s="155"/>
      <c r="AI287" s="155"/>
      <c r="AJ287" s="156"/>
      <c r="AL287" s="29" t="s">
        <v>81</v>
      </c>
      <c r="BB287" s="18">
        <f t="shared" si="57"/>
        <v>279</v>
      </c>
      <c r="BC287" s="28"/>
      <c r="BD287" s="64"/>
      <c r="BE287" s="64"/>
      <c r="BF287" s="64"/>
    </row>
    <row r="288" spans="1:58" ht="19">
      <c r="A288" s="69" t="s">
        <v>17</v>
      </c>
      <c r="D288" s="106" t="s">
        <v>28</v>
      </c>
      <c r="E288" s="107"/>
      <c r="F288" s="30" t="str">
        <f t="shared" ref="F288:AG288" si="59">IFERROR(WEEKNUM(F289,2)-WEEKNUM(DATE(YEAR(F289),MONTH(F289),1),2)+1,"")</f>
        <v/>
      </c>
      <c r="G288" s="30" t="str">
        <f t="shared" si="59"/>
        <v/>
      </c>
      <c r="H288" s="30" t="str">
        <f t="shared" si="59"/>
        <v/>
      </c>
      <c r="I288" s="30" t="str">
        <f t="shared" si="59"/>
        <v/>
      </c>
      <c r="J288" s="30" t="str">
        <f t="shared" si="59"/>
        <v/>
      </c>
      <c r="K288" s="30" t="str">
        <f t="shared" si="59"/>
        <v/>
      </c>
      <c r="L288" s="30" t="str">
        <f t="shared" si="59"/>
        <v/>
      </c>
      <c r="M288" s="30" t="str">
        <f t="shared" si="59"/>
        <v/>
      </c>
      <c r="N288" s="30" t="str">
        <f t="shared" si="59"/>
        <v/>
      </c>
      <c r="O288" s="30" t="str">
        <f t="shared" si="59"/>
        <v/>
      </c>
      <c r="P288" s="30" t="str">
        <f t="shared" si="59"/>
        <v/>
      </c>
      <c r="Q288" s="30" t="str">
        <f t="shared" si="59"/>
        <v/>
      </c>
      <c r="R288" s="30" t="str">
        <f t="shared" si="59"/>
        <v/>
      </c>
      <c r="S288" s="30" t="str">
        <f t="shared" si="59"/>
        <v/>
      </c>
      <c r="T288" s="30" t="str">
        <f t="shared" si="59"/>
        <v/>
      </c>
      <c r="U288" s="30" t="str">
        <f t="shared" si="59"/>
        <v/>
      </c>
      <c r="V288" s="30" t="str">
        <f t="shared" si="59"/>
        <v/>
      </c>
      <c r="W288" s="30" t="str">
        <f t="shared" si="59"/>
        <v/>
      </c>
      <c r="X288" s="30" t="str">
        <f t="shared" si="59"/>
        <v/>
      </c>
      <c r="Y288" s="30" t="str">
        <f t="shared" si="59"/>
        <v/>
      </c>
      <c r="Z288" s="30" t="str">
        <f t="shared" si="59"/>
        <v/>
      </c>
      <c r="AA288" s="30" t="str">
        <f t="shared" si="59"/>
        <v/>
      </c>
      <c r="AB288" s="30" t="str">
        <f t="shared" si="59"/>
        <v/>
      </c>
      <c r="AC288" s="30" t="str">
        <f t="shared" si="59"/>
        <v/>
      </c>
      <c r="AD288" s="30" t="str">
        <f t="shared" si="59"/>
        <v/>
      </c>
      <c r="AE288" s="30" t="str">
        <f t="shared" si="59"/>
        <v/>
      </c>
      <c r="AF288" s="30" t="str">
        <f t="shared" si="59"/>
        <v/>
      </c>
      <c r="AG288" s="30" t="str">
        <f t="shared" si="59"/>
        <v/>
      </c>
      <c r="AH288" s="30" t="str">
        <f>IF(AH289="","",WEEKNUM(AH289,2)-WEEKNUM(DATE(YEAR(AH289),MONTH(AH289),1),2)+1)</f>
        <v/>
      </c>
      <c r="AI288" s="30" t="str">
        <f>IF(AI289="","",WEEKNUM(AI289,2)-WEEKNUM(DATE(YEAR(AI289),MONTH(AI289),1),2)+1)</f>
        <v/>
      </c>
      <c r="AJ288" s="31" t="str">
        <f>IF(AJ289="","",WEEKNUM(AJ289,2)-WEEKNUM(DATE(YEAR(AJ289),MONTH(AJ289),1),2)+1)</f>
        <v/>
      </c>
      <c r="AL288" s="157" t="s">
        <v>100</v>
      </c>
      <c r="AM288" s="158"/>
      <c r="AN288" s="158"/>
      <c r="AO288" s="158"/>
      <c r="AP288" s="158"/>
      <c r="AQ288" s="142" t="s">
        <v>95</v>
      </c>
      <c r="AR288" s="151" t="s">
        <v>78</v>
      </c>
      <c r="AS288" s="151"/>
      <c r="AT288" s="151"/>
      <c r="AU288" s="151"/>
      <c r="AV288" s="142" t="s">
        <v>99</v>
      </c>
      <c r="AW288" s="142" t="s">
        <v>27</v>
      </c>
      <c r="AX288" s="146" t="s">
        <v>106</v>
      </c>
      <c r="AY288" s="148" t="s">
        <v>107</v>
      </c>
      <c r="BB288" s="18">
        <f t="shared" si="57"/>
        <v>280</v>
      </c>
      <c r="BC288" s="28"/>
      <c r="BD288" s="64"/>
      <c r="BE288" s="64"/>
      <c r="BF288" s="64"/>
    </row>
    <row r="289" spans="1:58" ht="19">
      <c r="A289" s="69" t="s">
        <v>17</v>
      </c>
      <c r="D289" s="106" t="s">
        <v>2</v>
      </c>
      <c r="E289" s="107"/>
      <c r="F289" s="32" t="str">
        <f>F287</f>
        <v/>
      </c>
      <c r="G289" s="32" t="str">
        <f t="shared" ref="G289:AG289" si="60">IFERROR(F289+1,"")</f>
        <v/>
      </c>
      <c r="H289" s="32" t="str">
        <f t="shared" si="60"/>
        <v/>
      </c>
      <c r="I289" s="32" t="str">
        <f t="shared" si="60"/>
        <v/>
      </c>
      <c r="J289" s="32" t="str">
        <f t="shared" si="60"/>
        <v/>
      </c>
      <c r="K289" s="32" t="str">
        <f t="shared" si="60"/>
        <v/>
      </c>
      <c r="L289" s="32" t="str">
        <f t="shared" si="60"/>
        <v/>
      </c>
      <c r="M289" s="32" t="str">
        <f t="shared" si="60"/>
        <v/>
      </c>
      <c r="N289" s="32" t="str">
        <f t="shared" si="60"/>
        <v/>
      </c>
      <c r="O289" s="32" t="str">
        <f t="shared" si="60"/>
        <v/>
      </c>
      <c r="P289" s="32" t="str">
        <f t="shared" si="60"/>
        <v/>
      </c>
      <c r="Q289" s="32" t="str">
        <f t="shared" si="60"/>
        <v/>
      </c>
      <c r="R289" s="32" t="str">
        <f t="shared" si="60"/>
        <v/>
      </c>
      <c r="S289" s="32" t="str">
        <f t="shared" si="60"/>
        <v/>
      </c>
      <c r="T289" s="32" t="str">
        <f t="shared" si="60"/>
        <v/>
      </c>
      <c r="U289" s="32" t="str">
        <f t="shared" si="60"/>
        <v/>
      </c>
      <c r="V289" s="32" t="str">
        <f t="shared" si="60"/>
        <v/>
      </c>
      <c r="W289" s="32" t="str">
        <f t="shared" si="60"/>
        <v/>
      </c>
      <c r="X289" s="32" t="str">
        <f t="shared" si="60"/>
        <v/>
      </c>
      <c r="Y289" s="32" t="str">
        <f t="shared" si="60"/>
        <v/>
      </c>
      <c r="Z289" s="32" t="str">
        <f t="shared" si="60"/>
        <v/>
      </c>
      <c r="AA289" s="32" t="str">
        <f t="shared" si="60"/>
        <v/>
      </c>
      <c r="AB289" s="32" t="str">
        <f t="shared" si="60"/>
        <v/>
      </c>
      <c r="AC289" s="32" t="str">
        <f t="shared" si="60"/>
        <v/>
      </c>
      <c r="AD289" s="32" t="str">
        <f t="shared" si="60"/>
        <v/>
      </c>
      <c r="AE289" s="32" t="str">
        <f t="shared" si="60"/>
        <v/>
      </c>
      <c r="AF289" s="32" t="str">
        <f t="shared" si="60"/>
        <v/>
      </c>
      <c r="AG289" s="32" t="str">
        <f t="shared" si="60"/>
        <v/>
      </c>
      <c r="AH289" s="32" t="str">
        <f>IFERROR(IF(DAY(AG289+1)=1,"",AG289+1),"")</f>
        <v/>
      </c>
      <c r="AI289" s="32" t="str">
        <f>IFERROR(IF(AND(DAY(AG289+2)&gt;=1,DAY(AG289+2)&lt;=2),"",AG289+2),"")</f>
        <v/>
      </c>
      <c r="AJ289" s="33" t="str">
        <f>IFERROR(IF(AND(DAY(AG289+3)&gt;=1,DAY(AG289+3)&lt;=3),"",AG289+3),"")</f>
        <v/>
      </c>
      <c r="AL289" s="159"/>
      <c r="AM289" s="160"/>
      <c r="AN289" s="160"/>
      <c r="AO289" s="160"/>
      <c r="AP289" s="160"/>
      <c r="AQ289" s="143"/>
      <c r="AR289" s="169" t="s">
        <v>96</v>
      </c>
      <c r="AS289" s="169" t="s">
        <v>97</v>
      </c>
      <c r="AT289" s="169" t="s">
        <v>101</v>
      </c>
      <c r="AU289" s="169" t="s">
        <v>98</v>
      </c>
      <c r="AV289" s="152"/>
      <c r="AW289" s="143"/>
      <c r="AX289" s="143"/>
      <c r="AY289" s="149"/>
      <c r="BB289" s="18">
        <f t="shared" si="57"/>
        <v>281</v>
      </c>
      <c r="BC289" s="28"/>
      <c r="BD289" s="64"/>
      <c r="BE289" s="64"/>
      <c r="BF289" s="64"/>
    </row>
    <row r="290" spans="1:58" ht="19">
      <c r="A290" s="69" t="s">
        <v>17</v>
      </c>
      <c r="D290" s="106" t="s">
        <v>3</v>
      </c>
      <c r="E290" s="107"/>
      <c r="F290" s="34" t="str">
        <f t="shared" ref="F290:AJ290" si="61">TEXT(F289,"aaa")</f>
        <v/>
      </c>
      <c r="G290" s="34" t="str">
        <f t="shared" si="61"/>
        <v/>
      </c>
      <c r="H290" s="34" t="str">
        <f t="shared" si="61"/>
        <v/>
      </c>
      <c r="I290" s="34" t="str">
        <f t="shared" si="61"/>
        <v/>
      </c>
      <c r="J290" s="34" t="str">
        <f t="shared" si="61"/>
        <v/>
      </c>
      <c r="K290" s="34" t="str">
        <f t="shared" si="61"/>
        <v/>
      </c>
      <c r="L290" s="34" t="str">
        <f t="shared" si="61"/>
        <v/>
      </c>
      <c r="M290" s="34" t="str">
        <f t="shared" si="61"/>
        <v/>
      </c>
      <c r="N290" s="34" t="str">
        <f t="shared" si="61"/>
        <v/>
      </c>
      <c r="O290" s="34" t="str">
        <f t="shared" si="61"/>
        <v/>
      </c>
      <c r="P290" s="34" t="str">
        <f t="shared" si="61"/>
        <v/>
      </c>
      <c r="Q290" s="34" t="str">
        <f t="shared" si="61"/>
        <v/>
      </c>
      <c r="R290" s="34" t="str">
        <f t="shared" si="61"/>
        <v/>
      </c>
      <c r="S290" s="34" t="str">
        <f t="shared" si="61"/>
        <v/>
      </c>
      <c r="T290" s="34" t="str">
        <f t="shared" si="61"/>
        <v/>
      </c>
      <c r="U290" s="34" t="str">
        <f t="shared" si="61"/>
        <v/>
      </c>
      <c r="V290" s="34" t="str">
        <f t="shared" si="61"/>
        <v/>
      </c>
      <c r="W290" s="34" t="str">
        <f t="shared" si="61"/>
        <v/>
      </c>
      <c r="X290" s="34" t="str">
        <f t="shared" si="61"/>
        <v/>
      </c>
      <c r="Y290" s="34" t="str">
        <f t="shared" si="61"/>
        <v/>
      </c>
      <c r="Z290" s="34" t="str">
        <f t="shared" si="61"/>
        <v/>
      </c>
      <c r="AA290" s="34" t="str">
        <f t="shared" si="61"/>
        <v/>
      </c>
      <c r="AB290" s="34" t="str">
        <f t="shared" si="61"/>
        <v/>
      </c>
      <c r="AC290" s="34" t="str">
        <f t="shared" si="61"/>
        <v/>
      </c>
      <c r="AD290" s="34" t="str">
        <f t="shared" si="61"/>
        <v/>
      </c>
      <c r="AE290" s="34" t="str">
        <f t="shared" si="61"/>
        <v/>
      </c>
      <c r="AF290" s="34" t="str">
        <f t="shared" si="61"/>
        <v/>
      </c>
      <c r="AG290" s="34" t="str">
        <f t="shared" si="61"/>
        <v/>
      </c>
      <c r="AH290" s="34" t="str">
        <f t="shared" si="61"/>
        <v/>
      </c>
      <c r="AI290" s="34" t="str">
        <f t="shared" si="61"/>
        <v/>
      </c>
      <c r="AJ290" s="35" t="str">
        <f t="shared" si="61"/>
        <v/>
      </c>
      <c r="AL290" s="159"/>
      <c r="AM290" s="160"/>
      <c r="AN290" s="160"/>
      <c r="AO290" s="160"/>
      <c r="AP290" s="160"/>
      <c r="AQ290" s="143"/>
      <c r="AR290" s="170"/>
      <c r="AS290" s="172"/>
      <c r="AT290" s="170"/>
      <c r="AU290" s="170"/>
      <c r="AV290" s="152"/>
      <c r="AW290" s="143"/>
      <c r="AX290" s="143"/>
      <c r="AY290" s="149"/>
      <c r="BB290" s="18">
        <f t="shared" si="57"/>
        <v>282</v>
      </c>
      <c r="BC290" s="28"/>
      <c r="BD290" s="64"/>
      <c r="BE290" s="64"/>
      <c r="BF290" s="64"/>
    </row>
    <row r="291" spans="1:58" ht="19">
      <c r="A291" s="69" t="s">
        <v>17</v>
      </c>
      <c r="D291" s="106" t="s">
        <v>8</v>
      </c>
      <c r="E291" s="107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7"/>
      <c r="AL291" s="159"/>
      <c r="AM291" s="160"/>
      <c r="AN291" s="160"/>
      <c r="AO291" s="160"/>
      <c r="AP291" s="160"/>
      <c r="AQ291" s="143"/>
      <c r="AR291" s="170"/>
      <c r="AS291" s="172"/>
      <c r="AT291" s="170"/>
      <c r="AU291" s="170"/>
      <c r="AV291" s="152"/>
      <c r="AW291" s="143"/>
      <c r="AX291" s="143"/>
      <c r="AY291" s="149"/>
      <c r="BB291" s="18">
        <f t="shared" si="57"/>
        <v>283</v>
      </c>
      <c r="BC291" s="28"/>
      <c r="BD291" s="64"/>
      <c r="BE291" s="64"/>
      <c r="BF291" s="64"/>
    </row>
    <row r="292" spans="1:58" ht="18.75" customHeight="1">
      <c r="A292" s="69" t="s">
        <v>17</v>
      </c>
      <c r="D292" s="163" t="s">
        <v>7</v>
      </c>
      <c r="E292" s="164"/>
      <c r="F292" s="120"/>
      <c r="G292" s="120"/>
      <c r="H292" s="120"/>
      <c r="I292" s="120"/>
      <c r="J292" s="120"/>
      <c r="K292" s="120"/>
      <c r="L292" s="120"/>
      <c r="M292" s="120"/>
      <c r="N292" s="120"/>
      <c r="O292" s="120"/>
      <c r="P292" s="120"/>
      <c r="Q292" s="120"/>
      <c r="R292" s="120"/>
      <c r="S292" s="120"/>
      <c r="T292" s="120"/>
      <c r="U292" s="120"/>
      <c r="V292" s="120"/>
      <c r="W292" s="120"/>
      <c r="X292" s="120"/>
      <c r="Y292" s="120"/>
      <c r="Z292" s="120"/>
      <c r="AA292" s="120"/>
      <c r="AB292" s="120"/>
      <c r="AC292" s="120"/>
      <c r="AD292" s="120"/>
      <c r="AE292" s="120"/>
      <c r="AF292" s="120"/>
      <c r="AG292" s="120"/>
      <c r="AH292" s="120"/>
      <c r="AI292" s="120"/>
      <c r="AJ292" s="123"/>
      <c r="AL292" s="159"/>
      <c r="AM292" s="160"/>
      <c r="AN292" s="160"/>
      <c r="AO292" s="160"/>
      <c r="AP292" s="160"/>
      <c r="AQ292" s="143"/>
      <c r="AR292" s="170"/>
      <c r="AS292" s="172"/>
      <c r="AT292" s="170"/>
      <c r="AU292" s="170"/>
      <c r="AV292" s="152"/>
      <c r="AW292" s="143"/>
      <c r="AX292" s="143"/>
      <c r="AY292" s="149"/>
      <c r="BB292" s="18">
        <f t="shared" si="57"/>
        <v>284</v>
      </c>
      <c r="BC292" s="28"/>
      <c r="BD292" s="64"/>
      <c r="BE292" s="64"/>
      <c r="BF292" s="64"/>
    </row>
    <row r="293" spans="1:58" ht="19">
      <c r="A293" s="69" t="s">
        <v>17</v>
      </c>
      <c r="D293" s="165"/>
      <c r="E293" s="166"/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121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  <c r="AA293" s="121"/>
      <c r="AB293" s="121"/>
      <c r="AC293" s="121"/>
      <c r="AD293" s="121"/>
      <c r="AE293" s="121"/>
      <c r="AF293" s="121"/>
      <c r="AG293" s="121"/>
      <c r="AH293" s="121"/>
      <c r="AI293" s="121"/>
      <c r="AJ293" s="124"/>
      <c r="AL293" s="159"/>
      <c r="AM293" s="160"/>
      <c r="AN293" s="160"/>
      <c r="AO293" s="160"/>
      <c r="AP293" s="160"/>
      <c r="AQ293" s="143"/>
      <c r="AR293" s="170"/>
      <c r="AS293" s="172"/>
      <c r="AT293" s="170"/>
      <c r="AU293" s="171"/>
      <c r="AV293" s="144"/>
      <c r="AW293" s="144"/>
      <c r="AX293" s="143"/>
      <c r="AY293" s="149"/>
      <c r="BB293" s="18">
        <f t="shared" si="57"/>
        <v>285</v>
      </c>
      <c r="BC293" s="28"/>
      <c r="BD293" s="64"/>
      <c r="BE293" s="64"/>
      <c r="BF293" s="64"/>
    </row>
    <row r="294" spans="1:58" ht="19">
      <c r="A294" s="69" t="s">
        <v>17</v>
      </c>
      <c r="D294" s="165"/>
      <c r="E294" s="166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21"/>
      <c r="S294" s="121"/>
      <c r="T294" s="121"/>
      <c r="U294" s="121"/>
      <c r="V294" s="121"/>
      <c r="W294" s="121"/>
      <c r="X294" s="121"/>
      <c r="Y294" s="121"/>
      <c r="Z294" s="121"/>
      <c r="AA294" s="121"/>
      <c r="AB294" s="121"/>
      <c r="AC294" s="121"/>
      <c r="AD294" s="121"/>
      <c r="AE294" s="121"/>
      <c r="AF294" s="121"/>
      <c r="AG294" s="121"/>
      <c r="AH294" s="121"/>
      <c r="AI294" s="121"/>
      <c r="AJ294" s="124"/>
      <c r="AL294" s="161"/>
      <c r="AM294" s="162"/>
      <c r="AN294" s="162"/>
      <c r="AO294" s="162"/>
      <c r="AP294" s="162"/>
      <c r="AQ294" s="145"/>
      <c r="AR294" s="171"/>
      <c r="AS294" s="171"/>
      <c r="AT294" s="171"/>
      <c r="AU294" s="171"/>
      <c r="AV294" s="145"/>
      <c r="AW294" s="145"/>
      <c r="AX294" s="143"/>
      <c r="AY294" s="149"/>
      <c r="BB294" s="18">
        <f t="shared" si="57"/>
        <v>286</v>
      </c>
      <c r="BC294" s="28"/>
      <c r="BD294" s="64"/>
      <c r="BE294" s="64"/>
      <c r="BF294" s="64"/>
    </row>
    <row r="295" spans="1:58" ht="19">
      <c r="A295" s="69" t="s">
        <v>17</v>
      </c>
      <c r="D295" s="165"/>
      <c r="E295" s="166"/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4"/>
      <c r="AL295" s="126"/>
      <c r="AM295" s="127"/>
      <c r="AN295" s="127"/>
      <c r="AO295" s="127"/>
      <c r="AP295" s="127"/>
      <c r="AQ295" s="55" t="s">
        <v>30</v>
      </c>
      <c r="AR295" s="55" t="s">
        <v>17</v>
      </c>
      <c r="AS295" s="55" t="s">
        <v>12</v>
      </c>
      <c r="AT295" s="55" t="s">
        <v>149</v>
      </c>
      <c r="AU295" s="55" t="s">
        <v>14</v>
      </c>
      <c r="AV295" s="55" t="s">
        <v>20</v>
      </c>
      <c r="AW295" s="55" t="s">
        <v>34</v>
      </c>
      <c r="AX295" s="147"/>
      <c r="AY295" s="149"/>
      <c r="BB295" s="18">
        <f t="shared" si="57"/>
        <v>287</v>
      </c>
      <c r="BC295" s="28"/>
      <c r="BD295" s="64"/>
      <c r="BE295" s="64"/>
      <c r="BF295" s="64"/>
    </row>
    <row r="296" spans="1:58" ht="19">
      <c r="A296" s="69" t="s">
        <v>17</v>
      </c>
      <c r="D296" s="165"/>
      <c r="E296" s="166"/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  <c r="AA296" s="121"/>
      <c r="AB296" s="121"/>
      <c r="AC296" s="121"/>
      <c r="AD296" s="121"/>
      <c r="AE296" s="121"/>
      <c r="AF296" s="121"/>
      <c r="AG296" s="121"/>
      <c r="AH296" s="121"/>
      <c r="AI296" s="121"/>
      <c r="AJ296" s="124"/>
      <c r="AL296" s="177" t="s">
        <v>102</v>
      </c>
      <c r="AM296" s="178"/>
      <c r="AN296" s="176">
        <v>1</v>
      </c>
      <c r="AO296" s="174"/>
      <c r="AP296" s="175"/>
      <c r="AQ296" s="56">
        <f>IF(COUNTIF(F300:AJ300,"")=31,0,COUNTIFS(F288:AJ288,AN296,F300:AJ300,"")+COUNTIFS(F288:AJ288,AN296,F300:AJ300,"■")+COUNTIFS(F288:AJ288,AN296,F300:AJ300,"★")+COUNTIFS(F288:AJ288,AN296,F300:AJ300,"▲")+COUNTIFS(F288:AJ288,AN296,F300:AJ300,"◎"))</f>
        <v>0</v>
      </c>
      <c r="AR296" s="56">
        <f>IF(COUNTIF(F300:AJ300,"")=31,0,COUNTIFS(F288:AJ288,AN296,F300:AJ300,"■"))</f>
        <v>0</v>
      </c>
      <c r="AS296" s="56">
        <f>IF(COUNTIF(F300:AJ300,"")=31,0,COUNTIFS(F288:AJ288,AN296,F300:AJ300,"★"))</f>
        <v>0</v>
      </c>
      <c r="AT296" s="56">
        <f>IF(COUNTIF(F300:AJ300,"")=31,0,COUNTIFS(F288:AJ288,AN296,F300:AJ300,"▲"))</f>
        <v>0</v>
      </c>
      <c r="AU296" s="56">
        <f>IF(COUNTIF(F300:AJ300,"")=31,0,COUNTIFS(F288:AJ288,AN296,F300:AJ300,"◎"))</f>
        <v>0</v>
      </c>
      <c r="AV296" s="56">
        <f t="shared" ref="AV296:AV301" si="62">SUM(AR296,AS296,AT296,AU296)</f>
        <v>0</v>
      </c>
      <c r="AW296" s="57" t="str">
        <f t="shared" ref="AW296:AW303" si="63">IFERROR(ROUNDDOWN(AV296/AQ296,3),"***")</f>
        <v>***</v>
      </c>
      <c r="AX296" s="36"/>
      <c r="AY296" s="140" t="str">
        <f>IF(COUNTA(AX296:AX301)=0,"",IF(AND(COUNTIF(AX296:AX301,"○")=0,COUNTIF(AX296:AX301,"×")=0),"－",IF(COUNTIF(AX296:AX301,"×")&gt;=1,"×","○")))</f>
        <v/>
      </c>
      <c r="BB296" s="92">
        <f t="shared" si="57"/>
        <v>288</v>
      </c>
      <c r="BC296" s="93" t="str">
        <f>IF(COUNTIF(F300:AJ300,"")=31,"",F287)</f>
        <v/>
      </c>
      <c r="BD296" s="94" t="str">
        <f>AY296</f>
        <v/>
      </c>
      <c r="BE296" s="95" t="str">
        <f>IF(AY302=0,"",AY302)</f>
        <v/>
      </c>
      <c r="BF296" s="95" t="str">
        <f>IF(AY303=0,"",AY303)</f>
        <v/>
      </c>
    </row>
    <row r="297" spans="1:58" ht="19">
      <c r="A297" s="69" t="s">
        <v>17</v>
      </c>
      <c r="D297" s="165"/>
      <c r="E297" s="166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  <c r="Z297" s="121"/>
      <c r="AA297" s="121"/>
      <c r="AB297" s="121"/>
      <c r="AC297" s="121"/>
      <c r="AD297" s="121"/>
      <c r="AE297" s="121"/>
      <c r="AF297" s="121"/>
      <c r="AG297" s="121"/>
      <c r="AH297" s="121"/>
      <c r="AI297" s="121"/>
      <c r="AJ297" s="124"/>
      <c r="AL297" s="165"/>
      <c r="AM297" s="179"/>
      <c r="AN297" s="173">
        <v>2</v>
      </c>
      <c r="AO297" s="174"/>
      <c r="AP297" s="175"/>
      <c r="AQ297" s="56">
        <f>IF(COUNTIF(F300:AJ300,"")=31,0,COUNTIFS(F288:AJ288,AN297,F300:AJ300,"")+COUNTIFS(F288:AJ288,AN297,F300:AJ300,"■")+COUNTIFS(F288:AJ288,AN297,F300:AJ300,"★")+COUNTIFS(F288:AJ288,AN297,F300:AJ300,"▲")+COUNTIFS(F288:AJ288,AN297,F300:AJ300,"◎"))</f>
        <v>0</v>
      </c>
      <c r="AR297" s="56">
        <f>IF(COUNTIF(F300:AJ300,"")=31,0,COUNTIFS(F288:AJ288,AN297,F300:AJ300,"■"))</f>
        <v>0</v>
      </c>
      <c r="AS297" s="56">
        <f>IF(COUNTIF(F300:AJ300,"")=31,0,COUNTIFS(F288:AJ288,AN297,F300:AJ300,"★"))</f>
        <v>0</v>
      </c>
      <c r="AT297" s="56">
        <f>IF(COUNTIF(F300:AJ300,"")=31,0,COUNTIFS(F288:AJ288,AN297,F300:AJ300,"▲"))</f>
        <v>0</v>
      </c>
      <c r="AU297" s="56">
        <f>IF(COUNTIF(F300:AJ300,"")=31,0,COUNTIFS(F288:AJ288,AN297,F300:AJ300,"◎"))</f>
        <v>0</v>
      </c>
      <c r="AV297" s="56">
        <f t="shared" si="62"/>
        <v>0</v>
      </c>
      <c r="AW297" s="57" t="str">
        <f t="shared" si="63"/>
        <v>***</v>
      </c>
      <c r="AX297" s="36"/>
      <c r="AY297" s="141"/>
      <c r="BB297" s="18">
        <f t="shared" si="57"/>
        <v>289</v>
      </c>
      <c r="BC297" s="28"/>
      <c r="BD297" s="73"/>
      <c r="BE297" s="64"/>
      <c r="BF297" s="64"/>
    </row>
    <row r="298" spans="1:58" ht="19">
      <c r="A298" s="69" t="s">
        <v>17</v>
      </c>
      <c r="D298" s="167"/>
      <c r="E298" s="168"/>
      <c r="F298" s="122"/>
      <c r="G298" s="122"/>
      <c r="H298" s="122"/>
      <c r="I298" s="122"/>
      <c r="J298" s="122"/>
      <c r="K298" s="122"/>
      <c r="L298" s="122"/>
      <c r="M298" s="122"/>
      <c r="N298" s="122"/>
      <c r="O298" s="122"/>
      <c r="P298" s="122"/>
      <c r="Q298" s="122"/>
      <c r="R298" s="122"/>
      <c r="S298" s="122"/>
      <c r="T298" s="122"/>
      <c r="U298" s="122"/>
      <c r="V298" s="122"/>
      <c r="W298" s="122"/>
      <c r="X298" s="122"/>
      <c r="Y298" s="122"/>
      <c r="Z298" s="122"/>
      <c r="AA298" s="122"/>
      <c r="AB298" s="122"/>
      <c r="AC298" s="122"/>
      <c r="AD298" s="122"/>
      <c r="AE298" s="122"/>
      <c r="AF298" s="122"/>
      <c r="AG298" s="122"/>
      <c r="AH298" s="122"/>
      <c r="AI298" s="122"/>
      <c r="AJ298" s="125"/>
      <c r="AL298" s="165"/>
      <c r="AM298" s="179"/>
      <c r="AN298" s="176">
        <v>3</v>
      </c>
      <c r="AO298" s="174"/>
      <c r="AP298" s="175"/>
      <c r="AQ298" s="56">
        <f>IF(COUNTIF(F300:AJ300,"")=31,0,COUNTIFS(F288:AJ288,AN298,F300:AJ300,"")+COUNTIFS(F288:AJ288,AN298,F300:AJ300,"■")+COUNTIFS(F288:AJ288,AN298,F300:AJ300,"★")+COUNTIFS(F288:AJ288,AN298,F300:AJ300,"▲")+COUNTIFS(F288:AJ288,AN298,F300:AJ300,"◎"))</f>
        <v>0</v>
      </c>
      <c r="AR298" s="56">
        <f>IF(COUNTIF(F300:AJ300,"")=31,0,COUNTIFS(F288:AJ288,AN298,F300:AJ300,"■"))</f>
        <v>0</v>
      </c>
      <c r="AS298" s="56">
        <f>IF(COUNTIF(F300:AJ300,"")=31,0,COUNTIFS(F288:AJ288,AN298,F300:AJ300,"★"))</f>
        <v>0</v>
      </c>
      <c r="AT298" s="56">
        <f>IF(COUNTIF(F300:AJ300,"")=31,0,COUNTIFS(F288:AJ288,AN298,F300:AJ300,"▲"))</f>
        <v>0</v>
      </c>
      <c r="AU298" s="56">
        <f>IF(COUNTIF(F300:AJ300,"")=31,0,COUNTIFS(F288:AJ288,AN298,F300:AJ300,"◎"))</f>
        <v>0</v>
      </c>
      <c r="AV298" s="56">
        <f t="shared" si="62"/>
        <v>0</v>
      </c>
      <c r="AW298" s="57" t="str">
        <f t="shared" si="63"/>
        <v>***</v>
      </c>
      <c r="AX298" s="36"/>
      <c r="AY298" s="141"/>
      <c r="BB298" s="18">
        <f t="shared" si="57"/>
        <v>290</v>
      </c>
      <c r="BC298" s="28"/>
      <c r="BD298" s="73"/>
      <c r="BE298" s="64"/>
      <c r="BF298" s="64"/>
    </row>
    <row r="299" spans="1:58" ht="19">
      <c r="A299" s="69" t="s">
        <v>17</v>
      </c>
      <c r="D299" s="106" t="s">
        <v>4</v>
      </c>
      <c r="E299" s="107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8"/>
      <c r="AC299" s="36"/>
      <c r="AD299" s="36"/>
      <c r="AE299" s="36"/>
      <c r="AF299" s="36"/>
      <c r="AG299" s="36"/>
      <c r="AH299" s="36"/>
      <c r="AI299" s="36"/>
      <c r="AJ299" s="37"/>
      <c r="AL299" s="165"/>
      <c r="AM299" s="179"/>
      <c r="AN299" s="173">
        <v>4</v>
      </c>
      <c r="AO299" s="174"/>
      <c r="AP299" s="175"/>
      <c r="AQ299" s="56">
        <f>IF(COUNTIF(F300:AJ300,"")=31,0,COUNTIFS(F288:AJ288,AN299,F300:AJ300,"")+COUNTIFS(F288:AJ288,AN299,F300:AJ300,"■")+COUNTIFS(F288:AJ288,AN299,F300:AJ300,"★")+COUNTIFS(F288:AJ288,AN299,F300:AJ300,"▲")+COUNTIFS(F288:AJ288,AN299,F300:AJ300,"◎"))</f>
        <v>0</v>
      </c>
      <c r="AR299" s="56">
        <f>COUNTIFS(F288:AJ288,AN299,F300:AJ300,"■")</f>
        <v>0</v>
      </c>
      <c r="AS299" s="56">
        <f>COUNTIFS(F288:AJ288,AN299,F300:AJ300,"★")</f>
        <v>0</v>
      </c>
      <c r="AT299" s="56">
        <f>COUNTIFS(F288:AJ288,AN299,F300:AJ300,"▲")</f>
        <v>0</v>
      </c>
      <c r="AU299" s="56">
        <f>COUNTIFS(F288:AJ288,AN299,F300:AJ300,"◎")</f>
        <v>0</v>
      </c>
      <c r="AV299" s="56">
        <f t="shared" si="62"/>
        <v>0</v>
      </c>
      <c r="AW299" s="57" t="str">
        <f t="shared" si="63"/>
        <v>***</v>
      </c>
      <c r="AX299" s="36"/>
      <c r="AY299" s="141"/>
      <c r="BB299" s="18">
        <f t="shared" si="57"/>
        <v>291</v>
      </c>
      <c r="BC299" s="28"/>
      <c r="BD299" s="73"/>
      <c r="BE299" s="64"/>
      <c r="BF299" s="64"/>
    </row>
    <row r="300" spans="1:58" ht="19">
      <c r="A300" s="69" t="s">
        <v>17</v>
      </c>
      <c r="D300" s="106" t="s">
        <v>5</v>
      </c>
      <c r="E300" s="107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40"/>
      <c r="AL300" s="165"/>
      <c r="AM300" s="179"/>
      <c r="AN300" s="176">
        <v>5</v>
      </c>
      <c r="AO300" s="174"/>
      <c r="AP300" s="175"/>
      <c r="AQ300" s="56">
        <f>IF(COUNTIF(F300:AJ300,"")=31,0,COUNTIFS(F288:AJ288,AN300,F300:AJ300,"")+COUNTIFS(F288:AJ288,AN300,F300:AJ300,"■")+COUNTIFS(F288:AJ288,AN300,F300:AJ300,"★")+COUNTIFS(F288:AJ288,AN300,F300:AJ300,"▲")+COUNTIFS(F288:AJ288,AN300,F300:AJ300,"◎"))</f>
        <v>0</v>
      </c>
      <c r="AR300" s="56">
        <f>IF(COUNTIF(F300:AJ300,"")=31,0,COUNTIFS(F288:AJ288,AN300,F300:AJ300,"■"))</f>
        <v>0</v>
      </c>
      <c r="AS300" s="56">
        <f>IF(COUNTIF(F300:AJ300,"")=31,0,COUNTIFS(F288:AJ288,AN300,F300:AJ300,"★"))</f>
        <v>0</v>
      </c>
      <c r="AT300" s="56">
        <f>IF(COUNTIF(F300:AJ300,"")=31,0,COUNTIFS(F288:AJ288,AN300,F300:AJ300,"▲"))</f>
        <v>0</v>
      </c>
      <c r="AU300" s="56">
        <f>IF(COUNTIF(F300:AJ300,"")=31,0,COUNTIFS(F288:AJ288,AN300,F300:AJ300,"◎"))</f>
        <v>0</v>
      </c>
      <c r="AV300" s="56">
        <f t="shared" si="62"/>
        <v>0</v>
      </c>
      <c r="AW300" s="57" t="str">
        <f t="shared" si="63"/>
        <v>***</v>
      </c>
      <c r="AX300" s="36"/>
      <c r="AY300" s="141"/>
      <c r="BB300" s="18">
        <f t="shared" si="57"/>
        <v>292</v>
      </c>
      <c r="BC300" s="28"/>
      <c r="BD300" s="73"/>
      <c r="BE300" s="64"/>
      <c r="BF300" s="64"/>
    </row>
    <row r="301" spans="1:58" ht="19">
      <c r="A301" s="69" t="s">
        <v>17</v>
      </c>
      <c r="D301" s="111" t="s">
        <v>0</v>
      </c>
      <c r="E301" s="112"/>
      <c r="F301" s="117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9"/>
      <c r="AK301" s="42"/>
      <c r="AL301" s="167"/>
      <c r="AM301" s="180"/>
      <c r="AN301" s="173">
        <v>6</v>
      </c>
      <c r="AO301" s="174"/>
      <c r="AP301" s="175"/>
      <c r="AQ301" s="56">
        <f>IF(COUNTIF(F300:AJ300,"")=31,0,COUNTIFS(F288:AJ288,AN301,F300:AJ300,"")+COUNTIFS(F288:AJ288,AN301,F300:AJ300,"■")+COUNTIFS(F288:AJ288,AN301,F300:AJ300,"★")+COUNTIFS(F288:AJ288,AN301,F300:AJ300,"▲")+COUNTIFS(F288:AJ288,AN301,F300:AJ300,"◎"))</f>
        <v>0</v>
      </c>
      <c r="AR301" s="56">
        <f>IF(COUNTIF(F300:AJ300,"")=31,0,COUNTIFS(F288:AJ288,AN301,F300:AJ300,"■"))</f>
        <v>0</v>
      </c>
      <c r="AS301" s="56">
        <f>IF(COUNTIF(F300:AJ300,"")=31,0,COUNTIFS(F288:AJ288,AN301,F300:AJ300,"★"))</f>
        <v>0</v>
      </c>
      <c r="AT301" s="56">
        <f>IF(COUNTIF(F300:AJ300,"")=31,0,COUNTIFS(F288:AJ288,AN301,F300:AJ300,"▲"))</f>
        <v>0</v>
      </c>
      <c r="AU301" s="56">
        <f>IF(COUNTIF(F300:AJ300,"")=31,0,COUNTIFS(F288:AJ288,AN301,F300:AJ300,"◎"))</f>
        <v>0</v>
      </c>
      <c r="AV301" s="56">
        <f t="shared" si="62"/>
        <v>0</v>
      </c>
      <c r="AW301" s="57" t="str">
        <f t="shared" si="63"/>
        <v>***</v>
      </c>
      <c r="AX301" s="36"/>
      <c r="AY301" s="141"/>
      <c r="BB301" s="18">
        <f t="shared" si="57"/>
        <v>293</v>
      </c>
      <c r="BC301" s="28"/>
      <c r="BD301" s="73"/>
      <c r="BE301" s="64"/>
      <c r="BF301" s="64"/>
    </row>
    <row r="302" spans="1:58" ht="19">
      <c r="A302" s="69" t="s">
        <v>17</v>
      </c>
      <c r="D302" s="113"/>
      <c r="E302" s="114"/>
      <c r="F302" s="131"/>
      <c r="G302" s="132"/>
      <c r="H302" s="132"/>
      <c r="I302" s="132"/>
      <c r="J302" s="132"/>
      <c r="K302" s="132"/>
      <c r="L302" s="132"/>
      <c r="M302" s="132"/>
      <c r="N302" s="132"/>
      <c r="O302" s="132"/>
      <c r="P302" s="132"/>
      <c r="Q302" s="132"/>
      <c r="R302" s="132"/>
      <c r="S302" s="132"/>
      <c r="T302" s="132"/>
      <c r="U302" s="132"/>
      <c r="V302" s="132"/>
      <c r="W302" s="132"/>
      <c r="X302" s="132"/>
      <c r="Y302" s="132"/>
      <c r="Z302" s="132"/>
      <c r="AA302" s="132"/>
      <c r="AB302" s="132"/>
      <c r="AC302" s="132"/>
      <c r="AD302" s="132"/>
      <c r="AE302" s="132"/>
      <c r="AF302" s="132"/>
      <c r="AG302" s="132"/>
      <c r="AH302" s="132"/>
      <c r="AI302" s="132"/>
      <c r="AJ302" s="133"/>
      <c r="AK302" s="42"/>
      <c r="AL302" s="106" t="s">
        <v>32</v>
      </c>
      <c r="AM302" s="107"/>
      <c r="AN302" s="107"/>
      <c r="AO302" s="109"/>
      <c r="AP302" s="109"/>
      <c r="AQ302" s="56">
        <f t="shared" ref="AQ302:AV302" si="64">SUM(AQ296:AQ301)</f>
        <v>0</v>
      </c>
      <c r="AR302" s="56">
        <f t="shared" si="64"/>
        <v>0</v>
      </c>
      <c r="AS302" s="56">
        <f t="shared" si="64"/>
        <v>0</v>
      </c>
      <c r="AT302" s="56">
        <f t="shared" si="64"/>
        <v>0</v>
      </c>
      <c r="AU302" s="56">
        <f t="shared" si="64"/>
        <v>0</v>
      </c>
      <c r="AV302" s="56">
        <f t="shared" si="64"/>
        <v>0</v>
      </c>
      <c r="AW302" s="57" t="str">
        <f t="shared" si="63"/>
        <v>***</v>
      </c>
      <c r="AX302" s="62"/>
      <c r="AY302" s="37"/>
      <c r="BB302" s="18">
        <f t="shared" si="57"/>
        <v>294</v>
      </c>
      <c r="BC302" s="28"/>
      <c r="BD302" s="64"/>
      <c r="BE302" s="64"/>
      <c r="BF302" s="64"/>
    </row>
    <row r="303" spans="1:58" ht="19.5" thickBot="1">
      <c r="A303" s="69" t="s">
        <v>17</v>
      </c>
      <c r="D303" s="115"/>
      <c r="E303" s="116"/>
      <c r="F303" s="134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5"/>
      <c r="AI303" s="135"/>
      <c r="AJ303" s="136"/>
      <c r="AK303" s="43"/>
      <c r="AL303" s="137" t="s">
        <v>31</v>
      </c>
      <c r="AM303" s="138"/>
      <c r="AN303" s="138"/>
      <c r="AO303" s="139"/>
      <c r="AP303" s="139"/>
      <c r="AQ303" s="58">
        <f>IF(COUNTIF(F300:AJ300,"")=31,0,AQ272+AQ302)</f>
        <v>0</v>
      </c>
      <c r="AR303" s="58">
        <f>IF(COUNTIF(F300:AJ300,"")=31,0,AR272+AR302)</f>
        <v>0</v>
      </c>
      <c r="AS303" s="58">
        <f>IF(COUNTIF(F300:AJ300,"")=31,0,AS272+AS302)</f>
        <v>0</v>
      </c>
      <c r="AT303" s="58">
        <f>IF(COUNTIF(F300:AJ300,"")=31,0,AT272+AT302)</f>
        <v>0</v>
      </c>
      <c r="AU303" s="58">
        <f>IF(COUNTIF(F300:AJ300,"")=31,0,AU272+AU302)</f>
        <v>0</v>
      </c>
      <c r="AV303" s="58">
        <f>IF(COUNTIF(F300:AJ300,"")=31,0,AV272+AV302)</f>
        <v>0</v>
      </c>
      <c r="AW303" s="59" t="str">
        <f t="shared" si="63"/>
        <v>***</v>
      </c>
      <c r="AX303" s="63"/>
      <c r="AY303" s="60"/>
      <c r="BB303" s="18">
        <f t="shared" si="57"/>
        <v>295</v>
      </c>
      <c r="BC303" s="28"/>
      <c r="BD303" s="64"/>
      <c r="BE303" s="64"/>
      <c r="BF303" s="64"/>
    </row>
    <row r="304" spans="1:58" ht="14">
      <c r="A304" s="74" t="s">
        <v>17</v>
      </c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  <c r="AT304" s="46"/>
      <c r="AU304" s="46"/>
      <c r="AV304" s="46"/>
      <c r="AW304" s="46"/>
      <c r="AX304" s="46"/>
      <c r="AY304" s="46"/>
      <c r="BB304" s="18">
        <f t="shared" si="57"/>
        <v>296</v>
      </c>
      <c r="BC304" s="28"/>
      <c r="BD304" s="64"/>
      <c r="BE304" s="64"/>
      <c r="BF304" s="64"/>
    </row>
    <row r="305" spans="1:58" ht="14">
      <c r="A305" s="74" t="s">
        <v>17</v>
      </c>
      <c r="B305" s="75"/>
      <c r="D305" s="79" t="s">
        <v>146</v>
      </c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BB305" s="18">
        <f t="shared" si="57"/>
        <v>297</v>
      </c>
      <c r="BC305" s="28"/>
      <c r="BD305" s="64"/>
      <c r="BE305" s="64"/>
      <c r="BF305" s="64"/>
    </row>
    <row r="306" spans="1:58" ht="14">
      <c r="A306" s="74" t="s">
        <v>17</v>
      </c>
      <c r="B306" s="75"/>
      <c r="D306" s="79" t="s">
        <v>147</v>
      </c>
      <c r="E306" s="80"/>
      <c r="F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BB306" s="18">
        <f t="shared" si="57"/>
        <v>298</v>
      </c>
      <c r="BC306" s="28"/>
      <c r="BD306" s="64"/>
      <c r="BE306" s="64"/>
      <c r="BF306" s="64"/>
    </row>
    <row r="307" spans="1:58" ht="14">
      <c r="A307" s="74" t="s">
        <v>17</v>
      </c>
      <c r="B307" s="75"/>
      <c r="D307" s="79" t="s">
        <v>139</v>
      </c>
      <c r="E307" s="85"/>
      <c r="F307" s="85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BB307" s="18">
        <f t="shared" si="57"/>
        <v>299</v>
      </c>
      <c r="BC307" s="28"/>
      <c r="BD307" s="64"/>
      <c r="BE307" s="64"/>
      <c r="BF307" s="64"/>
    </row>
    <row r="308" spans="1:58" ht="14">
      <c r="A308" s="74" t="s">
        <v>17</v>
      </c>
      <c r="B308" s="75"/>
      <c r="D308" s="80" t="s">
        <v>150</v>
      </c>
      <c r="E308" s="80"/>
      <c r="F308" s="80"/>
      <c r="I308" s="80"/>
      <c r="J308" s="80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BB308" s="18">
        <f t="shared" si="57"/>
        <v>300</v>
      </c>
      <c r="BC308" s="28"/>
      <c r="BD308" s="64"/>
      <c r="BE308" s="64"/>
      <c r="BF308" s="64"/>
    </row>
    <row r="309" spans="1:58" s="75" customFormat="1" ht="14">
      <c r="A309" s="74" t="s">
        <v>17</v>
      </c>
      <c r="C309" s="1"/>
      <c r="D309" s="79" t="s">
        <v>93</v>
      </c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83"/>
      <c r="AC309" s="79"/>
      <c r="AD309" s="79"/>
      <c r="AE309" s="79"/>
      <c r="AF309" s="79"/>
      <c r="AG309" s="79"/>
      <c r="AH309" s="79"/>
      <c r="AI309" s="79"/>
      <c r="AJ309" s="79"/>
      <c r="AK309" s="84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BB309" s="76">
        <f t="shared" si="57"/>
        <v>301</v>
      </c>
      <c r="BC309" s="77"/>
      <c r="BD309" s="78"/>
      <c r="BE309" s="78"/>
      <c r="BF309" s="78"/>
    </row>
    <row r="310" spans="1:58" s="75" customFormat="1" ht="14">
      <c r="A310" s="74" t="s">
        <v>17</v>
      </c>
      <c r="C310" s="1"/>
      <c r="D310" s="89" t="s">
        <v>129</v>
      </c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87"/>
      <c r="BB310" s="76">
        <f t="shared" si="57"/>
        <v>302</v>
      </c>
      <c r="BC310" s="77"/>
      <c r="BD310" s="78"/>
      <c r="BE310" s="78"/>
      <c r="BF310" s="78"/>
    </row>
    <row r="311" spans="1:58" s="75" customFormat="1" ht="14">
      <c r="A311" s="74" t="s">
        <v>17</v>
      </c>
      <c r="C311" s="1"/>
      <c r="D311" s="89" t="s">
        <v>130</v>
      </c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87"/>
      <c r="BB311" s="76">
        <f t="shared" si="57"/>
        <v>303</v>
      </c>
      <c r="BC311" s="77"/>
      <c r="BD311" s="78"/>
      <c r="BE311" s="78"/>
      <c r="BF311" s="78"/>
    </row>
    <row r="312" spans="1:58" s="75" customFormat="1" ht="14">
      <c r="A312" s="74" t="s">
        <v>17</v>
      </c>
      <c r="C312" s="1"/>
      <c r="D312" s="89" t="s">
        <v>163</v>
      </c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  <c r="AT312" s="90"/>
      <c r="AU312" s="90"/>
      <c r="AV312" s="90"/>
      <c r="AW312" s="90"/>
      <c r="AX312" s="90"/>
      <c r="AY312" s="87"/>
      <c r="BB312" s="76">
        <f t="shared" si="57"/>
        <v>304</v>
      </c>
      <c r="BC312" s="77"/>
      <c r="BD312" s="78"/>
      <c r="BE312" s="78"/>
      <c r="BF312" s="78"/>
    </row>
    <row r="313" spans="1:58" ht="14">
      <c r="A313" s="74" t="s">
        <v>17</v>
      </c>
      <c r="B313" s="75"/>
      <c r="D313" s="79" t="s">
        <v>94</v>
      </c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  <c r="AM313" s="80"/>
      <c r="AN313" s="80"/>
      <c r="AO313" s="80"/>
      <c r="AP313" s="80"/>
      <c r="AQ313" s="80"/>
      <c r="AR313" s="80"/>
      <c r="AS313" s="80"/>
      <c r="AT313" s="80"/>
      <c r="AU313" s="80"/>
      <c r="AV313" s="80"/>
      <c r="AW313" s="80"/>
      <c r="AX313" s="80"/>
      <c r="AY313" s="80"/>
      <c r="BB313" s="18">
        <f t="shared" si="57"/>
        <v>305</v>
      </c>
      <c r="BC313" s="28"/>
      <c r="BD313" s="64"/>
      <c r="BE313" s="64"/>
      <c r="BF313" s="64"/>
    </row>
    <row r="314" spans="1:58" ht="14">
      <c r="A314" s="74" t="s">
        <v>17</v>
      </c>
      <c r="B314" s="75"/>
      <c r="D314" s="91" t="s">
        <v>164</v>
      </c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88"/>
      <c r="BB314" s="18">
        <f t="shared" si="57"/>
        <v>306</v>
      </c>
      <c r="BC314" s="28"/>
      <c r="BD314" s="64"/>
      <c r="BE314" s="64"/>
      <c r="BF314" s="64"/>
    </row>
    <row r="315" spans="1:58" ht="14">
      <c r="A315" s="74" t="s">
        <v>17</v>
      </c>
      <c r="B315" s="75"/>
      <c r="D315" s="79" t="s">
        <v>33</v>
      </c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87"/>
      <c r="BB315" s="18">
        <f t="shared" si="57"/>
        <v>307</v>
      </c>
      <c r="BC315" s="28"/>
      <c r="BD315" s="64"/>
      <c r="BE315" s="64"/>
      <c r="BF315" s="64"/>
    </row>
    <row r="316" spans="1:58" ht="14">
      <c r="A316" s="74" t="s">
        <v>142</v>
      </c>
      <c r="B316" s="75"/>
      <c r="D316" s="91" t="s">
        <v>144</v>
      </c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4"/>
      <c r="AL316" s="79"/>
      <c r="AM316" s="79"/>
      <c r="AN316" s="79"/>
      <c r="AO316" s="79"/>
      <c r="AP316" s="79"/>
      <c r="AQ316" s="79"/>
      <c r="AR316" s="79"/>
      <c r="AS316" s="79"/>
      <c r="AT316" s="79"/>
      <c r="AU316" s="79"/>
      <c r="AV316" s="79"/>
      <c r="AW316" s="79"/>
      <c r="AX316" s="79"/>
      <c r="AY316" s="79"/>
      <c r="BB316" s="18">
        <f t="shared" si="57"/>
        <v>308</v>
      </c>
      <c r="BC316" s="28"/>
      <c r="BD316" s="64"/>
      <c r="BE316" s="64"/>
      <c r="BF316" s="64"/>
    </row>
    <row r="317" spans="1:58" ht="14.5" thickBot="1">
      <c r="A317" s="74" t="s">
        <v>142</v>
      </c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41"/>
      <c r="AC317" s="24"/>
      <c r="AD317" s="24"/>
      <c r="AE317" s="24"/>
      <c r="AF317" s="24"/>
      <c r="AG317" s="24"/>
      <c r="AH317" s="24"/>
      <c r="AI317" s="24"/>
      <c r="AJ317" s="24"/>
      <c r="AK317" s="24"/>
      <c r="AQ317" s="44"/>
      <c r="AR317" s="24"/>
      <c r="AS317" s="24"/>
      <c r="AT317" s="24"/>
      <c r="AU317" s="24"/>
      <c r="AV317" s="44"/>
      <c r="AW317" s="44"/>
      <c r="BB317" s="18">
        <f t="shared" si="57"/>
        <v>309</v>
      </c>
      <c r="BC317" s="28"/>
      <c r="BD317" s="64"/>
      <c r="BE317" s="64"/>
      <c r="BF317" s="64"/>
    </row>
    <row r="318" spans="1:58" ht="19.5" thickBot="1">
      <c r="A318" s="69" t="s">
        <v>17</v>
      </c>
      <c r="D318" s="153" t="s">
        <v>36</v>
      </c>
      <c r="E318" s="154"/>
      <c r="F318" s="155" t="str">
        <f>IFERROR(IF(F287=0,"",DATE(YEAR(F287),MONTH(F287)+1,1)),"")</f>
        <v/>
      </c>
      <c r="G318" s="155"/>
      <c r="H318" s="155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  <c r="V318" s="155"/>
      <c r="W318" s="155"/>
      <c r="X318" s="155"/>
      <c r="Y318" s="155"/>
      <c r="Z318" s="155"/>
      <c r="AA318" s="155"/>
      <c r="AB318" s="155"/>
      <c r="AC318" s="155"/>
      <c r="AD318" s="155"/>
      <c r="AE318" s="155"/>
      <c r="AF318" s="155"/>
      <c r="AG318" s="155"/>
      <c r="AH318" s="155"/>
      <c r="AI318" s="155"/>
      <c r="AJ318" s="156"/>
      <c r="AL318" s="29" t="s">
        <v>81</v>
      </c>
      <c r="BB318" s="18">
        <f t="shared" si="57"/>
        <v>310</v>
      </c>
      <c r="BC318" s="28"/>
      <c r="BD318" s="64"/>
      <c r="BE318" s="64"/>
      <c r="BF318" s="64"/>
    </row>
    <row r="319" spans="1:58" ht="19">
      <c r="A319" s="69" t="s">
        <v>17</v>
      </c>
      <c r="D319" s="106" t="s">
        <v>28</v>
      </c>
      <c r="E319" s="107"/>
      <c r="F319" s="30" t="str">
        <f t="shared" ref="F319:AG319" si="65">IFERROR(WEEKNUM(F320,2)-WEEKNUM(DATE(YEAR(F320),MONTH(F320),1),2)+1,"")</f>
        <v/>
      </c>
      <c r="G319" s="30" t="str">
        <f t="shared" si="65"/>
        <v/>
      </c>
      <c r="H319" s="30" t="str">
        <f t="shared" si="65"/>
        <v/>
      </c>
      <c r="I319" s="30" t="str">
        <f t="shared" si="65"/>
        <v/>
      </c>
      <c r="J319" s="30" t="str">
        <f t="shared" si="65"/>
        <v/>
      </c>
      <c r="K319" s="30" t="str">
        <f t="shared" si="65"/>
        <v/>
      </c>
      <c r="L319" s="30" t="str">
        <f t="shared" si="65"/>
        <v/>
      </c>
      <c r="M319" s="30" t="str">
        <f t="shared" si="65"/>
        <v/>
      </c>
      <c r="N319" s="30" t="str">
        <f t="shared" si="65"/>
        <v/>
      </c>
      <c r="O319" s="30" t="str">
        <f t="shared" si="65"/>
        <v/>
      </c>
      <c r="P319" s="30" t="str">
        <f t="shared" si="65"/>
        <v/>
      </c>
      <c r="Q319" s="30" t="str">
        <f t="shared" si="65"/>
        <v/>
      </c>
      <c r="R319" s="30" t="str">
        <f t="shared" si="65"/>
        <v/>
      </c>
      <c r="S319" s="30" t="str">
        <f t="shared" si="65"/>
        <v/>
      </c>
      <c r="T319" s="30" t="str">
        <f t="shared" si="65"/>
        <v/>
      </c>
      <c r="U319" s="30" t="str">
        <f t="shared" si="65"/>
        <v/>
      </c>
      <c r="V319" s="30" t="str">
        <f t="shared" si="65"/>
        <v/>
      </c>
      <c r="W319" s="30" t="str">
        <f t="shared" si="65"/>
        <v/>
      </c>
      <c r="X319" s="30" t="str">
        <f t="shared" si="65"/>
        <v/>
      </c>
      <c r="Y319" s="30" t="str">
        <f t="shared" si="65"/>
        <v/>
      </c>
      <c r="Z319" s="30" t="str">
        <f t="shared" si="65"/>
        <v/>
      </c>
      <c r="AA319" s="30" t="str">
        <f t="shared" si="65"/>
        <v/>
      </c>
      <c r="AB319" s="30" t="str">
        <f t="shared" si="65"/>
        <v/>
      </c>
      <c r="AC319" s="30" t="str">
        <f t="shared" si="65"/>
        <v/>
      </c>
      <c r="AD319" s="30" t="str">
        <f t="shared" si="65"/>
        <v/>
      </c>
      <c r="AE319" s="30" t="str">
        <f t="shared" si="65"/>
        <v/>
      </c>
      <c r="AF319" s="30" t="str">
        <f t="shared" si="65"/>
        <v/>
      </c>
      <c r="AG319" s="30" t="str">
        <f t="shared" si="65"/>
        <v/>
      </c>
      <c r="AH319" s="30" t="str">
        <f>IF(AH320="","",WEEKNUM(AH320,2)-WEEKNUM(DATE(YEAR(AH320),MONTH(AH320),1),2)+1)</f>
        <v/>
      </c>
      <c r="AI319" s="30" t="str">
        <f>IF(AI320="","",WEEKNUM(AI320,2)-WEEKNUM(DATE(YEAR(AI320),MONTH(AI320),1),2)+1)</f>
        <v/>
      </c>
      <c r="AJ319" s="31" t="str">
        <f>IF(AJ320="","",WEEKNUM(AJ320,2)-WEEKNUM(DATE(YEAR(AJ320),MONTH(AJ320),1),2)+1)</f>
        <v/>
      </c>
      <c r="AL319" s="157" t="s">
        <v>100</v>
      </c>
      <c r="AM319" s="158"/>
      <c r="AN319" s="158"/>
      <c r="AO319" s="158"/>
      <c r="AP319" s="158"/>
      <c r="AQ319" s="142" t="s">
        <v>95</v>
      </c>
      <c r="AR319" s="151" t="s">
        <v>78</v>
      </c>
      <c r="AS319" s="151"/>
      <c r="AT319" s="151"/>
      <c r="AU319" s="151"/>
      <c r="AV319" s="142" t="s">
        <v>99</v>
      </c>
      <c r="AW319" s="142" t="s">
        <v>27</v>
      </c>
      <c r="AX319" s="146" t="s">
        <v>106</v>
      </c>
      <c r="AY319" s="148" t="s">
        <v>107</v>
      </c>
      <c r="BB319" s="18">
        <f t="shared" si="57"/>
        <v>311</v>
      </c>
      <c r="BC319" s="28"/>
      <c r="BD319" s="64"/>
      <c r="BE319" s="64"/>
      <c r="BF319" s="64"/>
    </row>
    <row r="320" spans="1:58" ht="19">
      <c r="A320" s="69" t="s">
        <v>17</v>
      </c>
      <c r="D320" s="106" t="s">
        <v>2</v>
      </c>
      <c r="E320" s="107"/>
      <c r="F320" s="32" t="str">
        <f>F318</f>
        <v/>
      </c>
      <c r="G320" s="32" t="str">
        <f t="shared" ref="G320:AG320" si="66">IFERROR(F320+1,"")</f>
        <v/>
      </c>
      <c r="H320" s="32" t="str">
        <f t="shared" si="66"/>
        <v/>
      </c>
      <c r="I320" s="32" t="str">
        <f t="shared" si="66"/>
        <v/>
      </c>
      <c r="J320" s="32" t="str">
        <f t="shared" si="66"/>
        <v/>
      </c>
      <c r="K320" s="32" t="str">
        <f t="shared" si="66"/>
        <v/>
      </c>
      <c r="L320" s="32" t="str">
        <f t="shared" si="66"/>
        <v/>
      </c>
      <c r="M320" s="32" t="str">
        <f t="shared" si="66"/>
        <v/>
      </c>
      <c r="N320" s="32" t="str">
        <f t="shared" si="66"/>
        <v/>
      </c>
      <c r="O320" s="32" t="str">
        <f t="shared" si="66"/>
        <v/>
      </c>
      <c r="P320" s="32" t="str">
        <f t="shared" si="66"/>
        <v/>
      </c>
      <c r="Q320" s="32" t="str">
        <f t="shared" si="66"/>
        <v/>
      </c>
      <c r="R320" s="32" t="str">
        <f t="shared" si="66"/>
        <v/>
      </c>
      <c r="S320" s="32" t="str">
        <f t="shared" si="66"/>
        <v/>
      </c>
      <c r="T320" s="32" t="str">
        <f t="shared" si="66"/>
        <v/>
      </c>
      <c r="U320" s="32" t="str">
        <f t="shared" si="66"/>
        <v/>
      </c>
      <c r="V320" s="32" t="str">
        <f t="shared" si="66"/>
        <v/>
      </c>
      <c r="W320" s="32" t="str">
        <f t="shared" si="66"/>
        <v/>
      </c>
      <c r="X320" s="32" t="str">
        <f t="shared" si="66"/>
        <v/>
      </c>
      <c r="Y320" s="32" t="str">
        <f t="shared" si="66"/>
        <v/>
      </c>
      <c r="Z320" s="32" t="str">
        <f t="shared" si="66"/>
        <v/>
      </c>
      <c r="AA320" s="32" t="str">
        <f t="shared" si="66"/>
        <v/>
      </c>
      <c r="AB320" s="32" t="str">
        <f t="shared" si="66"/>
        <v/>
      </c>
      <c r="AC320" s="32" t="str">
        <f t="shared" si="66"/>
        <v/>
      </c>
      <c r="AD320" s="32" t="str">
        <f t="shared" si="66"/>
        <v/>
      </c>
      <c r="AE320" s="32" t="str">
        <f t="shared" si="66"/>
        <v/>
      </c>
      <c r="AF320" s="32" t="str">
        <f t="shared" si="66"/>
        <v/>
      </c>
      <c r="AG320" s="32" t="str">
        <f t="shared" si="66"/>
        <v/>
      </c>
      <c r="AH320" s="32" t="str">
        <f>IFERROR(IF(DAY(AG320+1)=1,"",AG320+1),"")</f>
        <v/>
      </c>
      <c r="AI320" s="32" t="str">
        <f>IFERROR(IF(AND(DAY(AG320+2)&gt;=1,DAY(AG320+2)&lt;=2),"",AG320+2),"")</f>
        <v/>
      </c>
      <c r="AJ320" s="33" t="str">
        <f>IFERROR(IF(AND(DAY(AG320+3)&gt;=1,DAY(AG320+3)&lt;=3),"",AG320+3),"")</f>
        <v/>
      </c>
      <c r="AL320" s="159"/>
      <c r="AM320" s="160"/>
      <c r="AN320" s="160"/>
      <c r="AO320" s="160"/>
      <c r="AP320" s="160"/>
      <c r="AQ320" s="143"/>
      <c r="AR320" s="169" t="s">
        <v>96</v>
      </c>
      <c r="AS320" s="169" t="s">
        <v>97</v>
      </c>
      <c r="AT320" s="169" t="s">
        <v>101</v>
      </c>
      <c r="AU320" s="169" t="s">
        <v>98</v>
      </c>
      <c r="AV320" s="152"/>
      <c r="AW320" s="143"/>
      <c r="AX320" s="143"/>
      <c r="AY320" s="149"/>
      <c r="BB320" s="18">
        <f t="shared" si="57"/>
        <v>312</v>
      </c>
      <c r="BC320" s="28"/>
      <c r="BD320" s="64"/>
      <c r="BE320" s="64"/>
      <c r="BF320" s="64"/>
    </row>
    <row r="321" spans="1:58" ht="19">
      <c r="A321" s="69" t="s">
        <v>17</v>
      </c>
      <c r="D321" s="106" t="s">
        <v>3</v>
      </c>
      <c r="E321" s="107"/>
      <c r="F321" s="34" t="str">
        <f t="shared" ref="F321:AJ321" si="67">TEXT(F320,"aaa")</f>
        <v/>
      </c>
      <c r="G321" s="34" t="str">
        <f t="shared" si="67"/>
        <v/>
      </c>
      <c r="H321" s="34" t="str">
        <f t="shared" si="67"/>
        <v/>
      </c>
      <c r="I321" s="34" t="str">
        <f t="shared" si="67"/>
        <v/>
      </c>
      <c r="J321" s="34" t="str">
        <f t="shared" si="67"/>
        <v/>
      </c>
      <c r="K321" s="34" t="str">
        <f t="shared" si="67"/>
        <v/>
      </c>
      <c r="L321" s="34" t="str">
        <f t="shared" si="67"/>
        <v/>
      </c>
      <c r="M321" s="34" t="str">
        <f t="shared" si="67"/>
        <v/>
      </c>
      <c r="N321" s="34" t="str">
        <f t="shared" si="67"/>
        <v/>
      </c>
      <c r="O321" s="34" t="str">
        <f t="shared" si="67"/>
        <v/>
      </c>
      <c r="P321" s="34" t="str">
        <f t="shared" si="67"/>
        <v/>
      </c>
      <c r="Q321" s="34" t="str">
        <f t="shared" si="67"/>
        <v/>
      </c>
      <c r="R321" s="34" t="str">
        <f t="shared" si="67"/>
        <v/>
      </c>
      <c r="S321" s="34" t="str">
        <f t="shared" si="67"/>
        <v/>
      </c>
      <c r="T321" s="34" t="str">
        <f t="shared" si="67"/>
        <v/>
      </c>
      <c r="U321" s="34" t="str">
        <f t="shared" si="67"/>
        <v/>
      </c>
      <c r="V321" s="34" t="str">
        <f t="shared" si="67"/>
        <v/>
      </c>
      <c r="W321" s="34" t="str">
        <f t="shared" si="67"/>
        <v/>
      </c>
      <c r="X321" s="34" t="str">
        <f t="shared" si="67"/>
        <v/>
      </c>
      <c r="Y321" s="34" t="str">
        <f t="shared" si="67"/>
        <v/>
      </c>
      <c r="Z321" s="34" t="str">
        <f t="shared" si="67"/>
        <v/>
      </c>
      <c r="AA321" s="34" t="str">
        <f t="shared" si="67"/>
        <v/>
      </c>
      <c r="AB321" s="34" t="str">
        <f t="shared" si="67"/>
        <v/>
      </c>
      <c r="AC321" s="34" t="str">
        <f t="shared" si="67"/>
        <v/>
      </c>
      <c r="AD321" s="34" t="str">
        <f t="shared" si="67"/>
        <v/>
      </c>
      <c r="AE321" s="34" t="str">
        <f t="shared" si="67"/>
        <v/>
      </c>
      <c r="AF321" s="34" t="str">
        <f t="shared" si="67"/>
        <v/>
      </c>
      <c r="AG321" s="34" t="str">
        <f t="shared" si="67"/>
        <v/>
      </c>
      <c r="AH321" s="34" t="str">
        <f t="shared" si="67"/>
        <v/>
      </c>
      <c r="AI321" s="34" t="str">
        <f t="shared" si="67"/>
        <v/>
      </c>
      <c r="AJ321" s="35" t="str">
        <f t="shared" si="67"/>
        <v/>
      </c>
      <c r="AL321" s="159"/>
      <c r="AM321" s="160"/>
      <c r="AN321" s="160"/>
      <c r="AO321" s="160"/>
      <c r="AP321" s="160"/>
      <c r="AQ321" s="143"/>
      <c r="AR321" s="170"/>
      <c r="AS321" s="172"/>
      <c r="AT321" s="170"/>
      <c r="AU321" s="170"/>
      <c r="AV321" s="152"/>
      <c r="AW321" s="143"/>
      <c r="AX321" s="143"/>
      <c r="AY321" s="149"/>
      <c r="BB321" s="18">
        <f t="shared" si="57"/>
        <v>313</v>
      </c>
      <c r="BC321" s="28"/>
      <c r="BD321" s="64"/>
      <c r="BE321" s="64"/>
      <c r="BF321" s="64"/>
    </row>
    <row r="322" spans="1:58" ht="19">
      <c r="A322" s="69" t="s">
        <v>17</v>
      </c>
      <c r="D322" s="106" t="s">
        <v>8</v>
      </c>
      <c r="E322" s="107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7"/>
      <c r="AL322" s="159"/>
      <c r="AM322" s="160"/>
      <c r="AN322" s="160"/>
      <c r="AO322" s="160"/>
      <c r="AP322" s="160"/>
      <c r="AQ322" s="143"/>
      <c r="AR322" s="170"/>
      <c r="AS322" s="172"/>
      <c r="AT322" s="170"/>
      <c r="AU322" s="170"/>
      <c r="AV322" s="152"/>
      <c r="AW322" s="143"/>
      <c r="AX322" s="143"/>
      <c r="AY322" s="149"/>
      <c r="BB322" s="18">
        <f t="shared" si="57"/>
        <v>314</v>
      </c>
      <c r="BC322" s="28"/>
      <c r="BD322" s="64"/>
      <c r="BE322" s="64"/>
      <c r="BF322" s="64"/>
    </row>
    <row r="323" spans="1:58" ht="18.75" customHeight="1">
      <c r="A323" s="69" t="s">
        <v>17</v>
      </c>
      <c r="D323" s="163" t="s">
        <v>7</v>
      </c>
      <c r="E323" s="164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  <c r="AG323" s="120"/>
      <c r="AH323" s="120"/>
      <c r="AI323" s="120"/>
      <c r="AJ323" s="123"/>
      <c r="AL323" s="159"/>
      <c r="AM323" s="160"/>
      <c r="AN323" s="160"/>
      <c r="AO323" s="160"/>
      <c r="AP323" s="160"/>
      <c r="AQ323" s="143"/>
      <c r="AR323" s="170"/>
      <c r="AS323" s="172"/>
      <c r="AT323" s="170"/>
      <c r="AU323" s="170"/>
      <c r="AV323" s="152"/>
      <c r="AW323" s="143"/>
      <c r="AX323" s="143"/>
      <c r="AY323" s="149"/>
      <c r="BB323" s="18">
        <f t="shared" si="57"/>
        <v>315</v>
      </c>
      <c r="BC323" s="28"/>
      <c r="BD323" s="64"/>
      <c r="BE323" s="64"/>
      <c r="BF323" s="64"/>
    </row>
    <row r="324" spans="1:58" ht="19">
      <c r="A324" s="69" t="s">
        <v>17</v>
      </c>
      <c r="D324" s="165"/>
      <c r="E324" s="166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4"/>
      <c r="AL324" s="159"/>
      <c r="AM324" s="160"/>
      <c r="AN324" s="160"/>
      <c r="AO324" s="160"/>
      <c r="AP324" s="160"/>
      <c r="AQ324" s="143"/>
      <c r="AR324" s="170"/>
      <c r="AS324" s="172"/>
      <c r="AT324" s="170"/>
      <c r="AU324" s="171"/>
      <c r="AV324" s="144"/>
      <c r="AW324" s="144"/>
      <c r="AX324" s="143"/>
      <c r="AY324" s="149"/>
      <c r="BB324" s="18">
        <f t="shared" si="57"/>
        <v>316</v>
      </c>
      <c r="BC324" s="28"/>
      <c r="BD324" s="64"/>
      <c r="BE324" s="64"/>
      <c r="BF324" s="64"/>
    </row>
    <row r="325" spans="1:58" ht="19">
      <c r="A325" s="69" t="s">
        <v>17</v>
      </c>
      <c r="D325" s="165"/>
      <c r="E325" s="166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4"/>
      <c r="AL325" s="161"/>
      <c r="AM325" s="162"/>
      <c r="AN325" s="162"/>
      <c r="AO325" s="162"/>
      <c r="AP325" s="162"/>
      <c r="AQ325" s="145"/>
      <c r="AR325" s="171"/>
      <c r="AS325" s="171"/>
      <c r="AT325" s="171"/>
      <c r="AU325" s="171"/>
      <c r="AV325" s="145"/>
      <c r="AW325" s="145"/>
      <c r="AX325" s="143"/>
      <c r="AY325" s="149"/>
      <c r="BB325" s="18">
        <f t="shared" si="57"/>
        <v>317</v>
      </c>
      <c r="BC325" s="28"/>
      <c r="BD325" s="64"/>
      <c r="BE325" s="64"/>
      <c r="BF325" s="64"/>
    </row>
    <row r="326" spans="1:58" ht="19">
      <c r="A326" s="69" t="s">
        <v>17</v>
      </c>
      <c r="D326" s="165"/>
      <c r="E326" s="166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4"/>
      <c r="AL326" s="126"/>
      <c r="AM326" s="127"/>
      <c r="AN326" s="127"/>
      <c r="AO326" s="127"/>
      <c r="AP326" s="127"/>
      <c r="AQ326" s="55" t="s">
        <v>30</v>
      </c>
      <c r="AR326" s="55" t="s">
        <v>17</v>
      </c>
      <c r="AS326" s="55" t="s">
        <v>12</v>
      </c>
      <c r="AT326" s="55" t="s">
        <v>149</v>
      </c>
      <c r="AU326" s="55" t="s">
        <v>14</v>
      </c>
      <c r="AV326" s="55" t="s">
        <v>20</v>
      </c>
      <c r="AW326" s="55" t="s">
        <v>34</v>
      </c>
      <c r="AX326" s="147"/>
      <c r="AY326" s="149"/>
      <c r="BB326" s="18">
        <f t="shared" si="57"/>
        <v>318</v>
      </c>
      <c r="BC326" s="28"/>
      <c r="BD326" s="64"/>
      <c r="BE326" s="64"/>
      <c r="BF326" s="64"/>
    </row>
    <row r="327" spans="1:58" ht="19">
      <c r="A327" s="69" t="s">
        <v>17</v>
      </c>
      <c r="D327" s="165"/>
      <c r="E327" s="166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4"/>
      <c r="AL327" s="128" t="s">
        <v>102</v>
      </c>
      <c r="AM327" s="129"/>
      <c r="AN327" s="110">
        <v>1</v>
      </c>
      <c r="AO327" s="109"/>
      <c r="AP327" s="109"/>
      <c r="AQ327" s="56">
        <f>IF(COUNTIF(F331:AJ331,"")=31,0,COUNTIFS(F319:AJ319,AN327,F331:AJ331,"")+COUNTIFS(F319:AJ319,AN327,F331:AJ331,"■")+COUNTIFS(F319:AJ319,AN327,F331:AJ331,"★")+COUNTIFS(F319:AJ319,AN327,F331:AJ331,"▲")+COUNTIFS(F319:AJ319,AN327,F331:AJ331,"◎"))</f>
        <v>0</v>
      </c>
      <c r="AR327" s="56">
        <f>IF(COUNTIF(F331:AJ331,"")=31,0,COUNTIFS(F319:AJ319,AN327,F331:AJ331,"■"))</f>
        <v>0</v>
      </c>
      <c r="AS327" s="56">
        <f>IF(COUNTIF(F331:AJ331,"")=31,0,COUNTIFS(F319:AJ319,AN327,F331:AJ331,"★"))</f>
        <v>0</v>
      </c>
      <c r="AT327" s="56">
        <f>IF(COUNTIF(F331:AJ331,"")=31,0,COUNTIFS(F319:AJ319,AN327,F331:AJ331,"▲"))</f>
        <v>0</v>
      </c>
      <c r="AU327" s="56">
        <f>IF(COUNTIF(F331:AJ331,"")=31,0,COUNTIFS(F319:AJ319,AN327,F331:AJ331,"◎"))</f>
        <v>0</v>
      </c>
      <c r="AV327" s="56">
        <f t="shared" ref="AV327:AV332" si="68">SUM(AR327,AS327,AT327,AU327)</f>
        <v>0</v>
      </c>
      <c r="AW327" s="57" t="str">
        <f t="shared" ref="AW327:AW334" si="69">IFERROR(ROUNDDOWN(AV327/AQ327,3),"***")</f>
        <v>***</v>
      </c>
      <c r="AX327" s="36"/>
      <c r="AY327" s="140" t="str">
        <f>IF(COUNTA(AX327:AX332)=0,"",IF(AND(COUNTIF(AX327:AX332,"○")=0,COUNTIF(AX327:AX332,"×")=0),"－",IF(COUNTIF(AX327:AX332,"×")&gt;=1,"×","○")))</f>
        <v/>
      </c>
      <c r="BB327" s="92">
        <f t="shared" si="57"/>
        <v>319</v>
      </c>
      <c r="BC327" s="93" t="str">
        <f>IF(COUNTIF(F331:AJ331,"")=31,"",F318)</f>
        <v/>
      </c>
      <c r="BD327" s="94" t="str">
        <f>AY327</f>
        <v/>
      </c>
      <c r="BE327" s="95" t="str">
        <f>IF(AY333=0,"",AY333)</f>
        <v/>
      </c>
      <c r="BF327" s="95" t="str">
        <f>IF(AY334=0,"",AY334)</f>
        <v/>
      </c>
    </row>
    <row r="328" spans="1:58" ht="19">
      <c r="A328" s="69" t="s">
        <v>17</v>
      </c>
      <c r="D328" s="165"/>
      <c r="E328" s="166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4"/>
      <c r="AL328" s="130"/>
      <c r="AM328" s="129"/>
      <c r="AN328" s="108">
        <v>2</v>
      </c>
      <c r="AO328" s="109"/>
      <c r="AP328" s="109"/>
      <c r="AQ328" s="56">
        <f>IF(COUNTIF(F331:AJ331,"")=31,0,COUNTIFS(F319:AJ319,AN328,F331:AJ331,"")+COUNTIFS(F319:AJ319,AN328,F331:AJ331,"■")+COUNTIFS(F319:AJ319,AN328,F331:AJ331,"★")+COUNTIFS(F319:AJ319,AN328,F331:AJ331,"▲")+COUNTIFS(F319:AJ319,AN328,F331:AJ331,"◎"))</f>
        <v>0</v>
      </c>
      <c r="AR328" s="56">
        <f>IF(COUNTIF(F331:AJ331,"")=31,0,COUNTIFS(F319:AJ319,AN328,F331:AJ331,"■"))</f>
        <v>0</v>
      </c>
      <c r="AS328" s="56">
        <f>IF(COUNTIF(F331:AJ331,"")=31,0,COUNTIFS(F319:AJ319,AN328,F331:AJ331,"★"))</f>
        <v>0</v>
      </c>
      <c r="AT328" s="56">
        <f>IF(COUNTIF(F331:AJ331,"")=31,0,COUNTIFS(F319:AJ319,AN328,F331:AJ331,"▲"))</f>
        <v>0</v>
      </c>
      <c r="AU328" s="56">
        <f>IF(COUNTIF(F331:AJ331,"")=31,0,COUNTIFS(F319:AJ319,AN328,F331:AJ331,"◎"))</f>
        <v>0</v>
      </c>
      <c r="AV328" s="56">
        <f t="shared" si="68"/>
        <v>0</v>
      </c>
      <c r="AW328" s="57" t="str">
        <f t="shared" si="69"/>
        <v>***</v>
      </c>
      <c r="AX328" s="36"/>
      <c r="AY328" s="141"/>
      <c r="BB328" s="18">
        <f t="shared" si="57"/>
        <v>320</v>
      </c>
      <c r="BC328" s="28"/>
      <c r="BD328" s="73"/>
      <c r="BE328" s="64"/>
      <c r="BF328" s="64"/>
    </row>
    <row r="329" spans="1:58" ht="19">
      <c r="A329" s="69" t="s">
        <v>17</v>
      </c>
      <c r="D329" s="167"/>
      <c r="E329" s="168"/>
      <c r="F329" s="122"/>
      <c r="G329" s="122"/>
      <c r="H329" s="122"/>
      <c r="I329" s="122"/>
      <c r="J329" s="122"/>
      <c r="K329" s="122"/>
      <c r="L329" s="122"/>
      <c r="M329" s="122"/>
      <c r="N329" s="122"/>
      <c r="O329" s="122"/>
      <c r="P329" s="122"/>
      <c r="Q329" s="122"/>
      <c r="R329" s="122"/>
      <c r="S329" s="122"/>
      <c r="T329" s="122"/>
      <c r="U329" s="122"/>
      <c r="V329" s="122"/>
      <c r="W329" s="122"/>
      <c r="X329" s="122"/>
      <c r="Y329" s="122"/>
      <c r="Z329" s="122"/>
      <c r="AA329" s="122"/>
      <c r="AB329" s="122"/>
      <c r="AC329" s="122"/>
      <c r="AD329" s="122"/>
      <c r="AE329" s="122"/>
      <c r="AF329" s="122"/>
      <c r="AG329" s="122"/>
      <c r="AH329" s="122"/>
      <c r="AI329" s="122"/>
      <c r="AJ329" s="125"/>
      <c r="AL329" s="130"/>
      <c r="AM329" s="129"/>
      <c r="AN329" s="110">
        <v>3</v>
      </c>
      <c r="AO329" s="109"/>
      <c r="AP329" s="109"/>
      <c r="AQ329" s="56">
        <f>IF(COUNTIF(F331:AJ331,"")=31,0,COUNTIFS(F319:AJ319,AN329,F331:AJ331,"")+COUNTIFS(F319:AJ319,AN329,F331:AJ331,"■")+COUNTIFS(F319:AJ319,AN329,F331:AJ331,"★")+COUNTIFS(F319:AJ319,AN329,F331:AJ331,"▲")+COUNTIFS(F319:AJ319,AN329,F331:AJ331,"◎"))</f>
        <v>0</v>
      </c>
      <c r="AR329" s="56">
        <f>IF(COUNTIF(F331:AJ331,"")=31,0,COUNTIFS(F319:AJ319,AN329,F331:AJ331,"■"))</f>
        <v>0</v>
      </c>
      <c r="AS329" s="56">
        <f>IF(COUNTIF(F331:AJ331,"")=31,0,COUNTIFS(F319:AJ319,AN329,F331:AJ331,"★"))</f>
        <v>0</v>
      </c>
      <c r="AT329" s="56">
        <f>IF(COUNTIF(F331:AJ331,"")=31,0,COUNTIFS(F319:AJ319,AN329,F331:AJ331,"▲"))</f>
        <v>0</v>
      </c>
      <c r="AU329" s="56">
        <f>IF(COUNTIF(F331:AJ331,"")=31,0,COUNTIFS(F319:AJ319,AN329,F331:AJ331,"◎"))</f>
        <v>0</v>
      </c>
      <c r="AV329" s="56">
        <f t="shared" si="68"/>
        <v>0</v>
      </c>
      <c r="AW329" s="57" t="str">
        <f t="shared" si="69"/>
        <v>***</v>
      </c>
      <c r="AX329" s="36"/>
      <c r="AY329" s="141"/>
      <c r="BB329" s="18">
        <f t="shared" si="57"/>
        <v>321</v>
      </c>
      <c r="BC329" s="28"/>
      <c r="BD329" s="73"/>
      <c r="BE329" s="64"/>
      <c r="BF329" s="64"/>
    </row>
    <row r="330" spans="1:58" ht="19">
      <c r="A330" s="69" t="s">
        <v>17</v>
      </c>
      <c r="D330" s="106" t="s">
        <v>4</v>
      </c>
      <c r="E330" s="107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8"/>
      <c r="AC330" s="36"/>
      <c r="AD330" s="36"/>
      <c r="AE330" s="36"/>
      <c r="AF330" s="36"/>
      <c r="AG330" s="36"/>
      <c r="AH330" s="36"/>
      <c r="AI330" s="36"/>
      <c r="AJ330" s="37"/>
      <c r="AL330" s="130"/>
      <c r="AM330" s="129"/>
      <c r="AN330" s="108">
        <v>4</v>
      </c>
      <c r="AO330" s="109"/>
      <c r="AP330" s="109"/>
      <c r="AQ330" s="56">
        <f>IF(COUNTIF(F331:AJ331,"")=31,0,COUNTIFS(F319:AJ319,AN330,F331:AJ331,"")+COUNTIFS(F319:AJ319,AN330,F331:AJ331,"■")+COUNTIFS(F319:AJ319,AN330,F331:AJ331,"★")+COUNTIFS(F319:AJ319,AN330,F331:AJ331,"▲")+COUNTIFS(F319:AJ319,AN330,F331:AJ331,"◎"))</f>
        <v>0</v>
      </c>
      <c r="AR330" s="56">
        <f>COUNTIFS(F319:AJ319,AN330,F331:AJ331,"■")</f>
        <v>0</v>
      </c>
      <c r="AS330" s="56">
        <f>COUNTIFS(F319:AJ319,AN330,F331:AJ331,"★")</f>
        <v>0</v>
      </c>
      <c r="AT330" s="56">
        <f>COUNTIFS(F319:AJ319,AN330,F331:AJ331,"▲")</f>
        <v>0</v>
      </c>
      <c r="AU330" s="56">
        <f>COUNTIFS(F319:AJ319,AN330,F331:AJ331,"◎")</f>
        <v>0</v>
      </c>
      <c r="AV330" s="56">
        <f t="shared" si="68"/>
        <v>0</v>
      </c>
      <c r="AW330" s="57" t="str">
        <f t="shared" si="69"/>
        <v>***</v>
      </c>
      <c r="AX330" s="36"/>
      <c r="AY330" s="141"/>
      <c r="BB330" s="18">
        <f t="shared" ref="BB330:BB378" si="70">ROW()-8</f>
        <v>322</v>
      </c>
      <c r="BC330" s="28"/>
      <c r="BD330" s="73"/>
      <c r="BE330" s="64"/>
      <c r="BF330" s="64"/>
    </row>
    <row r="331" spans="1:58" ht="19">
      <c r="A331" s="69" t="s">
        <v>17</v>
      </c>
      <c r="D331" s="106" t="s">
        <v>5</v>
      </c>
      <c r="E331" s="107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40"/>
      <c r="AL331" s="130"/>
      <c r="AM331" s="129"/>
      <c r="AN331" s="110">
        <v>5</v>
      </c>
      <c r="AO331" s="109"/>
      <c r="AP331" s="109"/>
      <c r="AQ331" s="56">
        <f>IF(COUNTIF(F331:AJ331,"")=31,0,COUNTIFS(F319:AJ319,AN331,F331:AJ331,"")+COUNTIFS(F319:AJ319,AN331,F331:AJ331,"■")+COUNTIFS(F319:AJ319,AN331,F331:AJ331,"★")+COUNTIFS(F319:AJ319,AN331,F331:AJ331,"▲")+COUNTIFS(F319:AJ319,AN331,F331:AJ331,"◎"))</f>
        <v>0</v>
      </c>
      <c r="AR331" s="56">
        <f>IF(COUNTIF(F331:AJ331,"")=31,0,COUNTIFS(F319:AJ319,AN331,F331:AJ331,"■"))</f>
        <v>0</v>
      </c>
      <c r="AS331" s="56">
        <f>IF(COUNTIF(F331:AJ331,"")=31,0,COUNTIFS(F319:AJ319,AN331,F331:AJ331,"★"))</f>
        <v>0</v>
      </c>
      <c r="AT331" s="56">
        <f>IF(COUNTIF(F331:AJ331,"")=31,0,COUNTIFS(F319:AJ319,AN331,F331:AJ331,"▲"))</f>
        <v>0</v>
      </c>
      <c r="AU331" s="56">
        <f>IF(COUNTIF(F331:AJ331,"")=31,0,COUNTIFS(F319:AJ319,AN331,F331:AJ331,"◎"))</f>
        <v>0</v>
      </c>
      <c r="AV331" s="56">
        <f t="shared" si="68"/>
        <v>0</v>
      </c>
      <c r="AW331" s="57" t="str">
        <f t="shared" si="69"/>
        <v>***</v>
      </c>
      <c r="AX331" s="36"/>
      <c r="AY331" s="141"/>
      <c r="BB331" s="18">
        <f t="shared" si="70"/>
        <v>323</v>
      </c>
      <c r="BC331" s="28"/>
      <c r="BD331" s="73"/>
      <c r="BE331" s="64"/>
      <c r="BF331" s="64"/>
    </row>
    <row r="332" spans="1:58" ht="19">
      <c r="A332" s="69" t="s">
        <v>17</v>
      </c>
      <c r="D332" s="111" t="s">
        <v>0</v>
      </c>
      <c r="E332" s="112"/>
      <c r="F332" s="117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9"/>
      <c r="AK332" s="42"/>
      <c r="AL332" s="130"/>
      <c r="AM332" s="129"/>
      <c r="AN332" s="108">
        <v>6</v>
      </c>
      <c r="AO332" s="109"/>
      <c r="AP332" s="109"/>
      <c r="AQ332" s="56">
        <f>IF(COUNTIF(F331:AJ331,"")=31,0,COUNTIFS(F319:AJ319,AN332,F331:AJ331,"")+COUNTIFS(F319:AJ319,AN332,F331:AJ331,"■")+COUNTIFS(F319:AJ319,AN332,F331:AJ331,"★")+COUNTIFS(F319:AJ319,AN332,F331:AJ331,"▲")+COUNTIFS(F319:AJ319,AN332,F331:AJ331,"◎"))</f>
        <v>0</v>
      </c>
      <c r="AR332" s="56">
        <f>IF(COUNTIF(F331:AJ331,"")=31,0,COUNTIFS(F319:AJ319,AN332,F331:AJ331,"■"))</f>
        <v>0</v>
      </c>
      <c r="AS332" s="56">
        <f>IF(COUNTIF(F331:AJ331,"")=31,0,COUNTIFS(F319:AJ319,AN332,F331:AJ331,"★"))</f>
        <v>0</v>
      </c>
      <c r="AT332" s="56">
        <f>IF(COUNTIF(F331:AJ331,"")=31,0,COUNTIFS(F319:AJ319,AN332,F331:AJ331,"▲"))</f>
        <v>0</v>
      </c>
      <c r="AU332" s="56">
        <f>IF(COUNTIF(F331:AJ331,"")=31,0,COUNTIFS(F319:AJ319,AN332,F331:AJ331,"◎"))</f>
        <v>0</v>
      </c>
      <c r="AV332" s="56">
        <f t="shared" si="68"/>
        <v>0</v>
      </c>
      <c r="AW332" s="57" t="str">
        <f t="shared" si="69"/>
        <v>***</v>
      </c>
      <c r="AX332" s="36"/>
      <c r="AY332" s="141"/>
      <c r="BB332" s="18">
        <f t="shared" si="70"/>
        <v>324</v>
      </c>
      <c r="BC332" s="28"/>
      <c r="BD332" s="73"/>
      <c r="BE332" s="64"/>
      <c r="BF332" s="64"/>
    </row>
    <row r="333" spans="1:58" ht="19">
      <c r="A333" s="69" t="s">
        <v>17</v>
      </c>
      <c r="D333" s="113"/>
      <c r="E333" s="114"/>
      <c r="F333" s="131"/>
      <c r="G333" s="132"/>
      <c r="H333" s="132"/>
      <c r="I333" s="132"/>
      <c r="J333" s="132"/>
      <c r="K333" s="132"/>
      <c r="L333" s="132"/>
      <c r="M333" s="132"/>
      <c r="N333" s="132"/>
      <c r="O333" s="132"/>
      <c r="P333" s="132"/>
      <c r="Q333" s="132"/>
      <c r="R333" s="132"/>
      <c r="S333" s="132"/>
      <c r="T333" s="132"/>
      <c r="U333" s="132"/>
      <c r="V333" s="132"/>
      <c r="W333" s="132"/>
      <c r="X333" s="132"/>
      <c r="Y333" s="132"/>
      <c r="Z333" s="132"/>
      <c r="AA333" s="132"/>
      <c r="AB333" s="132"/>
      <c r="AC333" s="132"/>
      <c r="AD333" s="132"/>
      <c r="AE333" s="132"/>
      <c r="AF333" s="132"/>
      <c r="AG333" s="132"/>
      <c r="AH333" s="132"/>
      <c r="AI333" s="132"/>
      <c r="AJ333" s="133"/>
      <c r="AK333" s="42"/>
      <c r="AL333" s="106" t="s">
        <v>32</v>
      </c>
      <c r="AM333" s="107"/>
      <c r="AN333" s="107"/>
      <c r="AO333" s="109"/>
      <c r="AP333" s="109"/>
      <c r="AQ333" s="56">
        <f t="shared" ref="AQ333:AV333" si="71">SUM(AQ327:AQ332)</f>
        <v>0</v>
      </c>
      <c r="AR333" s="56">
        <f t="shared" si="71"/>
        <v>0</v>
      </c>
      <c r="AS333" s="56">
        <f t="shared" si="71"/>
        <v>0</v>
      </c>
      <c r="AT333" s="56">
        <f t="shared" si="71"/>
        <v>0</v>
      </c>
      <c r="AU333" s="56">
        <f t="shared" si="71"/>
        <v>0</v>
      </c>
      <c r="AV333" s="56">
        <f t="shared" si="71"/>
        <v>0</v>
      </c>
      <c r="AW333" s="57" t="str">
        <f t="shared" si="69"/>
        <v>***</v>
      </c>
      <c r="AX333" s="62"/>
      <c r="AY333" s="37"/>
      <c r="BB333" s="18">
        <f t="shared" si="70"/>
        <v>325</v>
      </c>
      <c r="BC333" s="28"/>
      <c r="BD333" s="64"/>
      <c r="BE333" s="64"/>
      <c r="BF333" s="64"/>
    </row>
    <row r="334" spans="1:58" ht="19.5" thickBot="1">
      <c r="A334" s="69" t="s">
        <v>17</v>
      </c>
      <c r="D334" s="115"/>
      <c r="E334" s="116"/>
      <c r="F334" s="134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5"/>
      <c r="AI334" s="135"/>
      <c r="AJ334" s="136"/>
      <c r="AK334" s="43"/>
      <c r="AL334" s="137" t="s">
        <v>31</v>
      </c>
      <c r="AM334" s="138"/>
      <c r="AN334" s="138"/>
      <c r="AO334" s="139"/>
      <c r="AP334" s="139"/>
      <c r="AQ334" s="58">
        <f>IF(COUNTIF(F331:AJ331,"")=31,0,AQ303+AQ333)</f>
        <v>0</v>
      </c>
      <c r="AR334" s="58">
        <f>IF(COUNTIF(F331:AJ331,"")=31,0,AR303+AR333)</f>
        <v>0</v>
      </c>
      <c r="AS334" s="58">
        <f>IF(COUNTIF(F331:AJ331,"")=31,0,AS303+AS333)</f>
        <v>0</v>
      </c>
      <c r="AT334" s="58">
        <f>IF(COUNTIF(F331:AJ331,"")=31,0,AT303+AT333)</f>
        <v>0</v>
      </c>
      <c r="AU334" s="58">
        <f>IF(COUNTIF(F331:AJ331,"")=31,0,AU303+AU333)</f>
        <v>0</v>
      </c>
      <c r="AV334" s="58">
        <f>IF(COUNTIF(F331:AJ331,"")=31,0,AV303+AV333)</f>
        <v>0</v>
      </c>
      <c r="AW334" s="59" t="str">
        <f t="shared" si="69"/>
        <v>***</v>
      </c>
      <c r="AX334" s="63"/>
      <c r="AY334" s="60"/>
      <c r="BB334" s="18">
        <f t="shared" si="70"/>
        <v>326</v>
      </c>
      <c r="BC334" s="28"/>
      <c r="BD334" s="64"/>
      <c r="BE334" s="64"/>
      <c r="BF334" s="64"/>
    </row>
    <row r="335" spans="1:58" ht="14">
      <c r="A335" s="74" t="s">
        <v>17</v>
      </c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6"/>
      <c r="AP335" s="46"/>
      <c r="AQ335" s="46"/>
      <c r="AR335" s="46"/>
      <c r="AS335" s="46"/>
      <c r="AT335" s="46"/>
      <c r="AU335" s="46"/>
      <c r="AV335" s="46"/>
      <c r="AW335" s="46"/>
      <c r="AX335" s="46"/>
      <c r="AY335" s="46"/>
      <c r="BB335" s="18">
        <f t="shared" si="70"/>
        <v>327</v>
      </c>
      <c r="BC335" s="28"/>
      <c r="BD335" s="64"/>
      <c r="BE335" s="64"/>
      <c r="BF335" s="64"/>
    </row>
    <row r="336" spans="1:58" ht="14">
      <c r="A336" s="74" t="s">
        <v>17</v>
      </c>
      <c r="B336" s="75"/>
      <c r="D336" s="79" t="s">
        <v>146</v>
      </c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  <c r="AJ336" s="80"/>
      <c r="AK336" s="80"/>
      <c r="AL336" s="80"/>
      <c r="AM336" s="80"/>
      <c r="AN336" s="80"/>
      <c r="AO336" s="80"/>
      <c r="AP336" s="80"/>
      <c r="AQ336" s="80"/>
      <c r="AR336" s="80"/>
      <c r="AS336" s="80"/>
      <c r="AT336" s="80"/>
      <c r="AU336" s="80"/>
      <c r="AV336" s="80"/>
      <c r="AW336" s="80"/>
      <c r="AX336" s="80"/>
      <c r="AY336" s="80"/>
      <c r="BB336" s="18">
        <f t="shared" si="70"/>
        <v>328</v>
      </c>
      <c r="BC336" s="28"/>
      <c r="BD336" s="64"/>
      <c r="BE336" s="64"/>
      <c r="BF336" s="64"/>
    </row>
    <row r="337" spans="1:58" ht="14">
      <c r="A337" s="74" t="s">
        <v>17</v>
      </c>
      <c r="B337" s="75"/>
      <c r="D337" s="79" t="s">
        <v>147</v>
      </c>
      <c r="E337" s="80"/>
      <c r="F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0"/>
      <c r="AK337" s="80"/>
      <c r="AL337" s="80"/>
      <c r="AM337" s="80"/>
      <c r="AN337" s="80"/>
      <c r="AO337" s="80"/>
      <c r="AP337" s="80"/>
      <c r="AQ337" s="80"/>
      <c r="AR337" s="80"/>
      <c r="AS337" s="80"/>
      <c r="AT337" s="80"/>
      <c r="AU337" s="80"/>
      <c r="AV337" s="80"/>
      <c r="AW337" s="80"/>
      <c r="AX337" s="80"/>
      <c r="AY337" s="80"/>
      <c r="BB337" s="18">
        <f t="shared" si="70"/>
        <v>329</v>
      </c>
      <c r="BC337" s="28"/>
      <c r="BD337" s="64"/>
      <c r="BE337" s="64"/>
      <c r="BF337" s="64"/>
    </row>
    <row r="338" spans="1:58" ht="14">
      <c r="A338" s="74" t="s">
        <v>17</v>
      </c>
      <c r="B338" s="75"/>
      <c r="D338" s="79" t="s">
        <v>139</v>
      </c>
      <c r="E338" s="85"/>
      <c r="F338" s="85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0"/>
      <c r="AK338" s="80"/>
      <c r="AL338" s="80"/>
      <c r="AM338" s="80"/>
      <c r="AN338" s="80"/>
      <c r="AO338" s="80"/>
      <c r="AP338" s="80"/>
      <c r="AQ338" s="80"/>
      <c r="AR338" s="80"/>
      <c r="AS338" s="80"/>
      <c r="AT338" s="80"/>
      <c r="AU338" s="80"/>
      <c r="AV338" s="80"/>
      <c r="AW338" s="80"/>
      <c r="AX338" s="80"/>
      <c r="AY338" s="80"/>
      <c r="BB338" s="18">
        <f t="shared" si="70"/>
        <v>330</v>
      </c>
      <c r="BC338" s="28"/>
      <c r="BD338" s="64"/>
      <c r="BE338" s="64"/>
      <c r="BF338" s="64"/>
    </row>
    <row r="339" spans="1:58" ht="14">
      <c r="A339" s="74" t="s">
        <v>17</v>
      </c>
      <c r="B339" s="75"/>
      <c r="D339" s="80" t="s">
        <v>150</v>
      </c>
      <c r="E339" s="80"/>
      <c r="F339" s="80"/>
      <c r="I339" s="80"/>
      <c r="J339" s="80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BB339" s="18">
        <f t="shared" si="70"/>
        <v>331</v>
      </c>
      <c r="BC339" s="28"/>
      <c r="BD339" s="64"/>
      <c r="BE339" s="64"/>
      <c r="BF339" s="64"/>
    </row>
    <row r="340" spans="1:58" s="75" customFormat="1" ht="14">
      <c r="A340" s="74" t="s">
        <v>17</v>
      </c>
      <c r="C340" s="1"/>
      <c r="D340" s="79" t="s">
        <v>93</v>
      </c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  <c r="AB340" s="83"/>
      <c r="AC340" s="79"/>
      <c r="AD340" s="79"/>
      <c r="AE340" s="79"/>
      <c r="AF340" s="79"/>
      <c r="AG340" s="79"/>
      <c r="AH340" s="79"/>
      <c r="AI340" s="79"/>
      <c r="AJ340" s="79"/>
      <c r="AK340" s="84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BB340" s="76">
        <f t="shared" si="70"/>
        <v>332</v>
      </c>
      <c r="BC340" s="77"/>
      <c r="BD340" s="78"/>
      <c r="BE340" s="78"/>
      <c r="BF340" s="78"/>
    </row>
    <row r="341" spans="1:58" s="75" customFormat="1" ht="14">
      <c r="A341" s="74" t="s">
        <v>17</v>
      </c>
      <c r="C341" s="1"/>
      <c r="D341" s="89" t="s">
        <v>129</v>
      </c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  <c r="AT341" s="90"/>
      <c r="AU341" s="90"/>
      <c r="AV341" s="90"/>
      <c r="AW341" s="90"/>
      <c r="AX341" s="90"/>
      <c r="AY341" s="87"/>
      <c r="BB341" s="76">
        <f t="shared" si="70"/>
        <v>333</v>
      </c>
      <c r="BC341" s="77"/>
      <c r="BD341" s="78"/>
      <c r="BE341" s="78"/>
      <c r="BF341" s="78"/>
    </row>
    <row r="342" spans="1:58" s="75" customFormat="1" ht="14">
      <c r="A342" s="74" t="s">
        <v>17</v>
      </c>
      <c r="C342" s="1"/>
      <c r="D342" s="89" t="s">
        <v>130</v>
      </c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  <c r="AT342" s="90"/>
      <c r="AU342" s="90"/>
      <c r="AV342" s="90"/>
      <c r="AW342" s="90"/>
      <c r="AX342" s="90"/>
      <c r="AY342" s="87"/>
      <c r="BB342" s="76">
        <f t="shared" si="70"/>
        <v>334</v>
      </c>
      <c r="BC342" s="77"/>
      <c r="BD342" s="78"/>
      <c r="BE342" s="78"/>
      <c r="BF342" s="78"/>
    </row>
    <row r="343" spans="1:58" s="75" customFormat="1" ht="14">
      <c r="A343" s="74" t="s">
        <v>17</v>
      </c>
      <c r="C343" s="1"/>
      <c r="D343" s="89" t="s">
        <v>163</v>
      </c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  <c r="AT343" s="90"/>
      <c r="AU343" s="90"/>
      <c r="AV343" s="90"/>
      <c r="AW343" s="90"/>
      <c r="AX343" s="90"/>
      <c r="AY343" s="87"/>
      <c r="BB343" s="76">
        <f t="shared" si="70"/>
        <v>335</v>
      </c>
      <c r="BC343" s="77"/>
      <c r="BD343" s="78"/>
      <c r="BE343" s="78"/>
      <c r="BF343" s="78"/>
    </row>
    <row r="344" spans="1:58" ht="14">
      <c r="A344" s="74" t="s">
        <v>17</v>
      </c>
      <c r="B344" s="75"/>
      <c r="D344" s="79" t="s">
        <v>94</v>
      </c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  <c r="AK344" s="80"/>
      <c r="AL344" s="80"/>
      <c r="AM344" s="80"/>
      <c r="AN344" s="80"/>
      <c r="AO344" s="80"/>
      <c r="AP344" s="80"/>
      <c r="AQ344" s="80"/>
      <c r="AR344" s="80"/>
      <c r="AS344" s="80"/>
      <c r="AT344" s="80"/>
      <c r="AU344" s="80"/>
      <c r="AV344" s="80"/>
      <c r="AW344" s="80"/>
      <c r="AX344" s="80"/>
      <c r="AY344" s="80"/>
      <c r="BB344" s="18">
        <f t="shared" si="70"/>
        <v>336</v>
      </c>
      <c r="BC344" s="28"/>
      <c r="BD344" s="64"/>
      <c r="BE344" s="64"/>
      <c r="BF344" s="64"/>
    </row>
    <row r="345" spans="1:58" ht="14">
      <c r="A345" s="74" t="s">
        <v>17</v>
      </c>
      <c r="B345" s="75"/>
      <c r="D345" s="91" t="s">
        <v>164</v>
      </c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  <c r="AT345" s="90"/>
      <c r="AU345" s="90"/>
      <c r="AV345" s="90"/>
      <c r="AW345" s="90"/>
      <c r="AX345" s="90"/>
      <c r="AY345" s="88"/>
      <c r="BB345" s="18">
        <f t="shared" si="70"/>
        <v>337</v>
      </c>
      <c r="BC345" s="28"/>
      <c r="BD345" s="64"/>
      <c r="BE345" s="64"/>
      <c r="BF345" s="64"/>
    </row>
    <row r="346" spans="1:58" ht="14">
      <c r="A346" s="74" t="s">
        <v>17</v>
      </c>
      <c r="B346" s="75"/>
      <c r="D346" s="79" t="s">
        <v>33</v>
      </c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  <c r="AT346" s="90"/>
      <c r="AU346" s="90"/>
      <c r="AV346" s="90"/>
      <c r="AW346" s="90"/>
      <c r="AX346" s="90"/>
      <c r="AY346" s="87"/>
      <c r="BB346" s="18">
        <f t="shared" si="70"/>
        <v>338</v>
      </c>
      <c r="BC346" s="28"/>
      <c r="BD346" s="64"/>
      <c r="BE346" s="64"/>
      <c r="BF346" s="64"/>
    </row>
    <row r="347" spans="1:58" ht="14">
      <c r="A347" s="74" t="s">
        <v>142</v>
      </c>
      <c r="B347" s="75"/>
      <c r="D347" s="91" t="s">
        <v>144</v>
      </c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  <c r="AK347" s="84"/>
      <c r="AL347" s="79"/>
      <c r="AM347" s="79"/>
      <c r="AN347" s="79"/>
      <c r="AO347" s="79"/>
      <c r="AP347" s="79"/>
      <c r="AQ347" s="79"/>
      <c r="AR347" s="79"/>
      <c r="AS347" s="79"/>
      <c r="AT347" s="79"/>
      <c r="AU347" s="79"/>
      <c r="AV347" s="79"/>
      <c r="AW347" s="79"/>
      <c r="AX347" s="79"/>
      <c r="AY347" s="79"/>
      <c r="BB347" s="18">
        <f t="shared" si="70"/>
        <v>339</v>
      </c>
      <c r="BC347" s="28"/>
      <c r="BD347" s="64"/>
      <c r="BE347" s="64"/>
      <c r="BF347" s="64"/>
    </row>
    <row r="348" spans="1:58" ht="14.5" thickBot="1">
      <c r="A348" s="74" t="s">
        <v>142</v>
      </c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41"/>
      <c r="AC348" s="24"/>
      <c r="AD348" s="24"/>
      <c r="AE348" s="24"/>
      <c r="AF348" s="24"/>
      <c r="AG348" s="24"/>
      <c r="AH348" s="24"/>
      <c r="AI348" s="24"/>
      <c r="AJ348" s="24"/>
      <c r="AK348" s="24"/>
      <c r="AQ348" s="44"/>
      <c r="AR348" s="24"/>
      <c r="AS348" s="24"/>
      <c r="AT348" s="24"/>
      <c r="AU348" s="24"/>
      <c r="AV348" s="44"/>
      <c r="AW348" s="44"/>
      <c r="BB348" s="18">
        <f t="shared" si="70"/>
        <v>340</v>
      </c>
      <c r="BC348" s="28"/>
      <c r="BD348" s="64"/>
      <c r="BE348" s="64"/>
      <c r="BF348" s="64"/>
    </row>
    <row r="349" spans="1:58" ht="19.5" thickBot="1">
      <c r="A349" s="69" t="s">
        <v>17</v>
      </c>
      <c r="D349" s="153" t="s">
        <v>36</v>
      </c>
      <c r="E349" s="154"/>
      <c r="F349" s="155" t="str">
        <f>IFERROR(IF(F318=0,"",DATE(YEAR(F318),MONTH(F318)+1,1)),"")</f>
        <v/>
      </c>
      <c r="G349" s="155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  <c r="V349" s="155"/>
      <c r="W349" s="155"/>
      <c r="X349" s="155"/>
      <c r="Y349" s="155"/>
      <c r="Z349" s="155"/>
      <c r="AA349" s="155"/>
      <c r="AB349" s="155"/>
      <c r="AC349" s="155"/>
      <c r="AD349" s="155"/>
      <c r="AE349" s="155"/>
      <c r="AF349" s="155"/>
      <c r="AG349" s="155"/>
      <c r="AH349" s="155"/>
      <c r="AI349" s="155"/>
      <c r="AJ349" s="156"/>
      <c r="AL349" s="29" t="s">
        <v>81</v>
      </c>
      <c r="BB349" s="18">
        <f t="shared" si="70"/>
        <v>341</v>
      </c>
      <c r="BC349" s="28"/>
      <c r="BD349" s="64"/>
      <c r="BE349" s="64"/>
      <c r="BF349" s="64"/>
    </row>
    <row r="350" spans="1:58" ht="19">
      <c r="A350" s="69" t="s">
        <v>17</v>
      </c>
      <c r="D350" s="106" t="s">
        <v>28</v>
      </c>
      <c r="E350" s="107"/>
      <c r="F350" s="30" t="str">
        <f t="shared" ref="F350:AG350" si="72">IFERROR(WEEKNUM(F351,2)-WEEKNUM(DATE(YEAR(F351),MONTH(F351),1),2)+1,"")</f>
        <v/>
      </c>
      <c r="G350" s="30" t="str">
        <f t="shared" si="72"/>
        <v/>
      </c>
      <c r="H350" s="30" t="str">
        <f t="shared" si="72"/>
        <v/>
      </c>
      <c r="I350" s="30" t="str">
        <f t="shared" si="72"/>
        <v/>
      </c>
      <c r="J350" s="30" t="str">
        <f t="shared" si="72"/>
        <v/>
      </c>
      <c r="K350" s="30" t="str">
        <f t="shared" si="72"/>
        <v/>
      </c>
      <c r="L350" s="30" t="str">
        <f t="shared" si="72"/>
        <v/>
      </c>
      <c r="M350" s="30" t="str">
        <f t="shared" si="72"/>
        <v/>
      </c>
      <c r="N350" s="30" t="str">
        <f t="shared" si="72"/>
        <v/>
      </c>
      <c r="O350" s="30" t="str">
        <f t="shared" si="72"/>
        <v/>
      </c>
      <c r="P350" s="30" t="str">
        <f t="shared" si="72"/>
        <v/>
      </c>
      <c r="Q350" s="30" t="str">
        <f t="shared" si="72"/>
        <v/>
      </c>
      <c r="R350" s="30" t="str">
        <f t="shared" si="72"/>
        <v/>
      </c>
      <c r="S350" s="30" t="str">
        <f t="shared" si="72"/>
        <v/>
      </c>
      <c r="T350" s="30" t="str">
        <f t="shared" si="72"/>
        <v/>
      </c>
      <c r="U350" s="30" t="str">
        <f t="shared" si="72"/>
        <v/>
      </c>
      <c r="V350" s="30" t="str">
        <f t="shared" si="72"/>
        <v/>
      </c>
      <c r="W350" s="30" t="str">
        <f t="shared" si="72"/>
        <v/>
      </c>
      <c r="X350" s="30" t="str">
        <f t="shared" si="72"/>
        <v/>
      </c>
      <c r="Y350" s="30" t="str">
        <f t="shared" si="72"/>
        <v/>
      </c>
      <c r="Z350" s="30" t="str">
        <f t="shared" si="72"/>
        <v/>
      </c>
      <c r="AA350" s="30" t="str">
        <f t="shared" si="72"/>
        <v/>
      </c>
      <c r="AB350" s="30" t="str">
        <f t="shared" si="72"/>
        <v/>
      </c>
      <c r="AC350" s="30" t="str">
        <f t="shared" si="72"/>
        <v/>
      </c>
      <c r="AD350" s="30" t="str">
        <f t="shared" si="72"/>
        <v/>
      </c>
      <c r="AE350" s="30" t="str">
        <f t="shared" si="72"/>
        <v/>
      </c>
      <c r="AF350" s="30" t="str">
        <f t="shared" si="72"/>
        <v/>
      </c>
      <c r="AG350" s="30" t="str">
        <f t="shared" si="72"/>
        <v/>
      </c>
      <c r="AH350" s="30" t="str">
        <f>IF(AH351="","",WEEKNUM(AH351,2)-WEEKNUM(DATE(YEAR(AH351),MONTH(AH351),1),2)+1)</f>
        <v/>
      </c>
      <c r="AI350" s="30" t="str">
        <f>IF(AI351="","",WEEKNUM(AI351,2)-WEEKNUM(DATE(YEAR(AI351),MONTH(AI351),1),2)+1)</f>
        <v/>
      </c>
      <c r="AJ350" s="31" t="str">
        <f>IF(AJ351="","",WEEKNUM(AJ351,2)-WEEKNUM(DATE(YEAR(AJ351),MONTH(AJ351),1),2)+1)</f>
        <v/>
      </c>
      <c r="AL350" s="157" t="s">
        <v>100</v>
      </c>
      <c r="AM350" s="158"/>
      <c r="AN350" s="158"/>
      <c r="AO350" s="158"/>
      <c r="AP350" s="158"/>
      <c r="AQ350" s="142" t="s">
        <v>95</v>
      </c>
      <c r="AR350" s="151" t="s">
        <v>78</v>
      </c>
      <c r="AS350" s="151"/>
      <c r="AT350" s="151"/>
      <c r="AU350" s="151"/>
      <c r="AV350" s="142" t="s">
        <v>99</v>
      </c>
      <c r="AW350" s="142" t="s">
        <v>27</v>
      </c>
      <c r="AX350" s="146" t="s">
        <v>106</v>
      </c>
      <c r="AY350" s="148" t="s">
        <v>107</v>
      </c>
      <c r="BB350" s="18">
        <f t="shared" si="70"/>
        <v>342</v>
      </c>
      <c r="BC350" s="28"/>
      <c r="BD350" s="64"/>
      <c r="BE350" s="64"/>
      <c r="BF350" s="64"/>
    </row>
    <row r="351" spans="1:58" ht="19">
      <c r="A351" s="69" t="s">
        <v>17</v>
      </c>
      <c r="D351" s="106" t="s">
        <v>2</v>
      </c>
      <c r="E351" s="107"/>
      <c r="F351" s="32" t="str">
        <f>F349</f>
        <v/>
      </c>
      <c r="G351" s="32" t="str">
        <f t="shared" ref="G351:AG351" si="73">IFERROR(F351+1,"")</f>
        <v/>
      </c>
      <c r="H351" s="32" t="str">
        <f t="shared" si="73"/>
        <v/>
      </c>
      <c r="I351" s="32" t="str">
        <f t="shared" si="73"/>
        <v/>
      </c>
      <c r="J351" s="32" t="str">
        <f t="shared" si="73"/>
        <v/>
      </c>
      <c r="K351" s="32" t="str">
        <f t="shared" si="73"/>
        <v/>
      </c>
      <c r="L351" s="32" t="str">
        <f t="shared" si="73"/>
        <v/>
      </c>
      <c r="M351" s="32" t="str">
        <f t="shared" si="73"/>
        <v/>
      </c>
      <c r="N351" s="32" t="str">
        <f t="shared" si="73"/>
        <v/>
      </c>
      <c r="O351" s="32" t="str">
        <f t="shared" si="73"/>
        <v/>
      </c>
      <c r="P351" s="32" t="str">
        <f t="shared" si="73"/>
        <v/>
      </c>
      <c r="Q351" s="32" t="str">
        <f t="shared" si="73"/>
        <v/>
      </c>
      <c r="R351" s="32" t="str">
        <f t="shared" si="73"/>
        <v/>
      </c>
      <c r="S351" s="32" t="str">
        <f t="shared" si="73"/>
        <v/>
      </c>
      <c r="T351" s="32" t="str">
        <f t="shared" si="73"/>
        <v/>
      </c>
      <c r="U351" s="32" t="str">
        <f t="shared" si="73"/>
        <v/>
      </c>
      <c r="V351" s="32" t="str">
        <f t="shared" si="73"/>
        <v/>
      </c>
      <c r="W351" s="32" t="str">
        <f t="shared" si="73"/>
        <v/>
      </c>
      <c r="X351" s="32" t="str">
        <f t="shared" si="73"/>
        <v/>
      </c>
      <c r="Y351" s="32" t="str">
        <f t="shared" si="73"/>
        <v/>
      </c>
      <c r="Z351" s="32" t="str">
        <f t="shared" si="73"/>
        <v/>
      </c>
      <c r="AA351" s="32" t="str">
        <f t="shared" si="73"/>
        <v/>
      </c>
      <c r="AB351" s="32" t="str">
        <f t="shared" si="73"/>
        <v/>
      </c>
      <c r="AC351" s="32" t="str">
        <f t="shared" si="73"/>
        <v/>
      </c>
      <c r="AD351" s="32" t="str">
        <f t="shared" si="73"/>
        <v/>
      </c>
      <c r="AE351" s="32" t="str">
        <f t="shared" si="73"/>
        <v/>
      </c>
      <c r="AF351" s="32" t="str">
        <f t="shared" si="73"/>
        <v/>
      </c>
      <c r="AG351" s="32" t="str">
        <f t="shared" si="73"/>
        <v/>
      </c>
      <c r="AH351" s="32" t="str">
        <f>IFERROR(IF(DAY(AG351+1)=1,"",AG351+1),"")</f>
        <v/>
      </c>
      <c r="AI351" s="32" t="str">
        <f>IFERROR(IF(AND(DAY(AG351+2)&gt;=1,DAY(AG351+2)&lt;=2),"",AG351+2),"")</f>
        <v/>
      </c>
      <c r="AJ351" s="33" t="str">
        <f>IFERROR(IF(AND(DAY(AG351+3)&gt;=1,DAY(AG351+3)&lt;=3),"",AG351+3),"")</f>
        <v/>
      </c>
      <c r="AL351" s="159"/>
      <c r="AM351" s="160"/>
      <c r="AN351" s="160"/>
      <c r="AO351" s="160"/>
      <c r="AP351" s="160"/>
      <c r="AQ351" s="143"/>
      <c r="AR351" s="150" t="s">
        <v>96</v>
      </c>
      <c r="AS351" s="150" t="s">
        <v>97</v>
      </c>
      <c r="AT351" s="150" t="s">
        <v>101</v>
      </c>
      <c r="AU351" s="150" t="s">
        <v>98</v>
      </c>
      <c r="AV351" s="152"/>
      <c r="AW351" s="143"/>
      <c r="AX351" s="143"/>
      <c r="AY351" s="149"/>
      <c r="BB351" s="18">
        <f t="shared" si="70"/>
        <v>343</v>
      </c>
      <c r="BC351" s="28"/>
      <c r="BD351" s="64"/>
      <c r="BE351" s="64"/>
      <c r="BF351" s="64"/>
    </row>
    <row r="352" spans="1:58" ht="19">
      <c r="A352" s="69" t="s">
        <v>17</v>
      </c>
      <c r="D352" s="106" t="s">
        <v>3</v>
      </c>
      <c r="E352" s="107"/>
      <c r="F352" s="34" t="str">
        <f t="shared" ref="F352:AJ352" si="74">TEXT(F351,"aaa")</f>
        <v/>
      </c>
      <c r="G352" s="34" t="str">
        <f t="shared" si="74"/>
        <v/>
      </c>
      <c r="H352" s="34" t="str">
        <f t="shared" si="74"/>
        <v/>
      </c>
      <c r="I352" s="34" t="str">
        <f t="shared" si="74"/>
        <v/>
      </c>
      <c r="J352" s="34" t="str">
        <f t="shared" si="74"/>
        <v/>
      </c>
      <c r="K352" s="34" t="str">
        <f t="shared" si="74"/>
        <v/>
      </c>
      <c r="L352" s="34" t="str">
        <f t="shared" si="74"/>
        <v/>
      </c>
      <c r="M352" s="34" t="str">
        <f t="shared" si="74"/>
        <v/>
      </c>
      <c r="N352" s="34" t="str">
        <f t="shared" si="74"/>
        <v/>
      </c>
      <c r="O352" s="34" t="str">
        <f t="shared" si="74"/>
        <v/>
      </c>
      <c r="P352" s="34" t="str">
        <f t="shared" si="74"/>
        <v/>
      </c>
      <c r="Q352" s="34" t="str">
        <f t="shared" si="74"/>
        <v/>
      </c>
      <c r="R352" s="34" t="str">
        <f t="shared" si="74"/>
        <v/>
      </c>
      <c r="S352" s="34" t="str">
        <f t="shared" si="74"/>
        <v/>
      </c>
      <c r="T352" s="34" t="str">
        <f t="shared" si="74"/>
        <v/>
      </c>
      <c r="U352" s="34" t="str">
        <f t="shared" si="74"/>
        <v/>
      </c>
      <c r="V352" s="34" t="str">
        <f t="shared" si="74"/>
        <v/>
      </c>
      <c r="W352" s="34" t="str">
        <f t="shared" si="74"/>
        <v/>
      </c>
      <c r="X352" s="34" t="str">
        <f t="shared" si="74"/>
        <v/>
      </c>
      <c r="Y352" s="34" t="str">
        <f t="shared" si="74"/>
        <v/>
      </c>
      <c r="Z352" s="34" t="str">
        <f t="shared" si="74"/>
        <v/>
      </c>
      <c r="AA352" s="34" t="str">
        <f t="shared" si="74"/>
        <v/>
      </c>
      <c r="AB352" s="34" t="str">
        <f t="shared" si="74"/>
        <v/>
      </c>
      <c r="AC352" s="34" t="str">
        <f t="shared" si="74"/>
        <v/>
      </c>
      <c r="AD352" s="34" t="str">
        <f t="shared" si="74"/>
        <v/>
      </c>
      <c r="AE352" s="34" t="str">
        <f t="shared" si="74"/>
        <v/>
      </c>
      <c r="AF352" s="34" t="str">
        <f t="shared" si="74"/>
        <v/>
      </c>
      <c r="AG352" s="34" t="str">
        <f t="shared" si="74"/>
        <v/>
      </c>
      <c r="AH352" s="34" t="str">
        <f t="shared" si="74"/>
        <v/>
      </c>
      <c r="AI352" s="34" t="str">
        <f t="shared" si="74"/>
        <v/>
      </c>
      <c r="AJ352" s="35" t="str">
        <f t="shared" si="74"/>
        <v/>
      </c>
      <c r="AL352" s="159"/>
      <c r="AM352" s="160"/>
      <c r="AN352" s="160"/>
      <c r="AO352" s="160"/>
      <c r="AP352" s="160"/>
      <c r="AQ352" s="143"/>
      <c r="AR352" s="143"/>
      <c r="AS352" s="150"/>
      <c r="AT352" s="143"/>
      <c r="AU352" s="143"/>
      <c r="AV352" s="152"/>
      <c r="AW352" s="143"/>
      <c r="AX352" s="143"/>
      <c r="AY352" s="149"/>
      <c r="BB352" s="18">
        <f t="shared" si="70"/>
        <v>344</v>
      </c>
      <c r="BC352" s="28"/>
      <c r="BD352" s="64"/>
      <c r="BE352" s="64"/>
      <c r="BF352" s="64"/>
    </row>
    <row r="353" spans="1:58" ht="19">
      <c r="A353" s="69" t="s">
        <v>17</v>
      </c>
      <c r="D353" s="106" t="s">
        <v>8</v>
      </c>
      <c r="E353" s="107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7"/>
      <c r="AL353" s="159"/>
      <c r="AM353" s="160"/>
      <c r="AN353" s="160"/>
      <c r="AO353" s="160"/>
      <c r="AP353" s="160"/>
      <c r="AQ353" s="143"/>
      <c r="AR353" s="143"/>
      <c r="AS353" s="150"/>
      <c r="AT353" s="143"/>
      <c r="AU353" s="143"/>
      <c r="AV353" s="152"/>
      <c r="AW353" s="143"/>
      <c r="AX353" s="143"/>
      <c r="AY353" s="149"/>
      <c r="BB353" s="18">
        <f t="shared" si="70"/>
        <v>345</v>
      </c>
      <c r="BC353" s="28"/>
      <c r="BD353" s="64"/>
      <c r="BE353" s="64"/>
      <c r="BF353" s="64"/>
    </row>
    <row r="354" spans="1:58" ht="18.75" customHeight="1">
      <c r="A354" s="69" t="s">
        <v>17</v>
      </c>
      <c r="D354" s="163" t="s">
        <v>7</v>
      </c>
      <c r="E354" s="164"/>
      <c r="F354" s="120"/>
      <c r="G354" s="120"/>
      <c r="H354" s="120"/>
      <c r="I354" s="120"/>
      <c r="J354" s="120"/>
      <c r="K354" s="120"/>
      <c r="L354" s="120"/>
      <c r="M354" s="120"/>
      <c r="N354" s="120"/>
      <c r="O354" s="120"/>
      <c r="P354" s="120"/>
      <c r="Q354" s="120"/>
      <c r="R354" s="120"/>
      <c r="S354" s="120"/>
      <c r="T354" s="120"/>
      <c r="U354" s="120"/>
      <c r="V354" s="120"/>
      <c r="W354" s="120"/>
      <c r="X354" s="120"/>
      <c r="Y354" s="120"/>
      <c r="Z354" s="120"/>
      <c r="AA354" s="120"/>
      <c r="AB354" s="120"/>
      <c r="AC354" s="120"/>
      <c r="AD354" s="120"/>
      <c r="AE354" s="120"/>
      <c r="AF354" s="120"/>
      <c r="AG354" s="120"/>
      <c r="AH354" s="120"/>
      <c r="AI354" s="120"/>
      <c r="AJ354" s="123"/>
      <c r="AL354" s="159"/>
      <c r="AM354" s="160"/>
      <c r="AN354" s="160"/>
      <c r="AO354" s="160"/>
      <c r="AP354" s="160"/>
      <c r="AQ354" s="143"/>
      <c r="AR354" s="143"/>
      <c r="AS354" s="150"/>
      <c r="AT354" s="143"/>
      <c r="AU354" s="143"/>
      <c r="AV354" s="152"/>
      <c r="AW354" s="143"/>
      <c r="AX354" s="143"/>
      <c r="AY354" s="149"/>
      <c r="BB354" s="18">
        <f t="shared" si="70"/>
        <v>346</v>
      </c>
      <c r="BC354" s="28"/>
      <c r="BD354" s="64"/>
      <c r="BE354" s="64"/>
      <c r="BF354" s="64"/>
    </row>
    <row r="355" spans="1:58" ht="19">
      <c r="A355" s="69" t="s">
        <v>17</v>
      </c>
      <c r="D355" s="165"/>
      <c r="E355" s="166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  <c r="AA355" s="121"/>
      <c r="AB355" s="121"/>
      <c r="AC355" s="121"/>
      <c r="AD355" s="121"/>
      <c r="AE355" s="121"/>
      <c r="AF355" s="121"/>
      <c r="AG355" s="121"/>
      <c r="AH355" s="121"/>
      <c r="AI355" s="121"/>
      <c r="AJ355" s="124"/>
      <c r="AL355" s="159"/>
      <c r="AM355" s="160"/>
      <c r="AN355" s="160"/>
      <c r="AO355" s="160"/>
      <c r="AP355" s="160"/>
      <c r="AQ355" s="144"/>
      <c r="AR355" s="144"/>
      <c r="AS355" s="144"/>
      <c r="AT355" s="144"/>
      <c r="AU355" s="144"/>
      <c r="AV355" s="144"/>
      <c r="AW355" s="144"/>
      <c r="AX355" s="143"/>
      <c r="AY355" s="149"/>
      <c r="BB355" s="18">
        <f t="shared" si="70"/>
        <v>347</v>
      </c>
      <c r="BC355" s="28"/>
      <c r="BD355" s="64"/>
      <c r="BE355" s="64"/>
      <c r="BF355" s="64"/>
    </row>
    <row r="356" spans="1:58" ht="19">
      <c r="A356" s="69" t="s">
        <v>17</v>
      </c>
      <c r="D356" s="165"/>
      <c r="E356" s="166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  <c r="AA356" s="121"/>
      <c r="AB356" s="121"/>
      <c r="AC356" s="121"/>
      <c r="AD356" s="121"/>
      <c r="AE356" s="121"/>
      <c r="AF356" s="121"/>
      <c r="AG356" s="121"/>
      <c r="AH356" s="121"/>
      <c r="AI356" s="121"/>
      <c r="AJ356" s="124"/>
      <c r="AL356" s="161"/>
      <c r="AM356" s="162"/>
      <c r="AN356" s="162"/>
      <c r="AO356" s="162"/>
      <c r="AP356" s="162"/>
      <c r="AQ356" s="145"/>
      <c r="AR356" s="145"/>
      <c r="AS356" s="145"/>
      <c r="AT356" s="145"/>
      <c r="AU356" s="145"/>
      <c r="AV356" s="145"/>
      <c r="AW356" s="145"/>
      <c r="AX356" s="143"/>
      <c r="AY356" s="149"/>
      <c r="BB356" s="18">
        <f t="shared" si="70"/>
        <v>348</v>
      </c>
      <c r="BC356" s="28"/>
      <c r="BD356" s="64"/>
      <c r="BE356" s="64"/>
      <c r="BF356" s="64"/>
    </row>
    <row r="357" spans="1:58" ht="19">
      <c r="A357" s="69" t="s">
        <v>17</v>
      </c>
      <c r="D357" s="165"/>
      <c r="E357" s="166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  <c r="AA357" s="121"/>
      <c r="AB357" s="121"/>
      <c r="AC357" s="121"/>
      <c r="AD357" s="121"/>
      <c r="AE357" s="121"/>
      <c r="AF357" s="121"/>
      <c r="AG357" s="121"/>
      <c r="AH357" s="121"/>
      <c r="AI357" s="121"/>
      <c r="AJ357" s="124"/>
      <c r="AL357" s="126"/>
      <c r="AM357" s="127"/>
      <c r="AN357" s="127"/>
      <c r="AO357" s="127"/>
      <c r="AP357" s="127"/>
      <c r="AQ357" s="55" t="s">
        <v>30</v>
      </c>
      <c r="AR357" s="55" t="s">
        <v>17</v>
      </c>
      <c r="AS357" s="55" t="s">
        <v>12</v>
      </c>
      <c r="AT357" s="55" t="s">
        <v>149</v>
      </c>
      <c r="AU357" s="55" t="s">
        <v>14</v>
      </c>
      <c r="AV357" s="55" t="s">
        <v>20</v>
      </c>
      <c r="AW357" s="55" t="s">
        <v>34</v>
      </c>
      <c r="AX357" s="147"/>
      <c r="AY357" s="149"/>
      <c r="BB357" s="18">
        <f t="shared" si="70"/>
        <v>349</v>
      </c>
      <c r="BC357" s="28"/>
      <c r="BD357" s="64"/>
      <c r="BE357" s="64"/>
      <c r="BF357" s="64"/>
    </row>
    <row r="358" spans="1:58" ht="19">
      <c r="A358" s="69" t="s">
        <v>17</v>
      </c>
      <c r="D358" s="165"/>
      <c r="E358" s="166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  <c r="AA358" s="121"/>
      <c r="AB358" s="121"/>
      <c r="AC358" s="121"/>
      <c r="AD358" s="121"/>
      <c r="AE358" s="121"/>
      <c r="AF358" s="121"/>
      <c r="AG358" s="121"/>
      <c r="AH358" s="121"/>
      <c r="AI358" s="121"/>
      <c r="AJ358" s="124"/>
      <c r="AL358" s="128" t="s">
        <v>102</v>
      </c>
      <c r="AM358" s="129"/>
      <c r="AN358" s="110">
        <v>1</v>
      </c>
      <c r="AO358" s="109"/>
      <c r="AP358" s="109"/>
      <c r="AQ358" s="56">
        <f>IF(COUNTIF(F362:AJ362,"")=31,0,COUNTIFS(F350:AJ350,AN358,F362:AJ362,"")+COUNTIFS(F350:AJ350,AN358,F362:AJ362,"■")+COUNTIFS(F350:AJ350,AN358,F362:AJ362,"★")+COUNTIFS(F350:AJ350,AN358,F362:AJ362,"▲")+COUNTIFS(F350:AJ350,AN358,F362:AJ362,"◎"))</f>
        <v>0</v>
      </c>
      <c r="AR358" s="56">
        <f>IF(COUNTIF(F362:AJ362,"")=31,0,COUNTIFS(F350:AJ350,AN358,F362:AJ362,"■"))</f>
        <v>0</v>
      </c>
      <c r="AS358" s="56">
        <f>IF(COUNTIF(F362:AJ362,"")=31,0,COUNTIFS(F350:AJ350,AN358,F362:AJ362,"★"))</f>
        <v>0</v>
      </c>
      <c r="AT358" s="56">
        <f>IF(COUNTIF(F362:AJ362,"")=31,0,COUNTIFS(F350:AJ350,AN358,F362:AJ362,"▲"))</f>
        <v>0</v>
      </c>
      <c r="AU358" s="56">
        <f>IF(COUNTIF(F362:AJ362,"")=31,0,COUNTIFS(F350:AJ350,AN358,F362:AJ362,"◎"))</f>
        <v>0</v>
      </c>
      <c r="AV358" s="56">
        <f t="shared" ref="AV358:AV363" si="75">SUM(AR358,AS358,AT358,AU358)</f>
        <v>0</v>
      </c>
      <c r="AW358" s="57" t="str">
        <f t="shared" ref="AW358:AW365" si="76">IFERROR(ROUNDDOWN(AV358/AQ358,3),"***")</f>
        <v>***</v>
      </c>
      <c r="AX358" s="36"/>
      <c r="AY358" s="140" t="str">
        <f>IF(COUNTA(AX358:AX363)=0,"",IF(AND(COUNTIF(AX358:AX363,"○")=0,COUNTIF(AX358:AX363,"×")=0),"－",IF(COUNTIF(AX358:AX363,"×")&gt;=1,"×","○")))</f>
        <v/>
      </c>
      <c r="BB358" s="92">
        <f t="shared" si="70"/>
        <v>350</v>
      </c>
      <c r="BC358" s="93" t="str">
        <f>IF(COUNTIF(F362:AJ362,"")=31,"",F349)</f>
        <v/>
      </c>
      <c r="BD358" s="94" t="str">
        <f>AY358</f>
        <v/>
      </c>
      <c r="BE358" s="95" t="str">
        <f>IF(AY364=0,"",AY364)</f>
        <v/>
      </c>
      <c r="BF358" s="95" t="str">
        <f>IF(AY365=0,"",AY365)</f>
        <v/>
      </c>
    </row>
    <row r="359" spans="1:58" ht="19">
      <c r="A359" s="69" t="s">
        <v>17</v>
      </c>
      <c r="D359" s="165"/>
      <c r="E359" s="166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  <c r="AA359" s="121"/>
      <c r="AB359" s="121"/>
      <c r="AC359" s="121"/>
      <c r="AD359" s="121"/>
      <c r="AE359" s="121"/>
      <c r="AF359" s="121"/>
      <c r="AG359" s="121"/>
      <c r="AH359" s="121"/>
      <c r="AI359" s="121"/>
      <c r="AJ359" s="124"/>
      <c r="AL359" s="130"/>
      <c r="AM359" s="129"/>
      <c r="AN359" s="108">
        <v>2</v>
      </c>
      <c r="AO359" s="109"/>
      <c r="AP359" s="109"/>
      <c r="AQ359" s="56">
        <f>IF(COUNTIF(F362:AJ362,"")=31,0,COUNTIFS(F350:AJ350,AN359,F362:AJ362,"")+COUNTIFS(F350:AJ350,AN359,F362:AJ362,"■")+COUNTIFS(F350:AJ350,AN359,F362:AJ362,"★")+COUNTIFS(F350:AJ350,AN359,F362:AJ362,"▲")+COUNTIFS(F350:AJ350,AN359,F362:AJ362,"◎"))</f>
        <v>0</v>
      </c>
      <c r="AR359" s="56">
        <f>IF(COUNTIF(F362:AJ362,"")=31,0,COUNTIFS(F350:AJ350,AN359,F362:AJ362,"■"))</f>
        <v>0</v>
      </c>
      <c r="AS359" s="56">
        <f>IF(COUNTIF(F362:AJ362,"")=31,0,COUNTIFS(F350:AJ350,AN359,F362:AJ362,"★"))</f>
        <v>0</v>
      </c>
      <c r="AT359" s="56">
        <f>IF(COUNTIF(F362:AJ362,"")=31,0,COUNTIFS(F350:AJ350,AN359,F362:AJ362,"▲"))</f>
        <v>0</v>
      </c>
      <c r="AU359" s="56">
        <f>IF(COUNTIF(F362:AJ362,"")=31,0,COUNTIFS(F350:AJ350,AN359,F362:AJ362,"◎"))</f>
        <v>0</v>
      </c>
      <c r="AV359" s="56">
        <f t="shared" si="75"/>
        <v>0</v>
      </c>
      <c r="AW359" s="57" t="str">
        <f t="shared" si="76"/>
        <v>***</v>
      </c>
      <c r="AX359" s="36"/>
      <c r="AY359" s="141"/>
      <c r="BB359" s="18">
        <f t="shared" si="70"/>
        <v>351</v>
      </c>
      <c r="BC359" s="28"/>
      <c r="BD359" s="73"/>
      <c r="BE359" s="64"/>
      <c r="BF359" s="64"/>
    </row>
    <row r="360" spans="1:58" ht="19">
      <c r="A360" s="69" t="s">
        <v>17</v>
      </c>
      <c r="D360" s="167"/>
      <c r="E360" s="168"/>
      <c r="F360" s="122"/>
      <c r="G360" s="122"/>
      <c r="H360" s="122"/>
      <c r="I360" s="122"/>
      <c r="J360" s="122"/>
      <c r="K360" s="122"/>
      <c r="L360" s="122"/>
      <c r="M360" s="122"/>
      <c r="N360" s="122"/>
      <c r="O360" s="122"/>
      <c r="P360" s="122"/>
      <c r="Q360" s="122"/>
      <c r="R360" s="122"/>
      <c r="S360" s="122"/>
      <c r="T360" s="122"/>
      <c r="U360" s="122"/>
      <c r="V360" s="122"/>
      <c r="W360" s="122"/>
      <c r="X360" s="122"/>
      <c r="Y360" s="122"/>
      <c r="Z360" s="122"/>
      <c r="AA360" s="122"/>
      <c r="AB360" s="122"/>
      <c r="AC360" s="122"/>
      <c r="AD360" s="122"/>
      <c r="AE360" s="122"/>
      <c r="AF360" s="122"/>
      <c r="AG360" s="122"/>
      <c r="AH360" s="122"/>
      <c r="AI360" s="122"/>
      <c r="AJ360" s="125"/>
      <c r="AL360" s="130"/>
      <c r="AM360" s="129"/>
      <c r="AN360" s="110">
        <v>3</v>
      </c>
      <c r="AO360" s="109"/>
      <c r="AP360" s="109"/>
      <c r="AQ360" s="56">
        <f>IF(COUNTIF(F362:AJ362,"")=31,0,COUNTIFS(F350:AJ350,AN360,F362:AJ362,"")+COUNTIFS(F350:AJ350,AN360,F362:AJ362,"■")+COUNTIFS(F350:AJ350,AN360,F362:AJ362,"★")+COUNTIFS(F350:AJ350,AN360,F362:AJ362,"▲")+COUNTIFS(F350:AJ350,AN360,F362:AJ362,"◎"))</f>
        <v>0</v>
      </c>
      <c r="AR360" s="56">
        <f>IF(COUNTIF(F362:AJ362,"")=31,0,COUNTIFS(F350:AJ350,AN360,F362:AJ362,"■"))</f>
        <v>0</v>
      </c>
      <c r="AS360" s="56">
        <f>IF(COUNTIF(F362:AJ362,"")=31,0,COUNTIFS(F350:AJ350,AN360,F362:AJ362,"★"))</f>
        <v>0</v>
      </c>
      <c r="AT360" s="56">
        <f>IF(COUNTIF(F362:AJ362,"")=31,0,COUNTIFS(F350:AJ350,AN360,F362:AJ362,"▲"))</f>
        <v>0</v>
      </c>
      <c r="AU360" s="56">
        <f>IF(COUNTIF(F362:AJ362,"")=31,0,COUNTIFS(F350:AJ350,AN360,F362:AJ362,"◎"))</f>
        <v>0</v>
      </c>
      <c r="AV360" s="56">
        <f t="shared" si="75"/>
        <v>0</v>
      </c>
      <c r="AW360" s="57" t="str">
        <f t="shared" si="76"/>
        <v>***</v>
      </c>
      <c r="AX360" s="36"/>
      <c r="AY360" s="141"/>
      <c r="BB360" s="18">
        <f t="shared" si="70"/>
        <v>352</v>
      </c>
      <c r="BC360" s="28"/>
      <c r="BD360" s="73"/>
      <c r="BE360" s="64"/>
      <c r="BF360" s="64"/>
    </row>
    <row r="361" spans="1:58" ht="19">
      <c r="A361" s="69" t="s">
        <v>17</v>
      </c>
      <c r="D361" s="106" t="s">
        <v>4</v>
      </c>
      <c r="E361" s="107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8"/>
      <c r="AC361" s="36"/>
      <c r="AD361" s="36"/>
      <c r="AE361" s="36"/>
      <c r="AF361" s="36"/>
      <c r="AG361" s="36"/>
      <c r="AH361" s="36"/>
      <c r="AI361" s="36"/>
      <c r="AJ361" s="37"/>
      <c r="AL361" s="130"/>
      <c r="AM361" s="129"/>
      <c r="AN361" s="108">
        <v>4</v>
      </c>
      <c r="AO361" s="109"/>
      <c r="AP361" s="109"/>
      <c r="AQ361" s="56">
        <f>IF(COUNTIF(F362:AJ362,"")=31,0,COUNTIFS(F350:AJ350,AN361,F362:AJ362,"")+COUNTIFS(F350:AJ350,AN361,F362:AJ362,"■")+COUNTIFS(F350:AJ350,AN361,F362:AJ362,"★")+COUNTIFS(F350:AJ350,AN361,F362:AJ362,"▲")+COUNTIFS(F350:AJ350,AN361,F362:AJ362,"◎"))</f>
        <v>0</v>
      </c>
      <c r="AR361" s="56">
        <f>COUNTIFS(F350:AJ350,AN361,F362:AJ362,"■")</f>
        <v>0</v>
      </c>
      <c r="AS361" s="56">
        <f>COUNTIFS(F350:AJ350,AN361,F362:AJ362,"★")</f>
        <v>0</v>
      </c>
      <c r="AT361" s="56">
        <f>COUNTIFS(F350:AJ350,AN361,F362:AJ362,"▲")</f>
        <v>0</v>
      </c>
      <c r="AU361" s="56">
        <f>COUNTIFS(F350:AJ350,AN361,F362:AJ362,"◎")</f>
        <v>0</v>
      </c>
      <c r="AV361" s="56">
        <f t="shared" si="75"/>
        <v>0</v>
      </c>
      <c r="AW361" s="57" t="str">
        <f t="shared" si="76"/>
        <v>***</v>
      </c>
      <c r="AX361" s="36"/>
      <c r="AY361" s="141"/>
      <c r="BB361" s="18">
        <f t="shared" si="70"/>
        <v>353</v>
      </c>
      <c r="BC361" s="28"/>
      <c r="BD361" s="73"/>
      <c r="BE361" s="64"/>
      <c r="BF361" s="64"/>
    </row>
    <row r="362" spans="1:58" ht="19">
      <c r="A362" s="69" t="s">
        <v>17</v>
      </c>
      <c r="D362" s="106" t="s">
        <v>5</v>
      </c>
      <c r="E362" s="107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40"/>
      <c r="AL362" s="130"/>
      <c r="AM362" s="129"/>
      <c r="AN362" s="110">
        <v>5</v>
      </c>
      <c r="AO362" s="109"/>
      <c r="AP362" s="109"/>
      <c r="AQ362" s="56">
        <f>IF(COUNTIF(F362:AJ362,"")=31,0,COUNTIFS(F350:AJ350,AN362,F362:AJ362,"")+COUNTIFS(F350:AJ350,AN362,F362:AJ362,"■")+COUNTIFS(F350:AJ350,AN362,F362:AJ362,"★")+COUNTIFS(F350:AJ350,AN362,F362:AJ362,"▲")+COUNTIFS(F350:AJ350,AN362,F362:AJ362,"◎"))</f>
        <v>0</v>
      </c>
      <c r="AR362" s="56">
        <f>IF(COUNTIF(F362:AJ362,"")=31,0,COUNTIFS(F350:AJ350,AN362,F362:AJ362,"■"))</f>
        <v>0</v>
      </c>
      <c r="AS362" s="56">
        <f>IF(COUNTIF(F362:AJ362,"")=31,0,COUNTIFS(F350:AJ350,AN362,F362:AJ362,"★"))</f>
        <v>0</v>
      </c>
      <c r="AT362" s="56">
        <f>IF(COUNTIF(F362:AJ362,"")=31,0,COUNTIFS(F350:AJ350,AN362,F362:AJ362,"▲"))</f>
        <v>0</v>
      </c>
      <c r="AU362" s="56">
        <f>IF(COUNTIF(F362:AJ362,"")=31,0,COUNTIFS(F350:AJ350,AN362,F362:AJ362,"◎"))</f>
        <v>0</v>
      </c>
      <c r="AV362" s="56">
        <f t="shared" si="75"/>
        <v>0</v>
      </c>
      <c r="AW362" s="57" t="str">
        <f t="shared" si="76"/>
        <v>***</v>
      </c>
      <c r="AX362" s="36"/>
      <c r="AY362" s="141"/>
      <c r="BB362" s="18">
        <f t="shared" si="70"/>
        <v>354</v>
      </c>
      <c r="BC362" s="28"/>
      <c r="BD362" s="73"/>
      <c r="BE362" s="64"/>
      <c r="BF362" s="64"/>
    </row>
    <row r="363" spans="1:58" ht="19">
      <c r="A363" s="69" t="s">
        <v>17</v>
      </c>
      <c r="D363" s="111" t="s">
        <v>0</v>
      </c>
      <c r="E363" s="112"/>
      <c r="F363" s="117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  <c r="AA363" s="118"/>
      <c r="AB363" s="118"/>
      <c r="AC363" s="118"/>
      <c r="AD363" s="118"/>
      <c r="AE363" s="118"/>
      <c r="AF363" s="118"/>
      <c r="AG363" s="118"/>
      <c r="AH363" s="118"/>
      <c r="AI363" s="118"/>
      <c r="AJ363" s="119"/>
      <c r="AK363" s="42"/>
      <c r="AL363" s="130"/>
      <c r="AM363" s="129"/>
      <c r="AN363" s="108">
        <v>6</v>
      </c>
      <c r="AO363" s="109"/>
      <c r="AP363" s="109"/>
      <c r="AQ363" s="56">
        <f>IF(COUNTIF(F362:AJ362,"")=31,0,COUNTIFS(F350:AJ350,AN363,F362:AJ362,"")+COUNTIFS(F350:AJ350,AN363,F362:AJ362,"■")+COUNTIFS(F350:AJ350,AN363,F362:AJ362,"★")+COUNTIFS(F350:AJ350,AN363,F362:AJ362,"▲")+COUNTIFS(F350:AJ350,AN363,F362:AJ362,"◎"))</f>
        <v>0</v>
      </c>
      <c r="AR363" s="56">
        <f>IF(COUNTIF(F362:AJ362,"")=31,0,COUNTIFS(F350:AJ350,AN363,F362:AJ362,"■"))</f>
        <v>0</v>
      </c>
      <c r="AS363" s="56">
        <f>IF(COUNTIF(F362:AJ362,"")=31,0,COUNTIFS(F350:AJ350,AN363,F362:AJ362,"★"))</f>
        <v>0</v>
      </c>
      <c r="AT363" s="56">
        <f>IF(COUNTIF(F362:AJ362,"")=31,0,COUNTIFS(F350:AJ350,AN363,F362:AJ362,"▲"))</f>
        <v>0</v>
      </c>
      <c r="AU363" s="56">
        <f>IF(COUNTIF(F362:AJ362,"")=31,0,COUNTIFS(F350:AJ350,AN363,F362:AJ362,"◎"))</f>
        <v>0</v>
      </c>
      <c r="AV363" s="56">
        <f t="shared" si="75"/>
        <v>0</v>
      </c>
      <c r="AW363" s="57" t="str">
        <f t="shared" si="76"/>
        <v>***</v>
      </c>
      <c r="AX363" s="36"/>
      <c r="AY363" s="141"/>
      <c r="BB363" s="18">
        <f t="shared" si="70"/>
        <v>355</v>
      </c>
      <c r="BC363" s="28"/>
      <c r="BD363" s="73"/>
      <c r="BE363" s="64"/>
      <c r="BF363" s="64"/>
    </row>
    <row r="364" spans="1:58" ht="19">
      <c r="A364" s="69" t="s">
        <v>17</v>
      </c>
      <c r="D364" s="113"/>
      <c r="E364" s="114"/>
      <c r="F364" s="131"/>
      <c r="G364" s="132"/>
      <c r="H364" s="132"/>
      <c r="I364" s="132"/>
      <c r="J364" s="132"/>
      <c r="K364" s="132"/>
      <c r="L364" s="132"/>
      <c r="M364" s="132"/>
      <c r="N364" s="132"/>
      <c r="O364" s="132"/>
      <c r="P364" s="132"/>
      <c r="Q364" s="132"/>
      <c r="R364" s="132"/>
      <c r="S364" s="132"/>
      <c r="T364" s="132"/>
      <c r="U364" s="132"/>
      <c r="V364" s="132"/>
      <c r="W364" s="132"/>
      <c r="X364" s="132"/>
      <c r="Y364" s="132"/>
      <c r="Z364" s="132"/>
      <c r="AA364" s="132"/>
      <c r="AB364" s="132"/>
      <c r="AC364" s="132"/>
      <c r="AD364" s="132"/>
      <c r="AE364" s="132"/>
      <c r="AF364" s="132"/>
      <c r="AG364" s="132"/>
      <c r="AH364" s="132"/>
      <c r="AI364" s="132"/>
      <c r="AJ364" s="133"/>
      <c r="AK364" s="42"/>
      <c r="AL364" s="106" t="s">
        <v>32</v>
      </c>
      <c r="AM364" s="107"/>
      <c r="AN364" s="107"/>
      <c r="AO364" s="109"/>
      <c r="AP364" s="109"/>
      <c r="AQ364" s="56">
        <f t="shared" ref="AQ364:AV364" si="77">SUM(AQ358:AQ363)</f>
        <v>0</v>
      </c>
      <c r="AR364" s="56">
        <f t="shared" si="77"/>
        <v>0</v>
      </c>
      <c r="AS364" s="56">
        <f t="shared" si="77"/>
        <v>0</v>
      </c>
      <c r="AT364" s="56">
        <f t="shared" si="77"/>
        <v>0</v>
      </c>
      <c r="AU364" s="56">
        <f t="shared" si="77"/>
        <v>0</v>
      </c>
      <c r="AV364" s="56">
        <f t="shared" si="77"/>
        <v>0</v>
      </c>
      <c r="AW364" s="57" t="str">
        <f t="shared" si="76"/>
        <v>***</v>
      </c>
      <c r="AX364" s="62"/>
      <c r="AY364" s="37"/>
      <c r="BB364" s="18">
        <f t="shared" si="70"/>
        <v>356</v>
      </c>
      <c r="BC364" s="28"/>
      <c r="BD364" s="64"/>
      <c r="BE364" s="64"/>
      <c r="BF364" s="64"/>
    </row>
    <row r="365" spans="1:58" ht="19.5" thickBot="1">
      <c r="A365" s="69" t="s">
        <v>17</v>
      </c>
      <c r="D365" s="115"/>
      <c r="E365" s="116"/>
      <c r="F365" s="134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5"/>
      <c r="AI365" s="135"/>
      <c r="AJ365" s="136"/>
      <c r="AK365" s="43"/>
      <c r="AL365" s="137" t="s">
        <v>31</v>
      </c>
      <c r="AM365" s="138"/>
      <c r="AN365" s="138"/>
      <c r="AO365" s="139"/>
      <c r="AP365" s="139"/>
      <c r="AQ365" s="58">
        <f>IF(COUNTIF(F362:AJ362,"")=31,0,AQ334+AQ364)</f>
        <v>0</v>
      </c>
      <c r="AR365" s="58">
        <f>IF(COUNTIF(F362:AJ362,"")=31,0,AR334+AR364)</f>
        <v>0</v>
      </c>
      <c r="AS365" s="58">
        <f>IF(COUNTIF(F362:AJ362,"")=31,0,AS334+AS364)</f>
        <v>0</v>
      </c>
      <c r="AT365" s="58">
        <f>IF(COUNTIF(F362:AJ362,"")=31,0,AT334+AT364)</f>
        <v>0</v>
      </c>
      <c r="AU365" s="58">
        <f>IF(COUNTIF(F362:AJ362,"")=31,0,AU334+AU364)</f>
        <v>0</v>
      </c>
      <c r="AV365" s="58">
        <f>IF(COUNTIF(F362:AJ362,"")=31,0,AV334+AV364)</f>
        <v>0</v>
      </c>
      <c r="AW365" s="59" t="str">
        <f t="shared" si="76"/>
        <v>***</v>
      </c>
      <c r="AX365" s="63"/>
      <c r="AY365" s="60"/>
      <c r="BB365" s="18">
        <f t="shared" si="70"/>
        <v>357</v>
      </c>
      <c r="BC365" s="28"/>
      <c r="BD365" s="64"/>
      <c r="BE365" s="64"/>
      <c r="BF365" s="64"/>
    </row>
    <row r="366" spans="1:58" ht="14">
      <c r="A366" s="74" t="s">
        <v>17</v>
      </c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6"/>
      <c r="AQ366" s="46"/>
      <c r="AR366" s="46"/>
      <c r="AS366" s="46"/>
      <c r="AT366" s="46"/>
      <c r="AU366" s="46"/>
      <c r="AV366" s="46"/>
      <c r="AW366" s="46"/>
      <c r="AX366" s="46"/>
      <c r="AY366" s="46"/>
      <c r="BB366" s="18">
        <f t="shared" si="70"/>
        <v>358</v>
      </c>
      <c r="BC366" s="28"/>
      <c r="BD366" s="64"/>
      <c r="BE366" s="64"/>
      <c r="BF366" s="64"/>
    </row>
    <row r="367" spans="1:58" ht="14">
      <c r="A367" s="74" t="s">
        <v>17</v>
      </c>
      <c r="B367" s="75"/>
      <c r="D367" s="79" t="s">
        <v>146</v>
      </c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  <c r="AM367" s="80"/>
      <c r="AN367" s="80"/>
      <c r="AO367" s="80"/>
      <c r="AP367" s="80"/>
      <c r="AQ367" s="80"/>
      <c r="AR367" s="80"/>
      <c r="AS367" s="80"/>
      <c r="AT367" s="80"/>
      <c r="AU367" s="80"/>
      <c r="AV367" s="80"/>
      <c r="AW367" s="80"/>
      <c r="AX367" s="80"/>
      <c r="AY367" s="80"/>
      <c r="BB367" s="18">
        <f t="shared" si="70"/>
        <v>359</v>
      </c>
      <c r="BC367" s="28"/>
      <c r="BD367" s="64"/>
      <c r="BE367" s="64"/>
      <c r="BF367" s="64"/>
    </row>
    <row r="368" spans="1:58" ht="14">
      <c r="A368" s="74" t="s">
        <v>17</v>
      </c>
      <c r="B368" s="75"/>
      <c r="D368" s="79" t="s">
        <v>147</v>
      </c>
      <c r="E368" s="80"/>
      <c r="F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  <c r="AL368" s="80"/>
      <c r="AM368" s="80"/>
      <c r="AN368" s="80"/>
      <c r="AO368" s="80"/>
      <c r="AP368" s="80"/>
      <c r="AQ368" s="80"/>
      <c r="AR368" s="80"/>
      <c r="AS368" s="80"/>
      <c r="AT368" s="80"/>
      <c r="AU368" s="80"/>
      <c r="AV368" s="80"/>
      <c r="AW368" s="80"/>
      <c r="AX368" s="80"/>
      <c r="AY368" s="80"/>
      <c r="BB368" s="18">
        <f t="shared" si="70"/>
        <v>360</v>
      </c>
      <c r="BC368" s="28"/>
      <c r="BD368" s="64"/>
      <c r="BE368" s="64"/>
      <c r="BF368" s="64"/>
    </row>
    <row r="369" spans="1:58" ht="14">
      <c r="A369" s="74" t="s">
        <v>17</v>
      </c>
      <c r="B369" s="75"/>
      <c r="D369" s="79" t="s">
        <v>139</v>
      </c>
      <c r="E369" s="85"/>
      <c r="F369" s="85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80"/>
      <c r="AN369" s="80"/>
      <c r="AO369" s="80"/>
      <c r="AP369" s="80"/>
      <c r="AQ369" s="80"/>
      <c r="AR369" s="80"/>
      <c r="AS369" s="80"/>
      <c r="AT369" s="80"/>
      <c r="AU369" s="80"/>
      <c r="AV369" s="80"/>
      <c r="AW369" s="80"/>
      <c r="AX369" s="80"/>
      <c r="AY369" s="80"/>
      <c r="BB369" s="18">
        <f t="shared" si="70"/>
        <v>361</v>
      </c>
      <c r="BC369" s="28"/>
      <c r="BD369" s="64"/>
      <c r="BE369" s="64"/>
      <c r="BF369" s="64"/>
    </row>
    <row r="370" spans="1:58" ht="14">
      <c r="A370" s="74" t="s">
        <v>17</v>
      </c>
      <c r="B370" s="75"/>
      <c r="D370" s="80" t="s">
        <v>150</v>
      </c>
      <c r="E370" s="80"/>
      <c r="F370" s="80"/>
      <c r="I370" s="80"/>
      <c r="J370" s="80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BB370" s="18">
        <f t="shared" si="70"/>
        <v>362</v>
      </c>
      <c r="BC370" s="28"/>
      <c r="BD370" s="64"/>
      <c r="BE370" s="64"/>
      <c r="BF370" s="64"/>
    </row>
    <row r="371" spans="1:58" s="75" customFormat="1" ht="14">
      <c r="A371" s="74" t="s">
        <v>17</v>
      </c>
      <c r="C371" s="1"/>
      <c r="D371" s="79" t="s">
        <v>93</v>
      </c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  <c r="AB371" s="83"/>
      <c r="AC371" s="79"/>
      <c r="AD371" s="79"/>
      <c r="AE371" s="79"/>
      <c r="AF371" s="79"/>
      <c r="AG371" s="79"/>
      <c r="AH371" s="79"/>
      <c r="AI371" s="79"/>
      <c r="AJ371" s="79"/>
      <c r="AK371" s="84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BB371" s="76">
        <f t="shared" si="70"/>
        <v>363</v>
      </c>
      <c r="BC371" s="77"/>
      <c r="BD371" s="78"/>
      <c r="BE371" s="78"/>
      <c r="BF371" s="78"/>
    </row>
    <row r="372" spans="1:58" s="75" customFormat="1" ht="14">
      <c r="A372" s="74" t="s">
        <v>17</v>
      </c>
      <c r="C372" s="1"/>
      <c r="D372" s="89" t="s">
        <v>129</v>
      </c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87"/>
      <c r="BB372" s="76">
        <f t="shared" si="70"/>
        <v>364</v>
      </c>
      <c r="BC372" s="77"/>
      <c r="BD372" s="78"/>
      <c r="BE372" s="78"/>
      <c r="BF372" s="78"/>
    </row>
    <row r="373" spans="1:58" s="75" customFormat="1" ht="14">
      <c r="A373" s="74" t="s">
        <v>17</v>
      </c>
      <c r="C373" s="1"/>
      <c r="D373" s="89" t="s">
        <v>130</v>
      </c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87"/>
      <c r="BB373" s="76">
        <f t="shared" si="70"/>
        <v>365</v>
      </c>
      <c r="BC373" s="77"/>
      <c r="BD373" s="78"/>
      <c r="BE373" s="78"/>
      <c r="BF373" s="78"/>
    </row>
    <row r="374" spans="1:58" s="75" customFormat="1" ht="14">
      <c r="A374" s="74" t="s">
        <v>17</v>
      </c>
      <c r="C374" s="1"/>
      <c r="D374" s="89" t="s">
        <v>163</v>
      </c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87"/>
      <c r="BB374" s="76">
        <f t="shared" si="70"/>
        <v>366</v>
      </c>
      <c r="BC374" s="77"/>
      <c r="BD374" s="78"/>
      <c r="BE374" s="78"/>
      <c r="BF374" s="78"/>
    </row>
    <row r="375" spans="1:58" ht="14">
      <c r="A375" s="74" t="s">
        <v>17</v>
      </c>
      <c r="B375" s="75"/>
      <c r="D375" s="79" t="s">
        <v>94</v>
      </c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  <c r="AM375" s="80"/>
      <c r="AN375" s="80"/>
      <c r="AO375" s="80"/>
      <c r="AP375" s="80"/>
      <c r="AQ375" s="80"/>
      <c r="AR375" s="80"/>
      <c r="AS375" s="80"/>
      <c r="AT375" s="80"/>
      <c r="AU375" s="80"/>
      <c r="AV375" s="80"/>
      <c r="AW375" s="80"/>
      <c r="AX375" s="80"/>
      <c r="AY375" s="80"/>
      <c r="BB375" s="18">
        <f t="shared" si="70"/>
        <v>367</v>
      </c>
      <c r="BC375" s="28"/>
      <c r="BD375" s="64"/>
      <c r="BE375" s="64"/>
      <c r="BF375" s="64"/>
    </row>
    <row r="376" spans="1:58" ht="14">
      <c r="A376" s="74" t="s">
        <v>17</v>
      </c>
      <c r="B376" s="75"/>
      <c r="D376" s="91" t="s">
        <v>164</v>
      </c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88"/>
      <c r="BB376" s="18">
        <f t="shared" si="70"/>
        <v>368</v>
      </c>
      <c r="BC376" s="28"/>
      <c r="BD376" s="64"/>
      <c r="BE376" s="64"/>
      <c r="BF376" s="64"/>
    </row>
    <row r="377" spans="1:58" ht="14">
      <c r="A377" s="74" t="s">
        <v>17</v>
      </c>
      <c r="B377" s="75"/>
      <c r="D377" s="79" t="s">
        <v>33</v>
      </c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87"/>
      <c r="BB377" s="18">
        <f t="shared" si="70"/>
        <v>369</v>
      </c>
      <c r="BC377" s="28"/>
      <c r="BD377" s="64"/>
      <c r="BE377" s="64"/>
      <c r="BF377" s="64"/>
    </row>
    <row r="378" spans="1:58" ht="14">
      <c r="A378" s="74" t="s">
        <v>142</v>
      </c>
      <c r="B378" s="75"/>
      <c r="D378" s="91" t="s">
        <v>144</v>
      </c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  <c r="AJ378" s="80"/>
      <c r="AK378" s="84"/>
      <c r="AL378" s="79"/>
      <c r="AM378" s="79"/>
      <c r="AN378" s="79"/>
      <c r="AO378" s="79"/>
      <c r="AP378" s="79"/>
      <c r="AQ378" s="79"/>
      <c r="AR378" s="79"/>
      <c r="AS378" s="79"/>
      <c r="AT378" s="79"/>
      <c r="AU378" s="79"/>
      <c r="AV378" s="79"/>
      <c r="AW378" s="79"/>
      <c r="AX378" s="79"/>
      <c r="AY378" s="79"/>
      <c r="BB378" s="18">
        <f t="shared" si="70"/>
        <v>370</v>
      </c>
      <c r="BC378" s="28"/>
      <c r="BD378" s="64"/>
      <c r="BE378" s="64"/>
      <c r="BF378" s="64"/>
    </row>
  </sheetData>
  <mergeCells count="798">
    <mergeCell ref="D2:AX2"/>
    <mergeCell ref="D4:U4"/>
    <mergeCell ref="D5:U5"/>
    <mergeCell ref="AO5:AY5"/>
    <mergeCell ref="D6:U6"/>
    <mergeCell ref="AO6:AY6"/>
    <mergeCell ref="AY9:AY16"/>
    <mergeCell ref="D10:E10"/>
    <mergeCell ref="AR10:AR15"/>
    <mergeCell ref="AS10:AS15"/>
    <mergeCell ref="AT10:AT15"/>
    <mergeCell ref="AU10:AU15"/>
    <mergeCell ref="D11:E11"/>
    <mergeCell ref="D8:E8"/>
    <mergeCell ref="F8:AJ8"/>
    <mergeCell ref="D9:E9"/>
    <mergeCell ref="AL9:AP15"/>
    <mergeCell ref="AQ9:AQ15"/>
    <mergeCell ref="AR9:AU9"/>
    <mergeCell ref="D12:E12"/>
    <mergeCell ref="D13:E19"/>
    <mergeCell ref="F13:F19"/>
    <mergeCell ref="G13:G19"/>
    <mergeCell ref="H13:H19"/>
    <mergeCell ref="I13:I19"/>
    <mergeCell ref="J13:J19"/>
    <mergeCell ref="K13:K19"/>
    <mergeCell ref="L13:L19"/>
    <mergeCell ref="M13:M19"/>
    <mergeCell ref="AV9:AV15"/>
    <mergeCell ref="AW9:AW15"/>
    <mergeCell ref="AX9:AX16"/>
    <mergeCell ref="T13:T19"/>
    <mergeCell ref="U13:U19"/>
    <mergeCell ref="V13:V19"/>
    <mergeCell ref="W13:W19"/>
    <mergeCell ref="X13:X19"/>
    <mergeCell ref="Y13:Y19"/>
    <mergeCell ref="N13:N19"/>
    <mergeCell ref="O13:O19"/>
    <mergeCell ref="P13:P19"/>
    <mergeCell ref="Q13:Q19"/>
    <mergeCell ref="R13:R19"/>
    <mergeCell ref="S13:S19"/>
    <mergeCell ref="AY17:AY22"/>
    <mergeCell ref="AN18:AP18"/>
    <mergeCell ref="AN19:AP19"/>
    <mergeCell ref="D20:E20"/>
    <mergeCell ref="AN20:AP20"/>
    <mergeCell ref="D21:E21"/>
    <mergeCell ref="AN21:AP21"/>
    <mergeCell ref="D22:E24"/>
    <mergeCell ref="F22:AJ22"/>
    <mergeCell ref="AN22:AP22"/>
    <mergeCell ref="AF13:AF19"/>
    <mergeCell ref="AG13:AG19"/>
    <mergeCell ref="AH13:AH19"/>
    <mergeCell ref="AI13:AI19"/>
    <mergeCell ref="AJ13:AJ19"/>
    <mergeCell ref="AL16:AP16"/>
    <mergeCell ref="AL17:AM22"/>
    <mergeCell ref="AN17:AP17"/>
    <mergeCell ref="Z13:Z19"/>
    <mergeCell ref="AA13:AA19"/>
    <mergeCell ref="AB13:AB19"/>
    <mergeCell ref="AC13:AC19"/>
    <mergeCell ref="AD13:AD19"/>
    <mergeCell ref="AE13:AE19"/>
    <mergeCell ref="F23:AJ23"/>
    <mergeCell ref="AL23:AP23"/>
    <mergeCell ref="F24:AJ24"/>
    <mergeCell ref="AL24:AP24"/>
    <mergeCell ref="D39:E39"/>
    <mergeCell ref="F39:AJ39"/>
    <mergeCell ref="D40:E40"/>
    <mergeCell ref="AL40:AP46"/>
    <mergeCell ref="D41:E41"/>
    <mergeCell ref="I44:I50"/>
    <mergeCell ref="J44:J50"/>
    <mergeCell ref="K44:K50"/>
    <mergeCell ref="L44:L50"/>
    <mergeCell ref="M44:M50"/>
    <mergeCell ref="N44:N50"/>
    <mergeCell ref="D42:E42"/>
    <mergeCell ref="D43:E43"/>
    <mergeCell ref="D44:E50"/>
    <mergeCell ref="F44:F50"/>
    <mergeCell ref="G44:G50"/>
    <mergeCell ref="H44:H50"/>
    <mergeCell ref="V44:V50"/>
    <mergeCell ref="W44:W50"/>
    <mergeCell ref="X44:X50"/>
    <mergeCell ref="Y44:Y50"/>
    <mergeCell ref="Z44:Z50"/>
    <mergeCell ref="O44:O50"/>
    <mergeCell ref="P44:P50"/>
    <mergeCell ref="Q44:Q50"/>
    <mergeCell ref="R44:R50"/>
    <mergeCell ref="S44:S50"/>
    <mergeCell ref="T44:T50"/>
    <mergeCell ref="AY48:AY53"/>
    <mergeCell ref="AN49:AP49"/>
    <mergeCell ref="AN50:AP50"/>
    <mergeCell ref="AQ40:AQ46"/>
    <mergeCell ref="AR40:AU40"/>
    <mergeCell ref="AV40:AV46"/>
    <mergeCell ref="AW40:AW46"/>
    <mergeCell ref="AX40:AX47"/>
    <mergeCell ref="AY40:AY47"/>
    <mergeCell ref="AR41:AR46"/>
    <mergeCell ref="AS41:AS46"/>
    <mergeCell ref="AT41:AT46"/>
    <mergeCell ref="AU41:AU46"/>
    <mergeCell ref="D51:E51"/>
    <mergeCell ref="AN51:AP51"/>
    <mergeCell ref="D52:E52"/>
    <mergeCell ref="AN52:AP52"/>
    <mergeCell ref="D53:E55"/>
    <mergeCell ref="F53:AJ53"/>
    <mergeCell ref="AN53:AP53"/>
    <mergeCell ref="AG44:AG50"/>
    <mergeCell ref="AH44:AH50"/>
    <mergeCell ref="AI44:AI50"/>
    <mergeCell ref="AJ44:AJ50"/>
    <mergeCell ref="AL47:AP47"/>
    <mergeCell ref="AL48:AM53"/>
    <mergeCell ref="AN48:AP48"/>
    <mergeCell ref="AA44:AA50"/>
    <mergeCell ref="AB44:AB50"/>
    <mergeCell ref="AC44:AC50"/>
    <mergeCell ref="AD44:AD50"/>
    <mergeCell ref="AE44:AE50"/>
    <mergeCell ref="AF44:AF50"/>
    <mergeCell ref="U44:U50"/>
    <mergeCell ref="F54:AJ54"/>
    <mergeCell ref="AL54:AP54"/>
    <mergeCell ref="F55:AJ55"/>
    <mergeCell ref="AY71:AY78"/>
    <mergeCell ref="AR72:AR77"/>
    <mergeCell ref="AS72:AS77"/>
    <mergeCell ref="AT72:AT77"/>
    <mergeCell ref="AU72:AU77"/>
    <mergeCell ref="AL55:AP55"/>
    <mergeCell ref="D70:E70"/>
    <mergeCell ref="F70:AJ70"/>
    <mergeCell ref="D71:E71"/>
    <mergeCell ref="AL71:AP77"/>
    <mergeCell ref="D72:E72"/>
    <mergeCell ref="I75:I81"/>
    <mergeCell ref="J75:J81"/>
    <mergeCell ref="K75:K81"/>
    <mergeCell ref="L75:L81"/>
    <mergeCell ref="M75:M81"/>
    <mergeCell ref="N75:N81"/>
    <mergeCell ref="D73:E73"/>
    <mergeCell ref="D74:E74"/>
    <mergeCell ref="D75:E81"/>
    <mergeCell ref="F75:F81"/>
    <mergeCell ref="G75:G81"/>
    <mergeCell ref="H75:H81"/>
    <mergeCell ref="U75:U81"/>
    <mergeCell ref="AY79:AY84"/>
    <mergeCell ref="AN80:AP80"/>
    <mergeCell ref="AN81:AP81"/>
    <mergeCell ref="D82:E82"/>
    <mergeCell ref="AN82:AP82"/>
    <mergeCell ref="D83:E83"/>
    <mergeCell ref="AN83:AP83"/>
    <mergeCell ref="D84:E86"/>
    <mergeCell ref="F84:AJ84"/>
    <mergeCell ref="AG75:AG81"/>
    <mergeCell ref="AH75:AH81"/>
    <mergeCell ref="AI75:AI81"/>
    <mergeCell ref="AJ75:AJ81"/>
    <mergeCell ref="AL78:AP78"/>
    <mergeCell ref="AL79:AM84"/>
    <mergeCell ref="AN79:AP79"/>
    <mergeCell ref="AN84:AP84"/>
    <mergeCell ref="AA75:AA81"/>
    <mergeCell ref="AB75:AB81"/>
    <mergeCell ref="AQ71:AQ77"/>
    <mergeCell ref="AR71:AU71"/>
    <mergeCell ref="AV71:AV77"/>
    <mergeCell ref="AW71:AW77"/>
    <mergeCell ref="AX71:AX78"/>
    <mergeCell ref="AC75:AC81"/>
    <mergeCell ref="AD75:AD81"/>
    <mergeCell ref="AE75:AE81"/>
    <mergeCell ref="AF75:AF81"/>
    <mergeCell ref="W75:W81"/>
    <mergeCell ref="F85:AJ85"/>
    <mergeCell ref="AL85:AP85"/>
    <mergeCell ref="F86:AJ86"/>
    <mergeCell ref="AL86:AP86"/>
    <mergeCell ref="P75:P81"/>
    <mergeCell ref="Q75:Q81"/>
    <mergeCell ref="R75:R81"/>
    <mergeCell ref="S75:S81"/>
    <mergeCell ref="T75:T81"/>
    <mergeCell ref="V75:V81"/>
    <mergeCell ref="X75:X81"/>
    <mergeCell ref="Y75:Y81"/>
    <mergeCell ref="Z75:Z81"/>
    <mergeCell ref="O75:O81"/>
    <mergeCell ref="AX102:AX109"/>
    <mergeCell ref="AY102:AY109"/>
    <mergeCell ref="AR103:AR108"/>
    <mergeCell ref="AS103:AS108"/>
    <mergeCell ref="AT103:AT108"/>
    <mergeCell ref="AU103:AU108"/>
    <mergeCell ref="D101:E101"/>
    <mergeCell ref="F101:AJ101"/>
    <mergeCell ref="D102:E102"/>
    <mergeCell ref="AL102:AP108"/>
    <mergeCell ref="D103:E103"/>
    <mergeCell ref="I106:I112"/>
    <mergeCell ref="J106:J112"/>
    <mergeCell ref="K106:K112"/>
    <mergeCell ref="L106:L112"/>
    <mergeCell ref="M106:M112"/>
    <mergeCell ref="N106:N112"/>
    <mergeCell ref="D104:E104"/>
    <mergeCell ref="D105:E105"/>
    <mergeCell ref="D106:E112"/>
    <mergeCell ref="F106:F112"/>
    <mergeCell ref="G106:G112"/>
    <mergeCell ref="H106:H112"/>
    <mergeCell ref="U106:U112"/>
    <mergeCell ref="AY110:AY115"/>
    <mergeCell ref="AN111:AP111"/>
    <mergeCell ref="AN112:AP112"/>
    <mergeCell ref="D113:E113"/>
    <mergeCell ref="AN113:AP113"/>
    <mergeCell ref="D114:E114"/>
    <mergeCell ref="AN114:AP114"/>
    <mergeCell ref="D115:E117"/>
    <mergeCell ref="F115:AJ115"/>
    <mergeCell ref="AG106:AG112"/>
    <mergeCell ref="AH106:AH112"/>
    <mergeCell ref="AI106:AI112"/>
    <mergeCell ref="AJ106:AJ112"/>
    <mergeCell ref="AL109:AP109"/>
    <mergeCell ref="AL110:AM115"/>
    <mergeCell ref="AN110:AP110"/>
    <mergeCell ref="AN115:AP115"/>
    <mergeCell ref="AA106:AA112"/>
    <mergeCell ref="AB106:AB112"/>
    <mergeCell ref="AC106:AC112"/>
    <mergeCell ref="AQ102:AQ108"/>
    <mergeCell ref="AR102:AU102"/>
    <mergeCell ref="AV102:AV108"/>
    <mergeCell ref="AW102:AW108"/>
    <mergeCell ref="AD106:AD112"/>
    <mergeCell ref="AE106:AE112"/>
    <mergeCell ref="AF106:AF112"/>
    <mergeCell ref="W106:W112"/>
    <mergeCell ref="F116:AJ116"/>
    <mergeCell ref="AL116:AP116"/>
    <mergeCell ref="F117:AJ117"/>
    <mergeCell ref="AL117:AP117"/>
    <mergeCell ref="D132:E132"/>
    <mergeCell ref="F132:AJ132"/>
    <mergeCell ref="Q106:Q112"/>
    <mergeCell ref="R106:R112"/>
    <mergeCell ref="S106:S112"/>
    <mergeCell ref="T106:T112"/>
    <mergeCell ref="V106:V112"/>
    <mergeCell ref="X106:X112"/>
    <mergeCell ref="Y106:Y112"/>
    <mergeCell ref="Z106:Z112"/>
    <mergeCell ref="O106:O112"/>
    <mergeCell ref="P106:P112"/>
    <mergeCell ref="D133:E133"/>
    <mergeCell ref="AL133:AP139"/>
    <mergeCell ref="D134:E134"/>
    <mergeCell ref="I137:I143"/>
    <mergeCell ref="J137:J143"/>
    <mergeCell ref="K137:K143"/>
    <mergeCell ref="L137:L143"/>
    <mergeCell ref="M137:M143"/>
    <mergeCell ref="N137:N143"/>
    <mergeCell ref="D135:E135"/>
    <mergeCell ref="D136:E136"/>
    <mergeCell ref="D137:E143"/>
    <mergeCell ref="F137:F143"/>
    <mergeCell ref="G137:G143"/>
    <mergeCell ref="H137:H143"/>
    <mergeCell ref="V137:V143"/>
    <mergeCell ref="W137:W143"/>
    <mergeCell ref="X137:X143"/>
    <mergeCell ref="Y137:Y143"/>
    <mergeCell ref="Z137:Z143"/>
    <mergeCell ref="O137:O143"/>
    <mergeCell ref="P137:P143"/>
    <mergeCell ref="Q137:Q143"/>
    <mergeCell ref="R137:R143"/>
    <mergeCell ref="AQ133:AQ139"/>
    <mergeCell ref="AR133:AU133"/>
    <mergeCell ref="AV133:AV139"/>
    <mergeCell ref="AW133:AW139"/>
    <mergeCell ref="AX133:AX140"/>
    <mergeCell ref="AY133:AY140"/>
    <mergeCell ref="AR134:AR139"/>
    <mergeCell ref="AS134:AS139"/>
    <mergeCell ref="AT134:AT139"/>
    <mergeCell ref="AU134:AU139"/>
    <mergeCell ref="S137:S143"/>
    <mergeCell ref="T137:T143"/>
    <mergeCell ref="AY141:AY146"/>
    <mergeCell ref="AN142:AP142"/>
    <mergeCell ref="AN143:AP143"/>
    <mergeCell ref="D144:E144"/>
    <mergeCell ref="AN144:AP144"/>
    <mergeCell ref="D145:E145"/>
    <mergeCell ref="AN145:AP145"/>
    <mergeCell ref="D146:E148"/>
    <mergeCell ref="F146:AJ146"/>
    <mergeCell ref="AN146:AP146"/>
    <mergeCell ref="AG137:AG143"/>
    <mergeCell ref="AH137:AH143"/>
    <mergeCell ref="AI137:AI143"/>
    <mergeCell ref="AJ137:AJ143"/>
    <mergeCell ref="AL140:AP140"/>
    <mergeCell ref="AL141:AM146"/>
    <mergeCell ref="AN141:AP141"/>
    <mergeCell ref="AA137:AA143"/>
    <mergeCell ref="AB137:AB143"/>
    <mergeCell ref="AC137:AC143"/>
    <mergeCell ref="AD137:AD143"/>
    <mergeCell ref="AE137:AE143"/>
    <mergeCell ref="AF137:AF143"/>
    <mergeCell ref="U137:U143"/>
    <mergeCell ref="F147:AJ147"/>
    <mergeCell ref="AL147:AP147"/>
    <mergeCell ref="F148:AJ148"/>
    <mergeCell ref="AL148:AP148"/>
    <mergeCell ref="D163:E163"/>
    <mergeCell ref="F163:AJ163"/>
    <mergeCell ref="D164:E164"/>
    <mergeCell ref="AL164:AP170"/>
    <mergeCell ref="D165:E165"/>
    <mergeCell ref="I168:I174"/>
    <mergeCell ref="J168:J174"/>
    <mergeCell ref="K168:K174"/>
    <mergeCell ref="L168:L174"/>
    <mergeCell ref="M168:M174"/>
    <mergeCell ref="N168:N174"/>
    <mergeCell ref="D166:E166"/>
    <mergeCell ref="D167:E167"/>
    <mergeCell ref="D168:E174"/>
    <mergeCell ref="F168:F174"/>
    <mergeCell ref="G168:G174"/>
    <mergeCell ref="H168:H174"/>
    <mergeCell ref="V168:V174"/>
    <mergeCell ref="O168:O174"/>
    <mergeCell ref="P168:P174"/>
    <mergeCell ref="Q168:Q174"/>
    <mergeCell ref="R168:R174"/>
    <mergeCell ref="S168:S174"/>
    <mergeCell ref="T168:T174"/>
    <mergeCell ref="AY172:AY177"/>
    <mergeCell ref="AN173:AP173"/>
    <mergeCell ref="AN174:AP174"/>
    <mergeCell ref="W168:W174"/>
    <mergeCell ref="AQ164:AQ170"/>
    <mergeCell ref="AR164:AU164"/>
    <mergeCell ref="AV164:AV170"/>
    <mergeCell ref="AW164:AW170"/>
    <mergeCell ref="AX164:AX171"/>
    <mergeCell ref="AY164:AY171"/>
    <mergeCell ref="AR165:AR170"/>
    <mergeCell ref="AS165:AS170"/>
    <mergeCell ref="AT165:AT170"/>
    <mergeCell ref="AU165:AU170"/>
    <mergeCell ref="X168:X174"/>
    <mergeCell ref="Y168:Y174"/>
    <mergeCell ref="Z168:Z174"/>
    <mergeCell ref="D175:E175"/>
    <mergeCell ref="AN175:AP175"/>
    <mergeCell ref="D176:E176"/>
    <mergeCell ref="AN176:AP176"/>
    <mergeCell ref="D177:E179"/>
    <mergeCell ref="F177:AJ177"/>
    <mergeCell ref="AN177:AP177"/>
    <mergeCell ref="AG168:AG174"/>
    <mergeCell ref="AH168:AH174"/>
    <mergeCell ref="AI168:AI174"/>
    <mergeCell ref="AJ168:AJ174"/>
    <mergeCell ref="AL171:AP171"/>
    <mergeCell ref="AL172:AM177"/>
    <mergeCell ref="AN172:AP172"/>
    <mergeCell ref="AA168:AA174"/>
    <mergeCell ref="AB168:AB174"/>
    <mergeCell ref="AC168:AC174"/>
    <mergeCell ref="AD168:AD174"/>
    <mergeCell ref="AE168:AE174"/>
    <mergeCell ref="AF168:AF174"/>
    <mergeCell ref="U168:U174"/>
    <mergeCell ref="F178:AJ178"/>
    <mergeCell ref="AL178:AP178"/>
    <mergeCell ref="F179:AJ179"/>
    <mergeCell ref="AY195:AY202"/>
    <mergeCell ref="AR196:AR201"/>
    <mergeCell ref="AS196:AS201"/>
    <mergeCell ref="AT196:AT201"/>
    <mergeCell ref="AU196:AU201"/>
    <mergeCell ref="AL179:AP179"/>
    <mergeCell ref="D194:E194"/>
    <mergeCell ref="F194:AJ194"/>
    <mergeCell ref="D195:E195"/>
    <mergeCell ref="AL195:AP201"/>
    <mergeCell ref="D196:E196"/>
    <mergeCell ref="I199:I205"/>
    <mergeCell ref="J199:J205"/>
    <mergeCell ref="K199:K205"/>
    <mergeCell ref="L199:L205"/>
    <mergeCell ref="M199:M205"/>
    <mergeCell ref="N199:N205"/>
    <mergeCell ref="D197:E197"/>
    <mergeCell ref="D198:E198"/>
    <mergeCell ref="D199:E205"/>
    <mergeCell ref="F199:F205"/>
    <mergeCell ref="G199:G205"/>
    <mergeCell ref="H199:H205"/>
    <mergeCell ref="V199:V205"/>
    <mergeCell ref="AY203:AY208"/>
    <mergeCell ref="AN204:AP204"/>
    <mergeCell ref="AN205:AP205"/>
    <mergeCell ref="D206:E206"/>
    <mergeCell ref="AN206:AP206"/>
    <mergeCell ref="D207:E207"/>
    <mergeCell ref="AN207:AP207"/>
    <mergeCell ref="D208:E210"/>
    <mergeCell ref="F208:AJ208"/>
    <mergeCell ref="AN208:AP208"/>
    <mergeCell ref="AG199:AG205"/>
    <mergeCell ref="AH199:AH205"/>
    <mergeCell ref="AI199:AI205"/>
    <mergeCell ref="AJ199:AJ205"/>
    <mergeCell ref="AL202:AP202"/>
    <mergeCell ref="AL203:AM208"/>
    <mergeCell ref="AN203:AP203"/>
    <mergeCell ref="AA199:AA205"/>
    <mergeCell ref="AB199:AB205"/>
    <mergeCell ref="AQ195:AQ201"/>
    <mergeCell ref="AR195:AU195"/>
    <mergeCell ref="AV195:AV201"/>
    <mergeCell ref="AW195:AW201"/>
    <mergeCell ref="AX195:AX202"/>
    <mergeCell ref="AC199:AC205"/>
    <mergeCell ref="AD199:AD205"/>
    <mergeCell ref="AE199:AE205"/>
    <mergeCell ref="AF199:AF205"/>
    <mergeCell ref="U199:U205"/>
    <mergeCell ref="F209:AJ209"/>
    <mergeCell ref="AL209:AP209"/>
    <mergeCell ref="F210:AJ210"/>
    <mergeCell ref="AL210:AP210"/>
    <mergeCell ref="P199:P205"/>
    <mergeCell ref="Q199:Q205"/>
    <mergeCell ref="R199:R205"/>
    <mergeCell ref="S199:S205"/>
    <mergeCell ref="T199:T205"/>
    <mergeCell ref="W199:W205"/>
    <mergeCell ref="X199:X205"/>
    <mergeCell ref="Y199:Y205"/>
    <mergeCell ref="Z199:Z205"/>
    <mergeCell ref="O199:O205"/>
    <mergeCell ref="AX226:AX233"/>
    <mergeCell ref="AY226:AY233"/>
    <mergeCell ref="AR227:AR232"/>
    <mergeCell ref="AS227:AS232"/>
    <mergeCell ref="AT227:AT232"/>
    <mergeCell ref="AU227:AU232"/>
    <mergeCell ref="D225:E225"/>
    <mergeCell ref="F225:AJ225"/>
    <mergeCell ref="D226:E226"/>
    <mergeCell ref="AL226:AP232"/>
    <mergeCell ref="D227:E227"/>
    <mergeCell ref="I230:I236"/>
    <mergeCell ref="J230:J236"/>
    <mergeCell ref="K230:K236"/>
    <mergeCell ref="L230:L236"/>
    <mergeCell ref="M230:M236"/>
    <mergeCell ref="N230:N236"/>
    <mergeCell ref="D228:E228"/>
    <mergeCell ref="D229:E229"/>
    <mergeCell ref="D230:E236"/>
    <mergeCell ref="F230:F236"/>
    <mergeCell ref="G230:G236"/>
    <mergeCell ref="H230:H236"/>
    <mergeCell ref="V230:V236"/>
    <mergeCell ref="AY234:AY239"/>
    <mergeCell ref="AN235:AP235"/>
    <mergeCell ref="AN236:AP236"/>
    <mergeCell ref="D237:E237"/>
    <mergeCell ref="AN237:AP237"/>
    <mergeCell ref="D238:E238"/>
    <mergeCell ref="AN238:AP238"/>
    <mergeCell ref="D239:E241"/>
    <mergeCell ref="F239:AJ239"/>
    <mergeCell ref="AN239:AP239"/>
    <mergeCell ref="AG230:AG236"/>
    <mergeCell ref="AH230:AH236"/>
    <mergeCell ref="AI230:AI236"/>
    <mergeCell ref="AJ230:AJ236"/>
    <mergeCell ref="AL233:AP233"/>
    <mergeCell ref="AL234:AM239"/>
    <mergeCell ref="AN234:AP234"/>
    <mergeCell ref="AA230:AA236"/>
    <mergeCell ref="AB230:AB236"/>
    <mergeCell ref="AC230:AC236"/>
    <mergeCell ref="AQ226:AQ232"/>
    <mergeCell ref="AR226:AU226"/>
    <mergeCell ref="AV226:AV232"/>
    <mergeCell ref="AW226:AW232"/>
    <mergeCell ref="AD230:AD236"/>
    <mergeCell ref="AE230:AE236"/>
    <mergeCell ref="AF230:AF236"/>
    <mergeCell ref="U230:U236"/>
    <mergeCell ref="F240:AJ240"/>
    <mergeCell ref="AL240:AP240"/>
    <mergeCell ref="F241:AJ241"/>
    <mergeCell ref="AL241:AP241"/>
    <mergeCell ref="D256:E256"/>
    <mergeCell ref="F256:AJ256"/>
    <mergeCell ref="Q230:Q236"/>
    <mergeCell ref="R230:R236"/>
    <mergeCell ref="S230:S236"/>
    <mergeCell ref="T230:T236"/>
    <mergeCell ref="W230:W236"/>
    <mergeCell ref="X230:X236"/>
    <mergeCell ref="Y230:Y236"/>
    <mergeCell ref="Z230:Z236"/>
    <mergeCell ref="O230:O236"/>
    <mergeCell ref="P230:P236"/>
    <mergeCell ref="D257:E257"/>
    <mergeCell ref="AL257:AP263"/>
    <mergeCell ref="D258:E258"/>
    <mergeCell ref="I261:I267"/>
    <mergeCell ref="J261:J267"/>
    <mergeCell ref="K261:K267"/>
    <mergeCell ref="L261:L267"/>
    <mergeCell ref="M261:M267"/>
    <mergeCell ref="N261:N267"/>
    <mergeCell ref="D259:E259"/>
    <mergeCell ref="D260:E260"/>
    <mergeCell ref="D261:E267"/>
    <mergeCell ref="F261:F267"/>
    <mergeCell ref="G261:G267"/>
    <mergeCell ref="H261:H267"/>
    <mergeCell ref="V261:V267"/>
    <mergeCell ref="W261:W267"/>
    <mergeCell ref="X261:X267"/>
    <mergeCell ref="Y261:Y267"/>
    <mergeCell ref="Z261:Z267"/>
    <mergeCell ref="O261:O267"/>
    <mergeCell ref="P261:P267"/>
    <mergeCell ref="Q261:Q267"/>
    <mergeCell ref="R261:R267"/>
    <mergeCell ref="AQ257:AQ263"/>
    <mergeCell ref="AR257:AU257"/>
    <mergeCell ref="AV257:AV263"/>
    <mergeCell ref="AW257:AW263"/>
    <mergeCell ref="AX257:AX264"/>
    <mergeCell ref="AY257:AY264"/>
    <mergeCell ref="AR258:AR263"/>
    <mergeCell ref="AS258:AS263"/>
    <mergeCell ref="AT258:AT263"/>
    <mergeCell ref="AU258:AU263"/>
    <mergeCell ref="S261:S267"/>
    <mergeCell ref="T261:T267"/>
    <mergeCell ref="AY265:AY270"/>
    <mergeCell ref="AN266:AP266"/>
    <mergeCell ref="AN267:AP267"/>
    <mergeCell ref="D268:E268"/>
    <mergeCell ref="AN268:AP268"/>
    <mergeCell ref="D269:E269"/>
    <mergeCell ref="AN269:AP269"/>
    <mergeCell ref="D270:E272"/>
    <mergeCell ref="F270:AJ270"/>
    <mergeCell ref="AN270:AP270"/>
    <mergeCell ref="AG261:AG267"/>
    <mergeCell ref="AH261:AH267"/>
    <mergeCell ref="AI261:AI267"/>
    <mergeCell ref="AJ261:AJ267"/>
    <mergeCell ref="AL264:AP264"/>
    <mergeCell ref="AL265:AM270"/>
    <mergeCell ref="AN265:AP265"/>
    <mergeCell ref="AA261:AA267"/>
    <mergeCell ref="AB261:AB267"/>
    <mergeCell ref="AC261:AC267"/>
    <mergeCell ref="AD261:AD267"/>
    <mergeCell ref="AE261:AE267"/>
    <mergeCell ref="AF261:AF267"/>
    <mergeCell ref="U261:U267"/>
    <mergeCell ref="F271:AJ271"/>
    <mergeCell ref="AL271:AP271"/>
    <mergeCell ref="F272:AJ272"/>
    <mergeCell ref="AL272:AP272"/>
    <mergeCell ref="D287:E287"/>
    <mergeCell ref="F287:AJ287"/>
    <mergeCell ref="D288:E288"/>
    <mergeCell ref="AL288:AP294"/>
    <mergeCell ref="D289:E289"/>
    <mergeCell ref="I292:I298"/>
    <mergeCell ref="J292:J298"/>
    <mergeCell ref="K292:K298"/>
    <mergeCell ref="L292:L298"/>
    <mergeCell ref="M292:M298"/>
    <mergeCell ref="N292:N298"/>
    <mergeCell ref="D290:E290"/>
    <mergeCell ref="D291:E291"/>
    <mergeCell ref="D292:E298"/>
    <mergeCell ref="F292:F298"/>
    <mergeCell ref="G292:G298"/>
    <mergeCell ref="H292:H298"/>
    <mergeCell ref="V292:V298"/>
    <mergeCell ref="O292:O298"/>
    <mergeCell ref="P292:P298"/>
    <mergeCell ref="Q292:Q298"/>
    <mergeCell ref="R292:R298"/>
    <mergeCell ref="S292:S298"/>
    <mergeCell ref="T292:T298"/>
    <mergeCell ref="AY296:AY301"/>
    <mergeCell ref="AN297:AP297"/>
    <mergeCell ref="AN298:AP298"/>
    <mergeCell ref="W292:W298"/>
    <mergeCell ref="AQ288:AQ294"/>
    <mergeCell ref="AR288:AU288"/>
    <mergeCell ref="AV288:AV294"/>
    <mergeCell ref="AW288:AW294"/>
    <mergeCell ref="AX288:AX295"/>
    <mergeCell ref="AY288:AY295"/>
    <mergeCell ref="AR289:AR294"/>
    <mergeCell ref="AS289:AS294"/>
    <mergeCell ref="AT289:AT294"/>
    <mergeCell ref="AU289:AU294"/>
    <mergeCell ref="X292:X298"/>
    <mergeCell ref="Y292:Y298"/>
    <mergeCell ref="Z292:Z298"/>
    <mergeCell ref="D299:E299"/>
    <mergeCell ref="AN299:AP299"/>
    <mergeCell ref="D300:E300"/>
    <mergeCell ref="AN300:AP300"/>
    <mergeCell ref="D301:E303"/>
    <mergeCell ref="F301:AJ301"/>
    <mergeCell ref="AN301:AP301"/>
    <mergeCell ref="AG292:AG298"/>
    <mergeCell ref="AH292:AH298"/>
    <mergeCell ref="AI292:AI298"/>
    <mergeCell ref="AJ292:AJ298"/>
    <mergeCell ref="AL295:AP295"/>
    <mergeCell ref="AL296:AM301"/>
    <mergeCell ref="AN296:AP296"/>
    <mergeCell ref="AA292:AA298"/>
    <mergeCell ref="AB292:AB298"/>
    <mergeCell ref="AC292:AC298"/>
    <mergeCell ref="AD292:AD298"/>
    <mergeCell ref="AE292:AE298"/>
    <mergeCell ref="AF292:AF298"/>
    <mergeCell ref="U292:U298"/>
    <mergeCell ref="F302:AJ302"/>
    <mergeCell ref="AL302:AP302"/>
    <mergeCell ref="F303:AJ303"/>
    <mergeCell ref="AL303:AP303"/>
    <mergeCell ref="D318:E318"/>
    <mergeCell ref="F318:AJ318"/>
    <mergeCell ref="D319:E319"/>
    <mergeCell ref="AL319:AP325"/>
    <mergeCell ref="D320:E320"/>
    <mergeCell ref="I323:I329"/>
    <mergeCell ref="J323:J329"/>
    <mergeCell ref="K323:K329"/>
    <mergeCell ref="L323:L329"/>
    <mergeCell ref="M323:M329"/>
    <mergeCell ref="N323:N329"/>
    <mergeCell ref="D321:E321"/>
    <mergeCell ref="D322:E322"/>
    <mergeCell ref="D323:E329"/>
    <mergeCell ref="F323:F329"/>
    <mergeCell ref="G323:G329"/>
    <mergeCell ref="H323:H329"/>
    <mergeCell ref="V323:V329"/>
    <mergeCell ref="W323:W329"/>
    <mergeCell ref="X323:X329"/>
    <mergeCell ref="Y323:Y329"/>
    <mergeCell ref="Z323:Z329"/>
    <mergeCell ref="O323:O329"/>
    <mergeCell ref="AQ319:AQ325"/>
    <mergeCell ref="AR319:AU319"/>
    <mergeCell ref="AV319:AV325"/>
    <mergeCell ref="AW319:AW325"/>
    <mergeCell ref="AX319:AX326"/>
    <mergeCell ref="AY319:AY326"/>
    <mergeCell ref="AR320:AR325"/>
    <mergeCell ref="AS320:AS325"/>
    <mergeCell ref="AT320:AT325"/>
    <mergeCell ref="AU320:AU325"/>
    <mergeCell ref="P323:P329"/>
    <mergeCell ref="Q323:Q329"/>
    <mergeCell ref="R323:R329"/>
    <mergeCell ref="S323:S329"/>
    <mergeCell ref="T323:T329"/>
    <mergeCell ref="AY327:AY332"/>
    <mergeCell ref="AN328:AP328"/>
    <mergeCell ref="AN329:AP329"/>
    <mergeCell ref="D330:E330"/>
    <mergeCell ref="AN330:AP330"/>
    <mergeCell ref="D331:E331"/>
    <mergeCell ref="AN331:AP331"/>
    <mergeCell ref="D332:E334"/>
    <mergeCell ref="F332:AJ332"/>
    <mergeCell ref="AN332:AP332"/>
    <mergeCell ref="AG323:AG329"/>
    <mergeCell ref="AH323:AH329"/>
    <mergeCell ref="AI323:AI329"/>
    <mergeCell ref="AJ323:AJ329"/>
    <mergeCell ref="AL326:AP326"/>
    <mergeCell ref="AL327:AM332"/>
    <mergeCell ref="AN327:AP327"/>
    <mergeCell ref="AA323:AA329"/>
    <mergeCell ref="AB323:AB329"/>
    <mergeCell ref="AC323:AC329"/>
    <mergeCell ref="AD323:AD329"/>
    <mergeCell ref="AE323:AE329"/>
    <mergeCell ref="AF323:AF329"/>
    <mergeCell ref="U323:U329"/>
    <mergeCell ref="D349:E349"/>
    <mergeCell ref="F349:AJ349"/>
    <mergeCell ref="D350:E350"/>
    <mergeCell ref="AL350:AP356"/>
    <mergeCell ref="D351:E351"/>
    <mergeCell ref="D352:E352"/>
    <mergeCell ref="D353:E353"/>
    <mergeCell ref="D354:E360"/>
    <mergeCell ref="F354:F360"/>
    <mergeCell ref="G354:G360"/>
    <mergeCell ref="H354:H360"/>
    <mergeCell ref="N354:N360"/>
    <mergeCell ref="AC354:AC360"/>
    <mergeCell ref="AD354:AD360"/>
    <mergeCell ref="AE354:AE360"/>
    <mergeCell ref="AF354:AF360"/>
    <mergeCell ref="U354:U360"/>
    <mergeCell ref="V354:V360"/>
    <mergeCell ref="W354:W360"/>
    <mergeCell ref="F333:AJ333"/>
    <mergeCell ref="AL333:AP333"/>
    <mergeCell ref="F334:AJ334"/>
    <mergeCell ref="AL334:AP334"/>
    <mergeCell ref="AQ350:AQ356"/>
    <mergeCell ref="AR350:AU350"/>
    <mergeCell ref="AV350:AV356"/>
    <mergeCell ref="O354:O360"/>
    <mergeCell ref="P354:P360"/>
    <mergeCell ref="Q354:Q360"/>
    <mergeCell ref="R354:R360"/>
    <mergeCell ref="S354:S360"/>
    <mergeCell ref="T354:T360"/>
    <mergeCell ref="I354:I360"/>
    <mergeCell ref="J354:J360"/>
    <mergeCell ref="K354:K360"/>
    <mergeCell ref="L354:L360"/>
    <mergeCell ref="M354:M360"/>
    <mergeCell ref="AY358:AY363"/>
    <mergeCell ref="AN359:AP359"/>
    <mergeCell ref="AN360:AP360"/>
    <mergeCell ref="AW350:AW356"/>
    <mergeCell ref="AX350:AX357"/>
    <mergeCell ref="AY350:AY357"/>
    <mergeCell ref="AR351:AR356"/>
    <mergeCell ref="AS351:AS356"/>
    <mergeCell ref="AT351:AT356"/>
    <mergeCell ref="AU351:AU356"/>
    <mergeCell ref="D361:E361"/>
    <mergeCell ref="AN361:AP361"/>
    <mergeCell ref="D362:E362"/>
    <mergeCell ref="AN362:AP362"/>
    <mergeCell ref="D363:E365"/>
    <mergeCell ref="F363:AJ363"/>
    <mergeCell ref="AN363:AP363"/>
    <mergeCell ref="AG354:AG360"/>
    <mergeCell ref="AH354:AH360"/>
    <mergeCell ref="AI354:AI360"/>
    <mergeCell ref="AJ354:AJ360"/>
    <mergeCell ref="AL357:AP357"/>
    <mergeCell ref="AL358:AM363"/>
    <mergeCell ref="AN358:AP358"/>
    <mergeCell ref="AA354:AA360"/>
    <mergeCell ref="AB354:AB360"/>
    <mergeCell ref="X354:X360"/>
    <mergeCell ref="Y354:Y360"/>
    <mergeCell ref="Z354:Z360"/>
    <mergeCell ref="F364:AJ364"/>
    <mergeCell ref="AL364:AP364"/>
    <mergeCell ref="F365:AJ365"/>
    <mergeCell ref="AL365:AP365"/>
  </mergeCells>
  <phoneticPr fontId="1"/>
  <conditionalFormatting sqref="F9:AJ9">
    <cfRule type="cellIs" dxfId="437" priority="293" operator="equal">
      <formula>4</formula>
    </cfRule>
    <cfRule type="cellIs" dxfId="436" priority="294" operator="equal">
      <formula>2</formula>
    </cfRule>
    <cfRule type="cellIs" dxfId="435" priority="292" operator="equal">
      <formula>6</formula>
    </cfRule>
  </conditionalFormatting>
  <conditionalFormatting sqref="F11:AJ11">
    <cfRule type="cellIs" dxfId="434" priority="298" operator="equal">
      <formula>"日"</formula>
    </cfRule>
    <cfRule type="cellIs" dxfId="433" priority="299" operator="equal">
      <formula>"土"</formula>
    </cfRule>
  </conditionalFormatting>
  <conditionalFormatting sqref="F40:AJ40">
    <cfRule type="cellIs" dxfId="432" priority="284" operator="equal">
      <formula>2</formula>
    </cfRule>
    <cfRule type="cellIs" dxfId="431" priority="283" operator="equal">
      <formula>4</formula>
    </cfRule>
    <cfRule type="cellIs" dxfId="430" priority="282" operator="equal">
      <formula>6</formula>
    </cfRule>
  </conditionalFormatting>
  <conditionalFormatting sqref="F42:AJ42">
    <cfRule type="cellIs" dxfId="429" priority="289" operator="equal">
      <formula>"土"</formula>
    </cfRule>
    <cfRule type="cellIs" dxfId="428" priority="288" operator="equal">
      <formula>"日"</formula>
    </cfRule>
  </conditionalFormatting>
  <conditionalFormatting sqref="F71:AJ71">
    <cfRule type="cellIs" dxfId="427" priority="266" operator="equal">
      <formula>6</formula>
    </cfRule>
    <cfRule type="cellIs" dxfId="426" priority="267" operator="equal">
      <formula>4</formula>
    </cfRule>
    <cfRule type="cellIs" dxfId="425" priority="268" operator="equal">
      <formula>2</formula>
    </cfRule>
  </conditionalFormatting>
  <conditionalFormatting sqref="F73:AJ73">
    <cfRule type="cellIs" dxfId="424" priority="272" operator="equal">
      <formula>"日"</formula>
    </cfRule>
    <cfRule type="cellIs" dxfId="423" priority="273" operator="equal">
      <formula>"土"</formula>
    </cfRule>
  </conditionalFormatting>
  <conditionalFormatting sqref="F102:AJ102">
    <cfRule type="cellIs" dxfId="422" priority="258" operator="equal">
      <formula>2</formula>
    </cfRule>
    <cfRule type="cellIs" dxfId="421" priority="257" operator="equal">
      <formula>4</formula>
    </cfRule>
    <cfRule type="cellIs" dxfId="420" priority="256" operator="equal">
      <formula>6</formula>
    </cfRule>
  </conditionalFormatting>
  <conditionalFormatting sqref="F104:AJ104">
    <cfRule type="cellIs" dxfId="419" priority="262" operator="equal">
      <formula>"日"</formula>
    </cfRule>
    <cfRule type="cellIs" dxfId="418" priority="263" operator="equal">
      <formula>"土"</formula>
    </cfRule>
  </conditionalFormatting>
  <conditionalFormatting sqref="F133:AJ133">
    <cfRule type="cellIs" dxfId="417" priority="246" operator="equal">
      <formula>6</formula>
    </cfRule>
    <cfRule type="cellIs" dxfId="416" priority="247" operator="equal">
      <formula>4</formula>
    </cfRule>
    <cfRule type="cellIs" dxfId="415" priority="248" operator="equal">
      <formula>2</formula>
    </cfRule>
  </conditionalFormatting>
  <conditionalFormatting sqref="F135:AJ135">
    <cfRule type="cellIs" dxfId="414" priority="252" operator="equal">
      <formula>"日"</formula>
    </cfRule>
    <cfRule type="cellIs" dxfId="413" priority="253" operator="equal">
      <formula>"土"</formula>
    </cfRule>
  </conditionalFormatting>
  <conditionalFormatting sqref="F164:AJ164">
    <cfRule type="cellIs" dxfId="412" priority="236" operator="equal">
      <formula>6</formula>
    </cfRule>
    <cfRule type="cellIs" dxfId="411" priority="237" operator="equal">
      <formula>4</formula>
    </cfRule>
    <cfRule type="cellIs" dxfId="410" priority="238" operator="equal">
      <formula>2</formula>
    </cfRule>
  </conditionalFormatting>
  <conditionalFormatting sqref="F166:AJ166">
    <cfRule type="cellIs" dxfId="409" priority="242" operator="equal">
      <formula>"日"</formula>
    </cfRule>
    <cfRule type="cellIs" dxfId="408" priority="243" operator="equal">
      <formula>"土"</formula>
    </cfRule>
  </conditionalFormatting>
  <conditionalFormatting sqref="F195:AJ195">
    <cfRule type="cellIs" dxfId="407" priority="226" operator="equal">
      <formula>6</formula>
    </cfRule>
    <cfRule type="cellIs" dxfId="406" priority="228" operator="equal">
      <formula>2</formula>
    </cfRule>
    <cfRule type="cellIs" dxfId="405" priority="227" operator="equal">
      <formula>4</formula>
    </cfRule>
  </conditionalFormatting>
  <conditionalFormatting sqref="F197:AJ197">
    <cfRule type="cellIs" dxfId="404" priority="232" operator="equal">
      <formula>"日"</formula>
    </cfRule>
    <cfRule type="cellIs" dxfId="403" priority="233" operator="equal">
      <formula>"土"</formula>
    </cfRule>
  </conditionalFormatting>
  <conditionalFormatting sqref="F226:AJ226">
    <cfRule type="cellIs" dxfId="402" priority="218" operator="equal">
      <formula>2</formula>
    </cfRule>
    <cfRule type="cellIs" dxfId="401" priority="216" operator="equal">
      <formula>6</formula>
    </cfRule>
    <cfRule type="cellIs" dxfId="400" priority="217" operator="equal">
      <formula>4</formula>
    </cfRule>
  </conditionalFormatting>
  <conditionalFormatting sqref="F228:AJ228">
    <cfRule type="cellIs" dxfId="399" priority="223" operator="equal">
      <formula>"土"</formula>
    </cfRule>
    <cfRule type="cellIs" dxfId="398" priority="222" operator="equal">
      <formula>"日"</formula>
    </cfRule>
  </conditionalFormatting>
  <conditionalFormatting sqref="F257:AJ257">
    <cfRule type="cellIs" dxfId="397" priority="206" operator="equal">
      <formula>6</formula>
    </cfRule>
    <cfRule type="cellIs" dxfId="396" priority="208" operator="equal">
      <formula>2</formula>
    </cfRule>
    <cfRule type="cellIs" dxfId="395" priority="207" operator="equal">
      <formula>4</formula>
    </cfRule>
  </conditionalFormatting>
  <conditionalFormatting sqref="F259:AJ259">
    <cfRule type="cellIs" dxfId="394" priority="213" operator="equal">
      <formula>"土"</formula>
    </cfRule>
    <cfRule type="cellIs" dxfId="393" priority="212" operator="equal">
      <formula>"日"</formula>
    </cfRule>
  </conditionalFormatting>
  <conditionalFormatting sqref="F288:AJ288">
    <cfRule type="cellIs" dxfId="392" priority="197" operator="equal">
      <formula>4</formula>
    </cfRule>
    <cfRule type="cellIs" dxfId="391" priority="196" operator="equal">
      <formula>6</formula>
    </cfRule>
    <cfRule type="cellIs" dxfId="390" priority="198" operator="equal">
      <formula>2</formula>
    </cfRule>
  </conditionalFormatting>
  <conditionalFormatting sqref="F290:AJ290">
    <cfRule type="cellIs" dxfId="389" priority="203" operator="equal">
      <formula>"土"</formula>
    </cfRule>
    <cfRule type="cellIs" dxfId="388" priority="202" operator="equal">
      <formula>"日"</formula>
    </cfRule>
  </conditionalFormatting>
  <conditionalFormatting sqref="F319:AJ319">
    <cfRule type="cellIs" dxfId="387" priority="186" operator="equal">
      <formula>6</formula>
    </cfRule>
    <cfRule type="cellIs" dxfId="386" priority="187" operator="equal">
      <formula>4</formula>
    </cfRule>
    <cfRule type="cellIs" dxfId="385" priority="188" operator="equal">
      <formula>2</formula>
    </cfRule>
  </conditionalFormatting>
  <conditionalFormatting sqref="F321:AJ321">
    <cfRule type="cellIs" dxfId="384" priority="192" operator="equal">
      <formula>"日"</formula>
    </cfRule>
    <cfRule type="cellIs" dxfId="383" priority="193" operator="equal">
      <formula>"土"</formula>
    </cfRule>
  </conditionalFormatting>
  <conditionalFormatting sqref="F350:AJ350">
    <cfRule type="cellIs" dxfId="382" priority="176" operator="equal">
      <formula>6</formula>
    </cfRule>
    <cfRule type="cellIs" dxfId="381" priority="177" operator="equal">
      <formula>4</formula>
    </cfRule>
    <cfRule type="cellIs" dxfId="380" priority="178" operator="equal">
      <formula>2</formula>
    </cfRule>
  </conditionalFormatting>
  <conditionalFormatting sqref="F352:AJ352">
    <cfRule type="cellIs" dxfId="379" priority="182" operator="equal">
      <formula>"日"</formula>
    </cfRule>
    <cfRule type="cellIs" dxfId="378" priority="183" operator="equal">
      <formula>"土"</formula>
    </cfRule>
  </conditionalFormatting>
  <conditionalFormatting sqref="AQ17:AQ22">
    <cfRule type="cellIs" dxfId="377" priority="174" operator="between">
      <formula>1</formula>
      <formula>6</formula>
    </cfRule>
  </conditionalFormatting>
  <conditionalFormatting sqref="AQ23">
    <cfRule type="cellIs" dxfId="376" priority="276" operator="between">
      <formula>29</formula>
      <formula>31</formula>
    </cfRule>
    <cfRule type="cellIs" dxfId="375" priority="277" operator="between">
      <formula>1</formula>
      <formula>27</formula>
    </cfRule>
  </conditionalFormatting>
  <conditionalFormatting sqref="AQ48:AQ53">
    <cfRule type="cellIs" dxfId="374" priority="21" operator="between">
      <formula>1</formula>
      <formula>6</formula>
    </cfRule>
  </conditionalFormatting>
  <conditionalFormatting sqref="AQ54">
    <cfRule type="cellIs" dxfId="373" priority="98" operator="between">
      <formula>29</formula>
      <formula>31</formula>
    </cfRule>
    <cfRule type="cellIs" dxfId="372" priority="99" operator="between">
      <formula>1</formula>
      <formula>27</formula>
    </cfRule>
  </conditionalFormatting>
  <conditionalFormatting sqref="AQ79:AQ84">
    <cfRule type="cellIs" dxfId="371" priority="19" operator="between">
      <formula>1</formula>
      <formula>6</formula>
    </cfRule>
  </conditionalFormatting>
  <conditionalFormatting sqref="AQ85">
    <cfRule type="cellIs" dxfId="370" priority="91" operator="between">
      <formula>29</formula>
      <formula>31</formula>
    </cfRule>
    <cfRule type="cellIs" dxfId="369" priority="92" operator="between">
      <formula>1</formula>
      <formula>27</formula>
    </cfRule>
  </conditionalFormatting>
  <conditionalFormatting sqref="AQ110:AQ115">
    <cfRule type="cellIs" dxfId="368" priority="17" operator="between">
      <formula>1</formula>
      <formula>6</formula>
    </cfRule>
  </conditionalFormatting>
  <conditionalFormatting sqref="AQ116">
    <cfRule type="cellIs" dxfId="367" priority="85" operator="between">
      <formula>1</formula>
      <formula>27</formula>
    </cfRule>
    <cfRule type="cellIs" dxfId="366" priority="84" operator="between">
      <formula>29</formula>
      <formula>31</formula>
    </cfRule>
  </conditionalFormatting>
  <conditionalFormatting sqref="AQ141:AQ146">
    <cfRule type="cellIs" dxfId="365" priority="15" operator="between">
      <formula>1</formula>
      <formula>6</formula>
    </cfRule>
  </conditionalFormatting>
  <conditionalFormatting sqref="AQ147">
    <cfRule type="cellIs" dxfId="364" priority="78" operator="between">
      <formula>1</formula>
      <formula>27</formula>
    </cfRule>
    <cfRule type="cellIs" dxfId="363" priority="77" operator="between">
      <formula>29</formula>
      <formula>31</formula>
    </cfRule>
  </conditionalFormatting>
  <conditionalFormatting sqref="AQ172:AQ177">
    <cfRule type="cellIs" dxfId="362" priority="13" operator="between">
      <formula>1</formula>
      <formula>6</formula>
    </cfRule>
  </conditionalFormatting>
  <conditionalFormatting sqref="AQ178">
    <cfRule type="cellIs" dxfId="361" priority="71" operator="between">
      <formula>1</formula>
      <formula>27</formula>
    </cfRule>
    <cfRule type="cellIs" dxfId="360" priority="70" operator="between">
      <formula>29</formula>
      <formula>31</formula>
    </cfRule>
  </conditionalFormatting>
  <conditionalFormatting sqref="AQ203:AQ208">
    <cfRule type="cellIs" dxfId="359" priority="11" operator="between">
      <formula>1</formula>
      <formula>6</formula>
    </cfRule>
  </conditionalFormatting>
  <conditionalFormatting sqref="AQ209">
    <cfRule type="cellIs" dxfId="358" priority="64" operator="between">
      <formula>1</formula>
      <formula>27</formula>
    </cfRule>
    <cfRule type="cellIs" dxfId="357" priority="63" operator="between">
      <formula>29</formula>
      <formula>31</formula>
    </cfRule>
  </conditionalFormatting>
  <conditionalFormatting sqref="AQ234:AQ239">
    <cfRule type="cellIs" dxfId="356" priority="9" operator="between">
      <formula>1</formula>
      <formula>6</formula>
    </cfRule>
  </conditionalFormatting>
  <conditionalFormatting sqref="AQ240">
    <cfRule type="cellIs" dxfId="355" priority="57" operator="between">
      <formula>1</formula>
      <formula>27</formula>
    </cfRule>
    <cfRule type="cellIs" dxfId="354" priority="56" operator="between">
      <formula>29</formula>
      <formula>31</formula>
    </cfRule>
  </conditionalFormatting>
  <conditionalFormatting sqref="AQ265:AQ270">
    <cfRule type="cellIs" dxfId="353" priority="7" operator="between">
      <formula>1</formula>
      <formula>6</formula>
    </cfRule>
  </conditionalFormatting>
  <conditionalFormatting sqref="AQ271">
    <cfRule type="cellIs" dxfId="352" priority="50" operator="between">
      <formula>1</formula>
      <formula>27</formula>
    </cfRule>
    <cfRule type="cellIs" dxfId="351" priority="49" operator="between">
      <formula>29</formula>
      <formula>31</formula>
    </cfRule>
  </conditionalFormatting>
  <conditionalFormatting sqref="AQ296:AQ301">
    <cfRule type="cellIs" dxfId="350" priority="5" operator="between">
      <formula>1</formula>
      <formula>6</formula>
    </cfRule>
  </conditionalFormatting>
  <conditionalFormatting sqref="AQ302">
    <cfRule type="cellIs" dxfId="349" priority="42" operator="between">
      <formula>29</formula>
      <formula>31</formula>
    </cfRule>
    <cfRule type="cellIs" dxfId="348" priority="43" operator="between">
      <formula>1</formula>
      <formula>27</formula>
    </cfRule>
  </conditionalFormatting>
  <conditionalFormatting sqref="AQ327:AQ332">
    <cfRule type="cellIs" dxfId="347" priority="3" operator="between">
      <formula>1</formula>
      <formula>6</formula>
    </cfRule>
  </conditionalFormatting>
  <conditionalFormatting sqref="AQ333">
    <cfRule type="cellIs" dxfId="346" priority="35" operator="between">
      <formula>29</formula>
      <formula>31</formula>
    </cfRule>
    <cfRule type="cellIs" dxfId="345" priority="36" operator="between">
      <formula>1</formula>
      <formula>27</formula>
    </cfRule>
  </conditionalFormatting>
  <conditionalFormatting sqref="AQ358:AQ363">
    <cfRule type="cellIs" dxfId="344" priority="1" operator="between">
      <formula>1</formula>
      <formula>6</formula>
    </cfRule>
  </conditionalFormatting>
  <conditionalFormatting sqref="AQ364">
    <cfRule type="cellIs" dxfId="343" priority="28" operator="between">
      <formula>29</formula>
      <formula>31</formula>
    </cfRule>
    <cfRule type="cellIs" dxfId="342" priority="29" operator="between">
      <formula>1</formula>
      <formula>27</formula>
    </cfRule>
  </conditionalFormatting>
  <conditionalFormatting sqref="AU23">
    <cfRule type="cellIs" dxfId="341" priority="172" operator="equal">
      <formula>1</formula>
    </cfRule>
    <cfRule type="cellIs" dxfId="340" priority="171" operator="equal">
      <formula>2</formula>
    </cfRule>
    <cfRule type="cellIs" dxfId="339" priority="170" operator="greaterThanOrEqual">
      <formula>3</formula>
    </cfRule>
  </conditionalFormatting>
  <conditionalFormatting sqref="AU54">
    <cfRule type="cellIs" dxfId="338" priority="95" operator="equal">
      <formula>1</formula>
    </cfRule>
    <cfRule type="cellIs" dxfId="337" priority="93" operator="greaterThanOrEqual">
      <formula>3</formula>
    </cfRule>
    <cfRule type="cellIs" dxfId="336" priority="94" operator="equal">
      <formula>2</formula>
    </cfRule>
  </conditionalFormatting>
  <conditionalFormatting sqref="AU85">
    <cfRule type="cellIs" dxfId="335" priority="86" operator="greaterThanOrEqual">
      <formula>3</formula>
    </cfRule>
    <cfRule type="cellIs" dxfId="334" priority="87" operator="equal">
      <formula>2</formula>
    </cfRule>
    <cfRule type="cellIs" dxfId="333" priority="88" operator="equal">
      <formula>1</formula>
    </cfRule>
  </conditionalFormatting>
  <conditionalFormatting sqref="AU116">
    <cfRule type="cellIs" dxfId="332" priority="81" operator="equal">
      <formula>1</formula>
    </cfRule>
    <cfRule type="cellIs" dxfId="331" priority="79" operator="greaterThanOrEqual">
      <formula>3</formula>
    </cfRule>
    <cfRule type="cellIs" dxfId="330" priority="80" operator="equal">
      <formula>2</formula>
    </cfRule>
  </conditionalFormatting>
  <conditionalFormatting sqref="AU147">
    <cfRule type="cellIs" dxfId="329" priority="74" operator="equal">
      <formula>1</formula>
    </cfRule>
    <cfRule type="cellIs" dxfId="328" priority="73" operator="equal">
      <formula>2</formula>
    </cfRule>
    <cfRule type="cellIs" dxfId="327" priority="72" operator="greaterThanOrEqual">
      <formula>3</formula>
    </cfRule>
  </conditionalFormatting>
  <conditionalFormatting sqref="AU178">
    <cfRule type="cellIs" dxfId="326" priority="66" operator="equal">
      <formula>2</formula>
    </cfRule>
    <cfRule type="cellIs" dxfId="325" priority="67" operator="equal">
      <formula>1</formula>
    </cfRule>
    <cfRule type="cellIs" dxfId="324" priority="65" operator="greaterThanOrEqual">
      <formula>3</formula>
    </cfRule>
  </conditionalFormatting>
  <conditionalFormatting sqref="AU209">
    <cfRule type="cellIs" dxfId="323" priority="58" operator="greaterThanOrEqual">
      <formula>3</formula>
    </cfRule>
    <cfRule type="cellIs" dxfId="322" priority="59" operator="equal">
      <formula>2</formula>
    </cfRule>
    <cfRule type="cellIs" dxfId="321" priority="60" operator="equal">
      <formula>1</formula>
    </cfRule>
  </conditionalFormatting>
  <conditionalFormatting sqref="AU240">
    <cfRule type="cellIs" dxfId="320" priority="51" operator="greaterThanOrEqual">
      <formula>3</formula>
    </cfRule>
    <cfRule type="cellIs" dxfId="319" priority="52" operator="equal">
      <formula>2</formula>
    </cfRule>
    <cfRule type="cellIs" dxfId="318" priority="53" operator="equal">
      <formula>1</formula>
    </cfRule>
  </conditionalFormatting>
  <conditionalFormatting sqref="AU271">
    <cfRule type="cellIs" dxfId="317" priority="46" operator="equal">
      <formula>1</formula>
    </cfRule>
    <cfRule type="cellIs" dxfId="316" priority="44" operator="greaterThanOrEqual">
      <formula>3</formula>
    </cfRule>
    <cfRule type="cellIs" dxfId="315" priority="45" operator="equal">
      <formula>2</formula>
    </cfRule>
  </conditionalFormatting>
  <conditionalFormatting sqref="AU302">
    <cfRule type="cellIs" dxfId="314" priority="39" operator="equal">
      <formula>1</formula>
    </cfRule>
    <cfRule type="cellIs" dxfId="313" priority="38" operator="equal">
      <formula>2</formula>
    </cfRule>
    <cfRule type="cellIs" dxfId="312" priority="37" operator="greaterThanOrEqual">
      <formula>3</formula>
    </cfRule>
  </conditionalFormatting>
  <conditionalFormatting sqref="AU333">
    <cfRule type="cellIs" dxfId="311" priority="31" operator="equal">
      <formula>2</formula>
    </cfRule>
    <cfRule type="cellIs" dxfId="310" priority="32" operator="equal">
      <formula>1</formula>
    </cfRule>
    <cfRule type="cellIs" dxfId="309" priority="30" operator="greaterThanOrEqual">
      <formula>3</formula>
    </cfRule>
  </conditionalFormatting>
  <conditionalFormatting sqref="AU364">
    <cfRule type="cellIs" dxfId="308" priority="25" operator="equal">
      <formula>1</formula>
    </cfRule>
    <cfRule type="cellIs" dxfId="307" priority="24" operator="equal">
      <formula>2</formula>
    </cfRule>
    <cfRule type="cellIs" dxfId="306" priority="23" operator="greaterThanOrEqual">
      <formula>3</formula>
    </cfRule>
  </conditionalFormatting>
  <conditionalFormatting sqref="AW17:AW24">
    <cfRule type="cellIs" dxfId="305" priority="280" operator="lessThanOrEqual">
      <formula>0.284</formula>
    </cfRule>
    <cfRule type="cellIs" dxfId="304" priority="281" operator="greaterThanOrEqual">
      <formula>0.285</formula>
    </cfRule>
    <cfRule type="cellIs" dxfId="303" priority="279" operator="equal">
      <formula>"***"</formula>
    </cfRule>
  </conditionalFormatting>
  <conditionalFormatting sqref="AW48:AW55">
    <cfRule type="cellIs" dxfId="302" priority="168" operator="lessThanOrEqual">
      <formula>0.284</formula>
    </cfRule>
    <cfRule type="cellIs" dxfId="301" priority="169" operator="greaterThanOrEqual">
      <formula>0.285</formula>
    </cfRule>
    <cfRule type="cellIs" dxfId="300" priority="167" operator="equal">
      <formula>"***"</formula>
    </cfRule>
  </conditionalFormatting>
  <conditionalFormatting sqref="AW79:AW86">
    <cfRule type="cellIs" dxfId="299" priority="164" operator="lessThanOrEqual">
      <formula>0.284</formula>
    </cfRule>
    <cfRule type="cellIs" dxfId="298" priority="165" operator="greaterThanOrEqual">
      <formula>0.285</formula>
    </cfRule>
    <cfRule type="cellIs" dxfId="297" priority="163" operator="equal">
      <formula>"***"</formula>
    </cfRule>
  </conditionalFormatting>
  <conditionalFormatting sqref="AW110:AW117">
    <cfRule type="cellIs" dxfId="296" priority="159" operator="equal">
      <formula>"***"</formula>
    </cfRule>
    <cfRule type="cellIs" dxfId="295" priority="160" operator="lessThanOrEqual">
      <formula>0.284</formula>
    </cfRule>
    <cfRule type="cellIs" dxfId="294" priority="161" operator="greaterThanOrEqual">
      <formula>0.285</formula>
    </cfRule>
  </conditionalFormatting>
  <conditionalFormatting sqref="AW141:AW148">
    <cfRule type="cellIs" dxfId="293" priority="155" operator="equal">
      <formula>"***"</formula>
    </cfRule>
    <cfRule type="cellIs" dxfId="292" priority="156" operator="lessThanOrEqual">
      <formula>0.284</formula>
    </cfRule>
    <cfRule type="cellIs" dxfId="291" priority="157" operator="greaterThanOrEqual">
      <formula>0.285</formula>
    </cfRule>
  </conditionalFormatting>
  <conditionalFormatting sqref="AW172:AW179">
    <cfRule type="cellIs" dxfId="290" priority="152" operator="lessThanOrEqual">
      <formula>0.284</formula>
    </cfRule>
    <cfRule type="cellIs" dxfId="289" priority="153" operator="greaterThanOrEqual">
      <formula>0.285</formula>
    </cfRule>
    <cfRule type="cellIs" dxfId="288" priority="151" operator="equal">
      <formula>"***"</formula>
    </cfRule>
  </conditionalFormatting>
  <conditionalFormatting sqref="AW203:AW210">
    <cfRule type="cellIs" dxfId="287" priority="148" operator="lessThanOrEqual">
      <formula>0.284</formula>
    </cfRule>
    <cfRule type="cellIs" dxfId="286" priority="149" operator="greaterThanOrEqual">
      <formula>0.285</formula>
    </cfRule>
    <cfRule type="cellIs" dxfId="285" priority="147" operator="equal">
      <formula>"***"</formula>
    </cfRule>
  </conditionalFormatting>
  <conditionalFormatting sqref="AW234:AW241">
    <cfRule type="cellIs" dxfId="284" priority="143" operator="equal">
      <formula>"***"</formula>
    </cfRule>
    <cfRule type="cellIs" dxfId="283" priority="144" operator="lessThanOrEqual">
      <formula>0.284</formula>
    </cfRule>
    <cfRule type="cellIs" dxfId="282" priority="145" operator="greaterThanOrEqual">
      <formula>0.285</formula>
    </cfRule>
  </conditionalFormatting>
  <conditionalFormatting sqref="AW265:AW272">
    <cfRule type="cellIs" dxfId="281" priority="139" operator="equal">
      <formula>"***"</formula>
    </cfRule>
    <cfRule type="cellIs" dxfId="280" priority="140" operator="lessThanOrEqual">
      <formula>0.284</formula>
    </cfRule>
    <cfRule type="cellIs" dxfId="279" priority="141" operator="greaterThanOrEqual">
      <formula>0.285</formula>
    </cfRule>
  </conditionalFormatting>
  <conditionalFormatting sqref="AW296:AW303">
    <cfRule type="cellIs" dxfId="278" priority="137" operator="greaterThanOrEqual">
      <formula>0.285</formula>
    </cfRule>
    <cfRule type="cellIs" dxfId="277" priority="136" operator="lessThanOrEqual">
      <formula>0.284</formula>
    </cfRule>
    <cfRule type="cellIs" dxfId="276" priority="135" operator="equal">
      <formula>"***"</formula>
    </cfRule>
  </conditionalFormatting>
  <conditionalFormatting sqref="AW327:AW334">
    <cfRule type="cellIs" dxfId="275" priority="131" operator="greaterThanOrEqual">
      <formula>0.285</formula>
    </cfRule>
    <cfRule type="cellIs" dxfId="274" priority="129" operator="equal">
      <formula>"***"</formula>
    </cfRule>
    <cfRule type="cellIs" dxfId="273" priority="130" operator="lessThanOrEqual">
      <formula>0.284</formula>
    </cfRule>
  </conditionalFormatting>
  <conditionalFormatting sqref="AW358:AW365">
    <cfRule type="cellIs" dxfId="272" priority="125" operator="equal">
      <formula>"***"</formula>
    </cfRule>
    <cfRule type="cellIs" dxfId="271" priority="127" operator="greaterThanOrEqual">
      <formula>0.285</formula>
    </cfRule>
    <cfRule type="cellIs" dxfId="270" priority="126" operator="lessThanOrEqual">
      <formula>0.284</formula>
    </cfRule>
  </conditionalFormatting>
  <conditionalFormatting sqref="AX17:AX22 AY23:AY24 AX48:AX53 AY54:AY55 AX79:AX84 AY85:AY86 AX110:AX115 AY116:AY117 AX141:AX146 AY147:AY148 AX172:AX177 AY178:AY179 AX203:AX208 AY209:AY210 AX234:AX239 AY240:AY241 AX265:AX270 AY271:AY272 AY302:AY303 AX327:AX332 AY333:AY334 AX358:AX363 AY364:AY365">
    <cfRule type="cellIs" dxfId="269" priority="173" operator="equal">
      <formula>"○"</formula>
    </cfRule>
  </conditionalFormatting>
  <conditionalFormatting sqref="AX17:AX22 AY23:AY24 AY54:AY55 AY85:AY86 AY116:AY117 AY147:AY148 AY178:AY179 AY209:AY210 AY240:AY241 AY271:AY272 AY302:AY303 AY333:AY334 AY364:AY365">
    <cfRule type="cellIs" dxfId="268" priority="278" operator="equal">
      <formula>"×"</formula>
    </cfRule>
  </conditionalFormatting>
  <conditionalFormatting sqref="AX48:AX53">
    <cfRule type="cellIs" dxfId="267" priority="166" operator="equal">
      <formula>"×"</formula>
    </cfRule>
  </conditionalFormatting>
  <conditionalFormatting sqref="AX79:AX84">
    <cfRule type="cellIs" dxfId="266" priority="162" operator="equal">
      <formula>"×"</formula>
    </cfRule>
  </conditionalFormatting>
  <conditionalFormatting sqref="AX110:AX115">
    <cfRule type="cellIs" dxfId="265" priority="158" operator="equal">
      <formula>"×"</formula>
    </cfRule>
  </conditionalFormatting>
  <conditionalFormatting sqref="AX141:AX146">
    <cfRule type="cellIs" dxfId="264" priority="154" operator="equal">
      <formula>"×"</formula>
    </cfRule>
  </conditionalFormatting>
  <conditionalFormatting sqref="AX172:AX177">
    <cfRule type="cellIs" dxfId="263" priority="150" operator="equal">
      <formula>"×"</formula>
    </cfRule>
  </conditionalFormatting>
  <conditionalFormatting sqref="AX203:AX208">
    <cfRule type="cellIs" dxfId="262" priority="146" operator="equal">
      <formula>"×"</formula>
    </cfRule>
  </conditionalFormatting>
  <conditionalFormatting sqref="AX234:AX239">
    <cfRule type="cellIs" dxfId="261" priority="142" operator="equal">
      <formula>"×"</formula>
    </cfRule>
  </conditionalFormatting>
  <conditionalFormatting sqref="AX265:AX270">
    <cfRule type="cellIs" dxfId="260" priority="138" operator="equal">
      <formula>"×"</formula>
    </cfRule>
  </conditionalFormatting>
  <conditionalFormatting sqref="AX296:AX301">
    <cfRule type="cellIs" dxfId="259" priority="133" operator="equal">
      <formula>"○"</formula>
    </cfRule>
    <cfRule type="cellIs" dxfId="258" priority="132" operator="equal">
      <formula>"×"</formula>
    </cfRule>
  </conditionalFormatting>
  <conditionalFormatting sqref="AX327:AX332">
    <cfRule type="cellIs" dxfId="257" priority="128" operator="equal">
      <formula>"×"</formula>
    </cfRule>
  </conditionalFormatting>
  <conditionalFormatting sqref="AX358:AX363">
    <cfRule type="cellIs" dxfId="256" priority="124" operator="equal">
      <formula>"×"</formula>
    </cfRule>
  </conditionalFormatting>
  <conditionalFormatting sqref="AY17">
    <cfRule type="cellIs" dxfId="255" priority="104" operator="equal">
      <formula>"×"</formula>
    </cfRule>
    <cfRule type="cellIs" dxfId="254" priority="105" operator="equal">
      <formula>"○"</formula>
    </cfRule>
  </conditionalFormatting>
  <conditionalFormatting sqref="AY48">
    <cfRule type="cellIs" dxfId="253" priority="106" operator="equal">
      <formula>"×"</formula>
    </cfRule>
    <cfRule type="cellIs" dxfId="252" priority="107" operator="equal">
      <formula>"○"</formula>
    </cfRule>
  </conditionalFormatting>
  <conditionalFormatting sqref="AY79">
    <cfRule type="cellIs" dxfId="251" priority="108" operator="equal">
      <formula>"×"</formula>
    </cfRule>
    <cfRule type="cellIs" dxfId="250" priority="109" operator="equal">
      <formula>"○"</formula>
    </cfRule>
  </conditionalFormatting>
  <conditionalFormatting sqref="AY110">
    <cfRule type="cellIs" dxfId="249" priority="111" operator="equal">
      <formula>"○"</formula>
    </cfRule>
    <cfRule type="cellIs" dxfId="248" priority="110" operator="equal">
      <formula>"×"</formula>
    </cfRule>
  </conditionalFormatting>
  <conditionalFormatting sqref="AY141">
    <cfRule type="cellIs" dxfId="247" priority="113" operator="equal">
      <formula>"○"</formula>
    </cfRule>
    <cfRule type="cellIs" dxfId="246" priority="112" operator="equal">
      <formula>"×"</formula>
    </cfRule>
  </conditionalFormatting>
  <conditionalFormatting sqref="AY172">
    <cfRule type="cellIs" dxfId="245" priority="114" operator="equal">
      <formula>"×"</formula>
    </cfRule>
    <cfRule type="cellIs" dxfId="244" priority="115" operator="equal">
      <formula>"○"</formula>
    </cfRule>
  </conditionalFormatting>
  <conditionalFormatting sqref="AY203">
    <cfRule type="cellIs" dxfId="243" priority="117" operator="equal">
      <formula>"○"</formula>
    </cfRule>
    <cfRule type="cellIs" dxfId="242" priority="116" operator="equal">
      <formula>"×"</formula>
    </cfRule>
  </conditionalFormatting>
  <conditionalFormatting sqref="AY234">
    <cfRule type="cellIs" dxfId="241" priority="119" operator="equal">
      <formula>"○"</formula>
    </cfRule>
    <cfRule type="cellIs" dxfId="240" priority="118" operator="equal">
      <formula>"×"</formula>
    </cfRule>
  </conditionalFormatting>
  <conditionalFormatting sqref="AY265">
    <cfRule type="cellIs" dxfId="239" priority="121" operator="equal">
      <formula>"○"</formula>
    </cfRule>
    <cfRule type="cellIs" dxfId="238" priority="120" operator="equal">
      <formula>"×"</formula>
    </cfRule>
  </conditionalFormatting>
  <conditionalFormatting sqref="AY296">
    <cfRule type="cellIs" dxfId="237" priority="123" operator="equal">
      <formula>"○"</formula>
    </cfRule>
    <cfRule type="cellIs" dxfId="236" priority="122" operator="equal">
      <formula>"×"</formula>
    </cfRule>
  </conditionalFormatting>
  <conditionalFormatting sqref="AY327">
    <cfRule type="cellIs" dxfId="235" priority="102" operator="equal">
      <formula>"×"</formula>
    </cfRule>
    <cfRule type="cellIs" dxfId="234" priority="103" operator="equal">
      <formula>"○"</formula>
    </cfRule>
  </conditionalFormatting>
  <conditionalFormatting sqref="AY358">
    <cfRule type="cellIs" dxfId="233" priority="101" operator="equal">
      <formula>"○"</formula>
    </cfRule>
    <cfRule type="cellIs" dxfId="232" priority="100" operator="equal">
      <formula>"×"</formula>
    </cfRule>
  </conditionalFormatting>
  <dataValidations count="4">
    <dataValidation type="list" allowBlank="1" showInputMessage="1" showErrorMessage="1" sqref="AY302:AY303 AX296:AX301 AY23:AY24 AX48:AX53 AY54:AY55 AX79:AX84 AY85:AY86 AX110:AX115 AY116:AY117 AX141:AX146 AY147:AY148 AX172:AX177 AY178:AY179 AX203:AX208 AY209:AY210 AX234:AX239 AY240:AY241 AX265:AX270 AY271:AY272 AX327:AX332 AY333:AY334 AX17:AX22 AY364:AY365 AX358:AX363" xr:uid="{029E73FB-239A-4D6E-92B8-45441A47B917}">
      <formula1>"○,×,－"</formula1>
    </dataValidation>
    <dataValidation type="list" allowBlank="1" showInputMessage="1" showErrorMessage="1" sqref="F12:AJ12 F43:AJ43 F322:AJ322 F74:AJ74 F105:AJ105 F136:AJ136 F167:AJ167 F198:AJ198 F229:AJ229 F260:AJ260 F291:AJ291 F353:AJ353" xr:uid="{05417525-8C6F-45EB-B3AF-1AB3A6D1831A}">
      <formula1>"晴,曇,雨,雪,"</formula1>
    </dataValidation>
    <dataValidation type="list" allowBlank="1" showInputMessage="1" showErrorMessage="1" sqref="F20:AJ20 F51:AJ51 F82:AJ82 F113:AJ113 F144:AJ144 F175:AJ175 F206:AJ206 F237:AJ237 F268:AJ268 F299:AJ299 F330:AJ330 F361:AJ361" xr:uid="{B4D27B06-B2AA-4A42-B0EF-C8FB9B703252}">
      <formula1>"□,☆,─,"</formula1>
    </dataValidation>
    <dataValidation type="list" allowBlank="1" showInputMessage="1" showErrorMessage="1" sqref="F21:AJ21 F52:AJ52 F83:AJ83 F114:AJ114 F145:AJ145 F176:AJ176 F207:AJ207 F238:AJ238 F269:AJ269 F300:AJ300 F331:AJ331 F362:AJ362" xr:uid="{E9470156-F6A6-42AD-8063-CB1786906170}">
      <formula1>"■,★,▲,◎,─,"</formula1>
    </dataValidation>
  </dataValidations>
  <printOptions horizontalCentered="1"/>
  <pageMargins left="0.19685039370078741" right="0.19685039370078741" top="0.9055118110236221" bottom="0.47244094488188981" header="0.31496062992125984" footer="0.31496062992125984"/>
  <pageSetup paperSize="9" scale="71" fitToHeight="0" orientation="landscape" r:id="rId1"/>
  <rowBreaks count="11" manualBreakCount="11">
    <brk id="37" min="2" max="53" man="1"/>
    <brk id="68" min="2" max="53" man="1"/>
    <brk id="99" min="2" max="53" man="1"/>
    <brk id="130" min="2" max="53" man="1"/>
    <brk id="161" min="2" max="53" man="1"/>
    <brk id="192" min="2" max="53" man="1"/>
    <brk id="223" min="2" max="53" man="1"/>
    <brk id="254" min="2" max="53" man="1"/>
    <brk id="285" min="2" max="53" man="1"/>
    <brk id="316" min="2" max="53" man="1"/>
    <brk id="347" min="2" max="5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1D6B7-DB72-4D4A-B5FF-FD2DBE7ED553}">
  <sheetPr>
    <tabColor theme="8" tint="0.59999389629810485"/>
    <pageSetUpPr fitToPage="1"/>
  </sheetPr>
  <dimension ref="A1:AL47"/>
  <sheetViews>
    <sheetView view="pageBreakPreview" zoomScaleNormal="85" zoomScaleSheetLayoutView="100" workbookViewId="0">
      <selection activeCell="H29" sqref="H29:L31"/>
    </sheetView>
  </sheetViews>
  <sheetFormatPr defaultColWidth="9" defaultRowHeight="19"/>
  <cols>
    <col min="1" max="1" width="7.25" style="72" bestFit="1" customWidth="1"/>
    <col min="2" max="2" width="7.5" style="14" bestFit="1" customWidth="1"/>
    <col min="3" max="3" width="6.5" style="16" bestFit="1" customWidth="1"/>
    <col min="4" max="5" width="6.5" style="16" customWidth="1"/>
    <col min="6" max="7" width="1.75" style="1" customWidth="1"/>
    <col min="8" max="14" width="3.08203125" style="1" customWidth="1"/>
    <col min="15" max="18" width="3.08203125" style="3" customWidth="1"/>
    <col min="19" max="21" width="3.08203125" style="2" customWidth="1"/>
    <col min="22" max="25" width="3.08203125" style="1" customWidth="1"/>
    <col min="26" max="29" width="3.08203125" style="3" customWidth="1"/>
    <col min="30" max="32" width="3.08203125" style="2" customWidth="1"/>
    <col min="33" max="36" width="3.08203125" style="1" customWidth="1"/>
    <col min="37" max="38" width="2" style="1" customWidth="1"/>
    <col min="39" max="16384" width="9" style="1"/>
  </cols>
  <sheetData>
    <row r="1" spans="1:38">
      <c r="A1" s="69" t="s">
        <v>124</v>
      </c>
      <c r="AJ1" s="2" t="s">
        <v>47</v>
      </c>
    </row>
    <row r="2" spans="1:38">
      <c r="A2" s="69" t="s">
        <v>17</v>
      </c>
    </row>
    <row r="3" spans="1:38">
      <c r="A3" s="69" t="s">
        <v>17</v>
      </c>
      <c r="AD3" s="2" t="s">
        <v>118</v>
      </c>
      <c r="AE3" s="247"/>
      <c r="AF3" s="248"/>
      <c r="AG3" s="248"/>
      <c r="AH3" s="248"/>
      <c r="AI3" s="248"/>
      <c r="AJ3" s="248"/>
    </row>
    <row r="4" spans="1:38">
      <c r="A4" s="69" t="s">
        <v>17</v>
      </c>
    </row>
    <row r="5" spans="1:38" s="7" customFormat="1">
      <c r="A5" s="69" t="s">
        <v>17</v>
      </c>
      <c r="B5" s="14"/>
      <c r="C5" s="16"/>
      <c r="D5" s="16"/>
      <c r="E5" s="16"/>
      <c r="H5" s="182" t="s">
        <v>80</v>
      </c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4"/>
      <c r="AL5" s="4"/>
    </row>
    <row r="6" spans="1:38" ht="19.5" thickBot="1">
      <c r="A6" s="69" t="s">
        <v>17</v>
      </c>
    </row>
    <row r="7" spans="1:38" s="7" customFormat="1">
      <c r="A7" s="69" t="s">
        <v>17</v>
      </c>
      <c r="B7" s="14"/>
      <c r="C7" s="16"/>
      <c r="D7" s="16"/>
      <c r="E7" s="16"/>
      <c r="H7" s="249" t="s">
        <v>116</v>
      </c>
      <c r="I7" s="250"/>
      <c r="J7" s="250"/>
      <c r="K7" s="250"/>
      <c r="L7" s="250"/>
      <c r="M7" s="250"/>
      <c r="N7" s="251"/>
      <c r="O7" s="252" t="str">
        <f>IF(基本情報入力!L4=0,"",基本情報入力!L4)</f>
        <v/>
      </c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4"/>
      <c r="AK7" s="1"/>
      <c r="AL7" s="1"/>
    </row>
    <row r="8" spans="1:38" s="7" customFormat="1">
      <c r="A8" s="69" t="s">
        <v>17</v>
      </c>
      <c r="B8" s="14"/>
      <c r="C8" s="16"/>
      <c r="D8" s="16"/>
      <c r="E8" s="16"/>
      <c r="H8" s="240" t="s">
        <v>83</v>
      </c>
      <c r="I8" s="241"/>
      <c r="J8" s="241"/>
      <c r="K8" s="241"/>
      <c r="L8" s="241"/>
      <c r="M8" s="241"/>
      <c r="N8" s="242"/>
      <c r="O8" s="246" t="str">
        <f>IF(基本情報入力!L5=0,"",基本情報入力!L5)</f>
        <v/>
      </c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4"/>
      <c r="AG8" s="244"/>
      <c r="AH8" s="244"/>
      <c r="AI8" s="244"/>
      <c r="AJ8" s="245"/>
      <c r="AK8" s="1"/>
      <c r="AL8" s="1"/>
    </row>
    <row r="9" spans="1:38" s="7" customFormat="1">
      <c r="A9" s="69" t="s">
        <v>17</v>
      </c>
      <c r="B9" s="14"/>
      <c r="C9" s="16"/>
      <c r="D9" s="16"/>
      <c r="E9" s="16"/>
      <c r="H9" s="240" t="s">
        <v>115</v>
      </c>
      <c r="I9" s="241"/>
      <c r="J9" s="241"/>
      <c r="K9" s="241"/>
      <c r="L9" s="241"/>
      <c r="M9" s="241"/>
      <c r="N9" s="242"/>
      <c r="O9" s="243" t="str">
        <f>CONCATENATE("令和",IF(基本情報入力!N6=0,"　",基本情報入力!N6),"年",IF(基本情報入力!P6=0,"　",基本情報入力!P6),"月",IF(基本情報入力!R6=0,"　",基本情報入力!R6),"日(",IF(基本情報入力!U6="","　",基本情報入力!U6),") ～ 令和",IF(基本情報入力!N7=0,"　",基本情報入力!N7),"年",IF(基本情報入力!P7=0,"　",基本情報入力!P7),"月",IF(基本情報入力!R7=0,"　",基本情報入力!R7),"日(",IF(基本情報入力!U7="","　",基本情報入力!U7),")")</f>
        <v>令和　年　月　日(　) ～ 令和　年　月　日(　)</v>
      </c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5"/>
      <c r="AK9" s="1"/>
      <c r="AL9" s="1"/>
    </row>
    <row r="10" spans="1:38" s="7" customFormat="1">
      <c r="A10" s="69" t="s">
        <v>17</v>
      </c>
      <c r="B10" s="14"/>
      <c r="C10" s="16"/>
      <c r="D10" s="16"/>
      <c r="E10" s="16"/>
      <c r="H10" s="240" t="s">
        <v>114</v>
      </c>
      <c r="I10" s="241"/>
      <c r="J10" s="241"/>
      <c r="K10" s="241"/>
      <c r="L10" s="241"/>
      <c r="M10" s="241"/>
      <c r="N10" s="242"/>
      <c r="O10" s="243" t="str">
        <f>CONCATENATE("令和",IF(基本情報入力!N8=0,"　",基本情報入力!N8),"年",IF(基本情報入力!P8=0,"　",基本情報入力!P8),"月",IF(基本情報入力!R8=0,"　",基本情報入力!R8),"日(",IF(基本情報入力!U8="","　",基本情報入力!U8),") ～ 令和",IF(基本情報入力!N9=0,"　",基本情報入力!N9),"年",IF(基本情報入力!P9=0,"　",基本情報入力!P9),"月",IF(基本情報入力!R9=0,"　",基本情報入力!R9),"日(",IF(基本情報入力!U9="","　",基本情報入力!U9),")")</f>
        <v>令和　年　月　日(　) ～ 令和　年　月　日(　)</v>
      </c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5"/>
      <c r="AK10" s="1"/>
      <c r="AL10" s="1"/>
    </row>
    <row r="11" spans="1:38" s="7" customFormat="1">
      <c r="A11" s="69" t="s">
        <v>17</v>
      </c>
      <c r="B11" s="14"/>
      <c r="C11" s="16"/>
      <c r="D11" s="16"/>
      <c r="E11" s="16"/>
      <c r="H11" s="106" t="s">
        <v>112</v>
      </c>
      <c r="I11" s="107"/>
      <c r="J11" s="107"/>
      <c r="K11" s="107"/>
      <c r="L11" s="107"/>
      <c r="M11" s="107"/>
      <c r="N11" s="107"/>
      <c r="O11" s="246" t="str">
        <f>IF(基本情報入力!L10=0,"",基本情報入力!L10)</f>
        <v/>
      </c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5"/>
      <c r="AK11" s="1"/>
      <c r="AL11" s="1"/>
    </row>
    <row r="12" spans="1:38" s="7" customFormat="1" ht="19.5" thickBot="1">
      <c r="A12" s="69" t="s">
        <v>17</v>
      </c>
      <c r="B12" s="14"/>
      <c r="C12" s="16"/>
      <c r="D12" s="16"/>
      <c r="E12" s="16"/>
      <c r="H12" s="137" t="s">
        <v>113</v>
      </c>
      <c r="I12" s="138"/>
      <c r="J12" s="138"/>
      <c r="K12" s="138"/>
      <c r="L12" s="138"/>
      <c r="M12" s="138"/>
      <c r="N12" s="138"/>
      <c r="O12" s="192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4"/>
      <c r="AK12" s="1"/>
      <c r="AL12" s="1"/>
    </row>
    <row r="13" spans="1:38" s="7" customFormat="1" ht="19.5" thickBot="1">
      <c r="A13" s="69" t="s">
        <v>17</v>
      </c>
      <c r="B13" s="14" t="s">
        <v>125</v>
      </c>
      <c r="C13" s="16"/>
      <c r="D13" s="16"/>
      <c r="E13" s="16"/>
      <c r="O13" s="10"/>
      <c r="P13" s="10"/>
      <c r="Q13" s="10"/>
      <c r="R13" s="10"/>
      <c r="S13" s="11"/>
      <c r="T13" s="11"/>
      <c r="U13" s="11"/>
      <c r="Z13" s="10"/>
      <c r="AA13" s="10"/>
      <c r="AB13" s="10"/>
      <c r="AC13" s="10"/>
      <c r="AD13" s="11"/>
      <c r="AE13" s="11"/>
      <c r="AF13" s="11"/>
      <c r="AK13" s="1"/>
      <c r="AL13" s="1"/>
    </row>
    <row r="14" spans="1:38" s="13" customFormat="1">
      <c r="A14" s="69" t="s">
        <v>17</v>
      </c>
      <c r="B14" s="65"/>
      <c r="C14" s="66"/>
      <c r="D14" s="237" t="s">
        <v>109</v>
      </c>
      <c r="E14" s="237"/>
      <c r="F14" s="1"/>
      <c r="G14" s="1"/>
      <c r="H14" s="9"/>
      <c r="I14" s="8"/>
      <c r="J14" s="68"/>
      <c r="K14" s="6"/>
      <c r="L14" s="12"/>
      <c r="M14" s="238" t="s">
        <v>37</v>
      </c>
      <c r="N14" s="238"/>
      <c r="O14" s="238"/>
      <c r="P14" s="238"/>
      <c r="Q14" s="238"/>
      <c r="R14" s="238"/>
      <c r="S14" s="238"/>
      <c r="T14" s="238"/>
      <c r="U14" s="239" t="s">
        <v>32</v>
      </c>
      <c r="V14" s="239"/>
      <c r="W14" s="239"/>
      <c r="X14" s="239"/>
      <c r="Y14" s="239"/>
      <c r="Z14" s="239"/>
      <c r="AA14" s="239"/>
      <c r="AB14" s="239"/>
      <c r="AC14" s="151" t="s">
        <v>31</v>
      </c>
      <c r="AD14" s="151"/>
      <c r="AE14" s="151"/>
      <c r="AF14" s="151"/>
      <c r="AG14" s="151"/>
      <c r="AH14" s="151"/>
      <c r="AI14" s="151"/>
      <c r="AJ14" s="230"/>
      <c r="AK14" s="1"/>
      <c r="AL14" s="1"/>
    </row>
    <row r="15" spans="1:38" s="13" customFormat="1">
      <c r="A15" s="69" t="s">
        <v>17</v>
      </c>
      <c r="B15" s="26" t="s">
        <v>76</v>
      </c>
      <c r="C15" s="27" t="s">
        <v>77</v>
      </c>
      <c r="D15" s="20" t="s">
        <v>110</v>
      </c>
      <c r="E15" s="20" t="s">
        <v>111</v>
      </c>
      <c r="F15" s="5"/>
      <c r="G15" s="5"/>
      <c r="H15" s="260" t="s">
        <v>46</v>
      </c>
      <c r="I15" s="261"/>
      <c r="J15" s="262"/>
      <c r="K15" s="263" t="s">
        <v>1</v>
      </c>
      <c r="L15" s="262"/>
      <c r="M15" s="107" t="s">
        <v>35</v>
      </c>
      <c r="N15" s="107"/>
      <c r="O15" s="129"/>
      <c r="P15" s="129"/>
      <c r="Q15" s="129"/>
      <c r="R15" s="129"/>
      <c r="S15" s="129"/>
      <c r="T15" s="129"/>
      <c r="U15" s="107" t="s">
        <v>35</v>
      </c>
      <c r="V15" s="107"/>
      <c r="W15" s="129"/>
      <c r="X15" s="129"/>
      <c r="Y15" s="129"/>
      <c r="Z15" s="129"/>
      <c r="AA15" s="129"/>
      <c r="AB15" s="129"/>
      <c r="AC15" s="107" t="s">
        <v>35</v>
      </c>
      <c r="AD15" s="107"/>
      <c r="AE15" s="129"/>
      <c r="AF15" s="129"/>
      <c r="AG15" s="129"/>
      <c r="AH15" s="129"/>
      <c r="AI15" s="129"/>
      <c r="AJ15" s="264"/>
      <c r="AK15" s="1"/>
      <c r="AL15" s="1"/>
    </row>
    <row r="16" spans="1:38" s="13" customFormat="1">
      <c r="A16" s="69" t="s">
        <v>17</v>
      </c>
      <c r="B16" s="18">
        <v>9</v>
      </c>
      <c r="C16" s="19" t="str" cm="1">
        <f t="array" ref="C16">INDEX('休工計画（実施）表（様式４号）'!$BC$9:$BC$4999,B16)</f>
        <v/>
      </c>
      <c r="D16" s="64">
        <f>IF(C16="",0,1)</f>
        <v>0</v>
      </c>
      <c r="E16" s="64">
        <f>D16-D17</f>
        <v>0</v>
      </c>
      <c r="F16" s="1"/>
      <c r="G16" s="1"/>
      <c r="H16" s="231" t="str">
        <f>IF(C16="","",C16)</f>
        <v/>
      </c>
      <c r="I16" s="232"/>
      <c r="J16" s="233"/>
      <c r="K16" s="234" t="str">
        <f t="shared" ref="K16:K27" si="0">C16</f>
        <v/>
      </c>
      <c r="L16" s="235"/>
      <c r="M16" s="107" t="str" cm="1">
        <f t="array" ref="M16">IF(D16=0,"",INDEX('休工計画（実施）表（様式４号）'!$BD$9:$BD$4999,'休工状況報告書（様式５号）'!B16))</f>
        <v/>
      </c>
      <c r="N16" s="129"/>
      <c r="O16" s="129"/>
      <c r="P16" s="129"/>
      <c r="Q16" s="129"/>
      <c r="R16" s="129"/>
      <c r="S16" s="129"/>
      <c r="T16" s="129"/>
      <c r="U16" s="107" t="str" cm="1">
        <f t="array" ref="U16">IF(D16=0,"",INDEX('休工計画（実施）表（様式４号）'!$BE$9:$BE$4999,'休工状況報告書（様式５号）'!B16))</f>
        <v/>
      </c>
      <c r="V16" s="189"/>
      <c r="W16" s="129"/>
      <c r="X16" s="129"/>
      <c r="Y16" s="129"/>
      <c r="Z16" s="129"/>
      <c r="AA16" s="129"/>
      <c r="AB16" s="129"/>
      <c r="AC16" s="107" t="str" cm="1">
        <f t="array" ref="AC16">IF(D16=0,"",IF(AND(D16=1,E16=0),"－",INDEX('休工計画（実施）表（様式４号）'!$BF$9:$BF$4999,'休工状況報告書（様式５号）'!B16)))</f>
        <v/>
      </c>
      <c r="AD16" s="107"/>
      <c r="AE16" s="107"/>
      <c r="AF16" s="107"/>
      <c r="AG16" s="107"/>
      <c r="AH16" s="107"/>
      <c r="AI16" s="107"/>
      <c r="AJ16" s="236"/>
      <c r="AK16" s="1"/>
      <c r="AL16" s="1"/>
    </row>
    <row r="17" spans="1:37" s="13" customFormat="1">
      <c r="A17" s="69" t="s">
        <v>17</v>
      </c>
      <c r="B17" s="18">
        <f>B16+31</f>
        <v>40</v>
      </c>
      <c r="C17" s="19" t="str" cm="1">
        <f t="array" ref="C17">INDEX('休工計画（実施）表（様式４号）'!$BC$9:$BC$4999,B17)</f>
        <v/>
      </c>
      <c r="D17" s="64">
        <f t="shared" ref="D17:D27" si="1">IF(C17="",0,1)</f>
        <v>0</v>
      </c>
      <c r="E17" s="64">
        <f t="shared" ref="E17:E26" si="2">D17-D18</f>
        <v>0</v>
      </c>
      <c r="F17" s="1"/>
      <c r="G17" s="1"/>
      <c r="H17" s="231" t="str">
        <f t="shared" ref="H17:H27" si="3">IF(C17="","",IF(YEAR(C17)=YEAR(C16),"",C17))</f>
        <v/>
      </c>
      <c r="I17" s="232"/>
      <c r="J17" s="232"/>
      <c r="K17" s="234" t="str">
        <f t="shared" si="0"/>
        <v/>
      </c>
      <c r="L17" s="235"/>
      <c r="M17" s="107" t="str" cm="1">
        <f t="array" ref="M17">IF(D17=0,"",INDEX('休工計画（実施）表（様式４号）'!$BD$9:$BD$4999,'休工状況報告書（様式５号）'!B17))</f>
        <v/>
      </c>
      <c r="N17" s="129"/>
      <c r="O17" s="129"/>
      <c r="P17" s="129"/>
      <c r="Q17" s="129"/>
      <c r="R17" s="129"/>
      <c r="S17" s="129"/>
      <c r="T17" s="129"/>
      <c r="U17" s="107" t="str" cm="1">
        <f t="array" ref="U17">IF(D17=0,"",INDEX('休工計画（実施）表（様式４号）'!$BE$9:$BE$4999,'休工状況報告書（様式５号）'!B17))</f>
        <v/>
      </c>
      <c r="V17" s="189"/>
      <c r="W17" s="129"/>
      <c r="X17" s="129"/>
      <c r="Y17" s="129"/>
      <c r="Z17" s="129"/>
      <c r="AA17" s="129"/>
      <c r="AB17" s="129"/>
      <c r="AC17" s="107" t="str" cm="1">
        <f t="array" ref="AC17">IF(D17=0,"",IF(AND(D17=1,E17=0),"－",INDEX('休工計画（実施）表（様式４号）'!$BF$9:$BF$4999,'休工状況報告書（様式５号）'!B17)))</f>
        <v/>
      </c>
      <c r="AD17" s="107"/>
      <c r="AE17" s="107"/>
      <c r="AF17" s="107"/>
      <c r="AG17" s="107"/>
      <c r="AH17" s="107"/>
      <c r="AI17" s="107"/>
      <c r="AJ17" s="236"/>
    </row>
    <row r="18" spans="1:37" s="13" customFormat="1">
      <c r="A18" s="69" t="s">
        <v>17</v>
      </c>
      <c r="B18" s="18">
        <f t="shared" ref="B18:B27" si="4">B17+31</f>
        <v>71</v>
      </c>
      <c r="C18" s="19" t="str" cm="1">
        <f t="array" ref="C18">INDEX('休工計画（実施）表（様式４号）'!$BC$9:$BC$4999,B18)</f>
        <v/>
      </c>
      <c r="D18" s="64">
        <f t="shared" si="1"/>
        <v>0</v>
      </c>
      <c r="E18" s="64">
        <f t="shared" si="2"/>
        <v>0</v>
      </c>
      <c r="F18" s="1"/>
      <c r="G18" s="1"/>
      <c r="H18" s="231" t="str">
        <f t="shared" si="3"/>
        <v/>
      </c>
      <c r="I18" s="232"/>
      <c r="J18" s="233"/>
      <c r="K18" s="234" t="str">
        <f t="shared" si="0"/>
        <v/>
      </c>
      <c r="L18" s="235"/>
      <c r="M18" s="107" t="str" cm="1">
        <f t="array" ref="M18">IF(D18=0,"",INDEX('休工計画（実施）表（様式４号）'!$BD$9:$BD$4999,'休工状況報告書（様式５号）'!B18))</f>
        <v/>
      </c>
      <c r="N18" s="129"/>
      <c r="O18" s="129"/>
      <c r="P18" s="129"/>
      <c r="Q18" s="129"/>
      <c r="R18" s="129"/>
      <c r="S18" s="129"/>
      <c r="T18" s="129"/>
      <c r="U18" s="107" t="str" cm="1">
        <f t="array" ref="U18">IF(D18=0,"",INDEX('休工計画（実施）表（様式４号）'!$BE$9:$BE$4999,'休工状況報告書（様式５号）'!B18))</f>
        <v/>
      </c>
      <c r="V18" s="189"/>
      <c r="W18" s="129"/>
      <c r="X18" s="129"/>
      <c r="Y18" s="129"/>
      <c r="Z18" s="129"/>
      <c r="AA18" s="129"/>
      <c r="AB18" s="129"/>
      <c r="AC18" s="107" t="str" cm="1">
        <f t="array" ref="AC18">IF(D18=0,"",IF(AND(D18=1,E18=0),"－",INDEX('休工計画（実施）表（様式４号）'!$BF$9:$BF$4999,'休工状況報告書（様式５号）'!B18)))</f>
        <v/>
      </c>
      <c r="AD18" s="107"/>
      <c r="AE18" s="107"/>
      <c r="AF18" s="107"/>
      <c r="AG18" s="107"/>
      <c r="AH18" s="107"/>
      <c r="AI18" s="107"/>
      <c r="AJ18" s="236"/>
    </row>
    <row r="19" spans="1:37" s="13" customFormat="1">
      <c r="A19" s="69" t="s">
        <v>17</v>
      </c>
      <c r="B19" s="18">
        <f t="shared" si="4"/>
        <v>102</v>
      </c>
      <c r="C19" s="19" t="str" cm="1">
        <f t="array" ref="C19">INDEX('休工計画（実施）表（様式４号）'!$BC$9:$BC$4999,B19)</f>
        <v/>
      </c>
      <c r="D19" s="64">
        <f t="shared" si="1"/>
        <v>0</v>
      </c>
      <c r="E19" s="64">
        <f t="shared" si="2"/>
        <v>0</v>
      </c>
      <c r="F19" s="1"/>
      <c r="G19" s="1"/>
      <c r="H19" s="231" t="str">
        <f t="shared" si="3"/>
        <v/>
      </c>
      <c r="I19" s="232"/>
      <c r="J19" s="233"/>
      <c r="K19" s="234" t="str">
        <f t="shared" si="0"/>
        <v/>
      </c>
      <c r="L19" s="235"/>
      <c r="M19" s="107" t="str" cm="1">
        <f t="array" ref="M19">IF(D19=0,"",INDEX('休工計画（実施）表（様式４号）'!$BD$9:$BD$4999,'休工状況報告書（様式５号）'!B19))</f>
        <v/>
      </c>
      <c r="N19" s="129"/>
      <c r="O19" s="129"/>
      <c r="P19" s="129"/>
      <c r="Q19" s="129"/>
      <c r="R19" s="129"/>
      <c r="S19" s="129"/>
      <c r="T19" s="129"/>
      <c r="U19" s="107" t="str" cm="1">
        <f t="array" ref="U19">IF(D19=0,"",INDEX('休工計画（実施）表（様式４号）'!$BE$9:$BE$4999,'休工状況報告書（様式５号）'!B19))</f>
        <v/>
      </c>
      <c r="V19" s="189"/>
      <c r="W19" s="129"/>
      <c r="X19" s="129"/>
      <c r="Y19" s="129"/>
      <c r="Z19" s="129"/>
      <c r="AA19" s="129"/>
      <c r="AB19" s="129"/>
      <c r="AC19" s="107" t="str" cm="1">
        <f t="array" ref="AC19">IF(D19=0,"",IF(AND(D19=1,E19=0),"－",INDEX('休工計画（実施）表（様式４号）'!$BF$9:$BF$4999,'休工状況報告書（様式５号）'!B19)))</f>
        <v/>
      </c>
      <c r="AD19" s="107"/>
      <c r="AE19" s="107"/>
      <c r="AF19" s="107"/>
      <c r="AG19" s="107"/>
      <c r="AH19" s="107"/>
      <c r="AI19" s="107"/>
      <c r="AJ19" s="236"/>
    </row>
    <row r="20" spans="1:37" s="13" customFormat="1">
      <c r="A20" s="69" t="s">
        <v>17</v>
      </c>
      <c r="B20" s="18">
        <f t="shared" si="4"/>
        <v>133</v>
      </c>
      <c r="C20" s="19" t="str" cm="1">
        <f t="array" ref="C20">INDEX('休工計画（実施）表（様式４号）'!$BC$9:$BC$4999,B20)</f>
        <v/>
      </c>
      <c r="D20" s="64">
        <f t="shared" si="1"/>
        <v>0</v>
      </c>
      <c r="E20" s="64">
        <f t="shared" si="2"/>
        <v>0</v>
      </c>
      <c r="F20" s="1"/>
      <c r="G20" s="1"/>
      <c r="H20" s="231" t="str">
        <f t="shared" si="3"/>
        <v/>
      </c>
      <c r="I20" s="232"/>
      <c r="J20" s="233"/>
      <c r="K20" s="234" t="str">
        <f t="shared" si="0"/>
        <v/>
      </c>
      <c r="L20" s="235"/>
      <c r="M20" s="107" t="str" cm="1">
        <f t="array" ref="M20">IF(D20=0,"",INDEX('休工計画（実施）表（様式４号）'!$BD$9:$BD$4999,'休工状況報告書（様式５号）'!B20))</f>
        <v/>
      </c>
      <c r="N20" s="129"/>
      <c r="O20" s="129"/>
      <c r="P20" s="129"/>
      <c r="Q20" s="129"/>
      <c r="R20" s="129"/>
      <c r="S20" s="129"/>
      <c r="T20" s="129"/>
      <c r="U20" s="107" t="str" cm="1">
        <f t="array" ref="U20">IF(D20=0,"",INDEX('休工計画（実施）表（様式４号）'!$BE$9:$BE$4999,'休工状況報告書（様式５号）'!B20))</f>
        <v/>
      </c>
      <c r="V20" s="189"/>
      <c r="W20" s="129"/>
      <c r="X20" s="129"/>
      <c r="Y20" s="129"/>
      <c r="Z20" s="129"/>
      <c r="AA20" s="129"/>
      <c r="AB20" s="129"/>
      <c r="AC20" s="107" t="str" cm="1">
        <f t="array" ref="AC20">IF(D20=0,"",IF(AND(D20=1,E20=0),"－",INDEX('休工計画（実施）表（様式４号）'!$BF$9:$BF$4999,'休工状況報告書（様式５号）'!B20)))</f>
        <v/>
      </c>
      <c r="AD20" s="107"/>
      <c r="AE20" s="107"/>
      <c r="AF20" s="107"/>
      <c r="AG20" s="107"/>
      <c r="AH20" s="107"/>
      <c r="AI20" s="107"/>
      <c r="AJ20" s="236"/>
    </row>
    <row r="21" spans="1:37" s="13" customFormat="1">
      <c r="A21" s="69" t="s">
        <v>17</v>
      </c>
      <c r="B21" s="18">
        <f t="shared" si="4"/>
        <v>164</v>
      </c>
      <c r="C21" s="19" t="str" cm="1">
        <f t="array" ref="C21">INDEX('休工計画（実施）表（様式４号）'!$BC$9:$BC$4999,B21)</f>
        <v/>
      </c>
      <c r="D21" s="64">
        <f t="shared" si="1"/>
        <v>0</v>
      </c>
      <c r="E21" s="64">
        <f t="shared" si="2"/>
        <v>0</v>
      </c>
      <c r="F21" s="1"/>
      <c r="G21" s="1"/>
      <c r="H21" s="231" t="str">
        <f t="shared" si="3"/>
        <v/>
      </c>
      <c r="I21" s="232"/>
      <c r="J21" s="233"/>
      <c r="K21" s="234" t="str">
        <f t="shared" si="0"/>
        <v/>
      </c>
      <c r="L21" s="235"/>
      <c r="M21" s="107" t="str" cm="1">
        <f t="array" ref="M21">IF(D21=0,"",INDEX('休工計画（実施）表（様式４号）'!$BD$9:$BD$4999,'休工状況報告書（様式５号）'!B21))</f>
        <v/>
      </c>
      <c r="N21" s="129"/>
      <c r="O21" s="129"/>
      <c r="P21" s="129"/>
      <c r="Q21" s="129"/>
      <c r="R21" s="129"/>
      <c r="S21" s="129"/>
      <c r="T21" s="129"/>
      <c r="U21" s="107" t="str" cm="1">
        <f t="array" ref="U21">IF(D21=0,"",INDEX('休工計画（実施）表（様式４号）'!$BE$9:$BE$4999,'休工状況報告書（様式５号）'!B21))</f>
        <v/>
      </c>
      <c r="V21" s="189"/>
      <c r="W21" s="129"/>
      <c r="X21" s="129"/>
      <c r="Y21" s="129"/>
      <c r="Z21" s="129"/>
      <c r="AA21" s="129"/>
      <c r="AB21" s="129"/>
      <c r="AC21" s="107" t="str" cm="1">
        <f t="array" ref="AC21">IF(D21=0,"",IF(AND(D21=1,E21=0),"－",INDEX('休工計画（実施）表（様式４号）'!$BF$9:$BF$4999,'休工状況報告書（様式５号）'!B21)))</f>
        <v/>
      </c>
      <c r="AD21" s="107"/>
      <c r="AE21" s="107"/>
      <c r="AF21" s="107"/>
      <c r="AG21" s="107"/>
      <c r="AH21" s="107"/>
      <c r="AI21" s="107"/>
      <c r="AJ21" s="236"/>
    </row>
    <row r="22" spans="1:37" s="13" customFormat="1">
      <c r="A22" s="69" t="s">
        <v>17</v>
      </c>
      <c r="B22" s="18">
        <f t="shared" si="4"/>
        <v>195</v>
      </c>
      <c r="C22" s="19" t="str" cm="1">
        <f t="array" ref="C22">INDEX('休工計画（実施）表（様式４号）'!$BC$9:$BC$4999,B22)</f>
        <v/>
      </c>
      <c r="D22" s="64">
        <f t="shared" si="1"/>
        <v>0</v>
      </c>
      <c r="E22" s="64">
        <f t="shared" si="2"/>
        <v>0</v>
      </c>
      <c r="F22" s="1"/>
      <c r="G22" s="1"/>
      <c r="H22" s="231" t="str">
        <f t="shared" si="3"/>
        <v/>
      </c>
      <c r="I22" s="232"/>
      <c r="J22" s="233"/>
      <c r="K22" s="234" t="str">
        <f t="shared" si="0"/>
        <v/>
      </c>
      <c r="L22" s="235"/>
      <c r="M22" s="107" t="str" cm="1">
        <f t="array" ref="M22">IF(D22=0,"",INDEX('休工計画（実施）表（様式４号）'!$BD$9:$BD$4999,'休工状況報告書（様式５号）'!B22))</f>
        <v/>
      </c>
      <c r="N22" s="129"/>
      <c r="O22" s="129"/>
      <c r="P22" s="129"/>
      <c r="Q22" s="129"/>
      <c r="R22" s="129"/>
      <c r="S22" s="129"/>
      <c r="T22" s="129"/>
      <c r="U22" s="107" t="str" cm="1">
        <f t="array" ref="U22">IF(D22=0,"",INDEX('休工計画（実施）表（様式４号）'!$BE$9:$BE$4999,'休工状況報告書（様式５号）'!B22))</f>
        <v/>
      </c>
      <c r="V22" s="189"/>
      <c r="W22" s="129"/>
      <c r="X22" s="129"/>
      <c r="Y22" s="129"/>
      <c r="Z22" s="129"/>
      <c r="AA22" s="129"/>
      <c r="AB22" s="129"/>
      <c r="AC22" s="107" t="str" cm="1">
        <f t="array" ref="AC22">IF(D22=0,"",IF(AND(D22=1,E22=0),"－",INDEX('休工計画（実施）表（様式４号）'!$BF$9:$BF$4999,'休工状況報告書（様式５号）'!B22)))</f>
        <v/>
      </c>
      <c r="AD22" s="107"/>
      <c r="AE22" s="107"/>
      <c r="AF22" s="107"/>
      <c r="AG22" s="107"/>
      <c r="AH22" s="107"/>
      <c r="AI22" s="107"/>
      <c r="AJ22" s="236"/>
    </row>
    <row r="23" spans="1:37" s="13" customFormat="1">
      <c r="A23" s="69" t="s">
        <v>17</v>
      </c>
      <c r="B23" s="18">
        <f t="shared" si="4"/>
        <v>226</v>
      </c>
      <c r="C23" s="19" t="str" cm="1">
        <f t="array" ref="C23">INDEX('休工計画（実施）表（様式４号）'!$BC$9:$BC$4999,B23)</f>
        <v/>
      </c>
      <c r="D23" s="64">
        <f t="shared" si="1"/>
        <v>0</v>
      </c>
      <c r="E23" s="64">
        <f t="shared" si="2"/>
        <v>0</v>
      </c>
      <c r="F23" s="1"/>
      <c r="G23" s="1"/>
      <c r="H23" s="231" t="str">
        <f t="shared" si="3"/>
        <v/>
      </c>
      <c r="I23" s="232"/>
      <c r="J23" s="233"/>
      <c r="K23" s="234" t="str">
        <f t="shared" si="0"/>
        <v/>
      </c>
      <c r="L23" s="235"/>
      <c r="M23" s="107" t="str" cm="1">
        <f t="array" ref="M23">IF(D23=0,"",INDEX('休工計画（実施）表（様式４号）'!$BD$9:$BD$4999,'休工状況報告書（様式５号）'!B23))</f>
        <v/>
      </c>
      <c r="N23" s="129"/>
      <c r="O23" s="129"/>
      <c r="P23" s="129"/>
      <c r="Q23" s="129"/>
      <c r="R23" s="129"/>
      <c r="S23" s="129"/>
      <c r="T23" s="129"/>
      <c r="U23" s="107" t="str" cm="1">
        <f t="array" ref="U23">IF(D23=0,"",INDEX('休工計画（実施）表（様式４号）'!$BE$9:$BE$4999,'休工状況報告書（様式５号）'!B23))</f>
        <v/>
      </c>
      <c r="V23" s="189"/>
      <c r="W23" s="129"/>
      <c r="X23" s="129"/>
      <c r="Y23" s="129"/>
      <c r="Z23" s="129"/>
      <c r="AA23" s="129"/>
      <c r="AB23" s="129"/>
      <c r="AC23" s="107" t="str" cm="1">
        <f t="array" ref="AC23">IF(D23=0,"",IF(AND(D23=1,E23=0),"－",INDEX('休工計画（実施）表（様式４号）'!$BF$9:$BF$4999,'休工状況報告書（様式５号）'!B23)))</f>
        <v/>
      </c>
      <c r="AD23" s="107"/>
      <c r="AE23" s="107"/>
      <c r="AF23" s="107"/>
      <c r="AG23" s="107"/>
      <c r="AH23" s="107"/>
      <c r="AI23" s="107"/>
      <c r="AJ23" s="236"/>
    </row>
    <row r="24" spans="1:37" s="13" customFormat="1">
      <c r="A24" s="69" t="s">
        <v>17</v>
      </c>
      <c r="B24" s="18">
        <f t="shared" si="4"/>
        <v>257</v>
      </c>
      <c r="C24" s="19" t="str" cm="1">
        <f t="array" ref="C24">INDEX('休工計画（実施）表（様式４号）'!$BC$9:$BC$4999,B24)</f>
        <v/>
      </c>
      <c r="D24" s="64">
        <f t="shared" si="1"/>
        <v>0</v>
      </c>
      <c r="E24" s="64">
        <f t="shared" si="2"/>
        <v>0</v>
      </c>
      <c r="F24" s="1"/>
      <c r="G24" s="1"/>
      <c r="H24" s="231" t="str">
        <f t="shared" si="3"/>
        <v/>
      </c>
      <c r="I24" s="232"/>
      <c r="J24" s="233"/>
      <c r="K24" s="234" t="str">
        <f t="shared" si="0"/>
        <v/>
      </c>
      <c r="L24" s="235"/>
      <c r="M24" s="107" t="str" cm="1">
        <f t="array" ref="M24">IF(D24=0,"",INDEX('休工計画（実施）表（様式４号）'!$BD$9:$BD$4999,'休工状況報告書（様式５号）'!B24))</f>
        <v/>
      </c>
      <c r="N24" s="129"/>
      <c r="O24" s="129"/>
      <c r="P24" s="129"/>
      <c r="Q24" s="129"/>
      <c r="R24" s="129"/>
      <c r="S24" s="129"/>
      <c r="T24" s="129"/>
      <c r="U24" s="107" t="str" cm="1">
        <f t="array" ref="U24">IF(D24=0,"",INDEX('休工計画（実施）表（様式４号）'!$BE$9:$BE$4999,'休工状況報告書（様式５号）'!B24))</f>
        <v/>
      </c>
      <c r="V24" s="189"/>
      <c r="W24" s="129"/>
      <c r="X24" s="129"/>
      <c r="Y24" s="129"/>
      <c r="Z24" s="129"/>
      <c r="AA24" s="129"/>
      <c r="AB24" s="129"/>
      <c r="AC24" s="107" t="str" cm="1">
        <f t="array" ref="AC24">IF(D24=0,"",IF(AND(D24=1,E24=0),"－",INDEX('休工計画（実施）表（様式４号）'!$BF$9:$BF$4999,'休工状況報告書（様式５号）'!B24)))</f>
        <v/>
      </c>
      <c r="AD24" s="107"/>
      <c r="AE24" s="107"/>
      <c r="AF24" s="107"/>
      <c r="AG24" s="107"/>
      <c r="AH24" s="107"/>
      <c r="AI24" s="107"/>
      <c r="AJ24" s="236"/>
    </row>
    <row r="25" spans="1:37" s="13" customFormat="1">
      <c r="A25" s="69" t="s">
        <v>17</v>
      </c>
      <c r="B25" s="18">
        <f t="shared" si="4"/>
        <v>288</v>
      </c>
      <c r="C25" s="19" t="str" cm="1">
        <f t="array" ref="C25">INDEX('休工計画（実施）表（様式４号）'!$BC$9:$BC$4999,B25)</f>
        <v/>
      </c>
      <c r="D25" s="64">
        <f t="shared" si="1"/>
        <v>0</v>
      </c>
      <c r="E25" s="64">
        <f t="shared" si="2"/>
        <v>0</v>
      </c>
      <c r="F25" s="1"/>
      <c r="G25" s="1"/>
      <c r="H25" s="231" t="str">
        <f t="shared" si="3"/>
        <v/>
      </c>
      <c r="I25" s="232"/>
      <c r="J25" s="233"/>
      <c r="K25" s="234" t="str">
        <f t="shared" si="0"/>
        <v/>
      </c>
      <c r="L25" s="235"/>
      <c r="M25" s="107" t="str" cm="1">
        <f t="array" ref="M25">IF(D25=0,"",INDEX('休工計画（実施）表（様式４号）'!$BD$9:$BD$4999,'休工状況報告書（様式５号）'!B25))</f>
        <v/>
      </c>
      <c r="N25" s="129"/>
      <c r="O25" s="129"/>
      <c r="P25" s="129"/>
      <c r="Q25" s="129"/>
      <c r="R25" s="129"/>
      <c r="S25" s="129"/>
      <c r="T25" s="129"/>
      <c r="U25" s="107" t="str" cm="1">
        <f t="array" ref="U25">IF(D25=0,"",INDEX('休工計画（実施）表（様式４号）'!$BE$9:$BE$4999,'休工状況報告書（様式５号）'!B25))</f>
        <v/>
      </c>
      <c r="V25" s="189"/>
      <c r="W25" s="129"/>
      <c r="X25" s="129"/>
      <c r="Y25" s="129"/>
      <c r="Z25" s="129"/>
      <c r="AA25" s="129"/>
      <c r="AB25" s="129"/>
      <c r="AC25" s="107" t="str" cm="1">
        <f t="array" ref="AC25">IF(D25=0,"",IF(AND(D25=1,E25=0),"－",INDEX('休工計画（実施）表（様式４号）'!$BF$9:$BF$4999,'休工状況報告書（様式５号）'!B25)))</f>
        <v/>
      </c>
      <c r="AD25" s="107"/>
      <c r="AE25" s="107"/>
      <c r="AF25" s="107"/>
      <c r="AG25" s="107"/>
      <c r="AH25" s="107"/>
      <c r="AI25" s="107"/>
      <c r="AJ25" s="236"/>
    </row>
    <row r="26" spans="1:37" s="13" customFormat="1">
      <c r="A26" s="69" t="s">
        <v>17</v>
      </c>
      <c r="B26" s="18">
        <f t="shared" si="4"/>
        <v>319</v>
      </c>
      <c r="C26" s="19" t="str" cm="1">
        <f t="array" ref="C26">INDEX('休工計画（実施）表（様式４号）'!$BC$9:$BC$4999,B26)</f>
        <v/>
      </c>
      <c r="D26" s="64">
        <f t="shared" si="1"/>
        <v>0</v>
      </c>
      <c r="E26" s="64">
        <f t="shared" si="2"/>
        <v>0</v>
      </c>
      <c r="F26" s="1"/>
      <c r="G26" s="1"/>
      <c r="H26" s="231" t="str">
        <f t="shared" si="3"/>
        <v/>
      </c>
      <c r="I26" s="232"/>
      <c r="J26" s="233"/>
      <c r="K26" s="234" t="str">
        <f t="shared" si="0"/>
        <v/>
      </c>
      <c r="L26" s="235"/>
      <c r="M26" s="107" t="str" cm="1">
        <f t="array" ref="M26">IF(D26=0,"",INDEX('休工計画（実施）表（様式４号）'!$BD$9:$BD$4999,'休工状況報告書（様式５号）'!B26))</f>
        <v/>
      </c>
      <c r="N26" s="129"/>
      <c r="O26" s="129"/>
      <c r="P26" s="129"/>
      <c r="Q26" s="129"/>
      <c r="R26" s="129"/>
      <c r="S26" s="129"/>
      <c r="T26" s="129"/>
      <c r="U26" s="107" t="str" cm="1">
        <f t="array" ref="U26">IF(D26=0,"",INDEX('休工計画（実施）表（様式４号）'!$BE$9:$BE$4999,'休工状況報告書（様式５号）'!B26))</f>
        <v/>
      </c>
      <c r="V26" s="189"/>
      <c r="W26" s="129"/>
      <c r="X26" s="129"/>
      <c r="Y26" s="129"/>
      <c r="Z26" s="129"/>
      <c r="AA26" s="129"/>
      <c r="AB26" s="129"/>
      <c r="AC26" s="107" t="str" cm="1">
        <f t="array" ref="AC26">IF(D26=0,"",IF(AND(D26=1,E26=0),"－",INDEX('休工計画（実施）表（様式４号）'!$BF$9:$BF$4999,'休工状況報告書（様式５号）'!B26)))</f>
        <v/>
      </c>
      <c r="AD26" s="107"/>
      <c r="AE26" s="107"/>
      <c r="AF26" s="107"/>
      <c r="AG26" s="107"/>
      <c r="AH26" s="107"/>
      <c r="AI26" s="107"/>
      <c r="AJ26" s="236"/>
    </row>
    <row r="27" spans="1:37" s="13" customFormat="1">
      <c r="A27" s="69" t="s">
        <v>17</v>
      </c>
      <c r="B27" s="18">
        <f t="shared" si="4"/>
        <v>350</v>
      </c>
      <c r="C27" s="19" t="str" cm="1">
        <f t="array" ref="C27">INDEX('休工計画（実施）表（様式４号）'!$BC$9:$BC$4999,B27)</f>
        <v/>
      </c>
      <c r="D27" s="64">
        <f t="shared" si="1"/>
        <v>0</v>
      </c>
      <c r="E27" s="64">
        <f>D27-D29</f>
        <v>0</v>
      </c>
      <c r="F27" s="1"/>
      <c r="G27" s="1"/>
      <c r="H27" s="231" t="str">
        <f t="shared" si="3"/>
        <v/>
      </c>
      <c r="I27" s="232"/>
      <c r="J27" s="233"/>
      <c r="K27" s="234" t="str">
        <f t="shared" si="0"/>
        <v/>
      </c>
      <c r="L27" s="235"/>
      <c r="M27" s="107" t="str" cm="1">
        <f t="array" ref="M27">IF(D27=0,"",INDEX('休工計画（実施）表（様式４号）'!$BD$9:$BD$4999,'休工状況報告書（様式５号）'!B27))</f>
        <v/>
      </c>
      <c r="N27" s="129"/>
      <c r="O27" s="129"/>
      <c r="P27" s="129"/>
      <c r="Q27" s="129"/>
      <c r="R27" s="129"/>
      <c r="S27" s="129"/>
      <c r="T27" s="129"/>
      <c r="U27" s="107" t="str" cm="1">
        <f t="array" ref="U27">IF(D27=0,"",INDEX('休工計画（実施）表（様式４号）'!$BE$9:$BE$4999,'休工状況報告書（様式５号）'!B27))</f>
        <v/>
      </c>
      <c r="V27" s="189"/>
      <c r="W27" s="129"/>
      <c r="X27" s="129"/>
      <c r="Y27" s="129"/>
      <c r="Z27" s="129"/>
      <c r="AA27" s="129"/>
      <c r="AB27" s="129"/>
      <c r="AC27" s="107" t="str" cm="1">
        <f t="array" ref="AC27">IF(D27=0,"",IF(AND(D27=1,E27=0),"－",INDEX('休工計画（実施）表（様式４号）'!$BF$9:$BF$4999,'休工状況報告書（様式５号）'!B27)))</f>
        <v/>
      </c>
      <c r="AD27" s="107"/>
      <c r="AE27" s="107"/>
      <c r="AF27" s="107"/>
      <c r="AG27" s="107"/>
      <c r="AH27" s="107"/>
      <c r="AI27" s="107"/>
      <c r="AJ27" s="236"/>
    </row>
    <row r="28" spans="1:37" s="103" customFormat="1" ht="5.5">
      <c r="A28" s="100" t="s">
        <v>16</v>
      </c>
      <c r="B28" s="101"/>
      <c r="C28" s="102"/>
      <c r="D28" s="100"/>
      <c r="E28" s="100"/>
      <c r="H28" s="255"/>
      <c r="I28" s="256"/>
      <c r="J28" s="256"/>
      <c r="K28" s="256"/>
      <c r="L28" s="257"/>
      <c r="M28" s="258"/>
      <c r="N28" s="256"/>
      <c r="O28" s="256"/>
      <c r="P28" s="256"/>
      <c r="Q28" s="256"/>
      <c r="R28" s="256"/>
      <c r="S28" s="256"/>
      <c r="T28" s="257"/>
      <c r="U28" s="258"/>
      <c r="V28" s="256"/>
      <c r="W28" s="256"/>
      <c r="X28" s="256"/>
      <c r="Y28" s="256"/>
      <c r="Z28" s="256"/>
      <c r="AA28" s="256"/>
      <c r="AB28" s="257"/>
      <c r="AC28" s="258"/>
      <c r="AD28" s="256"/>
      <c r="AE28" s="256"/>
      <c r="AF28" s="256"/>
      <c r="AG28" s="256"/>
      <c r="AH28" s="256"/>
      <c r="AI28" s="256"/>
      <c r="AJ28" s="259"/>
    </row>
    <row r="29" spans="1:37" ht="38">
      <c r="A29" s="70" t="s">
        <v>75</v>
      </c>
      <c r="H29" s="205" t="s">
        <v>38</v>
      </c>
      <c r="I29" s="206"/>
      <c r="J29" s="206"/>
      <c r="K29" s="206"/>
      <c r="L29" s="207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5"/>
      <c r="AK29" s="13"/>
    </row>
    <row r="30" spans="1:37" ht="16.5">
      <c r="A30" s="74" t="s">
        <v>17</v>
      </c>
      <c r="B30" s="15"/>
      <c r="C30" s="17"/>
      <c r="D30" s="17"/>
      <c r="E30" s="17"/>
      <c r="H30" s="208"/>
      <c r="I30" s="209"/>
      <c r="J30" s="209"/>
      <c r="K30" s="209"/>
      <c r="L30" s="210"/>
      <c r="M30" s="216" t="s">
        <v>119</v>
      </c>
      <c r="N30" s="217"/>
      <c r="O30" s="217"/>
      <c r="P30" s="217"/>
      <c r="Q30" s="217"/>
      <c r="R30" s="217"/>
      <c r="S30" s="217"/>
      <c r="T30" s="218"/>
      <c r="U30" s="216" t="s">
        <v>119</v>
      </c>
      <c r="V30" s="217"/>
      <c r="W30" s="217"/>
      <c r="X30" s="217"/>
      <c r="Y30" s="217"/>
      <c r="Z30" s="217"/>
      <c r="AA30" s="217"/>
      <c r="AB30" s="218"/>
      <c r="AC30" s="216" t="s">
        <v>119</v>
      </c>
      <c r="AD30" s="217"/>
      <c r="AE30" s="217"/>
      <c r="AF30" s="217"/>
      <c r="AG30" s="217"/>
      <c r="AH30" s="217"/>
      <c r="AI30" s="217"/>
      <c r="AJ30" s="225"/>
      <c r="AK30" s="13"/>
    </row>
    <row r="31" spans="1:37" ht="28.5" thickBot="1">
      <c r="A31" s="71" t="s">
        <v>75</v>
      </c>
      <c r="B31" s="1"/>
      <c r="C31" s="17"/>
      <c r="D31" s="17"/>
      <c r="E31" s="17"/>
      <c r="H31" s="211"/>
      <c r="I31" s="212"/>
      <c r="J31" s="212"/>
      <c r="K31" s="212"/>
      <c r="L31" s="213"/>
      <c r="M31" s="226" t="s">
        <v>121</v>
      </c>
      <c r="N31" s="227"/>
      <c r="O31" s="227"/>
      <c r="P31" s="227"/>
      <c r="Q31" s="227"/>
      <c r="R31" s="227"/>
      <c r="S31" s="227"/>
      <c r="T31" s="228"/>
      <c r="U31" s="226" t="s">
        <v>121</v>
      </c>
      <c r="V31" s="227"/>
      <c r="W31" s="227"/>
      <c r="X31" s="227"/>
      <c r="Y31" s="227"/>
      <c r="Z31" s="227"/>
      <c r="AA31" s="227"/>
      <c r="AB31" s="228"/>
      <c r="AC31" s="226" t="s">
        <v>120</v>
      </c>
      <c r="AD31" s="227"/>
      <c r="AE31" s="227"/>
      <c r="AF31" s="227"/>
      <c r="AG31" s="227"/>
      <c r="AH31" s="227"/>
      <c r="AI31" s="227"/>
      <c r="AJ31" s="229"/>
      <c r="AK31" s="13"/>
    </row>
    <row r="32" spans="1:37" ht="16.5">
      <c r="A32" s="74" t="s">
        <v>17</v>
      </c>
      <c r="O32" s="1"/>
      <c r="P32" s="1"/>
      <c r="S32" s="3"/>
      <c r="T32" s="3"/>
      <c r="V32" s="2"/>
      <c r="W32" s="2"/>
      <c r="Z32" s="1"/>
      <c r="AA32" s="1"/>
      <c r="AD32" s="3"/>
      <c r="AE32" s="3"/>
      <c r="AG32" s="2"/>
      <c r="AH32" s="2"/>
      <c r="AK32" s="13"/>
    </row>
    <row r="33" spans="1:37" ht="16.5">
      <c r="A33" s="74" t="s">
        <v>17</v>
      </c>
      <c r="H33" s="79" t="s">
        <v>39</v>
      </c>
      <c r="I33" s="79"/>
      <c r="J33" s="79"/>
      <c r="K33" s="79"/>
      <c r="L33" s="79"/>
      <c r="M33" s="79"/>
      <c r="N33" s="79"/>
      <c r="O33" s="96"/>
      <c r="P33" s="96"/>
      <c r="Q33" s="96"/>
      <c r="R33" s="96"/>
      <c r="S33" s="97"/>
      <c r="T33" s="97"/>
      <c r="U33" s="97"/>
      <c r="V33" s="79"/>
      <c r="W33" s="79"/>
      <c r="X33" s="79"/>
      <c r="Y33" s="79"/>
      <c r="Z33" s="96"/>
      <c r="AA33" s="96"/>
      <c r="AB33" s="96"/>
      <c r="AC33" s="96"/>
      <c r="AD33" s="97"/>
      <c r="AE33" s="97"/>
      <c r="AF33" s="97"/>
      <c r="AG33" s="79"/>
      <c r="AH33" s="79"/>
      <c r="AI33" s="79"/>
      <c r="AJ33" s="79"/>
      <c r="AK33" s="13"/>
    </row>
    <row r="34" spans="1:37" ht="16.5">
      <c r="A34" s="74" t="s">
        <v>17</v>
      </c>
      <c r="H34" s="96" t="s">
        <v>132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</row>
    <row r="35" spans="1:37" ht="16.5">
      <c r="A35" s="74" t="s">
        <v>17</v>
      </c>
      <c r="H35" s="96" t="s">
        <v>133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</row>
    <row r="36" spans="1:37" ht="16.5">
      <c r="A36" s="74" t="s">
        <v>17</v>
      </c>
      <c r="H36" s="96" t="s">
        <v>134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</row>
    <row r="37" spans="1:37" ht="16.5">
      <c r="A37" s="74" t="s">
        <v>17</v>
      </c>
      <c r="H37" s="96" t="s">
        <v>140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</row>
    <row r="38" spans="1:37" ht="14.5" thickBot="1">
      <c r="A38" s="74" t="s">
        <v>17</v>
      </c>
    </row>
    <row r="39" spans="1:37" ht="28.5" customHeight="1">
      <c r="A39" s="71" t="s">
        <v>75</v>
      </c>
      <c r="K39" s="153" t="s">
        <v>41</v>
      </c>
      <c r="L39" s="151"/>
      <c r="M39" s="151"/>
      <c r="N39" s="151"/>
      <c r="O39" s="151" t="s">
        <v>45</v>
      </c>
      <c r="P39" s="151"/>
      <c r="Q39" s="151"/>
      <c r="R39" s="151"/>
      <c r="S39" s="151" t="s">
        <v>44</v>
      </c>
      <c r="T39" s="151"/>
      <c r="U39" s="151"/>
      <c r="V39" s="151"/>
      <c r="W39" s="151" t="s">
        <v>43</v>
      </c>
      <c r="X39" s="151"/>
      <c r="Y39" s="151"/>
      <c r="Z39" s="230"/>
      <c r="AA39" s="1"/>
      <c r="AB39" s="1"/>
      <c r="AC39" s="153" t="s">
        <v>40</v>
      </c>
      <c r="AD39" s="151"/>
      <c r="AE39" s="151"/>
      <c r="AF39" s="151"/>
      <c r="AG39" s="219" t="s">
        <v>122</v>
      </c>
      <c r="AH39" s="220"/>
      <c r="AI39" s="220"/>
      <c r="AJ39" s="221"/>
    </row>
    <row r="40" spans="1:37" s="13" customFormat="1" ht="19.5" thickBot="1">
      <c r="A40" s="69" t="s">
        <v>17</v>
      </c>
      <c r="B40" s="14"/>
      <c r="C40" s="16"/>
      <c r="D40" s="16"/>
      <c r="E40" s="16"/>
      <c r="K40" s="222" t="s">
        <v>138</v>
      </c>
      <c r="L40" s="223"/>
      <c r="M40" s="223"/>
      <c r="N40" s="223"/>
      <c r="O40" s="223" t="s">
        <v>138</v>
      </c>
      <c r="P40" s="223"/>
      <c r="Q40" s="223"/>
      <c r="R40" s="223"/>
      <c r="S40" s="223" t="s">
        <v>138</v>
      </c>
      <c r="T40" s="223"/>
      <c r="U40" s="223"/>
      <c r="V40" s="223"/>
      <c r="W40" s="223" t="s">
        <v>138</v>
      </c>
      <c r="X40" s="223"/>
      <c r="Y40" s="223"/>
      <c r="Z40" s="224"/>
      <c r="AC40" s="222" t="s">
        <v>138</v>
      </c>
      <c r="AD40" s="223"/>
      <c r="AE40" s="223"/>
      <c r="AF40" s="223"/>
      <c r="AG40" s="223" t="s">
        <v>138</v>
      </c>
      <c r="AH40" s="223"/>
      <c r="AI40" s="223"/>
      <c r="AJ40" s="224"/>
    </row>
    <row r="41" spans="1:37">
      <c r="A41" s="69" t="s">
        <v>17</v>
      </c>
    </row>
    <row r="45" spans="1:37">
      <c r="AC45" s="1"/>
      <c r="AD45" s="1"/>
      <c r="AE45" s="1"/>
      <c r="AF45" s="1"/>
    </row>
    <row r="46" spans="1:37">
      <c r="O46" s="1"/>
      <c r="P46" s="1"/>
      <c r="Q46" s="1"/>
      <c r="R46" s="1"/>
      <c r="S46" s="1"/>
      <c r="T46" s="1"/>
      <c r="U46" s="1"/>
      <c r="AC46" s="1"/>
      <c r="AD46" s="1"/>
      <c r="AE46" s="1"/>
      <c r="AF46" s="1"/>
    </row>
    <row r="47" spans="1:37">
      <c r="O47" s="1"/>
      <c r="P47" s="1"/>
      <c r="Q47" s="1"/>
      <c r="R47" s="1"/>
      <c r="S47" s="1"/>
      <c r="T47" s="1"/>
      <c r="U47" s="1"/>
    </row>
  </sheetData>
  <mergeCells count="109">
    <mergeCell ref="AE3:AJ3"/>
    <mergeCell ref="H5:AJ5"/>
    <mergeCell ref="H7:N7"/>
    <mergeCell ref="O7:AJ7"/>
    <mergeCell ref="H8:N8"/>
    <mergeCell ref="O8:AJ8"/>
    <mergeCell ref="H28:L28"/>
    <mergeCell ref="M28:T28"/>
    <mergeCell ref="U28:AB28"/>
    <mergeCell ref="AC28:AJ28"/>
    <mergeCell ref="H12:N12"/>
    <mergeCell ref="O12:AJ12"/>
    <mergeCell ref="H15:J15"/>
    <mergeCell ref="K15:L15"/>
    <mergeCell ref="M15:T15"/>
    <mergeCell ref="U15:AB15"/>
    <mergeCell ref="AC15:AJ15"/>
    <mergeCell ref="H16:J16"/>
    <mergeCell ref="K16:L16"/>
    <mergeCell ref="M16:T16"/>
    <mergeCell ref="U16:AB16"/>
    <mergeCell ref="AC16:AJ16"/>
    <mergeCell ref="H17:J17"/>
    <mergeCell ref="K17:L17"/>
    <mergeCell ref="D14:E14"/>
    <mergeCell ref="M14:T14"/>
    <mergeCell ref="U14:AB14"/>
    <mergeCell ref="AC14:AJ14"/>
    <mergeCell ref="H9:N9"/>
    <mergeCell ref="O9:AJ9"/>
    <mergeCell ref="H10:N10"/>
    <mergeCell ref="O10:AJ10"/>
    <mergeCell ref="H11:N11"/>
    <mergeCell ref="O11:AJ11"/>
    <mergeCell ref="M17:T17"/>
    <mergeCell ref="U17:AB17"/>
    <mergeCell ref="AC17:AJ17"/>
    <mergeCell ref="H18:J18"/>
    <mergeCell ref="K18:L18"/>
    <mergeCell ref="M18:T18"/>
    <mergeCell ref="U18:AB18"/>
    <mergeCell ref="AC18:AJ18"/>
    <mergeCell ref="H19:J19"/>
    <mergeCell ref="K19:L19"/>
    <mergeCell ref="M19:T19"/>
    <mergeCell ref="U19:AB19"/>
    <mergeCell ref="AC19:AJ19"/>
    <mergeCell ref="H20:J20"/>
    <mergeCell ref="K20:L20"/>
    <mergeCell ref="M20:T20"/>
    <mergeCell ref="U20:AB20"/>
    <mergeCell ref="AC20:AJ20"/>
    <mergeCell ref="H21:J21"/>
    <mergeCell ref="K21:L21"/>
    <mergeCell ref="M21:T21"/>
    <mergeCell ref="U21:AB21"/>
    <mergeCell ref="AC21:AJ21"/>
    <mergeCell ref="H22:J22"/>
    <mergeCell ref="K22:L22"/>
    <mergeCell ref="M22:T22"/>
    <mergeCell ref="U22:AB22"/>
    <mergeCell ref="AC22:AJ22"/>
    <mergeCell ref="H23:J23"/>
    <mergeCell ref="K23:L23"/>
    <mergeCell ref="M23:T23"/>
    <mergeCell ref="U23:AB23"/>
    <mergeCell ref="AC23:AJ23"/>
    <mergeCell ref="H24:J24"/>
    <mergeCell ref="K24:L24"/>
    <mergeCell ref="M24:T24"/>
    <mergeCell ref="U24:AB24"/>
    <mergeCell ref="AC24:AJ24"/>
    <mergeCell ref="H25:J25"/>
    <mergeCell ref="K25:L25"/>
    <mergeCell ref="M25:T25"/>
    <mergeCell ref="U25:AB25"/>
    <mergeCell ref="AC25:AJ25"/>
    <mergeCell ref="H26:J26"/>
    <mergeCell ref="K26:L26"/>
    <mergeCell ref="M26:T26"/>
    <mergeCell ref="U26:AB26"/>
    <mergeCell ref="AC26:AJ26"/>
    <mergeCell ref="H27:J27"/>
    <mergeCell ref="K27:L27"/>
    <mergeCell ref="M27:T27"/>
    <mergeCell ref="U27:AB27"/>
    <mergeCell ref="AC27:AJ27"/>
    <mergeCell ref="H29:L31"/>
    <mergeCell ref="M29:T29"/>
    <mergeCell ref="U29:AB29"/>
    <mergeCell ref="AC29:AJ29"/>
    <mergeCell ref="M30:T30"/>
    <mergeCell ref="AG39:AJ39"/>
    <mergeCell ref="K40:N40"/>
    <mergeCell ref="O40:R40"/>
    <mergeCell ref="S40:V40"/>
    <mergeCell ref="W40:Z40"/>
    <mergeCell ref="AC40:AF40"/>
    <mergeCell ref="AG40:AJ40"/>
    <mergeCell ref="U30:AB30"/>
    <mergeCell ref="AC30:AJ30"/>
    <mergeCell ref="M31:T31"/>
    <mergeCell ref="U31:AB31"/>
    <mergeCell ref="AC31:AJ31"/>
    <mergeCell ref="K39:N39"/>
    <mergeCell ref="O39:R39"/>
    <mergeCell ref="S39:V39"/>
    <mergeCell ref="W39:Z39"/>
    <mergeCell ref="AC39:AF39"/>
  </mergeCells>
  <phoneticPr fontId="1"/>
  <conditionalFormatting sqref="M16:M28">
    <cfRule type="cellIs" dxfId="231" priority="1" operator="equal">
      <formula>"○"</formula>
    </cfRule>
    <cfRule type="cellIs" dxfId="230" priority="2" operator="equal">
      <formula>"×"</formula>
    </cfRule>
  </conditionalFormatting>
  <conditionalFormatting sqref="M29">
    <cfRule type="cellIs" dxfId="229" priority="11" operator="equal">
      <formula>"達成"</formula>
    </cfRule>
    <cfRule type="cellIs" dxfId="228" priority="14" operator="equal">
      <formula>-"未達成"</formula>
    </cfRule>
    <cfRule type="cellIs" dxfId="227" priority="15" operator="equal">
      <formula>-"―"</formula>
    </cfRule>
  </conditionalFormatting>
  <conditionalFormatting sqref="U16:U28 AC16:AC28">
    <cfRule type="cellIs" dxfId="226" priority="3" operator="equal">
      <formula>"○"</formula>
    </cfRule>
    <cfRule type="cellIs" dxfId="225" priority="4" operator="equal">
      <formula>"×"</formula>
    </cfRule>
  </conditionalFormatting>
  <conditionalFormatting sqref="U29">
    <cfRule type="cellIs" dxfId="224" priority="8" operator="equal">
      <formula>"達成"</formula>
    </cfRule>
    <cfRule type="cellIs" dxfId="223" priority="9" operator="equal">
      <formula>-"未達成"</formula>
    </cfRule>
    <cfRule type="cellIs" dxfId="222" priority="10" operator="equal">
      <formula>-"―"</formula>
    </cfRule>
  </conditionalFormatting>
  <conditionalFormatting sqref="AC29">
    <cfRule type="cellIs" dxfId="221" priority="5" operator="equal">
      <formula>"達成"</formula>
    </cfRule>
    <cfRule type="cellIs" dxfId="220" priority="6" operator="equal">
      <formula>-"未達成"</formula>
    </cfRule>
    <cfRule type="cellIs" dxfId="219" priority="7" operator="equal">
      <formula>-"―"</formula>
    </cfRule>
  </conditionalFormatting>
  <dataValidations count="3">
    <dataValidation type="list" allowBlank="1" showInputMessage="1" showErrorMessage="1" sqref="K40:Z40 AC40:AJ40" xr:uid="{0484A416-79B1-4A88-A17D-9683CB846F07}">
      <formula1>"□,■,"</formula1>
    </dataValidation>
    <dataValidation type="list" allowBlank="1" showInputMessage="1" showErrorMessage="1" sqref="M29 U29 AC29" xr:uid="{F6762E38-A5DE-4F7A-B6D2-CC4C7B50DDC0}">
      <formula1>"達成,未達成,―"</formula1>
    </dataValidation>
    <dataValidation type="list" allowBlank="1" showInputMessage="1" showErrorMessage="1" sqref="O12" xr:uid="{F2CB9FD0-EF07-42D9-B6EB-EBC1F2C16DB1}">
      <formula1>"完全週休２日（土日）,月単位の週休２日,通期の週休２日,週休２日に該当しない（４週７休以下）"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scale="84" fitToHeight="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32CD3-A274-44B8-8381-97455FC9C864}">
  <sheetPr>
    <tabColor theme="1"/>
  </sheetPr>
  <dimension ref="A1"/>
  <sheetViews>
    <sheetView workbookViewId="0">
      <selection activeCell="M23" sqref="M23"/>
    </sheetView>
  </sheetViews>
  <sheetFormatPr defaultRowHeight="18"/>
  <sheetData/>
  <phoneticPr fontId="1"/>
  <pageMargins left="0.7" right="0.7" top="0.75" bottom="0.75" header="0.3" footer="0.3"/>
  <pageSetup paperSize="9" orientation="portrait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7A269-D627-43C2-8E08-F58A08FB0B64}">
  <sheetPr>
    <tabColor theme="5" tint="0.79998168889431442"/>
    <pageSetUpPr fitToPage="1"/>
  </sheetPr>
  <dimension ref="A1:AB16"/>
  <sheetViews>
    <sheetView view="pageBreakPreview" zoomScale="145" zoomScaleNormal="100" zoomScaleSheetLayoutView="145" workbookViewId="0">
      <selection activeCell="L10" sqref="L10:AA10"/>
    </sheetView>
  </sheetViews>
  <sheetFormatPr defaultColWidth="9" defaultRowHeight="18" customHeight="1"/>
  <cols>
    <col min="1" max="1" width="7.25" style="46" customWidth="1"/>
    <col min="2" max="3" width="1.83203125" style="46" customWidth="1"/>
    <col min="4" max="27" width="3.5" style="46" customWidth="1"/>
    <col min="28" max="28" width="1.83203125" style="46" customWidth="1"/>
    <col min="29" max="16384" width="9" style="46"/>
  </cols>
  <sheetData>
    <row r="1" spans="1:28" ht="18" customHeight="1">
      <c r="A1" s="69" t="s">
        <v>124</v>
      </c>
    </row>
    <row r="2" spans="1:28" ht="19">
      <c r="A2" s="69" t="s">
        <v>17</v>
      </c>
      <c r="D2" s="196" t="s">
        <v>82</v>
      </c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53"/>
    </row>
    <row r="3" spans="1:28" ht="19.5" thickBot="1">
      <c r="A3" s="69" t="s">
        <v>17</v>
      </c>
    </row>
    <row r="4" spans="1:28" ht="19">
      <c r="A4" s="69" t="s">
        <v>17</v>
      </c>
      <c r="D4" s="197" t="s">
        <v>26</v>
      </c>
      <c r="E4" s="198"/>
      <c r="F4" s="198"/>
      <c r="G4" s="198"/>
      <c r="H4" s="198"/>
      <c r="I4" s="198"/>
      <c r="J4" s="198"/>
      <c r="K4" s="198"/>
      <c r="L4" s="199" t="s">
        <v>48</v>
      </c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1"/>
      <c r="AB4" s="54"/>
    </row>
    <row r="5" spans="1:28" ht="19">
      <c r="A5" s="69" t="s">
        <v>17</v>
      </c>
      <c r="D5" s="195" t="s">
        <v>83</v>
      </c>
      <c r="E5" s="189"/>
      <c r="F5" s="189"/>
      <c r="G5" s="189"/>
      <c r="H5" s="189"/>
      <c r="I5" s="189"/>
      <c r="J5" s="189"/>
      <c r="K5" s="189"/>
      <c r="L5" s="202" t="s">
        <v>92</v>
      </c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4"/>
      <c r="AB5" s="54"/>
    </row>
    <row r="6" spans="1:28" ht="19">
      <c r="A6" s="69" t="s">
        <v>17</v>
      </c>
      <c r="D6" s="195" t="s">
        <v>25</v>
      </c>
      <c r="E6" s="189"/>
      <c r="F6" s="189"/>
      <c r="G6" s="189"/>
      <c r="H6" s="189"/>
      <c r="I6" s="189"/>
      <c r="J6" s="189" t="s">
        <v>84</v>
      </c>
      <c r="K6" s="189"/>
      <c r="L6" s="187" t="s">
        <v>86</v>
      </c>
      <c r="M6" s="188"/>
      <c r="N6" s="52">
        <v>8</v>
      </c>
      <c r="O6" s="48" t="s">
        <v>46</v>
      </c>
      <c r="P6" s="52">
        <v>4</v>
      </c>
      <c r="Q6" s="48" t="s">
        <v>87</v>
      </c>
      <c r="R6" s="52">
        <v>6</v>
      </c>
      <c r="S6" s="48" t="s">
        <v>2</v>
      </c>
      <c r="T6" s="49" t="s">
        <v>90</v>
      </c>
      <c r="U6" s="48" t="str">
        <f>IF(OR(N6="",P6="",R6=""),"　",TEXT(DATE(N6+2018,P6,R6),"aaa"))</f>
        <v>月</v>
      </c>
      <c r="V6" s="50" t="s">
        <v>88</v>
      </c>
      <c r="W6" s="50"/>
      <c r="X6" s="50"/>
      <c r="Y6" s="50"/>
      <c r="Z6" s="50"/>
      <c r="AA6" s="51"/>
    </row>
    <row r="7" spans="1:28" ht="19">
      <c r="A7" s="69" t="s">
        <v>17</v>
      </c>
      <c r="D7" s="195"/>
      <c r="E7" s="189"/>
      <c r="F7" s="189"/>
      <c r="G7" s="189"/>
      <c r="H7" s="189"/>
      <c r="I7" s="189"/>
      <c r="J7" s="189" t="s">
        <v>85</v>
      </c>
      <c r="K7" s="189"/>
      <c r="L7" s="187" t="s">
        <v>86</v>
      </c>
      <c r="M7" s="188"/>
      <c r="N7" s="52">
        <v>9</v>
      </c>
      <c r="O7" s="48" t="s">
        <v>46</v>
      </c>
      <c r="P7" s="52">
        <v>2</v>
      </c>
      <c r="Q7" s="48" t="s">
        <v>87</v>
      </c>
      <c r="R7" s="52">
        <v>12</v>
      </c>
      <c r="S7" s="48" t="s">
        <v>2</v>
      </c>
      <c r="T7" s="49" t="s">
        <v>90</v>
      </c>
      <c r="U7" s="48" t="str">
        <f t="shared" ref="U7:U9" si="0">IF(OR(N7="",P7="",R7=""),"　",TEXT(DATE(N7+2018,P7,R7),"aaa"))</f>
        <v>金</v>
      </c>
      <c r="V7" s="50" t="s">
        <v>88</v>
      </c>
      <c r="W7" s="50"/>
      <c r="X7" s="50"/>
      <c r="Y7" s="50"/>
      <c r="Z7" s="50"/>
      <c r="AA7" s="51"/>
    </row>
    <row r="8" spans="1:28" ht="19">
      <c r="A8" s="69" t="s">
        <v>17</v>
      </c>
      <c r="D8" s="195" t="s">
        <v>24</v>
      </c>
      <c r="E8" s="189"/>
      <c r="F8" s="189"/>
      <c r="G8" s="189"/>
      <c r="H8" s="189"/>
      <c r="I8" s="189"/>
      <c r="J8" s="189" t="s">
        <v>84</v>
      </c>
      <c r="K8" s="189"/>
      <c r="L8" s="187" t="s">
        <v>86</v>
      </c>
      <c r="M8" s="188"/>
      <c r="N8" s="52">
        <v>8</v>
      </c>
      <c r="O8" s="48" t="s">
        <v>46</v>
      </c>
      <c r="P8" s="52">
        <v>4</v>
      </c>
      <c r="Q8" s="48" t="s">
        <v>87</v>
      </c>
      <c r="R8" s="52">
        <v>20</v>
      </c>
      <c r="S8" s="48" t="s">
        <v>2</v>
      </c>
      <c r="T8" s="49" t="s">
        <v>90</v>
      </c>
      <c r="U8" s="48" t="str">
        <f t="shared" si="0"/>
        <v>月</v>
      </c>
      <c r="V8" s="50" t="s">
        <v>88</v>
      </c>
      <c r="W8" s="50"/>
      <c r="X8" s="50"/>
      <c r="Y8" s="50"/>
      <c r="Z8" s="50"/>
      <c r="AA8" s="51"/>
    </row>
    <row r="9" spans="1:28" ht="19">
      <c r="A9" s="69" t="s">
        <v>17</v>
      </c>
      <c r="D9" s="195"/>
      <c r="E9" s="189"/>
      <c r="F9" s="189"/>
      <c r="G9" s="189"/>
      <c r="H9" s="189"/>
      <c r="I9" s="189"/>
      <c r="J9" s="189" t="s">
        <v>85</v>
      </c>
      <c r="K9" s="189"/>
      <c r="L9" s="187" t="s">
        <v>86</v>
      </c>
      <c r="M9" s="188"/>
      <c r="N9" s="52">
        <v>9</v>
      </c>
      <c r="O9" s="48" t="s">
        <v>46</v>
      </c>
      <c r="P9" s="52">
        <v>2</v>
      </c>
      <c r="Q9" s="48" t="s">
        <v>87</v>
      </c>
      <c r="R9" s="52">
        <v>5</v>
      </c>
      <c r="S9" s="48" t="s">
        <v>2</v>
      </c>
      <c r="T9" s="49" t="s">
        <v>90</v>
      </c>
      <c r="U9" s="48" t="str">
        <f t="shared" si="0"/>
        <v>金</v>
      </c>
      <c r="V9" s="50" t="s">
        <v>88</v>
      </c>
      <c r="W9" s="50"/>
      <c r="X9" s="50"/>
      <c r="Y9" s="50"/>
      <c r="Z9" s="50"/>
      <c r="AA9" s="51"/>
    </row>
    <row r="10" spans="1:28" ht="19.5" thickBot="1">
      <c r="A10" s="69" t="s">
        <v>17</v>
      </c>
      <c r="D10" s="190" t="s">
        <v>89</v>
      </c>
      <c r="E10" s="191"/>
      <c r="F10" s="191"/>
      <c r="G10" s="191"/>
      <c r="H10" s="191"/>
      <c r="I10" s="191"/>
      <c r="J10" s="191"/>
      <c r="K10" s="191"/>
      <c r="L10" s="192" t="s">
        <v>74</v>
      </c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4"/>
    </row>
    <row r="11" spans="1:28" ht="14">
      <c r="A11" s="74" t="s">
        <v>17</v>
      </c>
      <c r="B11" s="99"/>
    </row>
    <row r="12" spans="1:28" ht="16.5">
      <c r="A12" s="74" t="s">
        <v>17</v>
      </c>
      <c r="B12" s="99"/>
      <c r="D12" s="80" t="s">
        <v>91</v>
      </c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</row>
    <row r="13" spans="1:28" ht="16.5">
      <c r="A13" s="74" t="s">
        <v>17</v>
      </c>
      <c r="B13" s="99"/>
      <c r="D13" s="98" t="s">
        <v>135</v>
      </c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</row>
    <row r="14" spans="1:28" ht="16.5">
      <c r="A14" s="74" t="s">
        <v>17</v>
      </c>
      <c r="B14" s="99"/>
      <c r="D14" s="80" t="s">
        <v>136</v>
      </c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</row>
    <row r="15" spans="1:28" ht="16.5">
      <c r="A15" s="74" t="s">
        <v>17</v>
      </c>
      <c r="B15" s="99"/>
      <c r="D15" s="80" t="s">
        <v>137</v>
      </c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</row>
    <row r="16" spans="1:28" ht="13">
      <c r="D16" s="47"/>
      <c r="E16" s="47"/>
      <c r="F16" s="47"/>
      <c r="G16" s="47"/>
      <c r="H16" s="47"/>
      <c r="I16" s="47"/>
      <c r="J16" s="47"/>
    </row>
  </sheetData>
  <mergeCells count="17">
    <mergeCell ref="J7:K7"/>
    <mergeCell ref="L10:AA10"/>
    <mergeCell ref="D2:AA2"/>
    <mergeCell ref="D10:K10"/>
    <mergeCell ref="D8:I9"/>
    <mergeCell ref="D6:I7"/>
    <mergeCell ref="L4:AA4"/>
    <mergeCell ref="L5:AA5"/>
    <mergeCell ref="L9:M9"/>
    <mergeCell ref="L8:M8"/>
    <mergeCell ref="L7:M7"/>
    <mergeCell ref="L6:M6"/>
    <mergeCell ref="D4:K4"/>
    <mergeCell ref="D5:K5"/>
    <mergeCell ref="J6:K6"/>
    <mergeCell ref="J9:K9"/>
    <mergeCell ref="J8:K8"/>
  </mergeCells>
  <phoneticPr fontId="1"/>
  <dataValidations count="1">
    <dataValidation type="list" allowBlank="1" showInputMessage="1" showErrorMessage="1" sqref="L10" xr:uid="{63B12AC2-CCE5-4915-918C-869B26D9147B}">
      <formula1>"完全週休２日（土日）,月単位の週休２日,通期の週休２日"</formula1>
    </dataValidation>
  </dataValidations>
  <pageMargins left="0.7" right="0.7" top="0.75" bottom="0.75" header="0.3" footer="0.3"/>
  <pageSetup paperSize="9" scale="91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90C43-EA8F-4B2E-A062-B844CA8C7A7D}">
  <sheetPr>
    <tabColor theme="9" tint="0.59999389629810485"/>
    <pageSetUpPr fitToPage="1"/>
  </sheetPr>
  <dimension ref="A1:BF378"/>
  <sheetViews>
    <sheetView view="pageBreakPreview" zoomScaleNormal="100" zoomScaleSheetLayoutView="100" workbookViewId="0">
      <pane ySplit="5" topLeftCell="A6" activePane="bottomLeft" state="frozen"/>
      <selection activeCell="D1" sqref="D1"/>
      <selection pane="bottomLeft" activeCell="D1" sqref="D1"/>
    </sheetView>
  </sheetViews>
  <sheetFormatPr defaultColWidth="9.08203125" defaultRowHeight="13"/>
  <cols>
    <col min="1" max="1" width="7.25" style="23" bestFit="1" customWidth="1"/>
    <col min="2" max="2" width="2" style="1" customWidth="1"/>
    <col min="3" max="3" width="1.83203125" style="1" customWidth="1"/>
    <col min="4" max="27" width="3.5" style="1" customWidth="1"/>
    <col min="28" max="28" width="3.5" style="45" customWidth="1"/>
    <col min="29" max="42" width="3.5" style="1" customWidth="1"/>
    <col min="43" max="48" width="4.5" style="1" customWidth="1"/>
    <col min="49" max="49" width="7.5" style="1" customWidth="1"/>
    <col min="50" max="51" width="4.58203125" style="1" customWidth="1"/>
    <col min="52" max="53" width="1.83203125" style="1" customWidth="1"/>
    <col min="54" max="54" width="7.08203125" style="14" bestFit="1" customWidth="1"/>
    <col min="55" max="55" width="6.5" style="22" bestFit="1" customWidth="1"/>
    <col min="56" max="56" width="28.25" style="23" bestFit="1" customWidth="1"/>
    <col min="57" max="57" width="23.83203125" style="23" bestFit="1" customWidth="1"/>
    <col min="58" max="58" width="21.58203125" style="23" bestFit="1" customWidth="1"/>
    <col min="59" max="16384" width="9.08203125" style="1"/>
  </cols>
  <sheetData>
    <row r="1" spans="1:58" ht="19">
      <c r="A1" s="69" t="s">
        <v>124</v>
      </c>
      <c r="D1" s="67"/>
      <c r="E1" s="21"/>
      <c r="F1" s="21"/>
      <c r="G1" s="21"/>
      <c r="H1" s="21"/>
      <c r="I1" s="21"/>
      <c r="J1" s="21"/>
      <c r="AB1" s="1"/>
      <c r="AY1" s="2" t="s">
        <v>145</v>
      </c>
    </row>
    <row r="2" spans="1:58" ht="19">
      <c r="A2" s="69" t="s">
        <v>14</v>
      </c>
      <c r="D2" s="182" t="s">
        <v>79</v>
      </c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61"/>
    </row>
    <row r="3" spans="1:58" ht="14">
      <c r="A3" s="74" t="s">
        <v>13</v>
      </c>
      <c r="AB3" s="1"/>
    </row>
    <row r="4" spans="1:58" ht="19">
      <c r="A4" s="69" t="s">
        <v>13</v>
      </c>
      <c r="D4" s="183" t="str">
        <f>CONCATENATE("工 事 名： ",【記入例】基本情報入力!L4)</f>
        <v>工 事 名： 一級河川　●●●川　護岸改修工事（▲▲▲橋上流右岸Ｒ７）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Y4"/>
      <c r="Z4"/>
      <c r="AB4" s="1"/>
    </row>
    <row r="5" spans="1:58" ht="19">
      <c r="A5" s="69" t="s">
        <v>13</v>
      </c>
      <c r="D5" s="185" t="str">
        <f>CONCATENATE("受注者名； ",【記入例】基本情報入力!L5)</f>
        <v>受注者名； ◆◆◆建設株式会社</v>
      </c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AO5" s="183" t="str">
        <f>CONCATENATE("工　　期： 令和",IF(【記入例】基本情報入力!N6=0,"　",【記入例】基本情報入力!N6),"年",IF(【記入例】基本情報入力!P6=0,"　",【記入例】基本情報入力!P6),"月",IF(【記入例】基本情報入力!R6=0,"　",【記入例】基本情報入力!R6),"日(",IF(【記入例】基本情報入力!U6="","　",【記入例】基本情報入力!U6),") ～ 令和",IF(【記入例】基本情報入力!N7=0,"　",【記入例】基本情報入力!N7),"年",IF(【記入例】基本情報入力!P7=0,"　",【記入例】基本情報入力!P7),"月",IF(【記入例】基本情報入力!R7=0,"　",【記入例】基本情報入力!R7),"日(",IF(【記入例】基本情報入力!U7="","　",【記入例】基本情報入力!U7),")")</f>
        <v>工　　期： 令和8年4月6日(月) ～ 令和9年2月12日(金)</v>
      </c>
      <c r="AP5" s="184"/>
      <c r="AQ5" s="184"/>
      <c r="AR5" s="184"/>
      <c r="AS5" s="184"/>
      <c r="AT5" s="184"/>
      <c r="AU5" s="184"/>
      <c r="AV5" s="184"/>
      <c r="AW5" s="184"/>
      <c r="AX5" s="184"/>
      <c r="AY5" s="184"/>
    </row>
    <row r="6" spans="1:58" ht="19">
      <c r="A6" s="69" t="s">
        <v>13</v>
      </c>
      <c r="D6" s="185" t="str">
        <f>CONCATENATE("取組形式（現場着手前）： ",【記入例】基本情報入力!L10)</f>
        <v>取組形式（現場着手前）： 完全週休２日（土日）</v>
      </c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AO6" s="185" t="str">
        <f>CONCATENATE("対象期間： 令和",IF(【記入例】基本情報入力!N8=0,"　",【記入例】基本情報入力!N8),"年",IF(【記入例】基本情報入力!P8=0,"　",【記入例】基本情報入力!P8),"月",IF(【記入例】基本情報入力!R8=0,"　",【記入例】基本情報入力!R8),"日(",IF(【記入例】基本情報入力!U8="","　",【記入例】基本情報入力!U8),") ～ 令和",IF(【記入例】基本情報入力!N9=0,"　",【記入例】基本情報入力!N9),"年",IF(【記入例】基本情報入力!P9=0,"　",【記入例】基本情報入力!P9),"月",IF(【記入例】基本情報入力!R9=0,"　",【記入例】基本情報入力!R9),"日(",IF(【記入例】基本情報入力!U9="","　",【記入例】基本情報入力!U9),")")</f>
        <v>対象期間： 令和8年4月20日(月) ～ 令和9年2月5日(金)</v>
      </c>
      <c r="AP6" s="186"/>
      <c r="AQ6" s="186"/>
      <c r="AR6" s="186"/>
      <c r="AS6" s="186"/>
      <c r="AT6" s="186"/>
      <c r="AU6" s="186"/>
      <c r="AV6" s="186"/>
      <c r="AW6" s="186"/>
      <c r="AX6" s="186"/>
      <c r="AY6" s="186"/>
    </row>
    <row r="7" spans="1:58" ht="14.5" thickBot="1">
      <c r="A7" s="74" t="s">
        <v>142</v>
      </c>
      <c r="F7" s="24"/>
      <c r="L7" s="24"/>
      <c r="AB7" s="1"/>
      <c r="BB7" s="14" t="s">
        <v>125</v>
      </c>
      <c r="BD7" s="14"/>
      <c r="BE7" s="14"/>
      <c r="BF7" s="14"/>
    </row>
    <row r="8" spans="1:58" ht="19.5" thickBot="1">
      <c r="A8" s="69" t="s">
        <v>17</v>
      </c>
      <c r="D8" s="153" t="s">
        <v>36</v>
      </c>
      <c r="E8" s="154"/>
      <c r="F8" s="155">
        <f>IF(OR(【記入例】基本情報入力!N8=0,【記入例】基本情報入力!P8=0,【記入例】基本情報入力!R8=0),"",DATE(【記入例】基本情報入力!N8+2018,【記入例】基本情報入力!P8,1))</f>
        <v>46113</v>
      </c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6"/>
      <c r="AL8" s="29" t="s">
        <v>81</v>
      </c>
      <c r="BB8" s="64" t="s">
        <v>76</v>
      </c>
      <c r="BC8" s="20" t="s">
        <v>77</v>
      </c>
      <c r="BD8" s="64" t="s">
        <v>126</v>
      </c>
      <c r="BE8" s="64" t="s">
        <v>127</v>
      </c>
      <c r="BF8" s="64" t="s">
        <v>128</v>
      </c>
    </row>
    <row r="9" spans="1:58" ht="19">
      <c r="A9" s="69" t="s">
        <v>17</v>
      </c>
      <c r="D9" s="106" t="s">
        <v>28</v>
      </c>
      <c r="E9" s="107"/>
      <c r="F9" s="30">
        <f t="shared" ref="F9:AG9" si="0">IFERROR(WEEKNUM(F10,2)-WEEKNUM(DATE(YEAR(F10),MONTH(F10),1),2)+1,"")</f>
        <v>1</v>
      </c>
      <c r="G9" s="30">
        <f t="shared" si="0"/>
        <v>1</v>
      </c>
      <c r="H9" s="30">
        <f t="shared" si="0"/>
        <v>1</v>
      </c>
      <c r="I9" s="30">
        <f t="shared" si="0"/>
        <v>1</v>
      </c>
      <c r="J9" s="30">
        <f t="shared" si="0"/>
        <v>1</v>
      </c>
      <c r="K9" s="30">
        <f t="shared" si="0"/>
        <v>2</v>
      </c>
      <c r="L9" s="30">
        <f t="shared" si="0"/>
        <v>2</v>
      </c>
      <c r="M9" s="30">
        <f t="shared" si="0"/>
        <v>2</v>
      </c>
      <c r="N9" s="30">
        <f t="shared" si="0"/>
        <v>2</v>
      </c>
      <c r="O9" s="30">
        <f t="shared" si="0"/>
        <v>2</v>
      </c>
      <c r="P9" s="30">
        <f t="shared" si="0"/>
        <v>2</v>
      </c>
      <c r="Q9" s="30">
        <f t="shared" si="0"/>
        <v>2</v>
      </c>
      <c r="R9" s="30">
        <f t="shared" si="0"/>
        <v>3</v>
      </c>
      <c r="S9" s="30">
        <f t="shared" si="0"/>
        <v>3</v>
      </c>
      <c r="T9" s="30">
        <f t="shared" si="0"/>
        <v>3</v>
      </c>
      <c r="U9" s="30">
        <f t="shared" si="0"/>
        <v>3</v>
      </c>
      <c r="V9" s="30">
        <f t="shared" si="0"/>
        <v>3</v>
      </c>
      <c r="W9" s="30">
        <f t="shared" si="0"/>
        <v>3</v>
      </c>
      <c r="X9" s="30">
        <f t="shared" si="0"/>
        <v>3</v>
      </c>
      <c r="Y9" s="30">
        <f t="shared" si="0"/>
        <v>4</v>
      </c>
      <c r="Z9" s="30">
        <f t="shared" si="0"/>
        <v>4</v>
      </c>
      <c r="AA9" s="30">
        <f t="shared" si="0"/>
        <v>4</v>
      </c>
      <c r="AB9" s="30">
        <f t="shared" si="0"/>
        <v>4</v>
      </c>
      <c r="AC9" s="30">
        <f t="shared" si="0"/>
        <v>4</v>
      </c>
      <c r="AD9" s="30">
        <f t="shared" si="0"/>
        <v>4</v>
      </c>
      <c r="AE9" s="30">
        <f t="shared" si="0"/>
        <v>4</v>
      </c>
      <c r="AF9" s="30">
        <f t="shared" si="0"/>
        <v>5</v>
      </c>
      <c r="AG9" s="30">
        <f t="shared" si="0"/>
        <v>5</v>
      </c>
      <c r="AH9" s="30">
        <f>IF(AH10="","",WEEKNUM(AH10,2)-WEEKNUM(DATE(YEAR(AH10),MONTH(AH10),1),2)+1)</f>
        <v>5</v>
      </c>
      <c r="AI9" s="30">
        <f>IF(AI10="","",WEEKNUM(AI10,2)-WEEKNUM(DATE(YEAR(AI10),MONTH(AI10),1),2)+1)</f>
        <v>5</v>
      </c>
      <c r="AJ9" s="31" t="str">
        <f>IF(AJ10="","",WEEKNUM(AJ10,2)-WEEKNUM(DATE(YEAR(AJ10),MONTH(AJ10),1),2)+1)</f>
        <v/>
      </c>
      <c r="AL9" s="157" t="s">
        <v>100</v>
      </c>
      <c r="AM9" s="158"/>
      <c r="AN9" s="158"/>
      <c r="AO9" s="158"/>
      <c r="AP9" s="158"/>
      <c r="AQ9" s="142" t="s">
        <v>95</v>
      </c>
      <c r="AR9" s="151" t="s">
        <v>78</v>
      </c>
      <c r="AS9" s="151"/>
      <c r="AT9" s="151"/>
      <c r="AU9" s="151"/>
      <c r="AV9" s="142" t="s">
        <v>99</v>
      </c>
      <c r="AW9" s="142" t="s">
        <v>27</v>
      </c>
      <c r="AX9" s="146" t="s">
        <v>106</v>
      </c>
      <c r="AY9" s="148" t="s">
        <v>107</v>
      </c>
      <c r="BB9" s="18">
        <f>ROW()-8</f>
        <v>1</v>
      </c>
      <c r="BC9" s="28"/>
      <c r="BD9" s="64"/>
      <c r="BE9" s="64"/>
      <c r="BF9" s="64"/>
    </row>
    <row r="10" spans="1:58" ht="19">
      <c r="A10" s="69" t="s">
        <v>17</v>
      </c>
      <c r="D10" s="106" t="s">
        <v>2</v>
      </c>
      <c r="E10" s="107"/>
      <c r="F10" s="32">
        <f>F8</f>
        <v>46113</v>
      </c>
      <c r="G10" s="32">
        <f t="shared" ref="G10:AG10" si="1">IFERROR(F10+1,"")</f>
        <v>46114</v>
      </c>
      <c r="H10" s="32">
        <f t="shared" si="1"/>
        <v>46115</v>
      </c>
      <c r="I10" s="32">
        <f t="shared" si="1"/>
        <v>46116</v>
      </c>
      <c r="J10" s="32">
        <f t="shared" si="1"/>
        <v>46117</v>
      </c>
      <c r="K10" s="32">
        <f t="shared" si="1"/>
        <v>46118</v>
      </c>
      <c r="L10" s="32">
        <f t="shared" si="1"/>
        <v>46119</v>
      </c>
      <c r="M10" s="32">
        <f t="shared" si="1"/>
        <v>46120</v>
      </c>
      <c r="N10" s="32">
        <f t="shared" si="1"/>
        <v>46121</v>
      </c>
      <c r="O10" s="32">
        <f t="shared" si="1"/>
        <v>46122</v>
      </c>
      <c r="P10" s="32">
        <f t="shared" si="1"/>
        <v>46123</v>
      </c>
      <c r="Q10" s="32">
        <f t="shared" si="1"/>
        <v>46124</v>
      </c>
      <c r="R10" s="32">
        <f t="shared" si="1"/>
        <v>46125</v>
      </c>
      <c r="S10" s="32">
        <f t="shared" si="1"/>
        <v>46126</v>
      </c>
      <c r="T10" s="32">
        <f t="shared" si="1"/>
        <v>46127</v>
      </c>
      <c r="U10" s="32">
        <f t="shared" si="1"/>
        <v>46128</v>
      </c>
      <c r="V10" s="32">
        <f t="shared" si="1"/>
        <v>46129</v>
      </c>
      <c r="W10" s="32">
        <f t="shared" si="1"/>
        <v>46130</v>
      </c>
      <c r="X10" s="32">
        <f t="shared" si="1"/>
        <v>46131</v>
      </c>
      <c r="Y10" s="32">
        <f t="shared" si="1"/>
        <v>46132</v>
      </c>
      <c r="Z10" s="32">
        <f t="shared" si="1"/>
        <v>46133</v>
      </c>
      <c r="AA10" s="32">
        <f t="shared" si="1"/>
        <v>46134</v>
      </c>
      <c r="AB10" s="32">
        <f t="shared" si="1"/>
        <v>46135</v>
      </c>
      <c r="AC10" s="32">
        <f t="shared" si="1"/>
        <v>46136</v>
      </c>
      <c r="AD10" s="32">
        <f t="shared" si="1"/>
        <v>46137</v>
      </c>
      <c r="AE10" s="32">
        <f t="shared" si="1"/>
        <v>46138</v>
      </c>
      <c r="AF10" s="32">
        <f t="shared" si="1"/>
        <v>46139</v>
      </c>
      <c r="AG10" s="32">
        <f t="shared" si="1"/>
        <v>46140</v>
      </c>
      <c r="AH10" s="32">
        <f>IFERROR(IF(DAY(AG10+1)=1,"",AG10+1),"")</f>
        <v>46141</v>
      </c>
      <c r="AI10" s="32">
        <f>IFERROR(IF(AND(DAY(AG10+2)&gt;=1,DAY(AG10+2)&lt;=2),"",AG10+2),"")</f>
        <v>46142</v>
      </c>
      <c r="AJ10" s="33" t="str">
        <f>IFERROR(IF(AND(DAY(AG10+3)&gt;=1,DAY(AG10+3)&lt;=3),"",AG10+3),"")</f>
        <v/>
      </c>
      <c r="AL10" s="159"/>
      <c r="AM10" s="160"/>
      <c r="AN10" s="160"/>
      <c r="AO10" s="160"/>
      <c r="AP10" s="160"/>
      <c r="AQ10" s="143"/>
      <c r="AR10" s="169" t="s">
        <v>96</v>
      </c>
      <c r="AS10" s="169" t="s">
        <v>97</v>
      </c>
      <c r="AT10" s="169" t="s">
        <v>101</v>
      </c>
      <c r="AU10" s="169" t="s">
        <v>98</v>
      </c>
      <c r="AV10" s="152"/>
      <c r="AW10" s="143"/>
      <c r="AX10" s="143"/>
      <c r="AY10" s="149"/>
      <c r="BB10" s="18">
        <f t="shared" ref="BB10:BB73" si="2">ROW()-8</f>
        <v>2</v>
      </c>
      <c r="BC10" s="28"/>
      <c r="BD10" s="64"/>
      <c r="BE10" s="64"/>
      <c r="BF10" s="64"/>
    </row>
    <row r="11" spans="1:58" ht="19">
      <c r="A11" s="69" t="s">
        <v>17</v>
      </c>
      <c r="D11" s="106" t="s">
        <v>3</v>
      </c>
      <c r="E11" s="107"/>
      <c r="F11" s="34" t="str">
        <f t="shared" ref="F11:AJ11" si="3">TEXT(F10,"aaa")</f>
        <v>水</v>
      </c>
      <c r="G11" s="34" t="str">
        <f t="shared" si="3"/>
        <v>木</v>
      </c>
      <c r="H11" s="34" t="str">
        <f t="shared" si="3"/>
        <v>金</v>
      </c>
      <c r="I11" s="34" t="str">
        <f t="shared" si="3"/>
        <v>土</v>
      </c>
      <c r="J11" s="34" t="str">
        <f t="shared" si="3"/>
        <v>日</v>
      </c>
      <c r="K11" s="34" t="str">
        <f t="shared" si="3"/>
        <v>月</v>
      </c>
      <c r="L11" s="34" t="str">
        <f t="shared" si="3"/>
        <v>火</v>
      </c>
      <c r="M11" s="34" t="str">
        <f t="shared" si="3"/>
        <v>水</v>
      </c>
      <c r="N11" s="34" t="str">
        <f t="shared" si="3"/>
        <v>木</v>
      </c>
      <c r="O11" s="34" t="str">
        <f t="shared" si="3"/>
        <v>金</v>
      </c>
      <c r="P11" s="34" t="str">
        <f t="shared" si="3"/>
        <v>土</v>
      </c>
      <c r="Q11" s="34" t="str">
        <f t="shared" si="3"/>
        <v>日</v>
      </c>
      <c r="R11" s="34" t="str">
        <f t="shared" si="3"/>
        <v>月</v>
      </c>
      <c r="S11" s="34" t="str">
        <f t="shared" si="3"/>
        <v>火</v>
      </c>
      <c r="T11" s="34" t="str">
        <f t="shared" si="3"/>
        <v>水</v>
      </c>
      <c r="U11" s="34" t="str">
        <f t="shared" si="3"/>
        <v>木</v>
      </c>
      <c r="V11" s="34" t="str">
        <f t="shared" si="3"/>
        <v>金</v>
      </c>
      <c r="W11" s="34" t="str">
        <f t="shared" si="3"/>
        <v>土</v>
      </c>
      <c r="X11" s="34" t="str">
        <f t="shared" si="3"/>
        <v>日</v>
      </c>
      <c r="Y11" s="34" t="str">
        <f t="shared" si="3"/>
        <v>月</v>
      </c>
      <c r="Z11" s="34" t="str">
        <f t="shared" si="3"/>
        <v>火</v>
      </c>
      <c r="AA11" s="34" t="str">
        <f t="shared" si="3"/>
        <v>水</v>
      </c>
      <c r="AB11" s="34" t="str">
        <f t="shared" si="3"/>
        <v>木</v>
      </c>
      <c r="AC11" s="34" t="str">
        <f t="shared" si="3"/>
        <v>金</v>
      </c>
      <c r="AD11" s="34" t="str">
        <f t="shared" si="3"/>
        <v>土</v>
      </c>
      <c r="AE11" s="34" t="str">
        <f t="shared" si="3"/>
        <v>日</v>
      </c>
      <c r="AF11" s="34" t="str">
        <f t="shared" si="3"/>
        <v>月</v>
      </c>
      <c r="AG11" s="34" t="str">
        <f t="shared" si="3"/>
        <v>火</v>
      </c>
      <c r="AH11" s="34" t="str">
        <f t="shared" si="3"/>
        <v>水</v>
      </c>
      <c r="AI11" s="34" t="str">
        <f t="shared" si="3"/>
        <v>木</v>
      </c>
      <c r="AJ11" s="35" t="str">
        <f t="shared" si="3"/>
        <v/>
      </c>
      <c r="AL11" s="159"/>
      <c r="AM11" s="160"/>
      <c r="AN11" s="160"/>
      <c r="AO11" s="160"/>
      <c r="AP11" s="160"/>
      <c r="AQ11" s="143"/>
      <c r="AR11" s="170"/>
      <c r="AS11" s="172"/>
      <c r="AT11" s="170"/>
      <c r="AU11" s="170"/>
      <c r="AV11" s="152"/>
      <c r="AW11" s="143"/>
      <c r="AX11" s="143"/>
      <c r="AY11" s="149"/>
      <c r="BB11" s="18">
        <f t="shared" si="2"/>
        <v>3</v>
      </c>
      <c r="BC11" s="28"/>
      <c r="BD11" s="64"/>
      <c r="BE11" s="64"/>
      <c r="BF11" s="64"/>
    </row>
    <row r="12" spans="1:58" ht="19">
      <c r="A12" s="69" t="s">
        <v>17</v>
      </c>
      <c r="D12" s="106" t="s">
        <v>8</v>
      </c>
      <c r="E12" s="107"/>
      <c r="F12" s="36"/>
      <c r="G12" s="36"/>
      <c r="H12" s="36"/>
      <c r="I12" s="36"/>
      <c r="J12" s="36"/>
      <c r="K12" s="36" t="s">
        <v>21</v>
      </c>
      <c r="L12" s="36" t="s">
        <v>21</v>
      </c>
      <c r="M12" s="36" t="s">
        <v>21</v>
      </c>
      <c r="N12" s="36" t="s">
        <v>23</v>
      </c>
      <c r="O12" s="36" t="s">
        <v>21</v>
      </c>
      <c r="P12" s="36" t="s">
        <v>23</v>
      </c>
      <c r="Q12" s="36" t="s">
        <v>22</v>
      </c>
      <c r="R12" s="36" t="s">
        <v>23</v>
      </c>
      <c r="S12" s="36" t="s">
        <v>23</v>
      </c>
      <c r="T12" s="36" t="s">
        <v>21</v>
      </c>
      <c r="U12" s="36" t="s">
        <v>23</v>
      </c>
      <c r="V12" s="36" t="s">
        <v>21</v>
      </c>
      <c r="W12" s="36" t="s">
        <v>21</v>
      </c>
      <c r="X12" s="36" t="s">
        <v>23</v>
      </c>
      <c r="Y12" s="36" t="s">
        <v>21</v>
      </c>
      <c r="Z12" s="36" t="s">
        <v>23</v>
      </c>
      <c r="AA12" s="36" t="s">
        <v>22</v>
      </c>
      <c r="AB12" s="36" t="s">
        <v>23</v>
      </c>
      <c r="AC12" s="36" t="s">
        <v>23</v>
      </c>
      <c r="AD12" s="36" t="s">
        <v>23</v>
      </c>
      <c r="AE12" s="36" t="s">
        <v>21</v>
      </c>
      <c r="AF12" s="36" t="s">
        <v>23</v>
      </c>
      <c r="AG12" s="36" t="s">
        <v>23</v>
      </c>
      <c r="AH12" s="36" t="s">
        <v>23</v>
      </c>
      <c r="AI12" s="36" t="s">
        <v>21</v>
      </c>
      <c r="AJ12" s="37"/>
      <c r="AL12" s="159"/>
      <c r="AM12" s="160"/>
      <c r="AN12" s="160"/>
      <c r="AO12" s="160"/>
      <c r="AP12" s="160"/>
      <c r="AQ12" s="143"/>
      <c r="AR12" s="170"/>
      <c r="AS12" s="172"/>
      <c r="AT12" s="170"/>
      <c r="AU12" s="170"/>
      <c r="AV12" s="152"/>
      <c r="AW12" s="143"/>
      <c r="AX12" s="143"/>
      <c r="AY12" s="149"/>
      <c r="BB12" s="18">
        <f t="shared" si="2"/>
        <v>4</v>
      </c>
      <c r="BC12" s="28"/>
      <c r="BD12" s="64"/>
      <c r="BE12" s="64"/>
      <c r="BF12" s="64"/>
    </row>
    <row r="13" spans="1:58" ht="18.75" customHeight="1">
      <c r="A13" s="69" t="s">
        <v>17</v>
      </c>
      <c r="D13" s="163" t="s">
        <v>7</v>
      </c>
      <c r="E13" s="164"/>
      <c r="F13" s="120"/>
      <c r="G13" s="120"/>
      <c r="H13" s="120"/>
      <c r="I13" s="120"/>
      <c r="J13" s="120"/>
      <c r="K13" s="120" t="s">
        <v>49</v>
      </c>
      <c r="L13" s="120" t="s">
        <v>104</v>
      </c>
      <c r="M13" s="120" t="s">
        <v>104</v>
      </c>
      <c r="N13" s="120" t="s">
        <v>104</v>
      </c>
      <c r="O13" s="120" t="s">
        <v>104</v>
      </c>
      <c r="P13" s="120"/>
      <c r="Q13" s="120"/>
      <c r="R13" s="120" t="s">
        <v>104</v>
      </c>
      <c r="S13" s="120" t="s">
        <v>104</v>
      </c>
      <c r="T13" s="120" t="s">
        <v>104</v>
      </c>
      <c r="U13" s="120" t="s">
        <v>104</v>
      </c>
      <c r="V13" s="120" t="s">
        <v>104</v>
      </c>
      <c r="W13" s="120"/>
      <c r="X13" s="120"/>
      <c r="Y13" s="120" t="s">
        <v>50</v>
      </c>
      <c r="Z13" s="120"/>
      <c r="AA13" s="120" t="s">
        <v>52</v>
      </c>
      <c r="AB13" s="120"/>
      <c r="AC13" s="120"/>
      <c r="AD13" s="120"/>
      <c r="AE13" s="120"/>
      <c r="AF13" s="120"/>
      <c r="AG13" s="120"/>
      <c r="AH13" s="120" t="s">
        <v>53</v>
      </c>
      <c r="AI13" s="120" t="s">
        <v>54</v>
      </c>
      <c r="AJ13" s="123"/>
      <c r="AL13" s="159"/>
      <c r="AM13" s="160"/>
      <c r="AN13" s="160"/>
      <c r="AO13" s="160"/>
      <c r="AP13" s="160"/>
      <c r="AQ13" s="143"/>
      <c r="AR13" s="170"/>
      <c r="AS13" s="172"/>
      <c r="AT13" s="170"/>
      <c r="AU13" s="170"/>
      <c r="AV13" s="152"/>
      <c r="AW13" s="143"/>
      <c r="AX13" s="143"/>
      <c r="AY13" s="149"/>
      <c r="BB13" s="18">
        <f t="shared" si="2"/>
        <v>5</v>
      </c>
      <c r="BC13" s="28"/>
      <c r="BD13" s="64"/>
      <c r="BE13" s="64"/>
      <c r="BF13" s="64"/>
    </row>
    <row r="14" spans="1:58" ht="19">
      <c r="A14" s="69" t="s">
        <v>17</v>
      </c>
      <c r="D14" s="165"/>
      <c r="E14" s="166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4"/>
      <c r="AL14" s="159"/>
      <c r="AM14" s="160"/>
      <c r="AN14" s="160"/>
      <c r="AO14" s="160"/>
      <c r="AP14" s="160"/>
      <c r="AQ14" s="143"/>
      <c r="AR14" s="170"/>
      <c r="AS14" s="172"/>
      <c r="AT14" s="170"/>
      <c r="AU14" s="171"/>
      <c r="AV14" s="144"/>
      <c r="AW14" s="144"/>
      <c r="AX14" s="143"/>
      <c r="AY14" s="149"/>
      <c r="BB14" s="18">
        <f t="shared" si="2"/>
        <v>6</v>
      </c>
      <c r="BC14" s="28"/>
      <c r="BD14" s="64"/>
      <c r="BE14" s="64"/>
      <c r="BF14" s="64"/>
    </row>
    <row r="15" spans="1:58" ht="19">
      <c r="A15" s="69" t="s">
        <v>17</v>
      </c>
      <c r="D15" s="165"/>
      <c r="E15" s="166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4"/>
      <c r="AL15" s="161"/>
      <c r="AM15" s="162"/>
      <c r="AN15" s="162"/>
      <c r="AO15" s="162"/>
      <c r="AP15" s="162"/>
      <c r="AQ15" s="145"/>
      <c r="AR15" s="171"/>
      <c r="AS15" s="171"/>
      <c r="AT15" s="171"/>
      <c r="AU15" s="171"/>
      <c r="AV15" s="145"/>
      <c r="AW15" s="145"/>
      <c r="AX15" s="143"/>
      <c r="AY15" s="149"/>
      <c r="BB15" s="18">
        <f t="shared" si="2"/>
        <v>7</v>
      </c>
      <c r="BC15" s="28"/>
      <c r="BD15" s="64"/>
      <c r="BE15" s="64"/>
      <c r="BF15" s="64"/>
    </row>
    <row r="16" spans="1:58" ht="19">
      <c r="A16" s="69" t="s">
        <v>17</v>
      </c>
      <c r="D16" s="165"/>
      <c r="E16" s="166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4"/>
      <c r="AL16" s="126"/>
      <c r="AM16" s="127"/>
      <c r="AN16" s="127"/>
      <c r="AO16" s="127"/>
      <c r="AP16" s="127"/>
      <c r="AQ16" s="55" t="s">
        <v>30</v>
      </c>
      <c r="AR16" s="55" t="s">
        <v>17</v>
      </c>
      <c r="AS16" s="55" t="s">
        <v>12</v>
      </c>
      <c r="AT16" s="55" t="s">
        <v>149</v>
      </c>
      <c r="AU16" s="55" t="s">
        <v>14</v>
      </c>
      <c r="AV16" s="55" t="s">
        <v>20</v>
      </c>
      <c r="AW16" s="55" t="s">
        <v>34</v>
      </c>
      <c r="AX16" s="147"/>
      <c r="AY16" s="149"/>
      <c r="BB16" s="18">
        <f t="shared" si="2"/>
        <v>8</v>
      </c>
      <c r="BC16" s="28"/>
      <c r="BD16" s="64"/>
      <c r="BE16" s="64"/>
      <c r="BF16" s="64"/>
    </row>
    <row r="17" spans="1:58" ht="19">
      <c r="A17" s="69" t="s">
        <v>17</v>
      </c>
      <c r="D17" s="165"/>
      <c r="E17" s="166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4"/>
      <c r="AL17" s="128" t="s">
        <v>102</v>
      </c>
      <c r="AM17" s="129"/>
      <c r="AN17" s="110">
        <v>1</v>
      </c>
      <c r="AO17" s="109"/>
      <c r="AP17" s="109"/>
      <c r="AQ17" s="56">
        <f>IF(COUNTIF(F21:AJ21,"")=31,0,COUNTIFS(F9:AJ9,AN17,F21:AJ21,"")+COUNTIFS(F9:AJ9,AN17,F21:AJ21,"■")+COUNTIFS(F9:AJ9,AN17,F21:AJ21,"★")+COUNTIFS(F9:AJ9,AN17,F21:AJ21,"▲")+COUNTIFS(F9:AJ9,AN17,F21:AJ21,"◎"))</f>
        <v>0</v>
      </c>
      <c r="AR17" s="56">
        <f>IF(COUNTIF(F21:AJ21,"")=31,0,COUNTIFS(F9:AJ9,AN17,F21:AJ21,"■"))</f>
        <v>0</v>
      </c>
      <c r="AS17" s="56">
        <f>IF(COUNTIF(F21:AJ21,"")=31,0,COUNTIFS(F9:AJ9,AN17,F21:AJ21,"★"))</f>
        <v>0</v>
      </c>
      <c r="AT17" s="56">
        <f>IF(COUNTIF(F21:AJ21,"")=31,0,COUNTIFS(F9:AJ9,AN17,F21:AJ21,"▲"))</f>
        <v>0</v>
      </c>
      <c r="AU17" s="56">
        <f>IF(COUNTIF(F21:AJ21,"")=31,0,COUNTIFS(F9:AJ9,AN17,F21:AJ21,"◎"))</f>
        <v>0</v>
      </c>
      <c r="AV17" s="56">
        <f t="shared" ref="AV17:AV22" si="4">SUM(AR17,AS17,AT17,AU17)</f>
        <v>0</v>
      </c>
      <c r="AW17" s="57" t="str">
        <f t="shared" ref="AW17:AW24" si="5">IFERROR(ROUNDDOWN(AV17/AQ17,3),"***")</f>
        <v>***</v>
      </c>
      <c r="AX17" s="36"/>
      <c r="AY17" s="140" t="str">
        <f>IF(COUNTA(AX17:AX22)=0,"",IF(AND(COUNTIF(AX17:AX22,"○")=0,COUNTIF(AX17:AX22,"×")=0),"－",IF(COUNTIF(AX17:AX22,"×")&gt;=1,"×","○")))</f>
        <v>○</v>
      </c>
      <c r="BB17" s="92">
        <f t="shared" si="2"/>
        <v>9</v>
      </c>
      <c r="BC17" s="93">
        <f>IF(COUNTIF(F21:AJ21,"")=31,"",F8)</f>
        <v>46113</v>
      </c>
      <c r="BD17" s="94" t="str">
        <f>AY17</f>
        <v>○</v>
      </c>
      <c r="BE17" s="95" t="str">
        <f>IF(AY23=0,"",AY23)</f>
        <v>○</v>
      </c>
      <c r="BF17" s="95" t="str">
        <f>IF(AY24=0,"",AY24)</f>
        <v>○</v>
      </c>
    </row>
    <row r="18" spans="1:58" ht="19">
      <c r="A18" s="69" t="s">
        <v>17</v>
      </c>
      <c r="D18" s="165"/>
      <c r="E18" s="166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4"/>
      <c r="AL18" s="130"/>
      <c r="AM18" s="129"/>
      <c r="AN18" s="108">
        <v>2</v>
      </c>
      <c r="AO18" s="109"/>
      <c r="AP18" s="109"/>
      <c r="AQ18" s="56">
        <f>IF(COUNTIF(F21:AJ21,"")=31,0,COUNTIFS(F9:AJ9,AN18,F21:AJ21,"")+COUNTIFS(F9:AJ9,AN18,F21:AJ21,"■")+COUNTIFS(F9:AJ9,AN18,F21:AJ21,"★")+COUNTIFS(F9:AJ9,AN18,F21:AJ21,"▲")+COUNTIFS(F9:AJ9,AN18,F21:AJ21,"◎"))</f>
        <v>0</v>
      </c>
      <c r="AR18" s="56">
        <f>IF(COUNTIF(F21:AJ21,"")=31,0,COUNTIFS(F9:AJ9,AN18,F21:AJ21,"■"))</f>
        <v>0</v>
      </c>
      <c r="AS18" s="56">
        <f>IF(COUNTIF(F21:AJ21,"")=31,0,COUNTIFS(F9:AJ9,AN18,F21:AJ21,"★"))</f>
        <v>0</v>
      </c>
      <c r="AT18" s="56">
        <f>IF(COUNTIF(F21:AJ21,"")=31,0,COUNTIFS(F9:AJ9,AN18,F21:AJ21,"▲"))</f>
        <v>0</v>
      </c>
      <c r="AU18" s="56">
        <f>IF(COUNTIF(F21:AJ21,"")=31,0,COUNTIFS(F9:AJ9,AN18,F21:AJ21,"◎"))</f>
        <v>0</v>
      </c>
      <c r="AV18" s="56">
        <f t="shared" si="4"/>
        <v>0</v>
      </c>
      <c r="AW18" s="57" t="str">
        <f t="shared" si="5"/>
        <v>***</v>
      </c>
      <c r="AX18" s="36"/>
      <c r="AY18" s="141"/>
      <c r="BB18" s="18">
        <f t="shared" si="2"/>
        <v>10</v>
      </c>
      <c r="BC18" s="28"/>
      <c r="BD18" s="73"/>
      <c r="BE18" s="64"/>
      <c r="BF18" s="64"/>
    </row>
    <row r="19" spans="1:58" ht="19">
      <c r="A19" s="69" t="s">
        <v>17</v>
      </c>
      <c r="D19" s="167"/>
      <c r="E19" s="168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5"/>
      <c r="AL19" s="130"/>
      <c r="AM19" s="129"/>
      <c r="AN19" s="110">
        <v>3</v>
      </c>
      <c r="AO19" s="109"/>
      <c r="AP19" s="109"/>
      <c r="AQ19" s="56">
        <f>IF(COUNTIF(F21:AJ21,"")=31,0,COUNTIFS(F9:AJ9,AN19,F21:AJ21,"")+COUNTIFS(F9:AJ9,AN19,F21:AJ21,"■")+COUNTIFS(F9:AJ9,AN19,F21:AJ21,"★")+COUNTIFS(F9:AJ9,AN19,F21:AJ21,"▲")+COUNTIFS(F11:AJ11,AN19,F21:AJ21,"◎"))</f>
        <v>0</v>
      </c>
      <c r="AR19" s="56">
        <f>IF(COUNTIF(F21:AJ21,"")=31,0,COUNTIFS(F9:AJ9,AN19,F21:AJ21,"■"))</f>
        <v>0</v>
      </c>
      <c r="AS19" s="56">
        <f>IF(COUNTIF(F21:AJ21,"")=31,0,COUNTIFS(F9:AJ9,AN19,F21:AJ21,"★"))</f>
        <v>0</v>
      </c>
      <c r="AT19" s="56">
        <f>IF(COUNTIF(F21:AJ21,"")=31,0,COUNTIFS(F9:AJ9,AN19,F21:AJ21,"▲"))</f>
        <v>0</v>
      </c>
      <c r="AU19" s="56">
        <f>IF(COUNTIF(F21:AJ21,"")=31,0,COUNTIFS(F9:AJ9,AN19,F21:AJ21,"◎"))</f>
        <v>0</v>
      </c>
      <c r="AV19" s="56">
        <f t="shared" si="4"/>
        <v>0</v>
      </c>
      <c r="AW19" s="57" t="str">
        <f t="shared" si="5"/>
        <v>***</v>
      </c>
      <c r="AX19" s="36"/>
      <c r="AY19" s="141"/>
      <c r="BB19" s="18">
        <f t="shared" si="2"/>
        <v>11</v>
      </c>
      <c r="BC19" s="28"/>
      <c r="BD19" s="73"/>
      <c r="BE19" s="64"/>
      <c r="BF19" s="64"/>
    </row>
    <row r="20" spans="1:58" ht="19">
      <c r="A20" s="69" t="s">
        <v>17</v>
      </c>
      <c r="D20" s="106" t="s">
        <v>4</v>
      </c>
      <c r="E20" s="107"/>
      <c r="F20" s="36" t="s">
        <v>19</v>
      </c>
      <c r="G20" s="36" t="s">
        <v>19</v>
      </c>
      <c r="H20" s="36" t="s">
        <v>19</v>
      </c>
      <c r="I20" s="36" t="s">
        <v>19</v>
      </c>
      <c r="J20" s="36" t="s">
        <v>19</v>
      </c>
      <c r="K20" s="36" t="s">
        <v>19</v>
      </c>
      <c r="L20" s="36" t="s">
        <v>19</v>
      </c>
      <c r="M20" s="36" t="s">
        <v>19</v>
      </c>
      <c r="N20" s="36" t="s">
        <v>19</v>
      </c>
      <c r="O20" s="36" t="s">
        <v>19</v>
      </c>
      <c r="P20" s="36" t="s">
        <v>19</v>
      </c>
      <c r="Q20" s="36" t="s">
        <v>19</v>
      </c>
      <c r="R20" s="36" t="s">
        <v>19</v>
      </c>
      <c r="S20" s="36" t="s">
        <v>19</v>
      </c>
      <c r="T20" s="36" t="s">
        <v>19</v>
      </c>
      <c r="U20" s="36" t="s">
        <v>19</v>
      </c>
      <c r="V20" s="36" t="s">
        <v>19</v>
      </c>
      <c r="W20" s="36" t="s">
        <v>19</v>
      </c>
      <c r="X20" s="36" t="s">
        <v>19</v>
      </c>
      <c r="Y20" s="36"/>
      <c r="Z20" s="36"/>
      <c r="AA20" s="36"/>
      <c r="AB20" s="38"/>
      <c r="AC20" s="36"/>
      <c r="AD20" s="36" t="s">
        <v>138</v>
      </c>
      <c r="AE20" s="36" t="s">
        <v>138</v>
      </c>
      <c r="AF20" s="36"/>
      <c r="AG20" s="36"/>
      <c r="AH20" s="36" t="s">
        <v>18</v>
      </c>
      <c r="AI20" s="36" t="s">
        <v>18</v>
      </c>
      <c r="AJ20" s="37"/>
      <c r="AL20" s="130"/>
      <c r="AM20" s="129"/>
      <c r="AN20" s="108">
        <v>4</v>
      </c>
      <c r="AO20" s="109"/>
      <c r="AP20" s="109"/>
      <c r="AQ20" s="56">
        <f>IF(COUNTIF(F21:AJ21,"")=31,0,COUNTIFS(F9:AJ9,AN20,F21:AJ21,"")+COUNTIFS(F9:AJ9,AN20,F21:AJ21,"■")+COUNTIFS(F9:AJ9,AN20,F21:AJ21,"★")+COUNTIFS(F9:AJ9,AN20,F21:AJ21,"▲")+COUNTIFS(F9:AJ9,AN20,F21:AJ21,"◎"))</f>
        <v>7</v>
      </c>
      <c r="AR20" s="56">
        <f>IF(COUNTIF(F21:AJ21,"")=31,0,COUNTIFS(F9:AJ9,AN20,F21:AJ21,"■"))</f>
        <v>2</v>
      </c>
      <c r="AS20" s="56">
        <f>COUNTIFS(F9:AJ9,AN20,F21:AJ21,"★")</f>
        <v>0</v>
      </c>
      <c r="AT20" s="56">
        <f>IF(COUNTIF(F21:AJ21,"")=31,0,COUNTIFS(F9:AJ9,AN20,F21:AJ21,"▲"))</f>
        <v>1</v>
      </c>
      <c r="AU20" s="56">
        <f>COUNTIFS(F9:AJ9,AN20,F21:AJ21,"◎")</f>
        <v>0</v>
      </c>
      <c r="AV20" s="56">
        <f t="shared" si="4"/>
        <v>3</v>
      </c>
      <c r="AW20" s="57">
        <f t="shared" si="5"/>
        <v>0.42799999999999999</v>
      </c>
      <c r="AX20" s="36" t="s">
        <v>6</v>
      </c>
      <c r="AY20" s="141"/>
      <c r="BB20" s="18">
        <f t="shared" si="2"/>
        <v>12</v>
      </c>
      <c r="BC20" s="28"/>
      <c r="BD20" s="73"/>
      <c r="BE20" s="64"/>
      <c r="BF20" s="64"/>
    </row>
    <row r="21" spans="1:58" ht="19">
      <c r="A21" s="69" t="s">
        <v>17</v>
      </c>
      <c r="D21" s="106" t="s">
        <v>5</v>
      </c>
      <c r="E21" s="107"/>
      <c r="F21" s="36" t="s">
        <v>19</v>
      </c>
      <c r="G21" s="36" t="s">
        <v>19</v>
      </c>
      <c r="H21" s="36" t="s">
        <v>19</v>
      </c>
      <c r="I21" s="36" t="s">
        <v>19</v>
      </c>
      <c r="J21" s="36" t="s">
        <v>19</v>
      </c>
      <c r="K21" s="36" t="s">
        <v>19</v>
      </c>
      <c r="L21" s="36" t="s">
        <v>19</v>
      </c>
      <c r="M21" s="36" t="s">
        <v>19</v>
      </c>
      <c r="N21" s="36" t="s">
        <v>19</v>
      </c>
      <c r="O21" s="36" t="s">
        <v>19</v>
      </c>
      <c r="P21" s="36" t="s">
        <v>19</v>
      </c>
      <c r="Q21" s="36" t="s">
        <v>19</v>
      </c>
      <c r="R21" s="36" t="s">
        <v>19</v>
      </c>
      <c r="S21" s="36" t="s">
        <v>19</v>
      </c>
      <c r="T21" s="36" t="s">
        <v>19</v>
      </c>
      <c r="U21" s="36" t="s">
        <v>19</v>
      </c>
      <c r="V21" s="36" t="s">
        <v>19</v>
      </c>
      <c r="W21" s="36" t="s">
        <v>19</v>
      </c>
      <c r="X21" s="36" t="s">
        <v>19</v>
      </c>
      <c r="Y21" s="36"/>
      <c r="Z21" s="39"/>
      <c r="AA21" s="39" t="s">
        <v>148</v>
      </c>
      <c r="AB21" s="39"/>
      <c r="AC21" s="39"/>
      <c r="AD21" s="39" t="s">
        <v>16</v>
      </c>
      <c r="AE21" s="39" t="s">
        <v>16</v>
      </c>
      <c r="AF21" s="39"/>
      <c r="AG21" s="39"/>
      <c r="AH21" s="39" t="s">
        <v>15</v>
      </c>
      <c r="AI21" s="39" t="s">
        <v>15</v>
      </c>
      <c r="AJ21" s="40"/>
      <c r="AL21" s="130"/>
      <c r="AM21" s="129"/>
      <c r="AN21" s="110">
        <v>5</v>
      </c>
      <c r="AO21" s="109"/>
      <c r="AP21" s="109"/>
      <c r="AQ21" s="56">
        <f>IF(COUNTIF(F21:AJ21,"")=31,0,COUNTIFS(F9:AJ9,AN21,F21:AJ21,"")+COUNTIFS(F9:AJ9,AN21,F21:AJ21,"■")+COUNTIFS(F9:AJ9,AN21,F21:AJ21,"★")+COUNTIFS(F9:AJ9,AN21,F21:AJ21,"▲")+COUNTIFS(F9:AJ9,AN21,F21:AJ21,"◎"))</f>
        <v>4</v>
      </c>
      <c r="AR21" s="56">
        <f>IF(COUNTIF(F21:AJ21,"")=31,0,COUNTIFS(F9:AJ9,AN21,F21:AJ21,"■"))</f>
        <v>0</v>
      </c>
      <c r="AS21" s="56">
        <f>IF(COUNTIF(F21:AJ21,"")=31,0,COUNTIFS(F9:AJ9,AN21,F21:AJ21,"★"))</f>
        <v>2</v>
      </c>
      <c r="AT21" s="56">
        <f>IF(COUNTIF(F21:AJ21,"")=31,0,COUNTIFS(F9:AJ9,AN21,F21:AJ21,"▲"))</f>
        <v>0</v>
      </c>
      <c r="AU21" s="56">
        <f>IF(COUNTIF(F21:AJ21,"")=31,0,COUNTIFS(F9:AJ9,AN21,F21:AJ21,"◎"))</f>
        <v>0</v>
      </c>
      <c r="AV21" s="56">
        <f t="shared" si="4"/>
        <v>2</v>
      </c>
      <c r="AW21" s="57">
        <f t="shared" si="5"/>
        <v>0.5</v>
      </c>
      <c r="AX21" s="36" t="s">
        <v>6</v>
      </c>
      <c r="AY21" s="141"/>
      <c r="BB21" s="18">
        <f t="shared" si="2"/>
        <v>13</v>
      </c>
      <c r="BC21" s="28"/>
      <c r="BD21" s="73"/>
      <c r="BE21" s="64"/>
      <c r="BF21" s="64"/>
    </row>
    <row r="22" spans="1:58" ht="19">
      <c r="A22" s="69" t="s">
        <v>17</v>
      </c>
      <c r="D22" s="111" t="s">
        <v>0</v>
      </c>
      <c r="E22" s="112"/>
      <c r="F22" s="117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9"/>
      <c r="AL22" s="130"/>
      <c r="AM22" s="129"/>
      <c r="AN22" s="108">
        <v>6</v>
      </c>
      <c r="AO22" s="109"/>
      <c r="AP22" s="109"/>
      <c r="AQ22" s="56">
        <f>IF(COUNTIF(F21:AJ21,"")=31,0,COUNTIFS(F9:AJ9,AN22,F21:AJ21,"")+COUNTIFS(F9:AJ9,AN22,F21:AJ21,"■")+COUNTIFS(F9:AJ9,AN22,F21:AJ21,"★")+COUNTIFS(F9:AJ9,AN22,F21:AJ21,"▲")+COUNTIFS(F9:AJ9,AN22,F21:AJ21,"◎"))</f>
        <v>0</v>
      </c>
      <c r="AR22" s="56">
        <f>IF(COUNTIF(F21:AJ21,"")=31,0,COUNTIFS(F9:AJ9,AN22,F21:AJ21,"■"))</f>
        <v>0</v>
      </c>
      <c r="AS22" s="56">
        <f>IF(COUNTIF(F21:AJ21,"")=31,0,COUNTIFS(F9:AJ9,AN22,F21:AJ21,"★"))</f>
        <v>0</v>
      </c>
      <c r="AT22" s="56">
        <f>IF(COUNTIF(F21:AJ21,"")=31,0,COUNTIFS(F9:AJ9,AN22,F21:AJ21,"▲"))</f>
        <v>0</v>
      </c>
      <c r="AU22" s="56">
        <f>IF(COUNTIF(F21:AJ21,"")=31,0,COUNTIFS(F9:AJ9,AN22,F21:AJ21,"◎"))</f>
        <v>0</v>
      </c>
      <c r="AV22" s="56">
        <f t="shared" si="4"/>
        <v>0</v>
      </c>
      <c r="AW22" s="57" t="str">
        <f t="shared" si="5"/>
        <v>***</v>
      </c>
      <c r="AX22" s="36"/>
      <c r="AY22" s="141"/>
      <c r="BB22" s="18">
        <f t="shared" si="2"/>
        <v>14</v>
      </c>
      <c r="BC22" s="28"/>
      <c r="BD22" s="73"/>
      <c r="BE22" s="64"/>
      <c r="BF22" s="64"/>
    </row>
    <row r="23" spans="1:58" ht="19">
      <c r="A23" s="69" t="s">
        <v>17</v>
      </c>
      <c r="C23" s="268"/>
      <c r="D23" s="113"/>
      <c r="E23" s="114"/>
      <c r="F23" s="131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3"/>
      <c r="AL23" s="106" t="s">
        <v>32</v>
      </c>
      <c r="AM23" s="107"/>
      <c r="AN23" s="107"/>
      <c r="AO23" s="181"/>
      <c r="AP23" s="181"/>
      <c r="AQ23" s="56">
        <f t="shared" ref="AQ23" si="6">SUM(AQ17:AQ22)</f>
        <v>11</v>
      </c>
      <c r="AR23" s="56">
        <f t="shared" ref="AR23" si="7">SUM(AR17:AR22)</f>
        <v>2</v>
      </c>
      <c r="AS23" s="56">
        <f t="shared" ref="AS23" si="8">SUM(AS17:AS22)</f>
        <v>2</v>
      </c>
      <c r="AT23" s="56">
        <f t="shared" ref="AT23" si="9">SUM(AT17:AT22)</f>
        <v>1</v>
      </c>
      <c r="AU23" s="56">
        <f t="shared" ref="AU23" si="10">SUM(AU17:AU22)</f>
        <v>0</v>
      </c>
      <c r="AV23" s="56">
        <f t="shared" ref="AV23" si="11">SUM(AV17:AV22)</f>
        <v>5</v>
      </c>
      <c r="AW23" s="57">
        <f t="shared" si="5"/>
        <v>0.45400000000000001</v>
      </c>
      <c r="AX23" s="62"/>
      <c r="AY23" s="37" t="s">
        <v>6</v>
      </c>
      <c r="BB23" s="18">
        <f t="shared" si="2"/>
        <v>15</v>
      </c>
      <c r="BC23" s="28"/>
      <c r="BD23" s="64"/>
      <c r="BE23" s="64"/>
      <c r="BF23" s="64"/>
    </row>
    <row r="24" spans="1:58" ht="19.5" thickBot="1">
      <c r="A24" s="69" t="s">
        <v>17</v>
      </c>
      <c r="C24" s="268"/>
      <c r="D24" s="115"/>
      <c r="E24" s="116"/>
      <c r="F24" s="134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6"/>
      <c r="AK24" s="25"/>
      <c r="AL24" s="137" t="s">
        <v>31</v>
      </c>
      <c r="AM24" s="138"/>
      <c r="AN24" s="138"/>
      <c r="AO24" s="139"/>
      <c r="AP24" s="139"/>
      <c r="AQ24" s="58">
        <f>IF(COUNTIF(F21:AJ21,"")=31,0,AQ23)</f>
        <v>11</v>
      </c>
      <c r="AR24" s="58">
        <f>IF(COUNTIF(F21:AJ21,"")=31,0,AR23)</f>
        <v>2</v>
      </c>
      <c r="AS24" s="58">
        <f>IF(COUNTIF(F21:AJ21,"")=31,0,AS23)</f>
        <v>2</v>
      </c>
      <c r="AT24" s="58">
        <f>IF(COUNTIF(F21:AJ21,"")=31,0,AT23)</f>
        <v>1</v>
      </c>
      <c r="AU24" s="58">
        <f>IF(COUNTIF(F21:AJ21,"")=31,0,AU23)</f>
        <v>0</v>
      </c>
      <c r="AV24" s="58">
        <f>IF(COUNTIF(F21:AJ21,"")=31,0,AV23)</f>
        <v>5</v>
      </c>
      <c r="AW24" s="59">
        <f t="shared" si="5"/>
        <v>0.45400000000000001</v>
      </c>
      <c r="AX24" s="63"/>
      <c r="AY24" s="60" t="s">
        <v>6</v>
      </c>
      <c r="BB24" s="18">
        <f t="shared" si="2"/>
        <v>16</v>
      </c>
      <c r="BC24" s="28"/>
      <c r="BD24" s="64"/>
      <c r="BE24" s="64"/>
      <c r="BF24" s="64"/>
    </row>
    <row r="25" spans="1:58" ht="14">
      <c r="A25" s="74" t="s">
        <v>17</v>
      </c>
      <c r="C25" s="268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BB25" s="18">
        <f t="shared" si="2"/>
        <v>17</v>
      </c>
      <c r="BC25" s="28"/>
      <c r="BD25" s="64"/>
      <c r="BE25" s="64"/>
      <c r="BF25" s="64"/>
    </row>
    <row r="26" spans="1:58" ht="14">
      <c r="A26" s="74" t="s">
        <v>17</v>
      </c>
      <c r="B26" s="75"/>
      <c r="C26" s="268"/>
      <c r="D26" s="79" t="s">
        <v>146</v>
      </c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BB26" s="18">
        <f t="shared" si="2"/>
        <v>18</v>
      </c>
      <c r="BC26" s="28"/>
      <c r="BD26" s="64"/>
      <c r="BE26" s="64"/>
      <c r="BF26" s="64"/>
    </row>
    <row r="27" spans="1:58" ht="14">
      <c r="A27" s="74" t="s">
        <v>17</v>
      </c>
      <c r="B27" s="75"/>
      <c r="C27" s="268"/>
      <c r="D27" s="79" t="s">
        <v>147</v>
      </c>
      <c r="E27" s="80"/>
      <c r="F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BB27" s="18">
        <f t="shared" si="2"/>
        <v>19</v>
      </c>
      <c r="BC27" s="28"/>
      <c r="BD27" s="64"/>
      <c r="BE27" s="64"/>
      <c r="BF27" s="64"/>
    </row>
    <row r="28" spans="1:58" ht="14">
      <c r="A28" s="74" t="s">
        <v>17</v>
      </c>
      <c r="B28" s="75"/>
      <c r="C28" s="268"/>
      <c r="D28" s="79" t="s">
        <v>139</v>
      </c>
      <c r="E28" s="85"/>
      <c r="F28" s="85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BB28" s="18">
        <f t="shared" si="2"/>
        <v>20</v>
      </c>
      <c r="BC28" s="28"/>
      <c r="BD28" s="64"/>
      <c r="BE28" s="64"/>
      <c r="BF28" s="64"/>
    </row>
    <row r="29" spans="1:58" ht="14">
      <c r="A29" s="74" t="s">
        <v>17</v>
      </c>
      <c r="B29" s="75"/>
      <c r="C29" s="268"/>
      <c r="D29" s="80" t="s">
        <v>150</v>
      </c>
      <c r="E29" s="80"/>
      <c r="F29" s="80"/>
      <c r="I29" s="80"/>
      <c r="J29" s="80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BB29" s="18">
        <f t="shared" si="2"/>
        <v>21</v>
      </c>
      <c r="BC29" s="28"/>
      <c r="BD29" s="64"/>
      <c r="BE29" s="64"/>
      <c r="BF29" s="64"/>
    </row>
    <row r="30" spans="1:58" s="75" customFormat="1" ht="14">
      <c r="A30" s="74" t="s">
        <v>17</v>
      </c>
      <c r="C30" s="268"/>
      <c r="D30" s="79" t="s">
        <v>93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83"/>
      <c r="AC30" s="79"/>
      <c r="AD30" s="79"/>
      <c r="AE30" s="79"/>
      <c r="AF30" s="79"/>
      <c r="AG30" s="79"/>
      <c r="AH30" s="79"/>
      <c r="AI30" s="79"/>
      <c r="AJ30" s="79"/>
      <c r="AK30" s="84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BB30" s="76">
        <f t="shared" si="2"/>
        <v>22</v>
      </c>
      <c r="BC30" s="77"/>
      <c r="BD30" s="78"/>
      <c r="BE30" s="78"/>
      <c r="BF30" s="78"/>
    </row>
    <row r="31" spans="1:58" s="75" customFormat="1" ht="14">
      <c r="A31" s="74" t="s">
        <v>17</v>
      </c>
      <c r="C31" s="268"/>
      <c r="D31" s="89" t="s">
        <v>129</v>
      </c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87"/>
      <c r="BB31" s="76">
        <f t="shared" si="2"/>
        <v>23</v>
      </c>
      <c r="BC31" s="77"/>
      <c r="BD31" s="78"/>
      <c r="BE31" s="78"/>
      <c r="BF31" s="78"/>
    </row>
    <row r="32" spans="1:58" s="75" customFormat="1" ht="14">
      <c r="A32" s="74" t="s">
        <v>17</v>
      </c>
      <c r="C32" s="268"/>
      <c r="D32" s="89" t="s">
        <v>130</v>
      </c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87"/>
      <c r="BB32" s="76">
        <f t="shared" si="2"/>
        <v>24</v>
      </c>
      <c r="BC32" s="77"/>
      <c r="BD32" s="78"/>
      <c r="BE32" s="78"/>
      <c r="BF32" s="78"/>
    </row>
    <row r="33" spans="1:58" s="75" customFormat="1" ht="14">
      <c r="A33" s="74" t="s">
        <v>17</v>
      </c>
      <c r="C33" s="268"/>
      <c r="D33" s="89" t="s">
        <v>163</v>
      </c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87"/>
      <c r="BB33" s="76">
        <f t="shared" si="2"/>
        <v>25</v>
      </c>
      <c r="BC33" s="77"/>
      <c r="BD33" s="78"/>
      <c r="BE33" s="78"/>
      <c r="BF33" s="78"/>
    </row>
    <row r="34" spans="1:58" ht="14">
      <c r="A34" s="74" t="s">
        <v>17</v>
      </c>
      <c r="B34" s="75"/>
      <c r="C34" s="268"/>
      <c r="D34" s="79" t="s">
        <v>94</v>
      </c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BB34" s="18">
        <f t="shared" si="2"/>
        <v>26</v>
      </c>
      <c r="BC34" s="28"/>
      <c r="BD34" s="64"/>
      <c r="BE34" s="64"/>
      <c r="BF34" s="64"/>
    </row>
    <row r="35" spans="1:58" ht="14">
      <c r="A35" s="74" t="s">
        <v>17</v>
      </c>
      <c r="B35" s="75"/>
      <c r="C35" s="268"/>
      <c r="D35" s="91" t="s">
        <v>164</v>
      </c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88"/>
      <c r="BB35" s="18">
        <f t="shared" si="2"/>
        <v>27</v>
      </c>
      <c r="BC35" s="28"/>
      <c r="BD35" s="64"/>
      <c r="BE35" s="64"/>
      <c r="BF35" s="64"/>
    </row>
    <row r="36" spans="1:58" ht="14">
      <c r="A36" s="74" t="s">
        <v>17</v>
      </c>
      <c r="B36" s="75"/>
      <c r="C36" s="268"/>
      <c r="D36" s="79" t="s">
        <v>33</v>
      </c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87"/>
      <c r="BB36" s="18">
        <f t="shared" si="2"/>
        <v>28</v>
      </c>
      <c r="BC36" s="28"/>
      <c r="BD36" s="64"/>
      <c r="BE36" s="64"/>
      <c r="BF36" s="64"/>
    </row>
    <row r="37" spans="1:58" ht="14">
      <c r="A37" s="74" t="s">
        <v>142</v>
      </c>
      <c r="B37" s="75"/>
      <c r="C37" s="268"/>
      <c r="D37" s="91" t="s">
        <v>144</v>
      </c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4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BB37" s="18">
        <f t="shared" si="2"/>
        <v>29</v>
      </c>
      <c r="BC37" s="28"/>
      <c r="BD37" s="64"/>
      <c r="BE37" s="64"/>
      <c r="BF37" s="64"/>
    </row>
    <row r="38" spans="1:58" ht="14.5" thickBot="1">
      <c r="A38" s="74" t="s">
        <v>142</v>
      </c>
      <c r="C38" s="268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41"/>
      <c r="AC38" s="24"/>
      <c r="AD38" s="24"/>
      <c r="AE38" s="24"/>
      <c r="AF38" s="24"/>
      <c r="AG38" s="24"/>
      <c r="AH38" s="24"/>
      <c r="AI38" s="24"/>
      <c r="AJ38" s="24"/>
      <c r="AK38" s="24"/>
      <c r="AQ38" s="44"/>
      <c r="AR38" s="24"/>
      <c r="AS38" s="24"/>
      <c r="AT38" s="24"/>
      <c r="AU38" s="24"/>
      <c r="AV38" s="44"/>
      <c r="AW38" s="44"/>
      <c r="BB38" s="18">
        <f t="shared" si="2"/>
        <v>30</v>
      </c>
      <c r="BC38" s="28"/>
      <c r="BD38" s="64"/>
      <c r="BE38" s="64"/>
      <c r="BF38" s="64"/>
    </row>
    <row r="39" spans="1:58" ht="19.5" thickBot="1">
      <c r="A39" s="69" t="s">
        <v>17</v>
      </c>
      <c r="C39" s="268"/>
      <c r="D39" s="153" t="s">
        <v>36</v>
      </c>
      <c r="E39" s="154"/>
      <c r="F39" s="155">
        <f>IFERROR(IF(F8=0,"",DATE(YEAR(F8),MONTH(F8)+1,1)),"")</f>
        <v>46143</v>
      </c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6"/>
      <c r="AL39" s="29" t="s">
        <v>81</v>
      </c>
      <c r="BB39" s="18">
        <f t="shared" si="2"/>
        <v>31</v>
      </c>
      <c r="BC39" s="28"/>
      <c r="BD39" s="64"/>
      <c r="BE39" s="64"/>
      <c r="BF39" s="64"/>
    </row>
    <row r="40" spans="1:58" ht="19">
      <c r="A40" s="69" t="s">
        <v>17</v>
      </c>
      <c r="C40" s="268"/>
      <c r="D40" s="106" t="s">
        <v>28</v>
      </c>
      <c r="E40" s="107"/>
      <c r="F40" s="30">
        <f t="shared" ref="F40:AG40" si="12">IFERROR(WEEKNUM(F41,2)-WEEKNUM(DATE(YEAR(F41),MONTH(F41),1),2)+1,"")</f>
        <v>1</v>
      </c>
      <c r="G40" s="30">
        <f t="shared" si="12"/>
        <v>1</v>
      </c>
      <c r="H40" s="30">
        <f t="shared" si="12"/>
        <v>1</v>
      </c>
      <c r="I40" s="30">
        <f t="shared" si="12"/>
        <v>2</v>
      </c>
      <c r="J40" s="30">
        <f t="shared" si="12"/>
        <v>2</v>
      </c>
      <c r="K40" s="30">
        <f t="shared" si="12"/>
        <v>2</v>
      </c>
      <c r="L40" s="30">
        <f t="shared" si="12"/>
        <v>2</v>
      </c>
      <c r="M40" s="30">
        <f t="shared" si="12"/>
        <v>2</v>
      </c>
      <c r="N40" s="30">
        <f t="shared" si="12"/>
        <v>2</v>
      </c>
      <c r="O40" s="30">
        <f t="shared" si="12"/>
        <v>2</v>
      </c>
      <c r="P40" s="30">
        <f t="shared" si="12"/>
        <v>3</v>
      </c>
      <c r="Q40" s="30">
        <f t="shared" si="12"/>
        <v>3</v>
      </c>
      <c r="R40" s="30">
        <f t="shared" si="12"/>
        <v>3</v>
      </c>
      <c r="S40" s="30">
        <f t="shared" si="12"/>
        <v>3</v>
      </c>
      <c r="T40" s="30">
        <f t="shared" si="12"/>
        <v>3</v>
      </c>
      <c r="U40" s="30">
        <f t="shared" si="12"/>
        <v>3</v>
      </c>
      <c r="V40" s="30">
        <f t="shared" si="12"/>
        <v>3</v>
      </c>
      <c r="W40" s="30">
        <f t="shared" si="12"/>
        <v>4</v>
      </c>
      <c r="X40" s="30">
        <f t="shared" si="12"/>
        <v>4</v>
      </c>
      <c r="Y40" s="30">
        <f t="shared" si="12"/>
        <v>4</v>
      </c>
      <c r="Z40" s="30">
        <f t="shared" si="12"/>
        <v>4</v>
      </c>
      <c r="AA40" s="30">
        <f t="shared" si="12"/>
        <v>4</v>
      </c>
      <c r="AB40" s="30">
        <f t="shared" si="12"/>
        <v>4</v>
      </c>
      <c r="AC40" s="30">
        <f t="shared" si="12"/>
        <v>4</v>
      </c>
      <c r="AD40" s="30">
        <f t="shared" si="12"/>
        <v>5</v>
      </c>
      <c r="AE40" s="30">
        <f t="shared" si="12"/>
        <v>5</v>
      </c>
      <c r="AF40" s="30">
        <f t="shared" si="12"/>
        <v>5</v>
      </c>
      <c r="AG40" s="30">
        <f t="shared" si="12"/>
        <v>5</v>
      </c>
      <c r="AH40" s="30">
        <f>IF(AH41="","",WEEKNUM(AH41,2)-WEEKNUM(DATE(YEAR(AH41),MONTH(AH41),1),2)+1)</f>
        <v>5</v>
      </c>
      <c r="AI40" s="30">
        <f>IF(AI41="","",WEEKNUM(AI41,2)-WEEKNUM(DATE(YEAR(AI41),MONTH(AI41),1),2)+1)</f>
        <v>5</v>
      </c>
      <c r="AJ40" s="31">
        <f>IF(AJ41="","",WEEKNUM(AJ41,2)-WEEKNUM(DATE(YEAR(AJ41),MONTH(AJ41),1),2)+1)</f>
        <v>5</v>
      </c>
      <c r="AL40" s="157" t="s">
        <v>100</v>
      </c>
      <c r="AM40" s="158"/>
      <c r="AN40" s="158"/>
      <c r="AO40" s="158"/>
      <c r="AP40" s="158"/>
      <c r="AQ40" s="142" t="s">
        <v>95</v>
      </c>
      <c r="AR40" s="151" t="s">
        <v>78</v>
      </c>
      <c r="AS40" s="151"/>
      <c r="AT40" s="151"/>
      <c r="AU40" s="151"/>
      <c r="AV40" s="142" t="s">
        <v>99</v>
      </c>
      <c r="AW40" s="142" t="s">
        <v>27</v>
      </c>
      <c r="AX40" s="146" t="s">
        <v>106</v>
      </c>
      <c r="AY40" s="148" t="s">
        <v>107</v>
      </c>
      <c r="BB40" s="18">
        <f t="shared" si="2"/>
        <v>32</v>
      </c>
      <c r="BC40" s="28"/>
      <c r="BD40" s="64"/>
      <c r="BE40" s="64"/>
      <c r="BF40" s="64"/>
    </row>
    <row r="41" spans="1:58" ht="19">
      <c r="A41" s="69" t="s">
        <v>17</v>
      </c>
      <c r="C41" s="268"/>
      <c r="D41" s="106" t="s">
        <v>2</v>
      </c>
      <c r="E41" s="107"/>
      <c r="F41" s="32">
        <f>F39</f>
        <v>46143</v>
      </c>
      <c r="G41" s="32">
        <f t="shared" ref="G41:AG41" si="13">IFERROR(F41+1,"")</f>
        <v>46144</v>
      </c>
      <c r="H41" s="32">
        <f t="shared" si="13"/>
        <v>46145</v>
      </c>
      <c r="I41" s="32">
        <f t="shared" si="13"/>
        <v>46146</v>
      </c>
      <c r="J41" s="32">
        <f t="shared" si="13"/>
        <v>46147</v>
      </c>
      <c r="K41" s="32">
        <f t="shared" si="13"/>
        <v>46148</v>
      </c>
      <c r="L41" s="32">
        <f t="shared" si="13"/>
        <v>46149</v>
      </c>
      <c r="M41" s="32">
        <f t="shared" si="13"/>
        <v>46150</v>
      </c>
      <c r="N41" s="32">
        <f t="shared" si="13"/>
        <v>46151</v>
      </c>
      <c r="O41" s="32">
        <f t="shared" si="13"/>
        <v>46152</v>
      </c>
      <c r="P41" s="32">
        <f t="shared" si="13"/>
        <v>46153</v>
      </c>
      <c r="Q41" s="32">
        <f t="shared" si="13"/>
        <v>46154</v>
      </c>
      <c r="R41" s="32">
        <f t="shared" si="13"/>
        <v>46155</v>
      </c>
      <c r="S41" s="32">
        <f t="shared" si="13"/>
        <v>46156</v>
      </c>
      <c r="T41" s="32">
        <f t="shared" si="13"/>
        <v>46157</v>
      </c>
      <c r="U41" s="32">
        <f t="shared" si="13"/>
        <v>46158</v>
      </c>
      <c r="V41" s="32">
        <f t="shared" si="13"/>
        <v>46159</v>
      </c>
      <c r="W41" s="32">
        <f t="shared" si="13"/>
        <v>46160</v>
      </c>
      <c r="X41" s="32">
        <f t="shared" si="13"/>
        <v>46161</v>
      </c>
      <c r="Y41" s="32">
        <f t="shared" si="13"/>
        <v>46162</v>
      </c>
      <c r="Z41" s="32">
        <f t="shared" si="13"/>
        <v>46163</v>
      </c>
      <c r="AA41" s="32">
        <f t="shared" si="13"/>
        <v>46164</v>
      </c>
      <c r="AB41" s="32">
        <f t="shared" si="13"/>
        <v>46165</v>
      </c>
      <c r="AC41" s="32">
        <f t="shared" si="13"/>
        <v>46166</v>
      </c>
      <c r="AD41" s="32">
        <f t="shared" si="13"/>
        <v>46167</v>
      </c>
      <c r="AE41" s="32">
        <f t="shared" si="13"/>
        <v>46168</v>
      </c>
      <c r="AF41" s="32">
        <f t="shared" si="13"/>
        <v>46169</v>
      </c>
      <c r="AG41" s="32">
        <f t="shared" si="13"/>
        <v>46170</v>
      </c>
      <c r="AH41" s="32">
        <f>IFERROR(IF(DAY(AG41+1)=1,"",AG41+1),"")</f>
        <v>46171</v>
      </c>
      <c r="AI41" s="32">
        <f>IFERROR(IF(AND(DAY(AG41+2)&gt;=1,DAY(AG41+2)&lt;=2),"",AG41+2),"")</f>
        <v>46172</v>
      </c>
      <c r="AJ41" s="33">
        <f>IFERROR(IF(AND(DAY(AG41+3)&gt;=1,DAY(AG41+3)&lt;=3),"",AG41+3),"")</f>
        <v>46173</v>
      </c>
      <c r="AL41" s="159"/>
      <c r="AM41" s="160"/>
      <c r="AN41" s="160"/>
      <c r="AO41" s="160"/>
      <c r="AP41" s="160"/>
      <c r="AQ41" s="143"/>
      <c r="AR41" s="169" t="s">
        <v>96</v>
      </c>
      <c r="AS41" s="169" t="s">
        <v>97</v>
      </c>
      <c r="AT41" s="169" t="s">
        <v>101</v>
      </c>
      <c r="AU41" s="169" t="s">
        <v>98</v>
      </c>
      <c r="AV41" s="152"/>
      <c r="AW41" s="143"/>
      <c r="AX41" s="143"/>
      <c r="AY41" s="149"/>
      <c r="BB41" s="18">
        <f t="shared" si="2"/>
        <v>33</v>
      </c>
      <c r="BC41" s="28"/>
      <c r="BD41" s="64"/>
      <c r="BE41" s="64"/>
      <c r="BF41" s="64"/>
    </row>
    <row r="42" spans="1:58" ht="19">
      <c r="A42" s="69" t="s">
        <v>17</v>
      </c>
      <c r="D42" s="106" t="s">
        <v>3</v>
      </c>
      <c r="E42" s="107"/>
      <c r="F42" s="34" t="str">
        <f t="shared" ref="F42:AJ42" si="14">TEXT(F41,"aaa")</f>
        <v>金</v>
      </c>
      <c r="G42" s="34" t="str">
        <f t="shared" si="14"/>
        <v>土</v>
      </c>
      <c r="H42" s="34" t="str">
        <f t="shared" si="14"/>
        <v>日</v>
      </c>
      <c r="I42" s="34" t="str">
        <f t="shared" si="14"/>
        <v>月</v>
      </c>
      <c r="J42" s="34" t="str">
        <f t="shared" si="14"/>
        <v>火</v>
      </c>
      <c r="K42" s="34" t="str">
        <f t="shared" si="14"/>
        <v>水</v>
      </c>
      <c r="L42" s="34" t="str">
        <f t="shared" si="14"/>
        <v>木</v>
      </c>
      <c r="M42" s="34" t="str">
        <f t="shared" si="14"/>
        <v>金</v>
      </c>
      <c r="N42" s="34" t="str">
        <f t="shared" si="14"/>
        <v>土</v>
      </c>
      <c r="O42" s="34" t="str">
        <f t="shared" si="14"/>
        <v>日</v>
      </c>
      <c r="P42" s="34" t="str">
        <f t="shared" si="14"/>
        <v>月</v>
      </c>
      <c r="Q42" s="34" t="str">
        <f t="shared" si="14"/>
        <v>火</v>
      </c>
      <c r="R42" s="34" t="str">
        <f t="shared" si="14"/>
        <v>水</v>
      </c>
      <c r="S42" s="34" t="str">
        <f t="shared" si="14"/>
        <v>木</v>
      </c>
      <c r="T42" s="34" t="str">
        <f t="shared" si="14"/>
        <v>金</v>
      </c>
      <c r="U42" s="34" t="str">
        <f t="shared" si="14"/>
        <v>土</v>
      </c>
      <c r="V42" s="34" t="str">
        <f t="shared" si="14"/>
        <v>日</v>
      </c>
      <c r="W42" s="34" t="str">
        <f t="shared" si="14"/>
        <v>月</v>
      </c>
      <c r="X42" s="34" t="str">
        <f t="shared" si="14"/>
        <v>火</v>
      </c>
      <c r="Y42" s="34" t="str">
        <f t="shared" si="14"/>
        <v>水</v>
      </c>
      <c r="Z42" s="34" t="str">
        <f t="shared" si="14"/>
        <v>木</v>
      </c>
      <c r="AA42" s="34" t="str">
        <f t="shared" si="14"/>
        <v>金</v>
      </c>
      <c r="AB42" s="34" t="str">
        <f t="shared" si="14"/>
        <v>土</v>
      </c>
      <c r="AC42" s="34" t="str">
        <f t="shared" si="14"/>
        <v>日</v>
      </c>
      <c r="AD42" s="34" t="str">
        <f t="shared" si="14"/>
        <v>月</v>
      </c>
      <c r="AE42" s="34" t="str">
        <f t="shared" si="14"/>
        <v>火</v>
      </c>
      <c r="AF42" s="34" t="str">
        <f t="shared" si="14"/>
        <v>水</v>
      </c>
      <c r="AG42" s="34" t="str">
        <f t="shared" si="14"/>
        <v>木</v>
      </c>
      <c r="AH42" s="34" t="str">
        <f t="shared" si="14"/>
        <v>金</v>
      </c>
      <c r="AI42" s="34" t="str">
        <f t="shared" si="14"/>
        <v>土</v>
      </c>
      <c r="AJ42" s="35" t="str">
        <f t="shared" si="14"/>
        <v>日</v>
      </c>
      <c r="AL42" s="159"/>
      <c r="AM42" s="160"/>
      <c r="AN42" s="160"/>
      <c r="AO42" s="160"/>
      <c r="AP42" s="160"/>
      <c r="AQ42" s="143"/>
      <c r="AR42" s="170"/>
      <c r="AS42" s="172"/>
      <c r="AT42" s="170"/>
      <c r="AU42" s="170"/>
      <c r="AV42" s="152"/>
      <c r="AW42" s="143"/>
      <c r="AX42" s="143"/>
      <c r="AY42" s="149"/>
      <c r="BB42" s="18">
        <f t="shared" si="2"/>
        <v>34</v>
      </c>
      <c r="BC42" s="28"/>
      <c r="BD42" s="64"/>
      <c r="BE42" s="64"/>
      <c r="BF42" s="64"/>
    </row>
    <row r="43" spans="1:58" ht="19">
      <c r="A43" s="69" t="s">
        <v>17</v>
      </c>
      <c r="D43" s="106" t="s">
        <v>8</v>
      </c>
      <c r="E43" s="107"/>
      <c r="F43" s="36" t="s">
        <v>21</v>
      </c>
      <c r="G43" s="36" t="s">
        <v>21</v>
      </c>
      <c r="H43" s="36" t="s">
        <v>21</v>
      </c>
      <c r="I43" s="36" t="s">
        <v>21</v>
      </c>
      <c r="J43" s="36" t="s">
        <v>21</v>
      </c>
      <c r="K43" s="36" t="s">
        <v>21</v>
      </c>
      <c r="L43" s="36" t="s">
        <v>23</v>
      </c>
      <c r="M43" s="36" t="s">
        <v>23</v>
      </c>
      <c r="N43" s="36" t="s">
        <v>23</v>
      </c>
      <c r="O43" s="36" t="s">
        <v>23</v>
      </c>
      <c r="P43" s="36" t="s">
        <v>22</v>
      </c>
      <c r="Q43" s="36" t="s">
        <v>23</v>
      </c>
      <c r="R43" s="36" t="s">
        <v>21</v>
      </c>
      <c r="S43" s="36" t="s">
        <v>21</v>
      </c>
      <c r="T43" s="36" t="s">
        <v>23</v>
      </c>
      <c r="U43" s="36" t="s">
        <v>21</v>
      </c>
      <c r="V43" s="36" t="s">
        <v>23</v>
      </c>
      <c r="W43" s="36" t="s">
        <v>23</v>
      </c>
      <c r="X43" s="36" t="s">
        <v>23</v>
      </c>
      <c r="Y43" s="36" t="s">
        <v>21</v>
      </c>
      <c r="Z43" s="36" t="s">
        <v>23</v>
      </c>
      <c r="AA43" s="36" t="s">
        <v>21</v>
      </c>
      <c r="AB43" s="36" t="s">
        <v>21</v>
      </c>
      <c r="AC43" s="36" t="s">
        <v>22</v>
      </c>
      <c r="AD43" s="36" t="s">
        <v>23</v>
      </c>
      <c r="AE43" s="36" t="s">
        <v>23</v>
      </c>
      <c r="AF43" s="36" t="s">
        <v>21</v>
      </c>
      <c r="AG43" s="36" t="s">
        <v>22</v>
      </c>
      <c r="AH43" s="36" t="s">
        <v>21</v>
      </c>
      <c r="AI43" s="36" t="s">
        <v>21</v>
      </c>
      <c r="AJ43" s="37" t="s">
        <v>21</v>
      </c>
      <c r="AL43" s="159"/>
      <c r="AM43" s="160"/>
      <c r="AN43" s="160"/>
      <c r="AO43" s="160"/>
      <c r="AP43" s="160"/>
      <c r="AQ43" s="143"/>
      <c r="AR43" s="170"/>
      <c r="AS43" s="172"/>
      <c r="AT43" s="170"/>
      <c r="AU43" s="170"/>
      <c r="AV43" s="152"/>
      <c r="AW43" s="143"/>
      <c r="AX43" s="143"/>
      <c r="AY43" s="149"/>
      <c r="BB43" s="18">
        <f t="shared" si="2"/>
        <v>35</v>
      </c>
      <c r="BC43" s="28"/>
      <c r="BD43" s="64"/>
      <c r="BE43" s="64"/>
      <c r="BF43" s="64"/>
    </row>
    <row r="44" spans="1:58" ht="18.75" customHeight="1">
      <c r="A44" s="69" t="s">
        <v>17</v>
      </c>
      <c r="D44" s="163" t="s">
        <v>7</v>
      </c>
      <c r="E44" s="164"/>
      <c r="F44" s="120" t="s">
        <v>54</v>
      </c>
      <c r="G44" s="120"/>
      <c r="H44" s="120" t="s">
        <v>10</v>
      </c>
      <c r="I44" s="120" t="s">
        <v>9</v>
      </c>
      <c r="J44" s="120" t="s">
        <v>11</v>
      </c>
      <c r="K44" s="120" t="s">
        <v>62</v>
      </c>
      <c r="L44" s="120"/>
      <c r="M44" s="120"/>
      <c r="N44" s="120"/>
      <c r="O44" s="120"/>
      <c r="P44" s="120" t="s">
        <v>51</v>
      </c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 t="s">
        <v>51</v>
      </c>
      <c r="AH44" s="120"/>
      <c r="AI44" s="120"/>
      <c r="AJ44" s="123"/>
      <c r="AL44" s="159"/>
      <c r="AM44" s="160"/>
      <c r="AN44" s="160"/>
      <c r="AO44" s="160"/>
      <c r="AP44" s="160"/>
      <c r="AQ44" s="143"/>
      <c r="AR44" s="170"/>
      <c r="AS44" s="172"/>
      <c r="AT44" s="170"/>
      <c r="AU44" s="170"/>
      <c r="AV44" s="152"/>
      <c r="AW44" s="143"/>
      <c r="AX44" s="143"/>
      <c r="AY44" s="149"/>
      <c r="BB44" s="18">
        <f t="shared" si="2"/>
        <v>36</v>
      </c>
      <c r="BC44" s="28"/>
      <c r="BD44" s="64"/>
      <c r="BE44" s="64"/>
      <c r="BF44" s="64"/>
    </row>
    <row r="45" spans="1:58" ht="19">
      <c r="A45" s="69" t="s">
        <v>17</v>
      </c>
      <c r="D45" s="165"/>
      <c r="E45" s="166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4"/>
      <c r="AL45" s="159"/>
      <c r="AM45" s="160"/>
      <c r="AN45" s="160"/>
      <c r="AO45" s="160"/>
      <c r="AP45" s="160"/>
      <c r="AQ45" s="144"/>
      <c r="AR45" s="171"/>
      <c r="AS45" s="171"/>
      <c r="AT45" s="171"/>
      <c r="AU45" s="171"/>
      <c r="AV45" s="144"/>
      <c r="AW45" s="144"/>
      <c r="AX45" s="143"/>
      <c r="AY45" s="149"/>
      <c r="BB45" s="18">
        <f t="shared" si="2"/>
        <v>37</v>
      </c>
      <c r="BC45" s="28"/>
      <c r="BD45" s="64"/>
      <c r="BE45" s="64"/>
      <c r="BF45" s="64"/>
    </row>
    <row r="46" spans="1:58" ht="19">
      <c r="A46" s="69" t="s">
        <v>17</v>
      </c>
      <c r="D46" s="165"/>
      <c r="E46" s="166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4"/>
      <c r="AL46" s="161"/>
      <c r="AM46" s="162"/>
      <c r="AN46" s="162"/>
      <c r="AO46" s="162"/>
      <c r="AP46" s="162"/>
      <c r="AQ46" s="145"/>
      <c r="AR46" s="171"/>
      <c r="AS46" s="171"/>
      <c r="AT46" s="171"/>
      <c r="AU46" s="171"/>
      <c r="AV46" s="145"/>
      <c r="AW46" s="145"/>
      <c r="AX46" s="143"/>
      <c r="AY46" s="149"/>
      <c r="BB46" s="18">
        <f t="shared" si="2"/>
        <v>38</v>
      </c>
      <c r="BC46" s="28"/>
      <c r="BD46" s="64"/>
      <c r="BE46" s="64"/>
      <c r="BF46" s="64"/>
    </row>
    <row r="47" spans="1:58" ht="19">
      <c r="A47" s="69" t="s">
        <v>17</v>
      </c>
      <c r="D47" s="165"/>
      <c r="E47" s="166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4"/>
      <c r="AL47" s="126"/>
      <c r="AM47" s="127"/>
      <c r="AN47" s="127"/>
      <c r="AO47" s="127"/>
      <c r="AP47" s="127"/>
      <c r="AQ47" s="55" t="s">
        <v>30</v>
      </c>
      <c r="AR47" s="55" t="s">
        <v>17</v>
      </c>
      <c r="AS47" s="55" t="s">
        <v>12</v>
      </c>
      <c r="AT47" s="55" t="s">
        <v>149</v>
      </c>
      <c r="AU47" s="55" t="s">
        <v>14</v>
      </c>
      <c r="AV47" s="55" t="s">
        <v>20</v>
      </c>
      <c r="AW47" s="55" t="s">
        <v>34</v>
      </c>
      <c r="AX47" s="147"/>
      <c r="AY47" s="149"/>
      <c r="BB47" s="18">
        <f t="shared" si="2"/>
        <v>39</v>
      </c>
      <c r="BC47" s="28"/>
      <c r="BD47" s="64"/>
      <c r="BE47" s="64"/>
      <c r="BF47" s="64"/>
    </row>
    <row r="48" spans="1:58" ht="19">
      <c r="A48" s="69" t="s">
        <v>17</v>
      </c>
      <c r="D48" s="165"/>
      <c r="E48" s="166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4"/>
      <c r="AL48" s="128" t="s">
        <v>102</v>
      </c>
      <c r="AM48" s="129"/>
      <c r="AN48" s="110">
        <v>1</v>
      </c>
      <c r="AO48" s="109"/>
      <c r="AP48" s="109"/>
      <c r="AQ48" s="56">
        <f>IF(COUNTIF(F52:AJ52,"")=31,0,COUNTIFS(F40:AJ40,AN48,F52:AJ52,"")+COUNTIFS(F40:AJ40,AN48,F52:AJ52,"■")+COUNTIFS(F40:AJ40,AN48,F52:AJ52,"★")+COUNTIFS(F40:AJ40,AN48,F52:AJ52,"▲")+COUNTIFS(F40:AJ40,AN48,F52:AJ52,"◎"))</f>
        <v>3</v>
      </c>
      <c r="AR48" s="56">
        <f>IF(COUNTIF(F52:AJ52,"")=31,0,COUNTIFS(F40:AJ40,AN48,F52:AJ52,"■"))</f>
        <v>2</v>
      </c>
      <c r="AS48" s="56">
        <f>IF(COUNTIF(F52:AJ52,"")=31,0,COUNTIFS(F40:AJ40,AN48,F52:AJ52,"★"))</f>
        <v>1</v>
      </c>
      <c r="AT48" s="56">
        <f>IF(COUNTIF(F52:AJ52,"")=31,0,COUNTIFS(F40:AJ40,AN48,F52:AJ52,"▲"))</f>
        <v>0</v>
      </c>
      <c r="AU48" s="56">
        <f>IF(COUNTIF(F52:AJ52,"")=31,0,COUNTIFS(F40:AJ40,AN48,F52:AJ52,"◎"))</f>
        <v>0</v>
      </c>
      <c r="AV48" s="56">
        <f t="shared" ref="AV48:AV53" si="15">SUM(AR48,AS48,AT48,AU48)</f>
        <v>3</v>
      </c>
      <c r="AW48" s="57">
        <f t="shared" ref="AW48:AW55" si="16">IFERROR(ROUNDDOWN(AV48/AQ48,3),"***")</f>
        <v>1</v>
      </c>
      <c r="AX48" s="36" t="s">
        <v>6</v>
      </c>
      <c r="AY48" s="140" t="str">
        <f>IF(COUNTA(AX48:AX53)=0,"",IF(AND(COUNTIF(AX48:AX53,"○")=0,COUNTIF(AX48:AX53,"×")=0),"－",IF(COUNTIF(AX48:AX53,"×")&gt;=1,"×","○")))</f>
        <v>○</v>
      </c>
      <c r="BB48" s="92">
        <f t="shared" si="2"/>
        <v>40</v>
      </c>
      <c r="BC48" s="93">
        <f>IF(COUNTIF(F52:AJ52,"")=31,"",F39)</f>
        <v>46143</v>
      </c>
      <c r="BD48" s="94" t="str">
        <f>AY48</f>
        <v>○</v>
      </c>
      <c r="BE48" s="95" t="str">
        <f>IF(AY54=0,"",AY54)</f>
        <v>○</v>
      </c>
      <c r="BF48" s="95" t="str">
        <f>IF(AY55=0,"",AY55)</f>
        <v>○</v>
      </c>
    </row>
    <row r="49" spans="1:58" ht="19">
      <c r="A49" s="69" t="s">
        <v>17</v>
      </c>
      <c r="D49" s="165"/>
      <c r="E49" s="166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4"/>
      <c r="AL49" s="130"/>
      <c r="AM49" s="129"/>
      <c r="AN49" s="108">
        <v>2</v>
      </c>
      <c r="AO49" s="109"/>
      <c r="AP49" s="109"/>
      <c r="AQ49" s="56">
        <f>IF(COUNTIF(F52:AJ52,"")=31,0,COUNTIFS(F40:AJ40,AN49,F52:AJ52,"")+COUNTIFS(F40:AJ40,AN49,F52:AJ52,"■")+COUNTIFS(F40:AJ40,AN49,F52:AJ52,"★")+COUNTIFS(F40:AJ40,AN49,F52:AJ52,"▲")+COUNTIFS(F40:AJ40,AN49,F52:AJ52,"◎"))</f>
        <v>7</v>
      </c>
      <c r="AR49" s="56">
        <f>IF(COUNTIF(F52:AJ52,"")=31,0,COUNTIFS(F40:AJ40,AN49,F52:AJ52,"■"))</f>
        <v>2</v>
      </c>
      <c r="AS49" s="56">
        <f>IF(COUNTIF(F52:AJ52,"")=31,0,COUNTIFS(F40:AJ40,AN49,F52:AJ52,"★"))</f>
        <v>3</v>
      </c>
      <c r="AT49" s="56">
        <f>IF(COUNTIF(F52:AJ52,"")=31,0,COUNTIFS(F40:AJ40,AN49,F52:AJ52,"▲"))</f>
        <v>0</v>
      </c>
      <c r="AU49" s="56">
        <f>IF(COUNTIF(F52:AJ52,"")=31,0,COUNTIFS(F40:AJ40,AN49,F52:AJ52,"◎"))</f>
        <v>0</v>
      </c>
      <c r="AV49" s="56">
        <f t="shared" si="15"/>
        <v>5</v>
      </c>
      <c r="AW49" s="57">
        <f t="shared" si="16"/>
        <v>0.71399999999999997</v>
      </c>
      <c r="AX49" s="36" t="s">
        <v>6</v>
      </c>
      <c r="AY49" s="141"/>
      <c r="BB49" s="18">
        <f t="shared" si="2"/>
        <v>41</v>
      </c>
      <c r="BC49" s="28"/>
      <c r="BD49" s="73"/>
      <c r="BE49" s="64"/>
      <c r="BF49" s="64"/>
    </row>
    <row r="50" spans="1:58" ht="19">
      <c r="A50" s="69" t="s">
        <v>17</v>
      </c>
      <c r="D50" s="167"/>
      <c r="E50" s="168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5"/>
      <c r="AL50" s="130"/>
      <c r="AM50" s="129"/>
      <c r="AN50" s="110">
        <v>3</v>
      </c>
      <c r="AO50" s="109"/>
      <c r="AP50" s="109"/>
      <c r="AQ50" s="56">
        <f>IF(COUNTIF(F52:AJ52,"")=31,0,COUNTIFS(F40:AJ40,AN50,F52:AJ52,"")+COUNTIFS(F40:AJ40,AN50,F52:AJ52,"■")+COUNTIFS(F40:AJ40,AN50,F52:AJ52,"★")+COUNTIFS(F40:AJ40,AN50,F52:AJ52,"▲")+COUNTIFS(F42:AJ42,AN50,F52:AJ52,"◎"))</f>
        <v>7</v>
      </c>
      <c r="AR50" s="56">
        <f>IF(COUNTIF(F52:AJ52,"")=31,0,COUNTIFS(F40:AJ40,AN50,F52:AJ52,"■"))</f>
        <v>2</v>
      </c>
      <c r="AS50" s="56">
        <f>IF(COUNTIF(F52:AJ52,"")=31,0,COUNTIFS(F40:AJ40,AN50,F52:AJ52,"★"))</f>
        <v>0</v>
      </c>
      <c r="AT50" s="56">
        <f>IF(COUNTIF(F52:AJ52,"")=31,0,COUNTIFS(F40:AJ40,AN50,F52:AJ52,"▲"))</f>
        <v>1</v>
      </c>
      <c r="AU50" s="56">
        <f>IF(COUNTIF(F52:AJ52,"")=31,0,COUNTIFS(F40:AJ40,AN50,F52:AJ52,"◎"))</f>
        <v>0</v>
      </c>
      <c r="AV50" s="56">
        <f t="shared" si="15"/>
        <v>3</v>
      </c>
      <c r="AW50" s="57">
        <f t="shared" si="16"/>
        <v>0.42799999999999999</v>
      </c>
      <c r="AX50" s="36" t="s">
        <v>6</v>
      </c>
      <c r="AY50" s="141"/>
      <c r="BB50" s="18">
        <f t="shared" si="2"/>
        <v>42</v>
      </c>
      <c r="BC50" s="28"/>
      <c r="BD50" s="73"/>
      <c r="BE50" s="64"/>
      <c r="BF50" s="64"/>
    </row>
    <row r="51" spans="1:58" ht="19">
      <c r="A51" s="69" t="s">
        <v>17</v>
      </c>
      <c r="D51" s="106" t="s">
        <v>4</v>
      </c>
      <c r="E51" s="107"/>
      <c r="F51" s="36" t="s">
        <v>18</v>
      </c>
      <c r="G51" s="36" t="s">
        <v>138</v>
      </c>
      <c r="H51" s="36" t="s">
        <v>138</v>
      </c>
      <c r="I51" s="36" t="s">
        <v>18</v>
      </c>
      <c r="J51" s="36" t="s">
        <v>18</v>
      </c>
      <c r="K51" s="36" t="s">
        <v>18</v>
      </c>
      <c r="L51" s="36"/>
      <c r="M51" s="36"/>
      <c r="N51" s="36" t="s">
        <v>138</v>
      </c>
      <c r="O51" s="36" t="s">
        <v>138</v>
      </c>
      <c r="P51" s="36"/>
      <c r="Q51" s="36"/>
      <c r="R51" s="36"/>
      <c r="S51" s="36"/>
      <c r="T51" s="36"/>
      <c r="U51" s="36" t="s">
        <v>138</v>
      </c>
      <c r="V51" s="36" t="s">
        <v>138</v>
      </c>
      <c r="W51" s="36"/>
      <c r="X51" s="36"/>
      <c r="Y51" s="36"/>
      <c r="Z51" s="36"/>
      <c r="AA51" s="36"/>
      <c r="AB51" s="36" t="s">
        <v>138</v>
      </c>
      <c r="AC51" s="36" t="s">
        <v>138</v>
      </c>
      <c r="AD51" s="36"/>
      <c r="AE51" s="36"/>
      <c r="AF51" s="36"/>
      <c r="AG51" s="36"/>
      <c r="AH51" s="36"/>
      <c r="AI51" s="36" t="s">
        <v>138</v>
      </c>
      <c r="AJ51" s="37" t="s">
        <v>138</v>
      </c>
      <c r="AL51" s="130"/>
      <c r="AM51" s="129"/>
      <c r="AN51" s="108">
        <v>4</v>
      </c>
      <c r="AO51" s="109"/>
      <c r="AP51" s="109"/>
      <c r="AQ51" s="56">
        <f>IF(COUNTIF(F52:AJ52,"")=31,0,COUNTIFS(F40:AJ40,AN51,F52:AJ52,"")+COUNTIFS(F40:AJ40,AN51,F52:AJ52,"■")+COUNTIFS(F40:AJ40,AN51,F52:AJ52,"★")+COUNTIFS(F40:AJ40,AN51,F52:AJ52,"▲")+COUNTIFS(F40:AJ40,AN51,F52:AJ52,"◎"))</f>
        <v>7</v>
      </c>
      <c r="AR51" s="56">
        <f>IF(COUNTIF(F52:AJ52,"")=31,0,COUNTIFS(F40:AJ40,AN51,F52:AJ52,"■"))</f>
        <v>2</v>
      </c>
      <c r="AS51" s="56">
        <f>COUNTIFS(F40:AJ40,AN51,F52:AJ52,"★")</f>
        <v>0</v>
      </c>
      <c r="AT51" s="56">
        <f>IF(COUNTIF(F52:AJ52,"")=31,0,COUNTIFS(F40:AJ40,AN51,F52:AJ52,"▲"))</f>
        <v>0</v>
      </c>
      <c r="AU51" s="56">
        <f>COUNTIFS(F40:AJ40,AN51,F52:AJ52,"◎")</f>
        <v>0</v>
      </c>
      <c r="AV51" s="56">
        <f t="shared" si="15"/>
        <v>2</v>
      </c>
      <c r="AW51" s="57">
        <f t="shared" si="16"/>
        <v>0.28499999999999998</v>
      </c>
      <c r="AX51" s="36" t="s">
        <v>6</v>
      </c>
      <c r="AY51" s="141"/>
      <c r="BB51" s="18">
        <f t="shared" si="2"/>
        <v>43</v>
      </c>
      <c r="BC51" s="28"/>
      <c r="BD51" s="73"/>
      <c r="BE51" s="64"/>
      <c r="BF51" s="64"/>
    </row>
    <row r="52" spans="1:58" ht="19">
      <c r="A52" s="69" t="s">
        <v>17</v>
      </c>
      <c r="D52" s="106" t="s">
        <v>5</v>
      </c>
      <c r="E52" s="107"/>
      <c r="F52" s="36" t="s">
        <v>15</v>
      </c>
      <c r="G52" s="36" t="s">
        <v>16</v>
      </c>
      <c r="H52" s="36" t="s">
        <v>16</v>
      </c>
      <c r="I52" s="36" t="s">
        <v>15</v>
      </c>
      <c r="J52" s="36" t="s">
        <v>15</v>
      </c>
      <c r="K52" s="36" t="s">
        <v>15</v>
      </c>
      <c r="L52" s="36"/>
      <c r="M52" s="36"/>
      <c r="N52" s="36" t="s">
        <v>16</v>
      </c>
      <c r="O52" s="36" t="s">
        <v>16</v>
      </c>
      <c r="P52" s="36" t="s">
        <v>148</v>
      </c>
      <c r="Q52" s="36"/>
      <c r="R52" s="36"/>
      <c r="S52" s="36"/>
      <c r="T52" s="36"/>
      <c r="U52" s="39" t="s">
        <v>16</v>
      </c>
      <c r="V52" s="39" t="s">
        <v>16</v>
      </c>
      <c r="W52" s="39"/>
      <c r="X52" s="39"/>
      <c r="Y52" s="39"/>
      <c r="Z52" s="39"/>
      <c r="AA52" s="39"/>
      <c r="AB52" s="39" t="s">
        <v>16</v>
      </c>
      <c r="AC52" s="39" t="s">
        <v>16</v>
      </c>
      <c r="AD52" s="39"/>
      <c r="AE52" s="39"/>
      <c r="AF52" s="39"/>
      <c r="AG52" s="39" t="s">
        <v>148</v>
      </c>
      <c r="AH52" s="39"/>
      <c r="AI52" s="104" t="s">
        <v>16</v>
      </c>
      <c r="AJ52" s="105" t="s">
        <v>16</v>
      </c>
      <c r="AL52" s="130"/>
      <c r="AM52" s="129"/>
      <c r="AN52" s="110">
        <v>5</v>
      </c>
      <c r="AO52" s="109"/>
      <c r="AP52" s="109"/>
      <c r="AQ52" s="56">
        <f>IF(COUNTIF(F52:AJ52,"")=31,0,COUNTIFS(F40:AJ40,AN52,F52:AJ52,"")+COUNTIFS(F40:AJ40,AN52,F52:AJ52,"■")+COUNTIFS(F40:AJ40,AN52,F52:AJ52,"★")+COUNTIFS(F40:AJ40,AN52,F52:AJ52,"▲")+COUNTIFS(F40:AJ40,AN52,F52:AJ52,"◎"))</f>
        <v>7</v>
      </c>
      <c r="AR52" s="56">
        <f>IF(COUNTIF(F52:AJ52,"")=31,0,COUNTIFS(F40:AJ40,AN52,F52:AJ52,"■"))</f>
        <v>2</v>
      </c>
      <c r="AS52" s="56">
        <f>IF(COUNTIF(F52:AJ52,"")=31,0,COUNTIFS(F40:AJ40,AN52,F52:AJ52,"★"))</f>
        <v>0</v>
      </c>
      <c r="AT52" s="56">
        <f>IF(COUNTIF(F52:AJ52,"")=31,0,COUNTIFS(F40:AJ40,AN52,F52:AJ52,"▲"))</f>
        <v>1</v>
      </c>
      <c r="AU52" s="56">
        <f>IF(COUNTIF(F52:AJ52,"")=31,0,COUNTIFS(F40:AJ40,AN52,F52:AJ52,"◎"))</f>
        <v>0</v>
      </c>
      <c r="AV52" s="56">
        <f t="shared" si="15"/>
        <v>3</v>
      </c>
      <c r="AW52" s="57">
        <f t="shared" si="16"/>
        <v>0.42799999999999999</v>
      </c>
      <c r="AX52" s="36" t="s">
        <v>6</v>
      </c>
      <c r="AY52" s="141"/>
      <c r="BB52" s="18">
        <f t="shared" si="2"/>
        <v>44</v>
      </c>
      <c r="BC52" s="28"/>
      <c r="BD52" s="73"/>
      <c r="BE52" s="64"/>
      <c r="BF52" s="64"/>
    </row>
    <row r="53" spans="1:58" ht="19">
      <c r="A53" s="69" t="s">
        <v>17</v>
      </c>
      <c r="D53" s="111" t="s">
        <v>0</v>
      </c>
      <c r="E53" s="207"/>
      <c r="F53" s="117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9"/>
      <c r="AK53" s="42"/>
      <c r="AL53" s="130"/>
      <c r="AM53" s="129"/>
      <c r="AN53" s="108">
        <v>6</v>
      </c>
      <c r="AO53" s="109"/>
      <c r="AP53" s="109"/>
      <c r="AQ53" s="56">
        <f>IF(COUNTIF(F52:AJ52,"")=31,0,COUNTIFS(F40:AJ40,AN53,F52:AJ52,"")+COUNTIFS(F40:AJ40,AN53,F52:AJ52,"■")+COUNTIFS(F40:AJ40,AN53,F52:AJ52,"★")+COUNTIFS(F40:AJ40,AN53,F52:AJ52,"▲")+COUNTIFS(F40:AJ40,AN53,F52:AJ52,"◎"))</f>
        <v>0</v>
      </c>
      <c r="AR53" s="56">
        <f>IF(COUNTIF(F52:AJ52,"")=31,0,COUNTIFS(F40:AJ40,AN53,F52:AJ52,"■"))</f>
        <v>0</v>
      </c>
      <c r="AS53" s="56">
        <f>IF(COUNTIF(F52:AJ52,"")=31,0,COUNTIFS(F40:AJ40,AN53,F52:AJ52,"★"))</f>
        <v>0</v>
      </c>
      <c r="AT53" s="56">
        <f>IF(COUNTIF(F52:AJ52,"")=31,0,COUNTIFS(F40:AJ40,AN53,F52:AJ52,"▲"))</f>
        <v>0</v>
      </c>
      <c r="AU53" s="56">
        <f>IF(COUNTIF(F52:AJ52,"")=31,0,COUNTIFS(F40:AJ40,AN53,F52:AJ52,"◎"))</f>
        <v>0</v>
      </c>
      <c r="AV53" s="56">
        <f t="shared" si="15"/>
        <v>0</v>
      </c>
      <c r="AW53" s="57" t="str">
        <f t="shared" si="16"/>
        <v>***</v>
      </c>
      <c r="AX53" s="36"/>
      <c r="AY53" s="141"/>
      <c r="BB53" s="18">
        <f t="shared" si="2"/>
        <v>45</v>
      </c>
      <c r="BC53" s="28"/>
      <c r="BD53" s="73"/>
      <c r="BE53" s="64"/>
      <c r="BF53" s="64"/>
    </row>
    <row r="54" spans="1:58" ht="19">
      <c r="A54" s="69" t="s">
        <v>17</v>
      </c>
      <c r="C54" s="268"/>
      <c r="D54" s="208"/>
      <c r="E54" s="210"/>
      <c r="F54" s="131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3"/>
      <c r="AK54" s="42"/>
      <c r="AL54" s="106" t="s">
        <v>32</v>
      </c>
      <c r="AM54" s="107"/>
      <c r="AN54" s="107"/>
      <c r="AO54" s="109"/>
      <c r="AP54" s="109"/>
      <c r="AQ54" s="56">
        <f t="shared" ref="AQ54" si="17">SUM(AQ48:AQ53)</f>
        <v>31</v>
      </c>
      <c r="AR54" s="56">
        <f t="shared" ref="AR54" si="18">SUM(AR48:AR53)</f>
        <v>10</v>
      </c>
      <c r="AS54" s="56">
        <f t="shared" ref="AS54" si="19">SUM(AS48:AS53)</f>
        <v>4</v>
      </c>
      <c r="AT54" s="56">
        <f t="shared" ref="AT54" si="20">SUM(AT48:AT53)</f>
        <v>2</v>
      </c>
      <c r="AU54" s="56">
        <f t="shared" ref="AU54" si="21">SUM(AU48:AU53)</f>
        <v>0</v>
      </c>
      <c r="AV54" s="56">
        <f t="shared" ref="AV54" si="22">SUM(AV48:AV53)</f>
        <v>16</v>
      </c>
      <c r="AW54" s="57">
        <f t="shared" si="16"/>
        <v>0.51600000000000001</v>
      </c>
      <c r="AX54" s="62"/>
      <c r="AY54" s="37" t="s">
        <v>6</v>
      </c>
      <c r="BB54" s="18">
        <f t="shared" si="2"/>
        <v>46</v>
      </c>
      <c r="BC54" s="28"/>
      <c r="BD54" s="64"/>
      <c r="BE54" s="64"/>
      <c r="BF54" s="64"/>
    </row>
    <row r="55" spans="1:58" ht="19.5" thickBot="1">
      <c r="A55" s="69" t="s">
        <v>17</v>
      </c>
      <c r="C55" s="268"/>
      <c r="D55" s="211"/>
      <c r="E55" s="213"/>
      <c r="F55" s="134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6"/>
      <c r="AK55" s="43"/>
      <c r="AL55" s="137" t="s">
        <v>31</v>
      </c>
      <c r="AM55" s="138"/>
      <c r="AN55" s="138"/>
      <c r="AO55" s="139"/>
      <c r="AP55" s="139"/>
      <c r="AQ55" s="58">
        <f>IF(COUNTIF(F52:AJ52,"")=31,0,AQ24+AQ54)</f>
        <v>42</v>
      </c>
      <c r="AR55" s="58">
        <f>IF(COUNTIF(F52:AJ52,"")=31,0,AR24+AR54)</f>
        <v>12</v>
      </c>
      <c r="AS55" s="58">
        <f>IF(COUNTIF(F52:AJ52,"")=31,0,AS24+AS54)</f>
        <v>6</v>
      </c>
      <c r="AT55" s="58">
        <f>IF(COUNTIF(F52:AJ52,"")=31,0,AT24+AT54)</f>
        <v>3</v>
      </c>
      <c r="AU55" s="58">
        <f>IF(COUNTIF(F52:AJ52,"")=31,0,AU24+AU54)</f>
        <v>0</v>
      </c>
      <c r="AV55" s="58">
        <f>IF(COUNTIF(F52:AJ52,"")=31,0,AV24+AV54)</f>
        <v>21</v>
      </c>
      <c r="AW55" s="59">
        <f t="shared" si="16"/>
        <v>0.5</v>
      </c>
      <c r="AX55" s="63"/>
      <c r="AY55" s="60" t="s">
        <v>6</v>
      </c>
      <c r="BB55" s="18">
        <f t="shared" si="2"/>
        <v>47</v>
      </c>
      <c r="BC55" s="28"/>
      <c r="BD55" s="64"/>
      <c r="BE55" s="64"/>
      <c r="BF55" s="64"/>
    </row>
    <row r="56" spans="1:58" ht="14">
      <c r="A56" s="74" t="s">
        <v>17</v>
      </c>
      <c r="C56" s="268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BB56" s="18">
        <f t="shared" si="2"/>
        <v>48</v>
      </c>
      <c r="BC56" s="28"/>
      <c r="BD56" s="64"/>
      <c r="BE56" s="64"/>
      <c r="BF56" s="64"/>
    </row>
    <row r="57" spans="1:58" ht="14">
      <c r="A57" s="74" t="s">
        <v>17</v>
      </c>
      <c r="B57" s="75"/>
      <c r="C57" s="268"/>
      <c r="D57" s="79" t="s">
        <v>146</v>
      </c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BB57" s="18">
        <f t="shared" si="2"/>
        <v>49</v>
      </c>
      <c r="BC57" s="28"/>
      <c r="BD57" s="64"/>
      <c r="BE57" s="64"/>
      <c r="BF57" s="64"/>
    </row>
    <row r="58" spans="1:58" ht="14">
      <c r="A58" s="74" t="s">
        <v>17</v>
      </c>
      <c r="B58" s="75"/>
      <c r="C58" s="268"/>
      <c r="D58" s="79" t="s">
        <v>147</v>
      </c>
      <c r="E58" s="80"/>
      <c r="F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BB58" s="18">
        <f t="shared" si="2"/>
        <v>50</v>
      </c>
      <c r="BC58" s="28"/>
      <c r="BD58" s="64"/>
      <c r="BE58" s="64"/>
      <c r="BF58" s="64"/>
    </row>
    <row r="59" spans="1:58" ht="14">
      <c r="A59" s="74" t="s">
        <v>17</v>
      </c>
      <c r="B59" s="75"/>
      <c r="C59" s="268"/>
      <c r="D59" s="79" t="s">
        <v>139</v>
      </c>
      <c r="E59" s="85"/>
      <c r="F59" s="85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BB59" s="18">
        <f t="shared" si="2"/>
        <v>51</v>
      </c>
      <c r="BC59" s="28"/>
      <c r="BD59" s="64"/>
      <c r="BE59" s="64"/>
      <c r="BF59" s="64"/>
    </row>
    <row r="60" spans="1:58" ht="14">
      <c r="A60" s="74" t="s">
        <v>17</v>
      </c>
      <c r="B60" s="75"/>
      <c r="C60" s="268"/>
      <c r="D60" s="80" t="s">
        <v>150</v>
      </c>
      <c r="E60" s="80"/>
      <c r="F60" s="80"/>
      <c r="I60" s="80"/>
      <c r="J60" s="80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BB60" s="18">
        <f t="shared" si="2"/>
        <v>52</v>
      </c>
      <c r="BC60" s="28"/>
      <c r="BD60" s="64"/>
      <c r="BE60" s="64"/>
      <c r="BF60" s="64"/>
    </row>
    <row r="61" spans="1:58" s="75" customFormat="1" ht="14">
      <c r="A61" s="74" t="s">
        <v>17</v>
      </c>
      <c r="C61" s="268"/>
      <c r="D61" s="79" t="s">
        <v>93</v>
      </c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83"/>
      <c r="AC61" s="79"/>
      <c r="AD61" s="79"/>
      <c r="AE61" s="79"/>
      <c r="AF61" s="79"/>
      <c r="AG61" s="79"/>
      <c r="AH61" s="79"/>
      <c r="AI61" s="79"/>
      <c r="AJ61" s="79"/>
      <c r="AK61" s="84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BB61" s="76">
        <f t="shared" si="2"/>
        <v>53</v>
      </c>
      <c r="BC61" s="77"/>
      <c r="BD61" s="78"/>
      <c r="BE61" s="78"/>
      <c r="BF61" s="78"/>
    </row>
    <row r="62" spans="1:58" s="75" customFormat="1" ht="14">
      <c r="A62" s="74" t="s">
        <v>17</v>
      </c>
      <c r="C62" s="268"/>
      <c r="D62" s="89" t="s">
        <v>129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87"/>
      <c r="BB62" s="76">
        <f t="shared" si="2"/>
        <v>54</v>
      </c>
      <c r="BC62" s="77"/>
      <c r="BD62" s="78"/>
      <c r="BE62" s="78"/>
      <c r="BF62" s="78"/>
    </row>
    <row r="63" spans="1:58" s="75" customFormat="1" ht="14">
      <c r="A63" s="74" t="s">
        <v>17</v>
      </c>
      <c r="C63" s="268"/>
      <c r="D63" s="89" t="s">
        <v>130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87"/>
      <c r="BB63" s="76">
        <f t="shared" si="2"/>
        <v>55</v>
      </c>
      <c r="BC63" s="77"/>
      <c r="BD63" s="78"/>
      <c r="BE63" s="78"/>
      <c r="BF63" s="78"/>
    </row>
    <row r="64" spans="1:58" s="75" customFormat="1" ht="14">
      <c r="A64" s="74" t="s">
        <v>17</v>
      </c>
      <c r="C64" s="268"/>
      <c r="D64" s="89" t="s">
        <v>163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87"/>
      <c r="BB64" s="76">
        <f t="shared" si="2"/>
        <v>56</v>
      </c>
      <c r="BC64" s="77"/>
      <c r="BD64" s="78"/>
      <c r="BE64" s="78"/>
      <c r="BF64" s="78"/>
    </row>
    <row r="65" spans="1:58" ht="14">
      <c r="A65" s="74" t="s">
        <v>17</v>
      </c>
      <c r="B65" s="75"/>
      <c r="C65" s="268"/>
      <c r="D65" s="79" t="s">
        <v>94</v>
      </c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BB65" s="18">
        <f t="shared" si="2"/>
        <v>57</v>
      </c>
      <c r="BC65" s="28"/>
      <c r="BD65" s="64"/>
      <c r="BE65" s="64"/>
      <c r="BF65" s="64"/>
    </row>
    <row r="66" spans="1:58" ht="14">
      <c r="A66" s="74" t="s">
        <v>17</v>
      </c>
      <c r="B66" s="75"/>
      <c r="C66" s="268"/>
      <c r="D66" s="91" t="s">
        <v>164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88"/>
      <c r="BB66" s="18">
        <f t="shared" si="2"/>
        <v>58</v>
      </c>
      <c r="BC66" s="28"/>
      <c r="BD66" s="64"/>
      <c r="BE66" s="64"/>
      <c r="BF66" s="64"/>
    </row>
    <row r="67" spans="1:58" ht="14">
      <c r="A67" s="74" t="s">
        <v>17</v>
      </c>
      <c r="B67" s="75"/>
      <c r="C67" s="268"/>
      <c r="D67" s="79" t="s">
        <v>33</v>
      </c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87"/>
      <c r="BB67" s="18">
        <f t="shared" si="2"/>
        <v>59</v>
      </c>
      <c r="BC67" s="28"/>
      <c r="BD67" s="64"/>
      <c r="BE67" s="64"/>
      <c r="BF67" s="64"/>
    </row>
    <row r="68" spans="1:58" ht="14">
      <c r="A68" s="74" t="s">
        <v>142</v>
      </c>
      <c r="B68" s="75"/>
      <c r="C68" s="268"/>
      <c r="D68" s="91" t="s">
        <v>144</v>
      </c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4"/>
      <c r="AL68" s="79"/>
      <c r="AM68" s="79"/>
      <c r="AN68" s="79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79"/>
      <c r="BB68" s="18">
        <f t="shared" si="2"/>
        <v>60</v>
      </c>
      <c r="BC68" s="28"/>
      <c r="BD68" s="64"/>
      <c r="BE68" s="64"/>
      <c r="BF68" s="64"/>
    </row>
    <row r="69" spans="1:58" ht="14.5" thickBot="1">
      <c r="A69" s="74" t="s">
        <v>142</v>
      </c>
      <c r="C69" s="268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41"/>
      <c r="AC69" s="24"/>
      <c r="AD69" s="24"/>
      <c r="AE69" s="24"/>
      <c r="AF69" s="24"/>
      <c r="AG69" s="24"/>
      <c r="AH69" s="24"/>
      <c r="AI69" s="24"/>
      <c r="AJ69" s="24"/>
      <c r="AK69" s="24"/>
      <c r="AQ69" s="44"/>
      <c r="AR69" s="24"/>
      <c r="AS69" s="24"/>
      <c r="AT69" s="24"/>
      <c r="AU69" s="24"/>
      <c r="AV69" s="44"/>
      <c r="AW69" s="44"/>
      <c r="BB69" s="18">
        <f t="shared" si="2"/>
        <v>61</v>
      </c>
      <c r="BC69" s="28"/>
      <c r="BD69" s="64"/>
      <c r="BE69" s="64"/>
      <c r="BF69" s="64"/>
    </row>
    <row r="70" spans="1:58" ht="19.5" thickBot="1">
      <c r="A70" s="69" t="s">
        <v>17</v>
      </c>
      <c r="C70" s="268"/>
      <c r="D70" s="153" t="s">
        <v>36</v>
      </c>
      <c r="E70" s="154"/>
      <c r="F70" s="155">
        <f>IFERROR(IF(F39=0,"",DATE(YEAR(F39),MONTH(F39)+1,1)),"")</f>
        <v>46174</v>
      </c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  <c r="AC70" s="155"/>
      <c r="AD70" s="155"/>
      <c r="AE70" s="155"/>
      <c r="AF70" s="155"/>
      <c r="AG70" s="155"/>
      <c r="AH70" s="155"/>
      <c r="AI70" s="155"/>
      <c r="AJ70" s="156"/>
      <c r="AL70" s="29" t="s">
        <v>81</v>
      </c>
      <c r="BB70" s="18">
        <f t="shared" si="2"/>
        <v>62</v>
      </c>
      <c r="BC70" s="28"/>
      <c r="BD70" s="64"/>
      <c r="BE70" s="64"/>
      <c r="BF70" s="64"/>
    </row>
    <row r="71" spans="1:58" ht="19">
      <c r="A71" s="69" t="s">
        <v>17</v>
      </c>
      <c r="C71" s="268"/>
      <c r="D71" s="106" t="s">
        <v>28</v>
      </c>
      <c r="E71" s="107"/>
      <c r="F71" s="30">
        <f t="shared" ref="F71:AG71" si="23">IFERROR(WEEKNUM(F72,2)-WEEKNUM(DATE(YEAR(F72),MONTH(F72),1),2)+1,"")</f>
        <v>1</v>
      </c>
      <c r="G71" s="30">
        <f t="shared" si="23"/>
        <v>1</v>
      </c>
      <c r="H71" s="30">
        <f t="shared" si="23"/>
        <v>1</v>
      </c>
      <c r="I71" s="30">
        <f t="shared" si="23"/>
        <v>1</v>
      </c>
      <c r="J71" s="30">
        <f t="shared" si="23"/>
        <v>1</v>
      </c>
      <c r="K71" s="30">
        <f t="shared" si="23"/>
        <v>1</v>
      </c>
      <c r="L71" s="30">
        <f t="shared" si="23"/>
        <v>1</v>
      </c>
      <c r="M71" s="30">
        <f t="shared" si="23"/>
        <v>2</v>
      </c>
      <c r="N71" s="30">
        <f t="shared" si="23"/>
        <v>2</v>
      </c>
      <c r="O71" s="30">
        <f t="shared" si="23"/>
        <v>2</v>
      </c>
      <c r="P71" s="30">
        <f t="shared" si="23"/>
        <v>2</v>
      </c>
      <c r="Q71" s="30">
        <f t="shared" si="23"/>
        <v>2</v>
      </c>
      <c r="R71" s="30">
        <f t="shared" si="23"/>
        <v>2</v>
      </c>
      <c r="S71" s="30">
        <f t="shared" si="23"/>
        <v>2</v>
      </c>
      <c r="T71" s="30">
        <f t="shared" si="23"/>
        <v>3</v>
      </c>
      <c r="U71" s="30">
        <f t="shared" si="23"/>
        <v>3</v>
      </c>
      <c r="V71" s="30">
        <f t="shared" si="23"/>
        <v>3</v>
      </c>
      <c r="W71" s="30">
        <f t="shared" si="23"/>
        <v>3</v>
      </c>
      <c r="X71" s="30">
        <f t="shared" si="23"/>
        <v>3</v>
      </c>
      <c r="Y71" s="30">
        <f t="shared" si="23"/>
        <v>3</v>
      </c>
      <c r="Z71" s="30">
        <f t="shared" si="23"/>
        <v>3</v>
      </c>
      <c r="AA71" s="30">
        <f t="shared" si="23"/>
        <v>4</v>
      </c>
      <c r="AB71" s="30">
        <f t="shared" si="23"/>
        <v>4</v>
      </c>
      <c r="AC71" s="30">
        <f t="shared" si="23"/>
        <v>4</v>
      </c>
      <c r="AD71" s="30">
        <f t="shared" si="23"/>
        <v>4</v>
      </c>
      <c r="AE71" s="30">
        <f t="shared" si="23"/>
        <v>4</v>
      </c>
      <c r="AF71" s="30">
        <f t="shared" si="23"/>
        <v>4</v>
      </c>
      <c r="AG71" s="30">
        <f t="shared" si="23"/>
        <v>4</v>
      </c>
      <c r="AH71" s="30">
        <f>IF(AH72="","",WEEKNUM(AH72,2)-WEEKNUM(DATE(YEAR(AH72),MONTH(AH72),1),2)+1)</f>
        <v>5</v>
      </c>
      <c r="AI71" s="30">
        <f>IF(AI72="","",WEEKNUM(AI72,2)-WEEKNUM(DATE(YEAR(AI72),MONTH(AI72),1),2)+1)</f>
        <v>5</v>
      </c>
      <c r="AJ71" s="31" t="str">
        <f>IF(AJ72="","",WEEKNUM(AJ72,2)-WEEKNUM(DATE(YEAR(AJ72),MONTH(AJ72),1),2)+1)</f>
        <v/>
      </c>
      <c r="AL71" s="157" t="s">
        <v>100</v>
      </c>
      <c r="AM71" s="158"/>
      <c r="AN71" s="158"/>
      <c r="AO71" s="158"/>
      <c r="AP71" s="158"/>
      <c r="AQ71" s="142" t="s">
        <v>95</v>
      </c>
      <c r="AR71" s="151" t="s">
        <v>78</v>
      </c>
      <c r="AS71" s="151"/>
      <c r="AT71" s="151"/>
      <c r="AU71" s="151"/>
      <c r="AV71" s="142" t="s">
        <v>99</v>
      </c>
      <c r="AW71" s="142" t="s">
        <v>27</v>
      </c>
      <c r="AX71" s="146" t="s">
        <v>106</v>
      </c>
      <c r="AY71" s="148" t="s">
        <v>107</v>
      </c>
      <c r="BB71" s="18">
        <f t="shared" si="2"/>
        <v>63</v>
      </c>
      <c r="BC71" s="28"/>
      <c r="BD71" s="64"/>
      <c r="BE71" s="64"/>
      <c r="BF71" s="64"/>
    </row>
    <row r="72" spans="1:58" ht="19">
      <c r="A72" s="69" t="s">
        <v>17</v>
      </c>
      <c r="C72" s="268"/>
      <c r="D72" s="106" t="s">
        <v>2</v>
      </c>
      <c r="E72" s="107"/>
      <c r="F72" s="32">
        <f>F70</f>
        <v>46174</v>
      </c>
      <c r="G72" s="32">
        <f t="shared" ref="G72:AG72" si="24">IFERROR(F72+1,"")</f>
        <v>46175</v>
      </c>
      <c r="H72" s="32">
        <f t="shared" si="24"/>
        <v>46176</v>
      </c>
      <c r="I72" s="32">
        <f t="shared" si="24"/>
        <v>46177</v>
      </c>
      <c r="J72" s="32">
        <f t="shared" si="24"/>
        <v>46178</v>
      </c>
      <c r="K72" s="32">
        <f t="shared" si="24"/>
        <v>46179</v>
      </c>
      <c r="L72" s="32">
        <f t="shared" si="24"/>
        <v>46180</v>
      </c>
      <c r="M72" s="32">
        <f t="shared" si="24"/>
        <v>46181</v>
      </c>
      <c r="N72" s="32">
        <f t="shared" si="24"/>
        <v>46182</v>
      </c>
      <c r="O72" s="32">
        <f t="shared" si="24"/>
        <v>46183</v>
      </c>
      <c r="P72" s="32">
        <f t="shared" si="24"/>
        <v>46184</v>
      </c>
      <c r="Q72" s="32">
        <f t="shared" si="24"/>
        <v>46185</v>
      </c>
      <c r="R72" s="32">
        <f t="shared" si="24"/>
        <v>46186</v>
      </c>
      <c r="S72" s="32">
        <f t="shared" si="24"/>
        <v>46187</v>
      </c>
      <c r="T72" s="32">
        <f t="shared" si="24"/>
        <v>46188</v>
      </c>
      <c r="U72" s="32">
        <f t="shared" si="24"/>
        <v>46189</v>
      </c>
      <c r="V72" s="32">
        <f t="shared" si="24"/>
        <v>46190</v>
      </c>
      <c r="W72" s="32">
        <f t="shared" si="24"/>
        <v>46191</v>
      </c>
      <c r="X72" s="32">
        <f t="shared" si="24"/>
        <v>46192</v>
      </c>
      <c r="Y72" s="32">
        <f t="shared" si="24"/>
        <v>46193</v>
      </c>
      <c r="Z72" s="32">
        <f t="shared" si="24"/>
        <v>46194</v>
      </c>
      <c r="AA72" s="32">
        <f t="shared" si="24"/>
        <v>46195</v>
      </c>
      <c r="AB72" s="32">
        <f t="shared" si="24"/>
        <v>46196</v>
      </c>
      <c r="AC72" s="32">
        <f t="shared" si="24"/>
        <v>46197</v>
      </c>
      <c r="AD72" s="32">
        <f t="shared" si="24"/>
        <v>46198</v>
      </c>
      <c r="AE72" s="32">
        <f t="shared" si="24"/>
        <v>46199</v>
      </c>
      <c r="AF72" s="32">
        <f t="shared" si="24"/>
        <v>46200</v>
      </c>
      <c r="AG72" s="32">
        <f t="shared" si="24"/>
        <v>46201</v>
      </c>
      <c r="AH72" s="32">
        <f>IFERROR(IF(DAY(AG72+1)=1,"",AG72+1),"")</f>
        <v>46202</v>
      </c>
      <c r="AI72" s="32">
        <f>IFERROR(IF(AND(DAY(AG72+2)&gt;=1,DAY(AG72+2)&lt;=2),"",AG72+2),"")</f>
        <v>46203</v>
      </c>
      <c r="AJ72" s="33" t="str">
        <f>IFERROR(IF(AND(DAY(AG72+3)&gt;=1,DAY(AG72+3)&lt;=3),"",AG72+3),"")</f>
        <v/>
      </c>
      <c r="AL72" s="159"/>
      <c r="AM72" s="160"/>
      <c r="AN72" s="160"/>
      <c r="AO72" s="160"/>
      <c r="AP72" s="160"/>
      <c r="AQ72" s="143"/>
      <c r="AR72" s="169" t="s">
        <v>96</v>
      </c>
      <c r="AS72" s="169" t="s">
        <v>97</v>
      </c>
      <c r="AT72" s="169" t="s">
        <v>101</v>
      </c>
      <c r="AU72" s="169" t="s">
        <v>98</v>
      </c>
      <c r="AV72" s="152"/>
      <c r="AW72" s="143"/>
      <c r="AX72" s="143"/>
      <c r="AY72" s="149"/>
      <c r="BB72" s="18">
        <f t="shared" si="2"/>
        <v>64</v>
      </c>
      <c r="BC72" s="28"/>
      <c r="BD72" s="64"/>
      <c r="BE72" s="64"/>
      <c r="BF72" s="64"/>
    </row>
    <row r="73" spans="1:58" ht="19">
      <c r="A73" s="69" t="s">
        <v>17</v>
      </c>
      <c r="C73" s="268"/>
      <c r="D73" s="106" t="s">
        <v>3</v>
      </c>
      <c r="E73" s="107"/>
      <c r="F73" s="34" t="str">
        <f t="shared" ref="F73:AJ73" si="25">TEXT(F72,"aaa")</f>
        <v>月</v>
      </c>
      <c r="G73" s="34" t="str">
        <f t="shared" si="25"/>
        <v>火</v>
      </c>
      <c r="H73" s="34" t="str">
        <f t="shared" si="25"/>
        <v>水</v>
      </c>
      <c r="I73" s="34" t="str">
        <f t="shared" si="25"/>
        <v>木</v>
      </c>
      <c r="J73" s="34" t="str">
        <f t="shared" si="25"/>
        <v>金</v>
      </c>
      <c r="K73" s="34" t="str">
        <f t="shared" si="25"/>
        <v>土</v>
      </c>
      <c r="L73" s="34" t="str">
        <f t="shared" si="25"/>
        <v>日</v>
      </c>
      <c r="M73" s="34" t="str">
        <f t="shared" si="25"/>
        <v>月</v>
      </c>
      <c r="N73" s="34" t="str">
        <f t="shared" si="25"/>
        <v>火</v>
      </c>
      <c r="O73" s="34" t="str">
        <f t="shared" si="25"/>
        <v>水</v>
      </c>
      <c r="P73" s="34" t="str">
        <f t="shared" si="25"/>
        <v>木</v>
      </c>
      <c r="Q73" s="34" t="str">
        <f t="shared" si="25"/>
        <v>金</v>
      </c>
      <c r="R73" s="34" t="str">
        <f t="shared" si="25"/>
        <v>土</v>
      </c>
      <c r="S73" s="34" t="str">
        <f t="shared" si="25"/>
        <v>日</v>
      </c>
      <c r="T73" s="34" t="str">
        <f t="shared" si="25"/>
        <v>月</v>
      </c>
      <c r="U73" s="34" t="str">
        <f t="shared" si="25"/>
        <v>火</v>
      </c>
      <c r="V73" s="34" t="str">
        <f t="shared" si="25"/>
        <v>水</v>
      </c>
      <c r="W73" s="34" t="str">
        <f t="shared" si="25"/>
        <v>木</v>
      </c>
      <c r="X73" s="34" t="str">
        <f t="shared" si="25"/>
        <v>金</v>
      </c>
      <c r="Y73" s="34" t="str">
        <f t="shared" si="25"/>
        <v>土</v>
      </c>
      <c r="Z73" s="34" t="str">
        <f t="shared" si="25"/>
        <v>日</v>
      </c>
      <c r="AA73" s="34" t="str">
        <f t="shared" si="25"/>
        <v>月</v>
      </c>
      <c r="AB73" s="34" t="str">
        <f t="shared" si="25"/>
        <v>火</v>
      </c>
      <c r="AC73" s="34" t="str">
        <f t="shared" si="25"/>
        <v>水</v>
      </c>
      <c r="AD73" s="34" t="str">
        <f t="shared" si="25"/>
        <v>木</v>
      </c>
      <c r="AE73" s="34" t="str">
        <f t="shared" si="25"/>
        <v>金</v>
      </c>
      <c r="AF73" s="34" t="str">
        <f t="shared" si="25"/>
        <v>土</v>
      </c>
      <c r="AG73" s="34" t="str">
        <f t="shared" si="25"/>
        <v>日</v>
      </c>
      <c r="AH73" s="34" t="str">
        <f t="shared" si="25"/>
        <v>月</v>
      </c>
      <c r="AI73" s="34" t="str">
        <f t="shared" si="25"/>
        <v>火</v>
      </c>
      <c r="AJ73" s="35" t="str">
        <f t="shared" si="25"/>
        <v/>
      </c>
      <c r="AL73" s="159"/>
      <c r="AM73" s="160"/>
      <c r="AN73" s="160"/>
      <c r="AO73" s="160"/>
      <c r="AP73" s="160"/>
      <c r="AQ73" s="143"/>
      <c r="AR73" s="170"/>
      <c r="AS73" s="172"/>
      <c r="AT73" s="170"/>
      <c r="AU73" s="170"/>
      <c r="AV73" s="152"/>
      <c r="AW73" s="143"/>
      <c r="AX73" s="143"/>
      <c r="AY73" s="149"/>
      <c r="BB73" s="18">
        <f t="shared" si="2"/>
        <v>65</v>
      </c>
      <c r="BC73" s="28"/>
      <c r="BD73" s="64"/>
      <c r="BE73" s="64"/>
      <c r="BF73" s="64"/>
    </row>
    <row r="74" spans="1:58" ht="19">
      <c r="A74" s="69" t="s">
        <v>17</v>
      </c>
      <c r="C74" s="268"/>
      <c r="D74" s="106" t="s">
        <v>8</v>
      </c>
      <c r="E74" s="107"/>
      <c r="F74" s="36" t="s">
        <v>23</v>
      </c>
      <c r="G74" s="36" t="s">
        <v>23</v>
      </c>
      <c r="H74" s="36" t="s">
        <v>22</v>
      </c>
      <c r="I74" s="36" t="s">
        <v>22</v>
      </c>
      <c r="J74" s="36" t="s">
        <v>23</v>
      </c>
      <c r="K74" s="36" t="s">
        <v>23</v>
      </c>
      <c r="L74" s="36" t="s">
        <v>21</v>
      </c>
      <c r="M74" s="36" t="s">
        <v>23</v>
      </c>
      <c r="N74" s="36" t="s">
        <v>22</v>
      </c>
      <c r="O74" s="36" t="s">
        <v>23</v>
      </c>
      <c r="P74" s="36" t="s">
        <v>23</v>
      </c>
      <c r="Q74" s="36" t="s">
        <v>22</v>
      </c>
      <c r="R74" s="36" t="s">
        <v>22</v>
      </c>
      <c r="S74" s="36" t="s">
        <v>23</v>
      </c>
      <c r="T74" s="36" t="s">
        <v>23</v>
      </c>
      <c r="U74" s="36" t="s">
        <v>21</v>
      </c>
      <c r="V74" s="36" t="s">
        <v>21</v>
      </c>
      <c r="W74" s="36" t="s">
        <v>23</v>
      </c>
      <c r="X74" s="36" t="s">
        <v>22</v>
      </c>
      <c r="Y74" s="36" t="s">
        <v>22</v>
      </c>
      <c r="Z74" s="36" t="s">
        <v>23</v>
      </c>
      <c r="AA74" s="36" t="s">
        <v>23</v>
      </c>
      <c r="AB74" s="36" t="s">
        <v>22</v>
      </c>
      <c r="AC74" s="36" t="s">
        <v>23</v>
      </c>
      <c r="AD74" s="36" t="s">
        <v>23</v>
      </c>
      <c r="AE74" s="36" t="s">
        <v>21</v>
      </c>
      <c r="AF74" s="36" t="s">
        <v>21</v>
      </c>
      <c r="AG74" s="36" t="s">
        <v>21</v>
      </c>
      <c r="AH74" s="36" t="s">
        <v>21</v>
      </c>
      <c r="AI74" s="36" t="s">
        <v>21</v>
      </c>
      <c r="AJ74" s="37"/>
      <c r="AL74" s="159"/>
      <c r="AM74" s="160"/>
      <c r="AN74" s="160"/>
      <c r="AO74" s="160"/>
      <c r="AP74" s="160"/>
      <c r="AQ74" s="143"/>
      <c r="AR74" s="170"/>
      <c r="AS74" s="172"/>
      <c r="AT74" s="170"/>
      <c r="AU74" s="170"/>
      <c r="AV74" s="152"/>
      <c r="AW74" s="143"/>
      <c r="AX74" s="143"/>
      <c r="AY74" s="149"/>
      <c r="BB74" s="18">
        <f t="shared" ref="BB74:BB137" si="26">ROW()-8</f>
        <v>66</v>
      </c>
      <c r="BC74" s="28"/>
      <c r="BD74" s="64"/>
      <c r="BE74" s="64"/>
      <c r="BF74" s="64"/>
    </row>
    <row r="75" spans="1:58" ht="18.75" customHeight="1">
      <c r="A75" s="69" t="s">
        <v>17</v>
      </c>
      <c r="C75" s="268"/>
      <c r="D75" s="163" t="s">
        <v>7</v>
      </c>
      <c r="E75" s="164"/>
      <c r="F75" s="120"/>
      <c r="G75" s="120"/>
      <c r="H75" s="120" t="s">
        <v>51</v>
      </c>
      <c r="I75" s="120" t="s">
        <v>51</v>
      </c>
      <c r="J75" s="120"/>
      <c r="K75" s="120"/>
      <c r="L75" s="120"/>
      <c r="M75" s="120"/>
      <c r="N75" s="120" t="s">
        <v>51</v>
      </c>
      <c r="O75" s="120"/>
      <c r="P75" s="120"/>
      <c r="Q75" s="120" t="s">
        <v>51</v>
      </c>
      <c r="R75" s="120"/>
      <c r="S75" s="120"/>
      <c r="T75" s="120"/>
      <c r="U75" s="120"/>
      <c r="V75" s="120"/>
      <c r="W75" s="120"/>
      <c r="X75" s="120" t="s">
        <v>51</v>
      </c>
      <c r="Y75" s="269" t="s">
        <v>153</v>
      </c>
      <c r="Z75" s="120"/>
      <c r="AA75" s="120"/>
      <c r="AB75" s="120" t="s">
        <v>51</v>
      </c>
      <c r="AC75" s="120"/>
      <c r="AD75" s="120"/>
      <c r="AE75" s="120"/>
      <c r="AF75" s="120"/>
      <c r="AG75" s="120"/>
      <c r="AH75" s="120"/>
      <c r="AI75" s="120"/>
      <c r="AJ75" s="123"/>
      <c r="AL75" s="159"/>
      <c r="AM75" s="160"/>
      <c r="AN75" s="160"/>
      <c r="AO75" s="160"/>
      <c r="AP75" s="160"/>
      <c r="AQ75" s="143"/>
      <c r="AR75" s="170"/>
      <c r="AS75" s="172"/>
      <c r="AT75" s="170"/>
      <c r="AU75" s="170"/>
      <c r="AV75" s="152"/>
      <c r="AW75" s="143"/>
      <c r="AX75" s="143"/>
      <c r="AY75" s="149"/>
      <c r="BB75" s="18">
        <f t="shared" si="26"/>
        <v>67</v>
      </c>
      <c r="BC75" s="28"/>
      <c r="BD75" s="64"/>
      <c r="BE75" s="64"/>
      <c r="BF75" s="64"/>
    </row>
    <row r="76" spans="1:58" ht="19">
      <c r="A76" s="69" t="s">
        <v>17</v>
      </c>
      <c r="C76" s="268"/>
      <c r="D76" s="165"/>
      <c r="E76" s="166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270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4"/>
      <c r="AL76" s="159"/>
      <c r="AM76" s="160"/>
      <c r="AN76" s="160"/>
      <c r="AO76" s="160"/>
      <c r="AP76" s="160"/>
      <c r="AQ76" s="144"/>
      <c r="AR76" s="171"/>
      <c r="AS76" s="171"/>
      <c r="AT76" s="171"/>
      <c r="AU76" s="171"/>
      <c r="AV76" s="144"/>
      <c r="AW76" s="144"/>
      <c r="AX76" s="143"/>
      <c r="AY76" s="149"/>
      <c r="BB76" s="18">
        <f t="shared" si="26"/>
        <v>68</v>
      </c>
      <c r="BC76" s="28"/>
      <c r="BD76" s="64"/>
      <c r="BE76" s="64"/>
      <c r="BF76" s="64"/>
    </row>
    <row r="77" spans="1:58" ht="19">
      <c r="A77" s="69" t="s">
        <v>17</v>
      </c>
      <c r="C77" s="268"/>
      <c r="D77" s="165"/>
      <c r="E77" s="166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270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4"/>
      <c r="AL77" s="161"/>
      <c r="AM77" s="162"/>
      <c r="AN77" s="162"/>
      <c r="AO77" s="162"/>
      <c r="AP77" s="162"/>
      <c r="AQ77" s="145"/>
      <c r="AR77" s="171"/>
      <c r="AS77" s="171"/>
      <c r="AT77" s="171"/>
      <c r="AU77" s="171"/>
      <c r="AV77" s="145"/>
      <c r="AW77" s="145"/>
      <c r="AX77" s="143"/>
      <c r="AY77" s="149"/>
      <c r="BB77" s="18">
        <f t="shared" si="26"/>
        <v>69</v>
      </c>
      <c r="BC77" s="28"/>
      <c r="BD77" s="64"/>
      <c r="BE77" s="64"/>
      <c r="BF77" s="64"/>
    </row>
    <row r="78" spans="1:58" ht="19">
      <c r="A78" s="69" t="s">
        <v>17</v>
      </c>
      <c r="C78" s="268"/>
      <c r="D78" s="165"/>
      <c r="E78" s="166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270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4"/>
      <c r="AL78" s="126"/>
      <c r="AM78" s="127"/>
      <c r="AN78" s="127"/>
      <c r="AO78" s="127"/>
      <c r="AP78" s="127"/>
      <c r="AQ78" s="55" t="s">
        <v>30</v>
      </c>
      <c r="AR78" s="55" t="s">
        <v>17</v>
      </c>
      <c r="AS78" s="55" t="s">
        <v>12</v>
      </c>
      <c r="AT78" s="55" t="s">
        <v>149</v>
      </c>
      <c r="AU78" s="55" t="s">
        <v>14</v>
      </c>
      <c r="AV78" s="55" t="s">
        <v>20</v>
      </c>
      <c r="AW78" s="55" t="s">
        <v>34</v>
      </c>
      <c r="AX78" s="147"/>
      <c r="AY78" s="149"/>
      <c r="BB78" s="18">
        <f t="shared" si="26"/>
        <v>70</v>
      </c>
      <c r="BC78" s="28"/>
      <c r="BD78" s="64"/>
      <c r="BE78" s="64"/>
      <c r="BF78" s="64"/>
    </row>
    <row r="79" spans="1:58" ht="19">
      <c r="A79" s="69" t="s">
        <v>17</v>
      </c>
      <c r="C79" s="268"/>
      <c r="D79" s="165"/>
      <c r="E79" s="166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270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4"/>
      <c r="AL79" s="128" t="s">
        <v>102</v>
      </c>
      <c r="AM79" s="129"/>
      <c r="AN79" s="110">
        <v>1</v>
      </c>
      <c r="AO79" s="109"/>
      <c r="AP79" s="109"/>
      <c r="AQ79" s="56">
        <f>IF(COUNTIF(F83:AJ83,"")=31,0,COUNTIFS(F71:AJ71,AN79,F83:AJ83,"")+COUNTIFS(F71:AJ71,AN79,F83:AJ83,"■")+COUNTIFS(F71:AJ71,AN79,F83:AJ83,"★")+COUNTIFS(F71:AJ71,AN79,F83:AJ83,"▲")+COUNTIFS(F71:AJ71,AN79,F83:AJ83,"◎"))</f>
        <v>7</v>
      </c>
      <c r="AR79" s="56">
        <f>IF(COUNTIF(F83:AJ83,"")=31,0,COUNTIFS(F71:AJ71,AN79,F83:AJ83,"■"))</f>
        <v>2</v>
      </c>
      <c r="AS79" s="56">
        <f>IF(COUNTIF(F83:AJ83,"")=31,0,COUNTIFS(F71:AJ71,AN79,F83:AJ83,"★"))</f>
        <v>0</v>
      </c>
      <c r="AT79" s="56">
        <f>IF(COUNTIF(F83:AJ83,"")=31,0,COUNTIFS(F71:AJ71,AN79,F83:AJ83,"▲"))</f>
        <v>2</v>
      </c>
      <c r="AU79" s="56">
        <f>IF(COUNTIF(F83:AJ83,"")=31,0,COUNTIFS(F71:AJ71,AN79,F83:AJ83,"◎"))</f>
        <v>0</v>
      </c>
      <c r="AV79" s="56">
        <f t="shared" ref="AV79:AV84" si="27">SUM(AR79,AS79,AT79,AU79)</f>
        <v>4</v>
      </c>
      <c r="AW79" s="57">
        <f t="shared" ref="AW79:AW86" si="28">IFERROR(ROUNDDOWN(AV79/AQ79,3),"***")</f>
        <v>0.57099999999999995</v>
      </c>
      <c r="AX79" s="36" t="s">
        <v>6</v>
      </c>
      <c r="AY79" s="140" t="str">
        <f>IF(COUNTA(AX79:AX84)=0,"",IF(AND(COUNTIF(AX79:AX84,"○")=0,COUNTIF(AX79:AX84,"×")=0),"－",IF(COUNTIF(AX79:AX84,"×")&gt;=1,"×","○")))</f>
        <v>○</v>
      </c>
      <c r="BB79" s="92">
        <f t="shared" si="26"/>
        <v>71</v>
      </c>
      <c r="BC79" s="93">
        <f>IF(COUNTIF(F83:AJ83,"")=31,"",F70)</f>
        <v>46174</v>
      </c>
      <c r="BD79" s="94" t="str">
        <f>AY79</f>
        <v>○</v>
      </c>
      <c r="BE79" s="95" t="str">
        <f>IF(AY85=0,"",AY85)</f>
        <v>○</v>
      </c>
      <c r="BF79" s="95" t="str">
        <f>IF(AY86=0,"",AY86)</f>
        <v>○</v>
      </c>
    </row>
    <row r="80" spans="1:58" ht="19">
      <c r="A80" s="69" t="s">
        <v>17</v>
      </c>
      <c r="C80" s="268"/>
      <c r="D80" s="165"/>
      <c r="E80" s="166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270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4"/>
      <c r="AL80" s="130"/>
      <c r="AM80" s="129"/>
      <c r="AN80" s="108">
        <v>2</v>
      </c>
      <c r="AO80" s="109"/>
      <c r="AP80" s="109"/>
      <c r="AQ80" s="56">
        <f>IF(COUNTIF(F83:AJ83,"")=31,0,COUNTIFS(F71:AJ71,AN80,F83:AJ83,"")+COUNTIFS(F71:AJ71,AN80,F83:AJ83,"■")+COUNTIFS(F71:AJ71,AN80,F83:AJ83,"★")+COUNTIFS(F71:AJ71,AN80,F83:AJ83,"▲")+COUNTIFS(F71:AJ71,AN80,F83:AJ83,"◎"))</f>
        <v>7</v>
      </c>
      <c r="AR80" s="56">
        <f>IF(COUNTIF(F83:AJ83,"")=31,0,COUNTIFS(F71:AJ71,AN80,F83:AJ83,"■"))</f>
        <v>2</v>
      </c>
      <c r="AS80" s="56">
        <f>IF(COUNTIF(F83:AJ83,"")=31,0,COUNTIFS(F71:AJ71,AN80,F83:AJ83,"★"))</f>
        <v>0</v>
      </c>
      <c r="AT80" s="56">
        <f>IF(COUNTIF(F83:AJ83,"")=31,0,COUNTIFS(F71:AJ71,AN80,F83:AJ83,"▲"))</f>
        <v>2</v>
      </c>
      <c r="AU80" s="56">
        <f>IF(COUNTIF(F83:AJ83,"")=31,0,COUNTIFS(F71:AJ71,AN80,F83:AJ83,"◎"))</f>
        <v>0</v>
      </c>
      <c r="AV80" s="56">
        <f t="shared" si="27"/>
        <v>4</v>
      </c>
      <c r="AW80" s="57">
        <f t="shared" si="28"/>
        <v>0.57099999999999995</v>
      </c>
      <c r="AX80" s="36" t="s">
        <v>6</v>
      </c>
      <c r="AY80" s="141"/>
      <c r="BB80" s="18">
        <f t="shared" si="26"/>
        <v>72</v>
      </c>
      <c r="BC80" s="28"/>
      <c r="BD80" s="73"/>
      <c r="BE80" s="64"/>
      <c r="BF80" s="64"/>
    </row>
    <row r="81" spans="1:58" ht="19">
      <c r="A81" s="69" t="s">
        <v>17</v>
      </c>
      <c r="C81" s="268"/>
      <c r="D81" s="167"/>
      <c r="E81" s="168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271"/>
      <c r="Z81" s="122"/>
      <c r="AA81" s="122"/>
      <c r="AB81" s="122"/>
      <c r="AC81" s="122"/>
      <c r="AD81" s="122"/>
      <c r="AE81" s="122"/>
      <c r="AF81" s="122"/>
      <c r="AG81" s="122"/>
      <c r="AH81" s="122"/>
      <c r="AI81" s="122"/>
      <c r="AJ81" s="125"/>
      <c r="AL81" s="130"/>
      <c r="AM81" s="129"/>
      <c r="AN81" s="110">
        <v>3</v>
      </c>
      <c r="AO81" s="109"/>
      <c r="AP81" s="109"/>
      <c r="AQ81" s="56">
        <f>IF(COUNTIF(F83:AJ83,"")=31,0,COUNTIFS(F71:AJ71,AN81,F83:AJ83,"")+COUNTIFS(F71:AJ71,AN81,F83:AJ83,"■")+COUNTIFS(F71:AJ71,AN81,F83:AJ83,"★")+COUNTIFS(F71:AJ71,AN81,F83:AJ83,"▲")+COUNTIFS(F73:AJ73,AN81,F83:AJ83,"◎"))</f>
        <v>7</v>
      </c>
      <c r="AR81" s="56">
        <f>IF(COUNTIF(F83:AJ83,"")=31,0,COUNTIFS(F71:AJ71,AN81,F83:AJ83,"■"))</f>
        <v>1</v>
      </c>
      <c r="AS81" s="56">
        <f>IF(COUNTIF(F83:AJ83,"")=31,0,COUNTIFS(F71:AJ71,AN81,F83:AJ83,"★"))</f>
        <v>0</v>
      </c>
      <c r="AT81" s="56">
        <f>IF(COUNTIF(F83:AJ83,"")=31,0,COUNTIFS(F71:AJ71,AN81,F83:AJ83,"▲"))</f>
        <v>1</v>
      </c>
      <c r="AU81" s="56">
        <f>IF(COUNTIF(F83:AJ83,"")=31,0,COUNTIFS(F71:AJ71,AN81,F83:AJ83,"◎"))</f>
        <v>0</v>
      </c>
      <c r="AV81" s="56">
        <f t="shared" si="27"/>
        <v>2</v>
      </c>
      <c r="AW81" s="57">
        <f t="shared" si="28"/>
        <v>0.28499999999999998</v>
      </c>
      <c r="AX81" s="36" t="s">
        <v>6</v>
      </c>
      <c r="AY81" s="141"/>
      <c r="BB81" s="18">
        <f t="shared" si="26"/>
        <v>73</v>
      </c>
      <c r="BC81" s="28"/>
      <c r="BD81" s="73"/>
      <c r="BE81" s="64"/>
      <c r="BF81" s="64"/>
    </row>
    <row r="82" spans="1:58" ht="19">
      <c r="A82" s="69" t="s">
        <v>17</v>
      </c>
      <c r="C82" s="268"/>
      <c r="D82" s="106" t="s">
        <v>4</v>
      </c>
      <c r="E82" s="107"/>
      <c r="F82" s="36"/>
      <c r="G82" s="36"/>
      <c r="H82" s="36"/>
      <c r="I82" s="36"/>
      <c r="J82" s="36"/>
      <c r="K82" s="36" t="s">
        <v>138</v>
      </c>
      <c r="L82" s="36" t="s">
        <v>138</v>
      </c>
      <c r="M82" s="36"/>
      <c r="N82" s="36"/>
      <c r="O82" s="36"/>
      <c r="P82" s="36"/>
      <c r="Q82" s="36"/>
      <c r="R82" s="36" t="s">
        <v>138</v>
      </c>
      <c r="S82" s="36" t="s">
        <v>138</v>
      </c>
      <c r="T82" s="36"/>
      <c r="U82" s="36"/>
      <c r="V82" s="36"/>
      <c r="W82" s="36"/>
      <c r="X82" s="36"/>
      <c r="Y82" s="36" t="s">
        <v>138</v>
      </c>
      <c r="Z82" s="36" t="s">
        <v>138</v>
      </c>
      <c r="AA82" s="36"/>
      <c r="AB82" s="38"/>
      <c r="AC82" s="36"/>
      <c r="AD82" s="36"/>
      <c r="AE82" s="36"/>
      <c r="AF82" s="36" t="s">
        <v>138</v>
      </c>
      <c r="AG82" s="36" t="s">
        <v>138</v>
      </c>
      <c r="AH82" s="36"/>
      <c r="AI82" s="36"/>
      <c r="AJ82" s="37"/>
      <c r="AL82" s="130"/>
      <c r="AM82" s="129"/>
      <c r="AN82" s="108">
        <v>4</v>
      </c>
      <c r="AO82" s="109"/>
      <c r="AP82" s="109"/>
      <c r="AQ82" s="56">
        <f>IF(COUNTIF(F83:AJ83,"")=31,0,COUNTIFS(F71:AJ71,AN82,F83:AJ83,"")+COUNTIFS(F71:AJ71,AN82,F83:AJ83,"■")+COUNTIFS(F71:AJ71,AN82,F83:AJ83,"★")+COUNTIFS(F71:AJ71,AN82,F83:AJ83,"▲")+COUNTIFS(F71:AJ71,AN82,F83:AJ83,"◎"))</f>
        <v>7</v>
      </c>
      <c r="AR82" s="56">
        <f>IF(COUNTIF(F83:AJ83,"")=31,0,COUNTIFS(F71:AJ71,AN82,F83:AJ83,"■"))</f>
        <v>2</v>
      </c>
      <c r="AS82" s="56">
        <f>COUNTIFS(F71:AJ71,AN82,F83:AJ83,"★")</f>
        <v>0</v>
      </c>
      <c r="AT82" s="56">
        <f>IF(COUNTIF(F83:AJ83,"")=31,0,COUNTIFS(F71:AJ71,AN82,F83:AJ83,"▲"))</f>
        <v>1</v>
      </c>
      <c r="AU82" s="56">
        <f>COUNTIFS(F71:AJ71,AN82,F83:AJ83,"◎")</f>
        <v>0</v>
      </c>
      <c r="AV82" s="56">
        <f t="shared" si="27"/>
        <v>3</v>
      </c>
      <c r="AW82" s="57">
        <f t="shared" si="28"/>
        <v>0.42799999999999999</v>
      </c>
      <c r="AX82" s="36" t="s">
        <v>6</v>
      </c>
      <c r="AY82" s="141"/>
      <c r="BB82" s="18">
        <f t="shared" si="26"/>
        <v>74</v>
      </c>
      <c r="BC82" s="28"/>
      <c r="BD82" s="73"/>
      <c r="BE82" s="64"/>
      <c r="BF82" s="64"/>
    </row>
    <row r="83" spans="1:58" ht="19">
      <c r="A83" s="69" t="s">
        <v>17</v>
      </c>
      <c r="C83" s="268"/>
      <c r="D83" s="106" t="s">
        <v>5</v>
      </c>
      <c r="E83" s="107"/>
      <c r="F83" s="36"/>
      <c r="G83" s="36"/>
      <c r="H83" s="36" t="s">
        <v>148</v>
      </c>
      <c r="I83" s="36" t="s">
        <v>148</v>
      </c>
      <c r="J83" s="36"/>
      <c r="K83" s="36" t="s">
        <v>16</v>
      </c>
      <c r="L83" s="36" t="s">
        <v>16</v>
      </c>
      <c r="M83" s="36"/>
      <c r="N83" s="36" t="s">
        <v>148</v>
      </c>
      <c r="O83" s="36"/>
      <c r="P83" s="36"/>
      <c r="Q83" s="36" t="s">
        <v>148</v>
      </c>
      <c r="R83" s="36" t="s">
        <v>16</v>
      </c>
      <c r="S83" s="36" t="s">
        <v>16</v>
      </c>
      <c r="T83" s="36"/>
      <c r="U83" s="39"/>
      <c r="V83" s="39"/>
      <c r="W83" s="39"/>
      <c r="X83" s="39" t="s">
        <v>148</v>
      </c>
      <c r="Y83" s="39"/>
      <c r="Z83" s="39" t="s">
        <v>16</v>
      </c>
      <c r="AA83" s="39"/>
      <c r="AB83" s="39" t="s">
        <v>148</v>
      </c>
      <c r="AC83" s="39"/>
      <c r="AD83" s="39"/>
      <c r="AE83" s="39"/>
      <c r="AF83" s="39" t="s">
        <v>16</v>
      </c>
      <c r="AG83" s="39" t="s">
        <v>16</v>
      </c>
      <c r="AH83" s="39"/>
      <c r="AI83" s="39"/>
      <c r="AJ83" s="40"/>
      <c r="AL83" s="130"/>
      <c r="AM83" s="129"/>
      <c r="AN83" s="110">
        <v>5</v>
      </c>
      <c r="AO83" s="109"/>
      <c r="AP83" s="109"/>
      <c r="AQ83" s="56">
        <f>IF(COUNTIF(F83:AJ83,"")=31,0,COUNTIFS(F71:AJ71,AN83,F83:AJ83,"")+COUNTIFS(F71:AJ71,AN83,F83:AJ83,"■")+COUNTIFS(F71:AJ71,AN83,F83:AJ83,"★")+COUNTIFS(F71:AJ71,AN83,F83:AJ83,"▲")+COUNTIFS(F71:AJ71,AN83,F83:AJ83,"◎"))</f>
        <v>2</v>
      </c>
      <c r="AR83" s="56">
        <f>IF(COUNTIF(F83:AJ83,"")=31,0,COUNTIFS(F71:AJ71,AN83,F83:AJ83,"■"))</f>
        <v>0</v>
      </c>
      <c r="AS83" s="56">
        <f>IF(COUNTIF(F83:AJ83,"")=31,0,COUNTIFS(F71:AJ71,AN83,F83:AJ83,"★"))</f>
        <v>0</v>
      </c>
      <c r="AT83" s="56">
        <f>IF(COUNTIF(F83:AJ83,"")=31,0,COUNTIFS(F71:AJ71,AN83,F83:AJ83,"▲"))</f>
        <v>0</v>
      </c>
      <c r="AU83" s="56">
        <f>IF(COUNTIF(F83:AJ83,"")=31,0,COUNTIFS(F71:AJ71,AN83,F83:AJ83,"◎"))</f>
        <v>0</v>
      </c>
      <c r="AV83" s="56">
        <f t="shared" si="27"/>
        <v>0</v>
      </c>
      <c r="AW83" s="57">
        <f t="shared" si="28"/>
        <v>0</v>
      </c>
      <c r="AX83" s="36" t="s">
        <v>6</v>
      </c>
      <c r="AY83" s="141"/>
      <c r="BB83" s="18">
        <f t="shared" si="26"/>
        <v>75</v>
      </c>
      <c r="BC83" s="28"/>
      <c r="BD83" s="73"/>
      <c r="BE83" s="64"/>
      <c r="BF83" s="64"/>
    </row>
    <row r="84" spans="1:58" ht="19">
      <c r="A84" s="69" t="s">
        <v>17</v>
      </c>
      <c r="C84" s="268"/>
      <c r="D84" s="111" t="s">
        <v>0</v>
      </c>
      <c r="E84" s="207"/>
      <c r="F84" s="117" t="s">
        <v>154</v>
      </c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9"/>
      <c r="AK84" s="42"/>
      <c r="AL84" s="130"/>
      <c r="AM84" s="129"/>
      <c r="AN84" s="108">
        <v>6</v>
      </c>
      <c r="AO84" s="109"/>
      <c r="AP84" s="109"/>
      <c r="AQ84" s="56">
        <f>IF(COUNTIF(F83:AJ83,"")=31,0,COUNTIFS(F71:AJ71,AN84,F83:AJ83,"")+COUNTIFS(F71:AJ71,AN84,F83:AJ83,"■")+COUNTIFS(F71:AJ71,AN84,F83:AJ83,"★")+COUNTIFS(F71:AJ71,AN84,F83:AJ83,"▲")+COUNTIFS(F71:AJ71,AN84,F83:AJ83,"◎"))</f>
        <v>0</v>
      </c>
      <c r="AR84" s="56">
        <f>IF(COUNTIF(F83:AJ83,"")=31,0,COUNTIFS(F71:AJ71,AN84,F83:AJ83,"■"))</f>
        <v>0</v>
      </c>
      <c r="AS84" s="56">
        <f>IF(COUNTIF(F83:AJ83,"")=31,0,COUNTIFS(F71:AJ71,AN84,F83:AJ83,"★"))</f>
        <v>0</v>
      </c>
      <c r="AT84" s="56">
        <f>IF(COUNTIF(F83:AJ83,"")=31,0,COUNTIFS(F71:AJ71,AN84,F83:AJ83,"▲"))</f>
        <v>0</v>
      </c>
      <c r="AU84" s="56">
        <f>IF(COUNTIF(F83:AJ83,"")=31,0,COUNTIFS(F71:AJ71,AN84,F83:AJ83,"◎"))</f>
        <v>0</v>
      </c>
      <c r="AV84" s="56">
        <f t="shared" si="27"/>
        <v>0</v>
      </c>
      <c r="AW84" s="57" t="str">
        <f t="shared" si="28"/>
        <v>***</v>
      </c>
      <c r="AX84" s="36" t="s">
        <v>6</v>
      </c>
      <c r="AY84" s="141"/>
      <c r="BB84" s="18">
        <f t="shared" si="26"/>
        <v>76</v>
      </c>
      <c r="BC84" s="28"/>
      <c r="BD84" s="73"/>
      <c r="BE84" s="64"/>
      <c r="BF84" s="64"/>
    </row>
    <row r="85" spans="1:58" ht="19">
      <c r="A85" s="69" t="s">
        <v>17</v>
      </c>
      <c r="C85" s="268"/>
      <c r="D85" s="208"/>
      <c r="E85" s="210"/>
      <c r="F85" s="131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3"/>
      <c r="AK85" s="42"/>
      <c r="AL85" s="106" t="s">
        <v>32</v>
      </c>
      <c r="AM85" s="107"/>
      <c r="AN85" s="107"/>
      <c r="AO85" s="109"/>
      <c r="AP85" s="109"/>
      <c r="AQ85" s="56">
        <f t="shared" ref="AQ85" si="29">SUM(AQ79:AQ84)</f>
        <v>30</v>
      </c>
      <c r="AR85" s="56">
        <f t="shared" ref="AR85" si="30">SUM(AR79:AR84)</f>
        <v>7</v>
      </c>
      <c r="AS85" s="56">
        <f t="shared" ref="AS85" si="31">SUM(AS79:AS84)</f>
        <v>0</v>
      </c>
      <c r="AT85" s="56">
        <f t="shared" ref="AT85" si="32">SUM(AT79:AT84)</f>
        <v>6</v>
      </c>
      <c r="AU85" s="56">
        <f t="shared" ref="AU85" si="33">SUM(AU79:AU84)</f>
        <v>0</v>
      </c>
      <c r="AV85" s="56">
        <f t="shared" ref="AV85" si="34">SUM(AV79:AV84)</f>
        <v>13</v>
      </c>
      <c r="AW85" s="57">
        <f t="shared" si="28"/>
        <v>0.433</v>
      </c>
      <c r="AX85" s="62"/>
      <c r="AY85" s="37" t="s">
        <v>6</v>
      </c>
      <c r="BB85" s="18">
        <f t="shared" si="26"/>
        <v>77</v>
      </c>
      <c r="BC85" s="28"/>
      <c r="BD85" s="64"/>
      <c r="BE85" s="64"/>
      <c r="BF85" s="64"/>
    </row>
    <row r="86" spans="1:58" ht="19.5" thickBot="1">
      <c r="A86" s="69" t="s">
        <v>17</v>
      </c>
      <c r="C86" s="268"/>
      <c r="D86" s="211"/>
      <c r="E86" s="213"/>
      <c r="F86" s="134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6"/>
      <c r="AK86" s="43"/>
      <c r="AL86" s="137" t="s">
        <v>31</v>
      </c>
      <c r="AM86" s="138"/>
      <c r="AN86" s="138"/>
      <c r="AO86" s="139"/>
      <c r="AP86" s="139"/>
      <c r="AQ86" s="58">
        <f>IF(COUNTIF(F83:AJ83,"")=31,0,AQ55+AQ85)</f>
        <v>72</v>
      </c>
      <c r="AR86" s="58">
        <f>IF(COUNTIF(F83:AJ83,"")=31,0,AR55+AR85)</f>
        <v>19</v>
      </c>
      <c r="AS86" s="58">
        <f>IF(COUNTIF(F83:AJ83,"")=31,0,AS55+AS85)</f>
        <v>6</v>
      </c>
      <c r="AT86" s="58">
        <f>IF(COUNTIF(F83:AJ83,"")=31,0,AT55+AT85)</f>
        <v>9</v>
      </c>
      <c r="AU86" s="58">
        <f>IF(COUNTIF(F83:AJ83,"")=31,0,AU55+AU85)</f>
        <v>0</v>
      </c>
      <c r="AV86" s="58">
        <f>IF(COUNTIF(F83:AJ83,"")=31,0,AV55+AV85)</f>
        <v>34</v>
      </c>
      <c r="AW86" s="59">
        <f t="shared" si="28"/>
        <v>0.47199999999999998</v>
      </c>
      <c r="AX86" s="63"/>
      <c r="AY86" s="60" t="s">
        <v>6</v>
      </c>
      <c r="BB86" s="18">
        <f t="shared" si="26"/>
        <v>78</v>
      </c>
      <c r="BC86" s="28"/>
      <c r="BD86" s="64"/>
      <c r="BE86" s="64"/>
      <c r="BF86" s="64"/>
    </row>
    <row r="87" spans="1:58" ht="14">
      <c r="A87" s="74" t="s">
        <v>17</v>
      </c>
      <c r="C87" s="268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BB87" s="18">
        <f t="shared" si="26"/>
        <v>79</v>
      </c>
      <c r="BC87" s="28"/>
      <c r="BD87" s="64"/>
      <c r="BE87" s="64"/>
      <c r="BF87" s="64"/>
    </row>
    <row r="88" spans="1:58" ht="14">
      <c r="A88" s="74" t="s">
        <v>17</v>
      </c>
      <c r="B88" s="75"/>
      <c r="C88" s="268"/>
      <c r="D88" s="79" t="s">
        <v>146</v>
      </c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BB88" s="18">
        <f t="shared" si="26"/>
        <v>80</v>
      </c>
      <c r="BC88" s="28"/>
      <c r="BD88" s="64"/>
      <c r="BE88" s="64"/>
      <c r="BF88" s="64"/>
    </row>
    <row r="89" spans="1:58" ht="14">
      <c r="A89" s="74" t="s">
        <v>17</v>
      </c>
      <c r="B89" s="75"/>
      <c r="C89" s="268"/>
      <c r="D89" s="79" t="s">
        <v>147</v>
      </c>
      <c r="E89" s="80"/>
      <c r="F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BB89" s="18">
        <f t="shared" si="26"/>
        <v>81</v>
      </c>
      <c r="BC89" s="28"/>
      <c r="BD89" s="64"/>
      <c r="BE89" s="64"/>
      <c r="BF89" s="64"/>
    </row>
    <row r="90" spans="1:58" ht="14">
      <c r="A90" s="74" t="s">
        <v>17</v>
      </c>
      <c r="B90" s="75"/>
      <c r="C90" s="268"/>
      <c r="D90" s="79" t="s">
        <v>139</v>
      </c>
      <c r="E90" s="85"/>
      <c r="F90" s="85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BB90" s="18">
        <f t="shared" si="26"/>
        <v>82</v>
      </c>
      <c r="BC90" s="28"/>
      <c r="BD90" s="64"/>
      <c r="BE90" s="64"/>
      <c r="BF90" s="64"/>
    </row>
    <row r="91" spans="1:58" ht="14">
      <c r="A91" s="74" t="s">
        <v>17</v>
      </c>
      <c r="B91" s="75"/>
      <c r="C91" s="268"/>
      <c r="D91" s="80" t="s">
        <v>150</v>
      </c>
      <c r="E91" s="80"/>
      <c r="F91" s="80"/>
      <c r="I91" s="80"/>
      <c r="J91" s="80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BB91" s="18">
        <f t="shared" si="26"/>
        <v>83</v>
      </c>
      <c r="BC91" s="28"/>
      <c r="BD91" s="64"/>
      <c r="BE91" s="64"/>
      <c r="BF91" s="64"/>
    </row>
    <row r="92" spans="1:58" s="75" customFormat="1" ht="14">
      <c r="A92" s="74" t="s">
        <v>17</v>
      </c>
      <c r="C92" s="268"/>
      <c r="D92" s="79" t="s">
        <v>93</v>
      </c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83"/>
      <c r="AC92" s="79"/>
      <c r="AD92" s="79"/>
      <c r="AE92" s="79"/>
      <c r="AF92" s="79"/>
      <c r="AG92" s="79"/>
      <c r="AH92" s="79"/>
      <c r="AI92" s="79"/>
      <c r="AJ92" s="79"/>
      <c r="AK92" s="84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BB92" s="76">
        <f t="shared" si="26"/>
        <v>84</v>
      </c>
      <c r="BC92" s="77"/>
      <c r="BD92" s="78"/>
      <c r="BE92" s="78"/>
      <c r="BF92" s="78"/>
    </row>
    <row r="93" spans="1:58" s="75" customFormat="1" ht="14">
      <c r="A93" s="74" t="s">
        <v>17</v>
      </c>
      <c r="C93" s="268"/>
      <c r="D93" s="89" t="s">
        <v>129</v>
      </c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87"/>
      <c r="BB93" s="76">
        <f t="shared" si="26"/>
        <v>85</v>
      </c>
      <c r="BC93" s="77"/>
      <c r="BD93" s="78"/>
      <c r="BE93" s="78"/>
      <c r="BF93" s="78"/>
    </row>
    <row r="94" spans="1:58" s="75" customFormat="1" ht="14">
      <c r="A94" s="74" t="s">
        <v>17</v>
      </c>
      <c r="C94" s="268"/>
      <c r="D94" s="89" t="s">
        <v>130</v>
      </c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87"/>
      <c r="BB94" s="76">
        <f t="shared" si="26"/>
        <v>86</v>
      </c>
      <c r="BC94" s="77"/>
      <c r="BD94" s="78"/>
      <c r="BE94" s="78"/>
      <c r="BF94" s="78"/>
    </row>
    <row r="95" spans="1:58" s="75" customFormat="1" ht="14">
      <c r="A95" s="74" t="s">
        <v>17</v>
      </c>
      <c r="C95" s="268"/>
      <c r="D95" s="89" t="s">
        <v>163</v>
      </c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87"/>
      <c r="BB95" s="76">
        <f t="shared" si="26"/>
        <v>87</v>
      </c>
      <c r="BC95" s="77"/>
      <c r="BD95" s="78"/>
      <c r="BE95" s="78"/>
      <c r="BF95" s="78"/>
    </row>
    <row r="96" spans="1:58" ht="14">
      <c r="A96" s="74" t="s">
        <v>17</v>
      </c>
      <c r="B96" s="75"/>
      <c r="C96" s="268"/>
      <c r="D96" s="79" t="s">
        <v>94</v>
      </c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BB96" s="18">
        <f t="shared" si="26"/>
        <v>88</v>
      </c>
      <c r="BC96" s="28"/>
      <c r="BD96" s="64"/>
      <c r="BE96" s="64"/>
      <c r="BF96" s="64"/>
    </row>
    <row r="97" spans="1:58" ht="14">
      <c r="A97" s="74" t="s">
        <v>17</v>
      </c>
      <c r="B97" s="75"/>
      <c r="C97" s="268"/>
      <c r="D97" s="91" t="s">
        <v>164</v>
      </c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88"/>
      <c r="BB97" s="18">
        <f t="shared" si="26"/>
        <v>89</v>
      </c>
      <c r="BC97" s="28"/>
      <c r="BD97" s="64"/>
      <c r="BE97" s="64"/>
      <c r="BF97" s="64"/>
    </row>
    <row r="98" spans="1:58" ht="14">
      <c r="A98" s="74" t="s">
        <v>17</v>
      </c>
      <c r="B98" s="75"/>
      <c r="C98" s="268"/>
      <c r="D98" s="79" t="s">
        <v>33</v>
      </c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87"/>
      <c r="BB98" s="18">
        <f t="shared" si="26"/>
        <v>90</v>
      </c>
      <c r="BC98" s="28"/>
      <c r="BD98" s="64"/>
      <c r="BE98" s="64"/>
      <c r="BF98" s="64"/>
    </row>
    <row r="99" spans="1:58" ht="14">
      <c r="A99" s="74" t="s">
        <v>142</v>
      </c>
      <c r="B99" s="75"/>
      <c r="C99" s="268"/>
      <c r="D99" s="91" t="s">
        <v>144</v>
      </c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4"/>
      <c r="AL99" s="79"/>
      <c r="AM99" s="79"/>
      <c r="AN99" s="79"/>
      <c r="AO99" s="79"/>
      <c r="AP99" s="79"/>
      <c r="AQ99" s="79"/>
      <c r="AR99" s="79"/>
      <c r="AS99" s="79"/>
      <c r="AT99" s="79"/>
      <c r="AU99" s="79"/>
      <c r="AV99" s="79"/>
      <c r="AW99" s="79"/>
      <c r="AX99" s="79"/>
      <c r="AY99" s="79"/>
      <c r="BB99" s="18">
        <f t="shared" si="26"/>
        <v>91</v>
      </c>
      <c r="BC99" s="28"/>
      <c r="BD99" s="64"/>
      <c r="BE99" s="64"/>
      <c r="BF99" s="64"/>
    </row>
    <row r="100" spans="1:58" ht="14.5" thickBot="1">
      <c r="A100" s="74" t="s">
        <v>142</v>
      </c>
      <c r="C100" s="268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41"/>
      <c r="AC100" s="24"/>
      <c r="AD100" s="24"/>
      <c r="AE100" s="24"/>
      <c r="AF100" s="24"/>
      <c r="AG100" s="24"/>
      <c r="AH100" s="24"/>
      <c r="AI100" s="24"/>
      <c r="AJ100" s="24"/>
      <c r="AK100" s="24"/>
      <c r="AQ100" s="44"/>
      <c r="AR100" s="24"/>
      <c r="AS100" s="24"/>
      <c r="AT100" s="24"/>
      <c r="AU100" s="24"/>
      <c r="AV100" s="44"/>
      <c r="AW100" s="44"/>
      <c r="BB100" s="18">
        <f t="shared" si="26"/>
        <v>92</v>
      </c>
      <c r="BC100" s="28"/>
      <c r="BD100" s="64"/>
      <c r="BE100" s="64"/>
      <c r="BF100" s="64"/>
    </row>
    <row r="101" spans="1:58" ht="19.5" thickBot="1">
      <c r="A101" s="69" t="s">
        <v>17</v>
      </c>
      <c r="C101" s="268"/>
      <c r="D101" s="153" t="s">
        <v>36</v>
      </c>
      <c r="E101" s="154"/>
      <c r="F101" s="155">
        <f>IFERROR(IF(F70=0,"",DATE(YEAR(F70),MONTH(F70)+1,1)),"")</f>
        <v>46204</v>
      </c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155"/>
      <c r="AG101" s="155"/>
      <c r="AH101" s="155"/>
      <c r="AI101" s="155"/>
      <c r="AJ101" s="156"/>
      <c r="AL101" s="29" t="s">
        <v>81</v>
      </c>
      <c r="BB101" s="18">
        <f t="shared" si="26"/>
        <v>93</v>
      </c>
      <c r="BC101" s="28"/>
      <c r="BD101" s="64"/>
      <c r="BE101" s="64"/>
      <c r="BF101" s="64"/>
    </row>
    <row r="102" spans="1:58" ht="19">
      <c r="A102" s="69" t="s">
        <v>17</v>
      </c>
      <c r="C102" s="268"/>
      <c r="D102" s="106" t="s">
        <v>28</v>
      </c>
      <c r="E102" s="107"/>
      <c r="F102" s="30">
        <f t="shared" ref="F102:AG102" si="35">IFERROR(WEEKNUM(F103,2)-WEEKNUM(DATE(YEAR(F103),MONTH(F103),1),2)+1,"")</f>
        <v>1</v>
      </c>
      <c r="G102" s="30">
        <f t="shared" si="35"/>
        <v>1</v>
      </c>
      <c r="H102" s="30">
        <f t="shared" si="35"/>
        <v>1</v>
      </c>
      <c r="I102" s="30">
        <f t="shared" si="35"/>
        <v>1</v>
      </c>
      <c r="J102" s="30">
        <f t="shared" si="35"/>
        <v>1</v>
      </c>
      <c r="K102" s="30">
        <f t="shared" si="35"/>
        <v>2</v>
      </c>
      <c r="L102" s="30">
        <f t="shared" si="35"/>
        <v>2</v>
      </c>
      <c r="M102" s="30">
        <f t="shared" si="35"/>
        <v>2</v>
      </c>
      <c r="N102" s="30">
        <f t="shared" si="35"/>
        <v>2</v>
      </c>
      <c r="O102" s="30">
        <f t="shared" si="35"/>
        <v>2</v>
      </c>
      <c r="P102" s="30">
        <f t="shared" si="35"/>
        <v>2</v>
      </c>
      <c r="Q102" s="30">
        <f t="shared" si="35"/>
        <v>2</v>
      </c>
      <c r="R102" s="30">
        <f t="shared" si="35"/>
        <v>3</v>
      </c>
      <c r="S102" s="30">
        <f t="shared" si="35"/>
        <v>3</v>
      </c>
      <c r="T102" s="30">
        <f t="shared" si="35"/>
        <v>3</v>
      </c>
      <c r="U102" s="30">
        <f t="shared" si="35"/>
        <v>3</v>
      </c>
      <c r="V102" s="30">
        <f t="shared" si="35"/>
        <v>3</v>
      </c>
      <c r="W102" s="30">
        <f t="shared" si="35"/>
        <v>3</v>
      </c>
      <c r="X102" s="30">
        <f t="shared" si="35"/>
        <v>3</v>
      </c>
      <c r="Y102" s="30">
        <f t="shared" si="35"/>
        <v>4</v>
      </c>
      <c r="Z102" s="30">
        <f t="shared" si="35"/>
        <v>4</v>
      </c>
      <c r="AA102" s="30">
        <f t="shared" si="35"/>
        <v>4</v>
      </c>
      <c r="AB102" s="30">
        <f t="shared" si="35"/>
        <v>4</v>
      </c>
      <c r="AC102" s="30">
        <f t="shared" si="35"/>
        <v>4</v>
      </c>
      <c r="AD102" s="30">
        <f t="shared" si="35"/>
        <v>4</v>
      </c>
      <c r="AE102" s="30">
        <f t="shared" si="35"/>
        <v>4</v>
      </c>
      <c r="AF102" s="30">
        <f t="shared" si="35"/>
        <v>5</v>
      </c>
      <c r="AG102" s="30">
        <f t="shared" si="35"/>
        <v>5</v>
      </c>
      <c r="AH102" s="30">
        <f>IF(AH103="","",WEEKNUM(AH103,2)-WEEKNUM(DATE(YEAR(AH103),MONTH(AH103),1),2)+1)</f>
        <v>5</v>
      </c>
      <c r="AI102" s="30">
        <f>IF(AI103="","",WEEKNUM(AI103,2)-WEEKNUM(DATE(YEAR(AI103),MONTH(AI103),1),2)+1)</f>
        <v>5</v>
      </c>
      <c r="AJ102" s="31">
        <f>IF(AJ103="","",WEEKNUM(AJ103,2)-WEEKNUM(DATE(YEAR(AJ103),MONTH(AJ103),1),2)+1)</f>
        <v>5</v>
      </c>
      <c r="AL102" s="157" t="s">
        <v>100</v>
      </c>
      <c r="AM102" s="158"/>
      <c r="AN102" s="158"/>
      <c r="AO102" s="158"/>
      <c r="AP102" s="158"/>
      <c r="AQ102" s="142" t="s">
        <v>95</v>
      </c>
      <c r="AR102" s="151" t="s">
        <v>78</v>
      </c>
      <c r="AS102" s="151"/>
      <c r="AT102" s="151"/>
      <c r="AU102" s="151"/>
      <c r="AV102" s="142" t="s">
        <v>99</v>
      </c>
      <c r="AW102" s="142" t="s">
        <v>27</v>
      </c>
      <c r="AX102" s="146" t="s">
        <v>106</v>
      </c>
      <c r="AY102" s="148" t="s">
        <v>107</v>
      </c>
      <c r="BB102" s="18">
        <f t="shared" si="26"/>
        <v>94</v>
      </c>
      <c r="BC102" s="28"/>
      <c r="BD102" s="64"/>
      <c r="BE102" s="64"/>
      <c r="BF102" s="64"/>
    </row>
    <row r="103" spans="1:58" ht="19">
      <c r="A103" s="69" t="s">
        <v>17</v>
      </c>
      <c r="C103" s="268"/>
      <c r="D103" s="106" t="s">
        <v>2</v>
      </c>
      <c r="E103" s="107"/>
      <c r="F103" s="32">
        <f>F101</f>
        <v>46204</v>
      </c>
      <c r="G103" s="32">
        <f t="shared" ref="G103:AG103" si="36">IFERROR(F103+1,"")</f>
        <v>46205</v>
      </c>
      <c r="H103" s="32">
        <f t="shared" si="36"/>
        <v>46206</v>
      </c>
      <c r="I103" s="32">
        <f t="shared" si="36"/>
        <v>46207</v>
      </c>
      <c r="J103" s="32">
        <f t="shared" si="36"/>
        <v>46208</v>
      </c>
      <c r="K103" s="32">
        <f t="shared" si="36"/>
        <v>46209</v>
      </c>
      <c r="L103" s="32">
        <f t="shared" si="36"/>
        <v>46210</v>
      </c>
      <c r="M103" s="32">
        <f t="shared" si="36"/>
        <v>46211</v>
      </c>
      <c r="N103" s="32">
        <f t="shared" si="36"/>
        <v>46212</v>
      </c>
      <c r="O103" s="32">
        <f t="shared" si="36"/>
        <v>46213</v>
      </c>
      <c r="P103" s="32">
        <f t="shared" si="36"/>
        <v>46214</v>
      </c>
      <c r="Q103" s="32">
        <f t="shared" si="36"/>
        <v>46215</v>
      </c>
      <c r="R103" s="32">
        <f t="shared" si="36"/>
        <v>46216</v>
      </c>
      <c r="S103" s="32">
        <f t="shared" si="36"/>
        <v>46217</v>
      </c>
      <c r="T103" s="32">
        <f t="shared" si="36"/>
        <v>46218</v>
      </c>
      <c r="U103" s="32">
        <f t="shared" si="36"/>
        <v>46219</v>
      </c>
      <c r="V103" s="32">
        <f t="shared" si="36"/>
        <v>46220</v>
      </c>
      <c r="W103" s="32">
        <f t="shared" si="36"/>
        <v>46221</v>
      </c>
      <c r="X103" s="32">
        <f t="shared" si="36"/>
        <v>46222</v>
      </c>
      <c r="Y103" s="32">
        <f t="shared" si="36"/>
        <v>46223</v>
      </c>
      <c r="Z103" s="32">
        <f t="shared" si="36"/>
        <v>46224</v>
      </c>
      <c r="AA103" s="32">
        <f t="shared" si="36"/>
        <v>46225</v>
      </c>
      <c r="AB103" s="32">
        <f t="shared" si="36"/>
        <v>46226</v>
      </c>
      <c r="AC103" s="32">
        <f t="shared" si="36"/>
        <v>46227</v>
      </c>
      <c r="AD103" s="32">
        <f t="shared" si="36"/>
        <v>46228</v>
      </c>
      <c r="AE103" s="32">
        <f t="shared" si="36"/>
        <v>46229</v>
      </c>
      <c r="AF103" s="32">
        <f t="shared" si="36"/>
        <v>46230</v>
      </c>
      <c r="AG103" s="32">
        <f t="shared" si="36"/>
        <v>46231</v>
      </c>
      <c r="AH103" s="32">
        <f>IFERROR(IF(DAY(AG103+1)=1,"",AG103+1),"")</f>
        <v>46232</v>
      </c>
      <c r="AI103" s="32">
        <f>IFERROR(IF(AND(DAY(AG103+2)&gt;=1,DAY(AG103+2)&lt;=2),"",AG103+2),"")</f>
        <v>46233</v>
      </c>
      <c r="AJ103" s="33">
        <f>IFERROR(IF(AND(DAY(AG103+3)&gt;=1,DAY(AG103+3)&lt;=3),"",AG103+3),"")</f>
        <v>46234</v>
      </c>
      <c r="AL103" s="159"/>
      <c r="AM103" s="160"/>
      <c r="AN103" s="160"/>
      <c r="AO103" s="160"/>
      <c r="AP103" s="160"/>
      <c r="AQ103" s="143"/>
      <c r="AR103" s="169" t="s">
        <v>96</v>
      </c>
      <c r="AS103" s="169" t="s">
        <v>97</v>
      </c>
      <c r="AT103" s="169" t="s">
        <v>101</v>
      </c>
      <c r="AU103" s="169" t="s">
        <v>98</v>
      </c>
      <c r="AV103" s="152"/>
      <c r="AW103" s="143"/>
      <c r="AX103" s="143"/>
      <c r="AY103" s="149"/>
      <c r="BB103" s="18">
        <f t="shared" si="26"/>
        <v>95</v>
      </c>
      <c r="BC103" s="28"/>
      <c r="BD103" s="64"/>
      <c r="BE103" s="64"/>
      <c r="BF103" s="64"/>
    </row>
    <row r="104" spans="1:58" ht="19">
      <c r="A104" s="69" t="s">
        <v>17</v>
      </c>
      <c r="C104" s="268"/>
      <c r="D104" s="106" t="s">
        <v>3</v>
      </c>
      <c r="E104" s="107"/>
      <c r="F104" s="34" t="str">
        <f t="shared" ref="F104:AJ104" si="37">TEXT(F103,"aaa")</f>
        <v>水</v>
      </c>
      <c r="G104" s="34" t="str">
        <f t="shared" si="37"/>
        <v>木</v>
      </c>
      <c r="H104" s="34" t="str">
        <f t="shared" si="37"/>
        <v>金</v>
      </c>
      <c r="I104" s="34" t="str">
        <f t="shared" si="37"/>
        <v>土</v>
      </c>
      <c r="J104" s="34" t="str">
        <f t="shared" si="37"/>
        <v>日</v>
      </c>
      <c r="K104" s="34" t="str">
        <f t="shared" si="37"/>
        <v>月</v>
      </c>
      <c r="L104" s="34" t="str">
        <f t="shared" si="37"/>
        <v>火</v>
      </c>
      <c r="M104" s="34" t="str">
        <f t="shared" si="37"/>
        <v>水</v>
      </c>
      <c r="N104" s="34" t="str">
        <f t="shared" si="37"/>
        <v>木</v>
      </c>
      <c r="O104" s="34" t="str">
        <f t="shared" si="37"/>
        <v>金</v>
      </c>
      <c r="P104" s="34" t="str">
        <f t="shared" si="37"/>
        <v>土</v>
      </c>
      <c r="Q104" s="34" t="str">
        <f t="shared" si="37"/>
        <v>日</v>
      </c>
      <c r="R104" s="34" t="str">
        <f t="shared" si="37"/>
        <v>月</v>
      </c>
      <c r="S104" s="34" t="str">
        <f t="shared" si="37"/>
        <v>火</v>
      </c>
      <c r="T104" s="34" t="str">
        <f t="shared" si="37"/>
        <v>水</v>
      </c>
      <c r="U104" s="34" t="str">
        <f t="shared" si="37"/>
        <v>木</v>
      </c>
      <c r="V104" s="34" t="str">
        <f t="shared" si="37"/>
        <v>金</v>
      </c>
      <c r="W104" s="34" t="str">
        <f t="shared" si="37"/>
        <v>土</v>
      </c>
      <c r="X104" s="34" t="str">
        <f t="shared" si="37"/>
        <v>日</v>
      </c>
      <c r="Y104" s="34" t="str">
        <f t="shared" si="37"/>
        <v>月</v>
      </c>
      <c r="Z104" s="34" t="str">
        <f t="shared" si="37"/>
        <v>火</v>
      </c>
      <c r="AA104" s="34" t="str">
        <f t="shared" si="37"/>
        <v>水</v>
      </c>
      <c r="AB104" s="34" t="str">
        <f t="shared" si="37"/>
        <v>木</v>
      </c>
      <c r="AC104" s="34" t="str">
        <f t="shared" si="37"/>
        <v>金</v>
      </c>
      <c r="AD104" s="34" t="str">
        <f t="shared" si="37"/>
        <v>土</v>
      </c>
      <c r="AE104" s="34" t="str">
        <f t="shared" si="37"/>
        <v>日</v>
      </c>
      <c r="AF104" s="34" t="str">
        <f t="shared" si="37"/>
        <v>月</v>
      </c>
      <c r="AG104" s="34" t="str">
        <f t="shared" si="37"/>
        <v>火</v>
      </c>
      <c r="AH104" s="34" t="str">
        <f t="shared" si="37"/>
        <v>水</v>
      </c>
      <c r="AI104" s="34" t="str">
        <f t="shared" si="37"/>
        <v>木</v>
      </c>
      <c r="AJ104" s="35" t="str">
        <f t="shared" si="37"/>
        <v>金</v>
      </c>
      <c r="AL104" s="159"/>
      <c r="AM104" s="160"/>
      <c r="AN104" s="160"/>
      <c r="AO104" s="160"/>
      <c r="AP104" s="160"/>
      <c r="AQ104" s="143"/>
      <c r="AR104" s="170"/>
      <c r="AS104" s="172"/>
      <c r="AT104" s="170"/>
      <c r="AU104" s="170"/>
      <c r="AV104" s="152"/>
      <c r="AW104" s="143"/>
      <c r="AX104" s="143"/>
      <c r="AY104" s="149"/>
      <c r="BB104" s="18">
        <f t="shared" si="26"/>
        <v>96</v>
      </c>
      <c r="BC104" s="28"/>
      <c r="BD104" s="64"/>
      <c r="BE104" s="64"/>
      <c r="BF104" s="64"/>
    </row>
    <row r="105" spans="1:58" ht="19">
      <c r="A105" s="69" t="s">
        <v>17</v>
      </c>
      <c r="C105" s="268"/>
      <c r="D105" s="106" t="s">
        <v>8</v>
      </c>
      <c r="E105" s="107"/>
      <c r="F105" s="36" t="s">
        <v>23</v>
      </c>
      <c r="G105" s="36" t="s">
        <v>22</v>
      </c>
      <c r="H105" s="36" t="s">
        <v>22</v>
      </c>
      <c r="I105" s="36" t="s">
        <v>23</v>
      </c>
      <c r="J105" s="36" t="s">
        <v>21</v>
      </c>
      <c r="K105" s="36" t="s">
        <v>21</v>
      </c>
      <c r="L105" s="36" t="s">
        <v>21</v>
      </c>
      <c r="M105" s="36" t="s">
        <v>21</v>
      </c>
      <c r="N105" s="36" t="s">
        <v>23</v>
      </c>
      <c r="O105" s="36" t="s">
        <v>22</v>
      </c>
      <c r="P105" s="36" t="s">
        <v>23</v>
      </c>
      <c r="Q105" s="36" t="s">
        <v>23</v>
      </c>
      <c r="R105" s="36" t="s">
        <v>21</v>
      </c>
      <c r="S105" s="36" t="s">
        <v>21</v>
      </c>
      <c r="T105" s="36" t="s">
        <v>21</v>
      </c>
      <c r="U105" s="36" t="s">
        <v>23</v>
      </c>
      <c r="V105" s="36" t="s">
        <v>23</v>
      </c>
      <c r="W105" s="36" t="s">
        <v>23</v>
      </c>
      <c r="X105" s="36" t="s">
        <v>23</v>
      </c>
      <c r="Y105" s="36" t="s">
        <v>21</v>
      </c>
      <c r="Z105" s="36" t="s">
        <v>21</v>
      </c>
      <c r="AA105" s="36" t="s">
        <v>21</v>
      </c>
      <c r="AB105" s="36" t="s">
        <v>21</v>
      </c>
      <c r="AC105" s="36" t="s">
        <v>21</v>
      </c>
      <c r="AD105" s="36" t="s">
        <v>23</v>
      </c>
      <c r="AE105" s="36" t="s">
        <v>21</v>
      </c>
      <c r="AF105" s="36" t="s">
        <v>21</v>
      </c>
      <c r="AG105" s="36" t="s">
        <v>21</v>
      </c>
      <c r="AH105" s="36" t="s">
        <v>21</v>
      </c>
      <c r="AI105" s="36" t="s">
        <v>21</v>
      </c>
      <c r="AJ105" s="37" t="s">
        <v>21</v>
      </c>
      <c r="AL105" s="159"/>
      <c r="AM105" s="160"/>
      <c r="AN105" s="160"/>
      <c r="AO105" s="160"/>
      <c r="AP105" s="160"/>
      <c r="AQ105" s="143"/>
      <c r="AR105" s="170"/>
      <c r="AS105" s="172"/>
      <c r="AT105" s="170"/>
      <c r="AU105" s="170"/>
      <c r="AV105" s="152"/>
      <c r="AW105" s="143"/>
      <c r="AX105" s="143"/>
      <c r="AY105" s="149"/>
      <c r="BB105" s="18">
        <f t="shared" si="26"/>
        <v>97</v>
      </c>
      <c r="BC105" s="28"/>
      <c r="BD105" s="64"/>
      <c r="BE105" s="64"/>
      <c r="BF105" s="64"/>
    </row>
    <row r="106" spans="1:58" ht="18.75" customHeight="1">
      <c r="A106" s="69" t="s">
        <v>17</v>
      </c>
      <c r="C106" s="268"/>
      <c r="D106" s="163" t="s">
        <v>7</v>
      </c>
      <c r="E106" s="164"/>
      <c r="F106" s="120"/>
      <c r="G106" s="120" t="s">
        <v>51</v>
      </c>
      <c r="H106" s="120" t="s">
        <v>51</v>
      </c>
      <c r="I106" s="120"/>
      <c r="J106" s="120"/>
      <c r="K106" s="120"/>
      <c r="L106" s="120"/>
      <c r="M106" s="120"/>
      <c r="N106" s="120"/>
      <c r="O106" s="120" t="s">
        <v>51</v>
      </c>
      <c r="P106" s="120"/>
      <c r="Q106" s="120"/>
      <c r="R106" s="120"/>
      <c r="S106" s="120"/>
      <c r="T106" s="120"/>
      <c r="U106" s="120"/>
      <c r="V106" s="120"/>
      <c r="W106" s="269" t="s">
        <v>123</v>
      </c>
      <c r="X106" s="120"/>
      <c r="Y106" s="120" t="s">
        <v>55</v>
      </c>
      <c r="Z106" s="269" t="s">
        <v>151</v>
      </c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3"/>
      <c r="AL106" s="159"/>
      <c r="AM106" s="160"/>
      <c r="AN106" s="160"/>
      <c r="AO106" s="160"/>
      <c r="AP106" s="160"/>
      <c r="AQ106" s="143"/>
      <c r="AR106" s="170"/>
      <c r="AS106" s="172"/>
      <c r="AT106" s="170"/>
      <c r="AU106" s="170"/>
      <c r="AV106" s="152"/>
      <c r="AW106" s="143"/>
      <c r="AX106" s="143"/>
      <c r="AY106" s="149"/>
      <c r="BB106" s="18">
        <f t="shared" si="26"/>
        <v>98</v>
      </c>
      <c r="BC106" s="28"/>
      <c r="BD106" s="64"/>
      <c r="BE106" s="64"/>
      <c r="BF106" s="64"/>
    </row>
    <row r="107" spans="1:58" ht="19">
      <c r="A107" s="69" t="s">
        <v>17</v>
      </c>
      <c r="C107" s="268"/>
      <c r="D107" s="165"/>
      <c r="E107" s="166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270"/>
      <c r="X107" s="121"/>
      <c r="Y107" s="121"/>
      <c r="Z107" s="270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4"/>
      <c r="AL107" s="159"/>
      <c r="AM107" s="160"/>
      <c r="AN107" s="160"/>
      <c r="AO107" s="160"/>
      <c r="AP107" s="160"/>
      <c r="AQ107" s="143"/>
      <c r="AR107" s="170"/>
      <c r="AS107" s="172"/>
      <c r="AT107" s="170"/>
      <c r="AU107" s="171"/>
      <c r="AV107" s="144"/>
      <c r="AW107" s="144"/>
      <c r="AX107" s="143"/>
      <c r="AY107" s="149"/>
      <c r="BB107" s="18">
        <f t="shared" si="26"/>
        <v>99</v>
      </c>
      <c r="BC107" s="28"/>
      <c r="BD107" s="64"/>
      <c r="BE107" s="64"/>
      <c r="BF107" s="64"/>
    </row>
    <row r="108" spans="1:58" ht="19">
      <c r="A108" s="69" t="s">
        <v>17</v>
      </c>
      <c r="C108" s="268"/>
      <c r="D108" s="165"/>
      <c r="E108" s="166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270"/>
      <c r="X108" s="121"/>
      <c r="Y108" s="121"/>
      <c r="Z108" s="270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4"/>
      <c r="AL108" s="161"/>
      <c r="AM108" s="162"/>
      <c r="AN108" s="162"/>
      <c r="AO108" s="162"/>
      <c r="AP108" s="162"/>
      <c r="AQ108" s="145"/>
      <c r="AR108" s="171"/>
      <c r="AS108" s="171"/>
      <c r="AT108" s="171"/>
      <c r="AU108" s="171"/>
      <c r="AV108" s="145"/>
      <c r="AW108" s="145"/>
      <c r="AX108" s="143"/>
      <c r="AY108" s="149"/>
      <c r="BB108" s="18">
        <f t="shared" si="26"/>
        <v>100</v>
      </c>
      <c r="BC108" s="28"/>
      <c r="BD108" s="64"/>
      <c r="BE108" s="64"/>
      <c r="BF108" s="64"/>
    </row>
    <row r="109" spans="1:58" ht="19">
      <c r="A109" s="69" t="s">
        <v>17</v>
      </c>
      <c r="C109" s="268"/>
      <c r="D109" s="165"/>
      <c r="E109" s="166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270"/>
      <c r="X109" s="121"/>
      <c r="Y109" s="121"/>
      <c r="Z109" s="270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4"/>
      <c r="AL109" s="126"/>
      <c r="AM109" s="127"/>
      <c r="AN109" s="127"/>
      <c r="AO109" s="127"/>
      <c r="AP109" s="127"/>
      <c r="AQ109" s="55" t="s">
        <v>30</v>
      </c>
      <c r="AR109" s="55" t="s">
        <v>17</v>
      </c>
      <c r="AS109" s="55" t="s">
        <v>12</v>
      </c>
      <c r="AT109" s="55" t="s">
        <v>149</v>
      </c>
      <c r="AU109" s="55" t="s">
        <v>14</v>
      </c>
      <c r="AV109" s="55" t="s">
        <v>20</v>
      </c>
      <c r="AW109" s="55" t="s">
        <v>34</v>
      </c>
      <c r="AX109" s="147"/>
      <c r="AY109" s="149"/>
      <c r="BB109" s="18">
        <f t="shared" si="26"/>
        <v>101</v>
      </c>
      <c r="BC109" s="28"/>
      <c r="BD109" s="64"/>
      <c r="BE109" s="64"/>
      <c r="BF109" s="64"/>
    </row>
    <row r="110" spans="1:58" ht="19">
      <c r="A110" s="69" t="s">
        <v>17</v>
      </c>
      <c r="C110" s="268"/>
      <c r="D110" s="165"/>
      <c r="E110" s="166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270"/>
      <c r="X110" s="121"/>
      <c r="Y110" s="121"/>
      <c r="Z110" s="270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4"/>
      <c r="AL110" s="128" t="s">
        <v>102</v>
      </c>
      <c r="AM110" s="129"/>
      <c r="AN110" s="110">
        <v>1</v>
      </c>
      <c r="AO110" s="109"/>
      <c r="AP110" s="109"/>
      <c r="AQ110" s="56">
        <f>IF(COUNTIF(F114:AJ114,"")=31,0,COUNTIFS(F102:AJ102,AN110,F114:AJ114,"")+COUNTIFS(F102:AJ102,AN110,F114:AJ114,"■")+COUNTIFS(F102:AJ102,AN110,F114:AJ114,"★")+COUNTIFS(F102:AJ102,AN110,F114:AJ114,"▲")+COUNTIFS(F102:AJ102,AN110,F114:AJ114,"◎"))</f>
        <v>5</v>
      </c>
      <c r="AR110" s="56">
        <f>IF(COUNTIF(F114:AJ114,"")=31,0,COUNTIFS(F102:AJ102,AN110,F114:AJ114,"■"))</f>
        <v>2</v>
      </c>
      <c r="AS110" s="56">
        <f>IF(COUNTIF(F114:AJ114,"")=31,0,COUNTIFS(F102:AJ102,AN110,F114:AJ114,"★"))</f>
        <v>0</v>
      </c>
      <c r="AT110" s="56">
        <f>IF(COUNTIF(F114:AJ114,"")=31,0,COUNTIFS(F102:AJ102,AN110,F114:AJ114,"▲"))</f>
        <v>2</v>
      </c>
      <c r="AU110" s="56">
        <f>IF(COUNTIF(F114:AJ114,"")=31,0,COUNTIFS(F102:AJ102,AN110,F114:AJ114,"◎"))</f>
        <v>0</v>
      </c>
      <c r="AV110" s="56">
        <f t="shared" ref="AV110:AV115" si="38">SUM(AR110,AS110,AT110,AU110)</f>
        <v>4</v>
      </c>
      <c r="AW110" s="57">
        <f t="shared" ref="AW110:AW117" si="39">IFERROR(ROUNDDOWN(AV110/AQ110,3),"***")</f>
        <v>0.8</v>
      </c>
      <c r="AX110" s="36" t="s">
        <v>6</v>
      </c>
      <c r="AY110" s="140" t="str">
        <f>IF(COUNTA(AX110:AX115)=0,"",IF(AND(COUNTIF(AX110:AX115,"○")=0,COUNTIF(AX110:AX115,"×")=0),"－",IF(COUNTIF(AX110:AX115,"×")&gt;=1,"×","○")))</f>
        <v>×</v>
      </c>
      <c r="BB110" s="92">
        <f t="shared" si="26"/>
        <v>102</v>
      </c>
      <c r="BC110" s="93">
        <f>IF(COUNTIF(F114:AJ114,"")=31,"",F101)</f>
        <v>46204</v>
      </c>
      <c r="BD110" s="94" t="str">
        <f>AY110</f>
        <v>×</v>
      </c>
      <c r="BE110" s="95" t="str">
        <f>IF(AY116=0,"",AY116)</f>
        <v>○</v>
      </c>
      <c r="BF110" s="95" t="str">
        <f>IF(AY117=0,"",AY117)</f>
        <v>○</v>
      </c>
    </row>
    <row r="111" spans="1:58" ht="19">
      <c r="A111" s="69" t="s">
        <v>17</v>
      </c>
      <c r="C111" s="268"/>
      <c r="D111" s="165"/>
      <c r="E111" s="166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270"/>
      <c r="X111" s="121"/>
      <c r="Y111" s="121"/>
      <c r="Z111" s="270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4"/>
      <c r="AL111" s="130"/>
      <c r="AM111" s="129"/>
      <c r="AN111" s="108">
        <v>2</v>
      </c>
      <c r="AO111" s="109"/>
      <c r="AP111" s="109"/>
      <c r="AQ111" s="56">
        <f>IF(COUNTIF(F114:AJ114,"")=31,0,COUNTIFS(F102:AJ102,AN111,F114:AJ114,"")+COUNTIFS(F102:AJ102,AN111,F114:AJ114,"■")+COUNTIFS(F102:AJ102,AN111,F114:AJ114,"★")+COUNTIFS(F102:AJ102,AN111,F114:AJ114,"▲")+COUNTIFS(F102:AJ102,AN111,F114:AJ114,"◎"))</f>
        <v>7</v>
      </c>
      <c r="AR111" s="56">
        <f>IF(COUNTIF(F114:AJ114,"")=31,0,COUNTIFS(F102:AJ102,AN111,F114:AJ114,"■"))</f>
        <v>2</v>
      </c>
      <c r="AS111" s="56">
        <f>IF(COUNTIF(F114:AJ114,"")=31,0,COUNTIFS(F102:AJ102,AN111,F114:AJ114,"★"))</f>
        <v>0</v>
      </c>
      <c r="AT111" s="56">
        <f>IF(COUNTIF(F114:AJ114,"")=31,0,COUNTIFS(F102:AJ102,AN111,F114:AJ114,"▲"))</f>
        <v>1</v>
      </c>
      <c r="AU111" s="56">
        <f>IF(COUNTIF(F114:AJ114,"")=31,0,COUNTIFS(F102:AJ102,AN111,F114:AJ114,"◎"))</f>
        <v>0</v>
      </c>
      <c r="AV111" s="56">
        <f t="shared" si="38"/>
        <v>3</v>
      </c>
      <c r="AW111" s="57">
        <f t="shared" si="39"/>
        <v>0.42799999999999999</v>
      </c>
      <c r="AX111" s="36" t="s">
        <v>6</v>
      </c>
      <c r="AY111" s="141"/>
      <c r="BB111" s="18">
        <f t="shared" si="26"/>
        <v>103</v>
      </c>
      <c r="BC111" s="28"/>
      <c r="BD111" s="73"/>
      <c r="BE111" s="64"/>
      <c r="BF111" s="64"/>
    </row>
    <row r="112" spans="1:58" ht="19">
      <c r="A112" s="69" t="s">
        <v>17</v>
      </c>
      <c r="C112" s="268"/>
      <c r="D112" s="167"/>
      <c r="E112" s="168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271"/>
      <c r="X112" s="122"/>
      <c r="Y112" s="122"/>
      <c r="Z112" s="271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5"/>
      <c r="AL112" s="130"/>
      <c r="AM112" s="129"/>
      <c r="AN112" s="110">
        <v>3</v>
      </c>
      <c r="AO112" s="109"/>
      <c r="AP112" s="109"/>
      <c r="AQ112" s="56">
        <f>IF(COUNTIF(F114:AJ114,"")=31,0,COUNTIFS(F102:AJ102,AN112,F114:AJ114,"")+COUNTIFS(F102:AJ102,AN112,F114:AJ114,"■")+COUNTIFS(F102:AJ102,AN112,F114:AJ114,"★")+COUNTIFS(F102:AJ102,AN112,F114:AJ114,"▲")+COUNTIFS(F104:AJ104,AN112,F114:AJ114,"◎"))</f>
        <v>7</v>
      </c>
      <c r="AR112" s="56">
        <f>IF(COUNTIF(F114:AJ114,"")=31,0,COUNTIFS(F102:AJ102,AN112,F114:AJ114,"■"))</f>
        <v>1</v>
      </c>
      <c r="AS112" s="56">
        <f>IF(COUNTIF(F114:AJ114,"")=31,0,COUNTIFS(F102:AJ102,AN112,F114:AJ114,"★"))</f>
        <v>0</v>
      </c>
      <c r="AT112" s="56">
        <f>IF(COUNTIF(F114:AJ114,"")=31,0,COUNTIFS(F102:AJ102,AN112,F114:AJ114,"▲"))</f>
        <v>0</v>
      </c>
      <c r="AU112" s="56">
        <f>IF(COUNTIF(F114:AJ114,"")=31,0,COUNTIFS(F102:AJ102,AN112,F114:AJ114,"◎"))</f>
        <v>0</v>
      </c>
      <c r="AV112" s="56">
        <f t="shared" si="38"/>
        <v>1</v>
      </c>
      <c r="AW112" s="57">
        <f t="shared" si="39"/>
        <v>0.14199999999999999</v>
      </c>
      <c r="AX112" s="36" t="s">
        <v>42</v>
      </c>
      <c r="AY112" s="141"/>
      <c r="BB112" s="18">
        <f t="shared" si="26"/>
        <v>104</v>
      </c>
      <c r="BC112" s="28"/>
      <c r="BD112" s="73"/>
      <c r="BE112" s="64"/>
      <c r="BF112" s="64"/>
    </row>
    <row r="113" spans="1:58" ht="19">
      <c r="A113" s="69" t="s">
        <v>17</v>
      </c>
      <c r="C113" s="268"/>
      <c r="D113" s="106" t="s">
        <v>4</v>
      </c>
      <c r="E113" s="107"/>
      <c r="F113" s="36"/>
      <c r="G113" s="36"/>
      <c r="H113" s="36"/>
      <c r="I113" s="36" t="s">
        <v>138</v>
      </c>
      <c r="J113" s="36" t="s">
        <v>138</v>
      </c>
      <c r="K113" s="36"/>
      <c r="L113" s="36"/>
      <c r="M113" s="36"/>
      <c r="N113" s="36"/>
      <c r="O113" s="36"/>
      <c r="P113" s="36" t="s">
        <v>138</v>
      </c>
      <c r="Q113" s="36" t="s">
        <v>138</v>
      </c>
      <c r="R113" s="36"/>
      <c r="S113" s="36"/>
      <c r="T113" s="36"/>
      <c r="U113" s="36"/>
      <c r="V113" s="36"/>
      <c r="W113" s="36" t="s">
        <v>138</v>
      </c>
      <c r="X113" s="36" t="s">
        <v>138</v>
      </c>
      <c r="Y113" s="36" t="s">
        <v>18</v>
      </c>
      <c r="Z113" s="36"/>
      <c r="AA113" s="38"/>
      <c r="AB113" s="36"/>
      <c r="AC113" s="36"/>
      <c r="AD113" s="36" t="s">
        <v>138</v>
      </c>
      <c r="AE113" s="36" t="s">
        <v>138</v>
      </c>
      <c r="AF113" s="36"/>
      <c r="AG113" s="36"/>
      <c r="AH113" s="36"/>
      <c r="AI113" s="36"/>
      <c r="AJ113" s="37"/>
      <c r="AL113" s="130"/>
      <c r="AM113" s="129"/>
      <c r="AN113" s="108">
        <v>4</v>
      </c>
      <c r="AO113" s="109"/>
      <c r="AP113" s="109"/>
      <c r="AQ113" s="56">
        <f>IF(COUNTIF(F114:AJ114,"")=31,0,COUNTIFS(F102:AJ102,AN113,F114:AJ114,"")+COUNTIFS(F102:AJ102,AN113,F114:AJ114,"■")+COUNTIFS(F102:AJ102,AN113,F114:AJ114,"★")+COUNTIFS(F102:AJ102,AN113,F114:AJ114,"▲")+COUNTIFS(F102:AJ102,AN113,F114:AJ114,"◎"))</f>
        <v>7</v>
      </c>
      <c r="AR113" s="56">
        <f>IF(COUNTIF(F114:AJ114,"")=31,0,COUNTIFS(F102:AJ102,AN113,F114:AJ114,"■"))</f>
        <v>2</v>
      </c>
      <c r="AS113" s="56">
        <f>COUNTIFS(F102:AJ102,AN113,F114:AJ114,"★")</f>
        <v>1</v>
      </c>
      <c r="AT113" s="56">
        <f>IF(COUNTIF(F114:AJ114,"")=31,0,COUNTIFS(F102:AJ102,AN113,F114:AJ114,"▲"))</f>
        <v>0</v>
      </c>
      <c r="AU113" s="56">
        <f>COUNTIFS(F102:AJ102,AN113,F114:AJ114,"◎")</f>
        <v>1</v>
      </c>
      <c r="AV113" s="56">
        <f t="shared" si="38"/>
        <v>4</v>
      </c>
      <c r="AW113" s="57">
        <f t="shared" si="39"/>
        <v>0.57099999999999995</v>
      </c>
      <c r="AX113" s="36" t="s">
        <v>6</v>
      </c>
      <c r="AY113" s="141"/>
      <c r="BB113" s="18">
        <f t="shared" si="26"/>
        <v>105</v>
      </c>
      <c r="BC113" s="28"/>
      <c r="BD113" s="73"/>
      <c r="BE113" s="64"/>
      <c r="BF113" s="64"/>
    </row>
    <row r="114" spans="1:58" ht="19">
      <c r="A114" s="69" t="s">
        <v>17</v>
      </c>
      <c r="C114" s="268"/>
      <c r="D114" s="106" t="s">
        <v>5</v>
      </c>
      <c r="E114" s="107"/>
      <c r="F114" s="36"/>
      <c r="G114" s="36" t="s">
        <v>148</v>
      </c>
      <c r="H114" s="36" t="s">
        <v>148</v>
      </c>
      <c r="I114" s="36" t="s">
        <v>16</v>
      </c>
      <c r="J114" s="36" t="s">
        <v>16</v>
      </c>
      <c r="K114" s="36"/>
      <c r="L114" s="36"/>
      <c r="M114" s="36"/>
      <c r="N114" s="36"/>
      <c r="O114" s="36" t="s">
        <v>148</v>
      </c>
      <c r="P114" s="36" t="s">
        <v>16</v>
      </c>
      <c r="Q114" s="36" t="s">
        <v>16</v>
      </c>
      <c r="R114" s="36"/>
      <c r="S114" s="36"/>
      <c r="T114" s="39"/>
      <c r="U114" s="39"/>
      <c r="V114" s="39"/>
      <c r="W114" s="39"/>
      <c r="X114" s="39" t="s">
        <v>16</v>
      </c>
      <c r="Y114" s="39" t="s">
        <v>15</v>
      </c>
      <c r="Z114" s="39" t="s">
        <v>13</v>
      </c>
      <c r="AA114" s="39"/>
      <c r="AB114" s="39"/>
      <c r="AC114" s="39"/>
      <c r="AD114" s="39" t="s">
        <v>16</v>
      </c>
      <c r="AE114" s="39" t="s">
        <v>16</v>
      </c>
      <c r="AF114" s="39"/>
      <c r="AG114" s="39"/>
      <c r="AH114" s="39"/>
      <c r="AI114" s="104"/>
      <c r="AJ114" s="105"/>
      <c r="AL114" s="130"/>
      <c r="AM114" s="129"/>
      <c r="AN114" s="110">
        <v>5</v>
      </c>
      <c r="AO114" s="109"/>
      <c r="AP114" s="109"/>
      <c r="AQ114" s="56">
        <f>IF(COUNTIF(F114:AJ114,"")=31,0,COUNTIFS(F102:AJ102,AN114,F114:AJ114,"")+COUNTIFS(F102:AJ102,AN114,F114:AJ114,"■")+COUNTIFS(F102:AJ102,AN114,F114:AJ114,"★")+COUNTIFS(F102:AJ102,AN114,F114:AJ114,"▲")+COUNTIFS(F102:AJ102,AN114,F114:AJ114,"◎"))</f>
        <v>5</v>
      </c>
      <c r="AR114" s="56">
        <f>IF(COUNTIF(F114:AJ114,"")=31,0,COUNTIFS(F102:AJ102,AN114,F114:AJ114,"■"))</f>
        <v>0</v>
      </c>
      <c r="AS114" s="56">
        <f>IF(COUNTIF(F114:AJ114,"")=31,0,COUNTIFS(F102:AJ102,AN114,F114:AJ114,"★"))</f>
        <v>0</v>
      </c>
      <c r="AT114" s="56">
        <f>IF(COUNTIF(F114:AJ114,"")=31,0,COUNTIFS(F102:AJ102,AN114,F114:AJ114,"▲"))</f>
        <v>0</v>
      </c>
      <c r="AU114" s="56">
        <f>IF(COUNTIF(F114:AJ114,"")=31,0,COUNTIFS(F102:AJ102,AN114,F114:AJ114,"◎"))</f>
        <v>0</v>
      </c>
      <c r="AV114" s="56">
        <f t="shared" si="38"/>
        <v>0</v>
      </c>
      <c r="AW114" s="57">
        <f t="shared" si="39"/>
        <v>0</v>
      </c>
      <c r="AX114" s="36" t="s">
        <v>6</v>
      </c>
      <c r="AY114" s="141"/>
      <c r="BB114" s="18">
        <f t="shared" si="26"/>
        <v>106</v>
      </c>
      <c r="BC114" s="28"/>
      <c r="BD114" s="73"/>
      <c r="BE114" s="64"/>
      <c r="BF114" s="64"/>
    </row>
    <row r="115" spans="1:58" ht="19">
      <c r="A115" s="69" t="s">
        <v>17</v>
      </c>
      <c r="C115" s="268"/>
      <c r="D115" s="111" t="s">
        <v>0</v>
      </c>
      <c r="E115" s="207"/>
      <c r="F115" s="117" t="s">
        <v>156</v>
      </c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9"/>
      <c r="AK115" s="42"/>
      <c r="AL115" s="130"/>
      <c r="AM115" s="129"/>
      <c r="AN115" s="108">
        <v>6</v>
      </c>
      <c r="AO115" s="109"/>
      <c r="AP115" s="109"/>
      <c r="AQ115" s="56">
        <f>IF(COUNTIF(F114:AJ114,"")=31,0,COUNTIFS(F102:AJ102,AN115,F114:AJ114,"")+COUNTIFS(F102:AJ102,AN115,F114:AJ114,"■")+COUNTIFS(F102:AJ102,AN115,F114:AJ114,"★")+COUNTIFS(F102:AJ102,AN115,F114:AJ114,"▲")+COUNTIFS(F102:AJ102,AN115,F114:AJ114,"◎"))</f>
        <v>0</v>
      </c>
      <c r="AR115" s="56">
        <f>IF(COUNTIF(F114:AJ114,"")=31,0,COUNTIFS(F102:AJ102,AN115,F114:AJ114,"■"))</f>
        <v>0</v>
      </c>
      <c r="AS115" s="56">
        <f>IF(COUNTIF(F114:AJ114,"")=31,0,COUNTIFS(F102:AJ102,AN115,F114:AJ114,"★"))</f>
        <v>0</v>
      </c>
      <c r="AT115" s="56">
        <f>IF(COUNTIF(F114:AJ114,"")=31,0,COUNTIFS(F102:AJ102,AN115,F114:AJ114,"▲"))</f>
        <v>0</v>
      </c>
      <c r="AU115" s="56">
        <f>IF(COUNTIF(F114:AJ114,"")=31,0,COUNTIFS(F102:AJ102,AN115,F114:AJ114,"◎"))</f>
        <v>0</v>
      </c>
      <c r="AV115" s="56">
        <f t="shared" si="38"/>
        <v>0</v>
      </c>
      <c r="AW115" s="57" t="str">
        <f t="shared" si="39"/>
        <v>***</v>
      </c>
      <c r="AX115" s="36"/>
      <c r="AY115" s="141"/>
      <c r="BB115" s="18">
        <f t="shared" si="26"/>
        <v>107</v>
      </c>
      <c r="BC115" s="28"/>
      <c r="BD115" s="73"/>
      <c r="BE115" s="64"/>
      <c r="BF115" s="64"/>
    </row>
    <row r="116" spans="1:58" ht="19">
      <c r="A116" s="69" t="s">
        <v>17</v>
      </c>
      <c r="C116" s="268"/>
      <c r="D116" s="208"/>
      <c r="E116" s="210"/>
      <c r="F116" s="131" t="s">
        <v>155</v>
      </c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3"/>
      <c r="AK116" s="42"/>
      <c r="AL116" s="106" t="s">
        <v>32</v>
      </c>
      <c r="AM116" s="107"/>
      <c r="AN116" s="107"/>
      <c r="AO116" s="109"/>
      <c r="AP116" s="109"/>
      <c r="AQ116" s="56">
        <f t="shared" ref="AQ116" si="40">SUM(AQ110:AQ115)</f>
        <v>31</v>
      </c>
      <c r="AR116" s="56">
        <f t="shared" ref="AR116" si="41">SUM(AR110:AR115)</f>
        <v>7</v>
      </c>
      <c r="AS116" s="56">
        <f t="shared" ref="AS116" si="42">SUM(AS110:AS115)</f>
        <v>1</v>
      </c>
      <c r="AT116" s="56">
        <f t="shared" ref="AT116" si="43">SUM(AT110:AT115)</f>
        <v>3</v>
      </c>
      <c r="AU116" s="56">
        <f t="shared" ref="AU116" si="44">SUM(AU110:AU115)</f>
        <v>1</v>
      </c>
      <c r="AV116" s="56">
        <f t="shared" ref="AV116" si="45">SUM(AV110:AV115)</f>
        <v>12</v>
      </c>
      <c r="AW116" s="57">
        <f t="shared" si="39"/>
        <v>0.38700000000000001</v>
      </c>
      <c r="AX116" s="62"/>
      <c r="AY116" s="37" t="s">
        <v>6</v>
      </c>
      <c r="BB116" s="18">
        <f t="shared" si="26"/>
        <v>108</v>
      </c>
      <c r="BC116" s="28"/>
      <c r="BD116" s="64"/>
      <c r="BE116" s="64"/>
      <c r="BF116" s="64"/>
    </row>
    <row r="117" spans="1:58" ht="19.5" thickBot="1">
      <c r="A117" s="69" t="s">
        <v>17</v>
      </c>
      <c r="C117" s="268"/>
      <c r="D117" s="211"/>
      <c r="E117" s="213"/>
      <c r="F117" s="134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6"/>
      <c r="AK117" s="43"/>
      <c r="AL117" s="137" t="s">
        <v>31</v>
      </c>
      <c r="AM117" s="138"/>
      <c r="AN117" s="138"/>
      <c r="AO117" s="139"/>
      <c r="AP117" s="139"/>
      <c r="AQ117" s="58">
        <f>IF(COUNTIF(F114:AJ114,"")=31,0,AQ86+AQ116)</f>
        <v>103</v>
      </c>
      <c r="AR117" s="58">
        <f>IF(COUNTIF(F114:AJ114,"")=31,0,AR86+AR116)</f>
        <v>26</v>
      </c>
      <c r="AS117" s="58">
        <f>IF(COUNTIF(F114:AJ114,"")=31,0,AS86+AS116)</f>
        <v>7</v>
      </c>
      <c r="AT117" s="58">
        <f>IF(COUNTIF(F114:AJ114,"")=31,0,AT86+AT116)</f>
        <v>12</v>
      </c>
      <c r="AU117" s="58">
        <f>IF(COUNTIF(F114:AJ114,"")=31,0,AU86+AU116)</f>
        <v>1</v>
      </c>
      <c r="AV117" s="58">
        <f>IF(COUNTIF(F114:AJ114,"")=31,0,AV86+AV116)</f>
        <v>46</v>
      </c>
      <c r="AW117" s="59">
        <f t="shared" si="39"/>
        <v>0.44600000000000001</v>
      </c>
      <c r="AX117" s="63"/>
      <c r="AY117" s="60" t="s">
        <v>6</v>
      </c>
      <c r="BB117" s="18">
        <f t="shared" si="26"/>
        <v>109</v>
      </c>
      <c r="BC117" s="28"/>
      <c r="BD117" s="64"/>
      <c r="BE117" s="64"/>
      <c r="BF117" s="64"/>
    </row>
    <row r="118" spans="1:58" ht="14">
      <c r="A118" s="74" t="s">
        <v>17</v>
      </c>
      <c r="C118" s="268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BB118" s="18">
        <f t="shared" si="26"/>
        <v>110</v>
      </c>
      <c r="BC118" s="28"/>
      <c r="BD118" s="64"/>
      <c r="BE118" s="64"/>
      <c r="BF118" s="64"/>
    </row>
    <row r="119" spans="1:58" ht="14">
      <c r="A119" s="74" t="s">
        <v>17</v>
      </c>
      <c r="B119" s="75"/>
      <c r="C119" s="268"/>
      <c r="D119" s="79" t="s">
        <v>146</v>
      </c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0"/>
      <c r="AP119" s="80"/>
      <c r="AQ119" s="80"/>
      <c r="AR119" s="80"/>
      <c r="AS119" s="80"/>
      <c r="AT119" s="80"/>
      <c r="AU119" s="80"/>
      <c r="AV119" s="80"/>
      <c r="AW119" s="80"/>
      <c r="AX119" s="80"/>
      <c r="AY119" s="80"/>
      <c r="BB119" s="18">
        <f t="shared" si="26"/>
        <v>111</v>
      </c>
      <c r="BC119" s="28"/>
      <c r="BD119" s="64"/>
      <c r="BE119" s="64"/>
      <c r="BF119" s="64"/>
    </row>
    <row r="120" spans="1:58" ht="14">
      <c r="A120" s="74" t="s">
        <v>17</v>
      </c>
      <c r="B120" s="75"/>
      <c r="C120" s="268"/>
      <c r="D120" s="79" t="s">
        <v>147</v>
      </c>
      <c r="E120" s="80"/>
      <c r="F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0"/>
      <c r="AP120" s="80"/>
      <c r="AQ120" s="80"/>
      <c r="AR120" s="80"/>
      <c r="AS120" s="80"/>
      <c r="AT120" s="80"/>
      <c r="AU120" s="80"/>
      <c r="AV120" s="80"/>
      <c r="AW120" s="80"/>
      <c r="AX120" s="80"/>
      <c r="AY120" s="80"/>
      <c r="BB120" s="18">
        <f t="shared" si="26"/>
        <v>112</v>
      </c>
      <c r="BC120" s="28"/>
      <c r="BD120" s="64"/>
      <c r="BE120" s="64"/>
      <c r="BF120" s="64"/>
    </row>
    <row r="121" spans="1:58" ht="14">
      <c r="A121" s="74" t="s">
        <v>17</v>
      </c>
      <c r="B121" s="75"/>
      <c r="C121" s="268"/>
      <c r="D121" s="79" t="s">
        <v>139</v>
      </c>
      <c r="E121" s="85"/>
      <c r="F121" s="85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BB121" s="18">
        <f t="shared" si="26"/>
        <v>113</v>
      </c>
      <c r="BC121" s="28"/>
      <c r="BD121" s="64"/>
      <c r="BE121" s="64"/>
      <c r="BF121" s="64"/>
    </row>
    <row r="122" spans="1:58" ht="14">
      <c r="A122" s="74" t="s">
        <v>17</v>
      </c>
      <c r="B122" s="75"/>
      <c r="C122" s="268"/>
      <c r="D122" s="80" t="s">
        <v>150</v>
      </c>
      <c r="E122" s="80"/>
      <c r="F122" s="80"/>
      <c r="I122" s="80"/>
      <c r="J122" s="80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BB122" s="18">
        <f t="shared" si="26"/>
        <v>114</v>
      </c>
      <c r="BC122" s="28"/>
      <c r="BD122" s="64"/>
      <c r="BE122" s="64"/>
      <c r="BF122" s="64"/>
    </row>
    <row r="123" spans="1:58" s="75" customFormat="1" ht="14">
      <c r="A123" s="74" t="s">
        <v>17</v>
      </c>
      <c r="C123" s="268"/>
      <c r="D123" s="79" t="s">
        <v>93</v>
      </c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83"/>
      <c r="AC123" s="79"/>
      <c r="AD123" s="79"/>
      <c r="AE123" s="79"/>
      <c r="AF123" s="79"/>
      <c r="AG123" s="79"/>
      <c r="AH123" s="79"/>
      <c r="AI123" s="79"/>
      <c r="AJ123" s="79"/>
      <c r="AK123" s="84"/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AV123" s="86"/>
      <c r="AW123" s="86"/>
      <c r="AX123" s="86"/>
      <c r="AY123" s="86"/>
      <c r="BB123" s="76">
        <f t="shared" si="26"/>
        <v>115</v>
      </c>
      <c r="BC123" s="77"/>
      <c r="BD123" s="78"/>
      <c r="BE123" s="78"/>
      <c r="BF123" s="78"/>
    </row>
    <row r="124" spans="1:58" s="75" customFormat="1" ht="14">
      <c r="A124" s="74" t="s">
        <v>17</v>
      </c>
      <c r="C124" s="268"/>
      <c r="D124" s="89" t="s">
        <v>129</v>
      </c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87"/>
      <c r="BB124" s="76">
        <f t="shared" si="26"/>
        <v>116</v>
      </c>
      <c r="BC124" s="77"/>
      <c r="BD124" s="78"/>
      <c r="BE124" s="78"/>
      <c r="BF124" s="78"/>
    </row>
    <row r="125" spans="1:58" s="75" customFormat="1" ht="14">
      <c r="A125" s="74" t="s">
        <v>17</v>
      </c>
      <c r="C125" s="268"/>
      <c r="D125" s="89" t="s">
        <v>130</v>
      </c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87"/>
      <c r="BB125" s="76">
        <f t="shared" si="26"/>
        <v>117</v>
      </c>
      <c r="BC125" s="77"/>
      <c r="BD125" s="78"/>
      <c r="BE125" s="78"/>
      <c r="BF125" s="78"/>
    </row>
    <row r="126" spans="1:58" s="75" customFormat="1" ht="14">
      <c r="A126" s="74" t="s">
        <v>17</v>
      </c>
      <c r="C126" s="268"/>
      <c r="D126" s="89" t="s">
        <v>163</v>
      </c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87"/>
      <c r="BB126" s="76">
        <f t="shared" si="26"/>
        <v>118</v>
      </c>
      <c r="BC126" s="77"/>
      <c r="BD126" s="78"/>
      <c r="BE126" s="78"/>
      <c r="BF126" s="78"/>
    </row>
    <row r="127" spans="1:58" ht="14">
      <c r="A127" s="74" t="s">
        <v>17</v>
      </c>
      <c r="B127" s="75"/>
      <c r="C127" s="268"/>
      <c r="D127" s="79" t="s">
        <v>94</v>
      </c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80"/>
      <c r="AT127" s="80"/>
      <c r="AU127" s="80"/>
      <c r="AV127" s="80"/>
      <c r="AW127" s="80"/>
      <c r="AX127" s="80"/>
      <c r="AY127" s="80"/>
      <c r="BB127" s="18">
        <f t="shared" si="26"/>
        <v>119</v>
      </c>
      <c r="BC127" s="28"/>
      <c r="BD127" s="64"/>
      <c r="BE127" s="64"/>
      <c r="BF127" s="64"/>
    </row>
    <row r="128" spans="1:58" ht="14">
      <c r="A128" s="74" t="s">
        <v>17</v>
      </c>
      <c r="B128" s="75"/>
      <c r="C128" s="268"/>
      <c r="D128" s="91" t="s">
        <v>164</v>
      </c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88"/>
      <c r="BB128" s="18">
        <f t="shared" si="26"/>
        <v>120</v>
      </c>
      <c r="BC128" s="28"/>
      <c r="BD128" s="64"/>
      <c r="BE128" s="64"/>
      <c r="BF128" s="64"/>
    </row>
    <row r="129" spans="1:58" ht="14">
      <c r="A129" s="74" t="s">
        <v>17</v>
      </c>
      <c r="B129" s="75"/>
      <c r="C129" s="268"/>
      <c r="D129" s="79" t="s">
        <v>33</v>
      </c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87"/>
      <c r="BB129" s="18">
        <f t="shared" si="26"/>
        <v>121</v>
      </c>
      <c r="BC129" s="28"/>
      <c r="BD129" s="64"/>
      <c r="BE129" s="64"/>
      <c r="BF129" s="64"/>
    </row>
    <row r="130" spans="1:58" ht="14">
      <c r="A130" s="74" t="s">
        <v>142</v>
      </c>
      <c r="B130" s="75"/>
      <c r="C130" s="268"/>
      <c r="D130" s="91" t="s">
        <v>144</v>
      </c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4"/>
      <c r="AL130" s="79"/>
      <c r="AM130" s="79"/>
      <c r="AN130" s="79"/>
      <c r="AO130" s="79"/>
      <c r="AP130" s="79"/>
      <c r="AQ130" s="79"/>
      <c r="AR130" s="79"/>
      <c r="AS130" s="79"/>
      <c r="AT130" s="79"/>
      <c r="AU130" s="79"/>
      <c r="AV130" s="79"/>
      <c r="AW130" s="79"/>
      <c r="AX130" s="79"/>
      <c r="AY130" s="79"/>
      <c r="BB130" s="18">
        <f t="shared" si="26"/>
        <v>122</v>
      </c>
      <c r="BC130" s="28"/>
      <c r="BD130" s="64"/>
      <c r="BE130" s="64"/>
      <c r="BF130" s="64"/>
    </row>
    <row r="131" spans="1:58" ht="14.5" thickBot="1">
      <c r="A131" s="74" t="s">
        <v>142</v>
      </c>
      <c r="C131" s="268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41"/>
      <c r="AC131" s="24"/>
      <c r="AD131" s="24"/>
      <c r="AE131" s="24"/>
      <c r="AF131" s="24"/>
      <c r="AG131" s="24"/>
      <c r="AH131" s="24"/>
      <c r="AI131" s="24"/>
      <c r="AJ131" s="24"/>
      <c r="AK131" s="24"/>
      <c r="AQ131" s="44"/>
      <c r="AR131" s="24"/>
      <c r="AS131" s="24"/>
      <c r="AT131" s="24"/>
      <c r="AU131" s="24"/>
      <c r="AV131" s="44"/>
      <c r="AW131" s="44"/>
      <c r="BB131" s="18">
        <f t="shared" si="26"/>
        <v>123</v>
      </c>
      <c r="BC131" s="28"/>
      <c r="BD131" s="64"/>
      <c r="BE131" s="64"/>
      <c r="BF131" s="64"/>
    </row>
    <row r="132" spans="1:58" ht="19.5" thickBot="1">
      <c r="A132" s="69" t="s">
        <v>17</v>
      </c>
      <c r="C132" s="268"/>
      <c r="D132" s="153" t="s">
        <v>36</v>
      </c>
      <c r="E132" s="154"/>
      <c r="F132" s="155">
        <f>IFERROR(IF(F101=0,"",DATE(YEAR(F101),MONTH(F101)+1,1)),"")</f>
        <v>46235</v>
      </c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6"/>
      <c r="AL132" s="29" t="s">
        <v>81</v>
      </c>
      <c r="BB132" s="18">
        <f t="shared" si="26"/>
        <v>124</v>
      </c>
      <c r="BC132" s="28"/>
      <c r="BD132" s="64"/>
      <c r="BE132" s="64"/>
      <c r="BF132" s="64"/>
    </row>
    <row r="133" spans="1:58" ht="19">
      <c r="A133" s="69" t="s">
        <v>17</v>
      </c>
      <c r="C133" s="268"/>
      <c r="D133" s="106" t="s">
        <v>28</v>
      </c>
      <c r="E133" s="107"/>
      <c r="F133" s="30">
        <f t="shared" ref="F133:AG133" si="46">IFERROR(WEEKNUM(F134,2)-WEEKNUM(DATE(YEAR(F134),MONTH(F134),1),2)+1,"")</f>
        <v>1</v>
      </c>
      <c r="G133" s="30">
        <f t="shared" si="46"/>
        <v>1</v>
      </c>
      <c r="H133" s="30">
        <f t="shared" si="46"/>
        <v>2</v>
      </c>
      <c r="I133" s="30">
        <f t="shared" si="46"/>
        <v>2</v>
      </c>
      <c r="J133" s="30">
        <f t="shared" si="46"/>
        <v>2</v>
      </c>
      <c r="K133" s="30">
        <f t="shared" si="46"/>
        <v>2</v>
      </c>
      <c r="L133" s="30">
        <f t="shared" si="46"/>
        <v>2</v>
      </c>
      <c r="M133" s="30">
        <f t="shared" si="46"/>
        <v>2</v>
      </c>
      <c r="N133" s="30">
        <f t="shared" si="46"/>
        <v>2</v>
      </c>
      <c r="O133" s="30">
        <f t="shared" si="46"/>
        <v>3</v>
      </c>
      <c r="P133" s="30">
        <f t="shared" si="46"/>
        <v>3</v>
      </c>
      <c r="Q133" s="30">
        <f t="shared" si="46"/>
        <v>3</v>
      </c>
      <c r="R133" s="30">
        <f t="shared" si="46"/>
        <v>3</v>
      </c>
      <c r="S133" s="30">
        <f t="shared" si="46"/>
        <v>3</v>
      </c>
      <c r="T133" s="30">
        <f t="shared" si="46"/>
        <v>3</v>
      </c>
      <c r="U133" s="30">
        <f t="shared" si="46"/>
        <v>3</v>
      </c>
      <c r="V133" s="30">
        <f t="shared" si="46"/>
        <v>4</v>
      </c>
      <c r="W133" s="30">
        <f t="shared" si="46"/>
        <v>4</v>
      </c>
      <c r="X133" s="30">
        <f t="shared" si="46"/>
        <v>4</v>
      </c>
      <c r="Y133" s="30">
        <f t="shared" si="46"/>
        <v>4</v>
      </c>
      <c r="Z133" s="30">
        <f t="shared" si="46"/>
        <v>4</v>
      </c>
      <c r="AA133" s="30">
        <f t="shared" si="46"/>
        <v>4</v>
      </c>
      <c r="AB133" s="30">
        <f t="shared" si="46"/>
        <v>4</v>
      </c>
      <c r="AC133" s="30">
        <f t="shared" si="46"/>
        <v>5</v>
      </c>
      <c r="AD133" s="30">
        <f t="shared" si="46"/>
        <v>5</v>
      </c>
      <c r="AE133" s="30">
        <f t="shared" si="46"/>
        <v>5</v>
      </c>
      <c r="AF133" s="30">
        <f t="shared" si="46"/>
        <v>5</v>
      </c>
      <c r="AG133" s="30">
        <f t="shared" si="46"/>
        <v>5</v>
      </c>
      <c r="AH133" s="30">
        <f>IF(AH134="","",WEEKNUM(AH134,2)-WEEKNUM(DATE(YEAR(AH134),MONTH(AH134),1),2)+1)</f>
        <v>5</v>
      </c>
      <c r="AI133" s="30">
        <f>IF(AI134="","",WEEKNUM(AI134,2)-WEEKNUM(DATE(YEAR(AI134),MONTH(AI134),1),2)+1)</f>
        <v>5</v>
      </c>
      <c r="AJ133" s="31">
        <f>IF(AJ134="","",WEEKNUM(AJ134,2)-WEEKNUM(DATE(YEAR(AJ134),MONTH(AJ134),1),2)+1)</f>
        <v>6</v>
      </c>
      <c r="AL133" s="157" t="s">
        <v>100</v>
      </c>
      <c r="AM133" s="158"/>
      <c r="AN133" s="158"/>
      <c r="AO133" s="158"/>
      <c r="AP133" s="158"/>
      <c r="AQ133" s="142" t="s">
        <v>95</v>
      </c>
      <c r="AR133" s="151" t="s">
        <v>78</v>
      </c>
      <c r="AS133" s="151"/>
      <c r="AT133" s="151"/>
      <c r="AU133" s="151"/>
      <c r="AV133" s="142" t="s">
        <v>99</v>
      </c>
      <c r="AW133" s="142" t="s">
        <v>27</v>
      </c>
      <c r="AX133" s="146" t="s">
        <v>106</v>
      </c>
      <c r="AY133" s="148" t="s">
        <v>107</v>
      </c>
      <c r="BB133" s="18">
        <f t="shared" si="26"/>
        <v>125</v>
      </c>
      <c r="BC133" s="28"/>
      <c r="BD133" s="64"/>
      <c r="BE133" s="64"/>
      <c r="BF133" s="64"/>
    </row>
    <row r="134" spans="1:58" ht="19">
      <c r="A134" s="69" t="s">
        <v>17</v>
      </c>
      <c r="C134" s="268"/>
      <c r="D134" s="106" t="s">
        <v>2</v>
      </c>
      <c r="E134" s="107"/>
      <c r="F134" s="32">
        <f>F132</f>
        <v>46235</v>
      </c>
      <c r="G134" s="32">
        <f t="shared" ref="G134:AG134" si="47">IFERROR(F134+1,"")</f>
        <v>46236</v>
      </c>
      <c r="H134" s="32">
        <f t="shared" si="47"/>
        <v>46237</v>
      </c>
      <c r="I134" s="32">
        <f t="shared" si="47"/>
        <v>46238</v>
      </c>
      <c r="J134" s="32">
        <f t="shared" si="47"/>
        <v>46239</v>
      </c>
      <c r="K134" s="32">
        <f t="shared" si="47"/>
        <v>46240</v>
      </c>
      <c r="L134" s="32">
        <f t="shared" si="47"/>
        <v>46241</v>
      </c>
      <c r="M134" s="32">
        <f t="shared" si="47"/>
        <v>46242</v>
      </c>
      <c r="N134" s="32">
        <f t="shared" si="47"/>
        <v>46243</v>
      </c>
      <c r="O134" s="32">
        <f t="shared" si="47"/>
        <v>46244</v>
      </c>
      <c r="P134" s="32">
        <f t="shared" si="47"/>
        <v>46245</v>
      </c>
      <c r="Q134" s="32">
        <f t="shared" si="47"/>
        <v>46246</v>
      </c>
      <c r="R134" s="32">
        <f t="shared" si="47"/>
        <v>46247</v>
      </c>
      <c r="S134" s="32">
        <f t="shared" si="47"/>
        <v>46248</v>
      </c>
      <c r="T134" s="32">
        <f t="shared" si="47"/>
        <v>46249</v>
      </c>
      <c r="U134" s="32">
        <f t="shared" si="47"/>
        <v>46250</v>
      </c>
      <c r="V134" s="32">
        <f t="shared" si="47"/>
        <v>46251</v>
      </c>
      <c r="W134" s="32">
        <f t="shared" si="47"/>
        <v>46252</v>
      </c>
      <c r="X134" s="32">
        <f t="shared" si="47"/>
        <v>46253</v>
      </c>
      <c r="Y134" s="32">
        <f t="shared" si="47"/>
        <v>46254</v>
      </c>
      <c r="Z134" s="32">
        <f t="shared" si="47"/>
        <v>46255</v>
      </c>
      <c r="AA134" s="32">
        <f t="shared" si="47"/>
        <v>46256</v>
      </c>
      <c r="AB134" s="32">
        <f t="shared" si="47"/>
        <v>46257</v>
      </c>
      <c r="AC134" s="32">
        <f t="shared" si="47"/>
        <v>46258</v>
      </c>
      <c r="AD134" s="32">
        <f t="shared" si="47"/>
        <v>46259</v>
      </c>
      <c r="AE134" s="32">
        <f t="shared" si="47"/>
        <v>46260</v>
      </c>
      <c r="AF134" s="32">
        <f t="shared" si="47"/>
        <v>46261</v>
      </c>
      <c r="AG134" s="32">
        <f t="shared" si="47"/>
        <v>46262</v>
      </c>
      <c r="AH134" s="32">
        <f>IFERROR(IF(DAY(AG134+1)=1,"",AG134+1),"")</f>
        <v>46263</v>
      </c>
      <c r="AI134" s="32">
        <f>IFERROR(IF(AND(DAY(AG134+2)&gt;=1,DAY(AG134+2)&lt;=2),"",AG134+2),"")</f>
        <v>46264</v>
      </c>
      <c r="AJ134" s="33">
        <f>IFERROR(IF(AND(DAY(AG134+3)&gt;=1,DAY(AG134+3)&lt;=3),"",AG134+3),"")</f>
        <v>46265</v>
      </c>
      <c r="AL134" s="159"/>
      <c r="AM134" s="160"/>
      <c r="AN134" s="160"/>
      <c r="AO134" s="160"/>
      <c r="AP134" s="160"/>
      <c r="AQ134" s="143"/>
      <c r="AR134" s="169" t="s">
        <v>96</v>
      </c>
      <c r="AS134" s="169" t="s">
        <v>97</v>
      </c>
      <c r="AT134" s="169" t="s">
        <v>101</v>
      </c>
      <c r="AU134" s="169" t="s">
        <v>98</v>
      </c>
      <c r="AV134" s="152"/>
      <c r="AW134" s="143"/>
      <c r="AX134" s="143"/>
      <c r="AY134" s="149"/>
      <c r="BB134" s="18">
        <f t="shared" si="26"/>
        <v>126</v>
      </c>
      <c r="BC134" s="28"/>
      <c r="BD134" s="64"/>
      <c r="BE134" s="64"/>
      <c r="BF134" s="64"/>
    </row>
    <row r="135" spans="1:58" ht="19">
      <c r="A135" s="69" t="s">
        <v>17</v>
      </c>
      <c r="C135" s="268"/>
      <c r="D135" s="106" t="s">
        <v>3</v>
      </c>
      <c r="E135" s="107"/>
      <c r="F135" s="34" t="str">
        <f t="shared" ref="F135:AJ135" si="48">TEXT(F134,"aaa")</f>
        <v>土</v>
      </c>
      <c r="G135" s="34" t="str">
        <f t="shared" si="48"/>
        <v>日</v>
      </c>
      <c r="H135" s="34" t="str">
        <f t="shared" si="48"/>
        <v>月</v>
      </c>
      <c r="I135" s="34" t="str">
        <f t="shared" si="48"/>
        <v>火</v>
      </c>
      <c r="J135" s="34" t="str">
        <f t="shared" si="48"/>
        <v>水</v>
      </c>
      <c r="K135" s="34" t="str">
        <f t="shared" si="48"/>
        <v>木</v>
      </c>
      <c r="L135" s="34" t="str">
        <f t="shared" si="48"/>
        <v>金</v>
      </c>
      <c r="M135" s="34" t="str">
        <f t="shared" si="48"/>
        <v>土</v>
      </c>
      <c r="N135" s="34" t="str">
        <f t="shared" si="48"/>
        <v>日</v>
      </c>
      <c r="O135" s="34" t="str">
        <f t="shared" si="48"/>
        <v>月</v>
      </c>
      <c r="P135" s="34" t="str">
        <f t="shared" si="48"/>
        <v>火</v>
      </c>
      <c r="Q135" s="34" t="str">
        <f t="shared" si="48"/>
        <v>水</v>
      </c>
      <c r="R135" s="34" t="str">
        <f t="shared" si="48"/>
        <v>木</v>
      </c>
      <c r="S135" s="34" t="str">
        <f t="shared" si="48"/>
        <v>金</v>
      </c>
      <c r="T135" s="34" t="str">
        <f t="shared" si="48"/>
        <v>土</v>
      </c>
      <c r="U135" s="34" t="str">
        <f t="shared" si="48"/>
        <v>日</v>
      </c>
      <c r="V135" s="34" t="str">
        <f t="shared" si="48"/>
        <v>月</v>
      </c>
      <c r="W135" s="34" t="str">
        <f t="shared" si="48"/>
        <v>火</v>
      </c>
      <c r="X135" s="34" t="str">
        <f t="shared" si="48"/>
        <v>水</v>
      </c>
      <c r="Y135" s="34" t="str">
        <f t="shared" si="48"/>
        <v>木</v>
      </c>
      <c r="Z135" s="34" t="str">
        <f t="shared" si="48"/>
        <v>金</v>
      </c>
      <c r="AA135" s="34" t="str">
        <f t="shared" si="48"/>
        <v>土</v>
      </c>
      <c r="AB135" s="34" t="str">
        <f t="shared" si="48"/>
        <v>日</v>
      </c>
      <c r="AC135" s="34" t="str">
        <f t="shared" si="48"/>
        <v>月</v>
      </c>
      <c r="AD135" s="34" t="str">
        <f t="shared" si="48"/>
        <v>火</v>
      </c>
      <c r="AE135" s="34" t="str">
        <f t="shared" si="48"/>
        <v>水</v>
      </c>
      <c r="AF135" s="34" t="str">
        <f t="shared" si="48"/>
        <v>木</v>
      </c>
      <c r="AG135" s="34" t="str">
        <f t="shared" si="48"/>
        <v>金</v>
      </c>
      <c r="AH135" s="34" t="str">
        <f t="shared" si="48"/>
        <v>土</v>
      </c>
      <c r="AI135" s="34" t="str">
        <f t="shared" si="48"/>
        <v>日</v>
      </c>
      <c r="AJ135" s="35" t="str">
        <f t="shared" si="48"/>
        <v>月</v>
      </c>
      <c r="AL135" s="159"/>
      <c r="AM135" s="160"/>
      <c r="AN135" s="160"/>
      <c r="AO135" s="160"/>
      <c r="AP135" s="160"/>
      <c r="AQ135" s="143"/>
      <c r="AR135" s="170"/>
      <c r="AS135" s="172"/>
      <c r="AT135" s="170"/>
      <c r="AU135" s="170"/>
      <c r="AV135" s="152"/>
      <c r="AW135" s="143"/>
      <c r="AX135" s="143"/>
      <c r="AY135" s="149"/>
      <c r="BB135" s="18">
        <f t="shared" si="26"/>
        <v>127</v>
      </c>
      <c r="BC135" s="28"/>
      <c r="BD135" s="64"/>
      <c r="BE135" s="64"/>
      <c r="BF135" s="64"/>
    </row>
    <row r="136" spans="1:58" ht="19">
      <c r="A136" s="69" t="s">
        <v>17</v>
      </c>
      <c r="C136" s="268"/>
      <c r="D136" s="106" t="s">
        <v>8</v>
      </c>
      <c r="E136" s="107"/>
      <c r="F136" s="36" t="s">
        <v>21</v>
      </c>
      <c r="G136" s="36" t="s">
        <v>22</v>
      </c>
      <c r="H136" s="36" t="s">
        <v>23</v>
      </c>
      <c r="I136" s="36" t="s">
        <v>22</v>
      </c>
      <c r="J136" s="36" t="s">
        <v>23</v>
      </c>
      <c r="K136" s="36" t="s">
        <v>21</v>
      </c>
      <c r="L136" s="36" t="s">
        <v>21</v>
      </c>
      <c r="M136" s="36" t="s">
        <v>21</v>
      </c>
      <c r="N136" s="36" t="s">
        <v>21</v>
      </c>
      <c r="O136" s="36" t="s">
        <v>23</v>
      </c>
      <c r="P136" s="36" t="s">
        <v>22</v>
      </c>
      <c r="Q136" s="36" t="s">
        <v>23</v>
      </c>
      <c r="R136" s="36" t="s">
        <v>21</v>
      </c>
      <c r="S136" s="36" t="s">
        <v>22</v>
      </c>
      <c r="T136" s="36" t="s">
        <v>22</v>
      </c>
      <c r="U136" s="36" t="s">
        <v>22</v>
      </c>
      <c r="V136" s="36" t="s">
        <v>23</v>
      </c>
      <c r="W136" s="36" t="s">
        <v>22</v>
      </c>
      <c r="X136" s="36" t="s">
        <v>23</v>
      </c>
      <c r="Y136" s="36" t="s">
        <v>22</v>
      </c>
      <c r="Z136" s="36" t="s">
        <v>21</v>
      </c>
      <c r="AA136" s="36" t="s">
        <v>21</v>
      </c>
      <c r="AB136" s="36" t="s">
        <v>21</v>
      </c>
      <c r="AC136" s="36" t="s">
        <v>21</v>
      </c>
      <c r="AD136" s="36" t="s">
        <v>21</v>
      </c>
      <c r="AE136" s="36" t="s">
        <v>21</v>
      </c>
      <c r="AF136" s="36" t="s">
        <v>23</v>
      </c>
      <c r="AG136" s="36" t="s">
        <v>22</v>
      </c>
      <c r="AH136" s="36" t="s">
        <v>21</v>
      </c>
      <c r="AI136" s="36" t="s">
        <v>22</v>
      </c>
      <c r="AJ136" s="37" t="s">
        <v>23</v>
      </c>
      <c r="AL136" s="159"/>
      <c r="AM136" s="160"/>
      <c r="AN136" s="160"/>
      <c r="AO136" s="160"/>
      <c r="AP136" s="160"/>
      <c r="AQ136" s="143"/>
      <c r="AR136" s="170"/>
      <c r="AS136" s="172"/>
      <c r="AT136" s="170"/>
      <c r="AU136" s="170"/>
      <c r="AV136" s="152"/>
      <c r="AW136" s="143"/>
      <c r="AX136" s="143"/>
      <c r="AY136" s="149"/>
      <c r="BB136" s="18">
        <f t="shared" si="26"/>
        <v>128</v>
      </c>
      <c r="BC136" s="28"/>
      <c r="BD136" s="64"/>
      <c r="BE136" s="64"/>
      <c r="BF136" s="64"/>
    </row>
    <row r="137" spans="1:58" ht="18.75" customHeight="1">
      <c r="A137" s="69" t="s">
        <v>17</v>
      </c>
      <c r="C137" s="268"/>
      <c r="D137" s="163" t="s">
        <v>7</v>
      </c>
      <c r="E137" s="164"/>
      <c r="F137" s="120"/>
      <c r="G137" s="120"/>
      <c r="H137" s="120"/>
      <c r="I137" s="120" t="s">
        <v>51</v>
      </c>
      <c r="J137" s="120"/>
      <c r="K137" s="120"/>
      <c r="L137" s="120"/>
      <c r="M137" s="120" t="s">
        <v>143</v>
      </c>
      <c r="N137" s="120" t="s">
        <v>143</v>
      </c>
      <c r="O137" s="120" t="s">
        <v>143</v>
      </c>
      <c r="P137" s="120" t="s">
        <v>56</v>
      </c>
      <c r="Q137" s="120" t="s">
        <v>143</v>
      </c>
      <c r="R137" s="120" t="s">
        <v>143</v>
      </c>
      <c r="S137" s="120" t="s">
        <v>143</v>
      </c>
      <c r="T137" s="120" t="s">
        <v>143</v>
      </c>
      <c r="U137" s="120" t="s">
        <v>143</v>
      </c>
      <c r="V137" s="120"/>
      <c r="W137" s="120" t="s">
        <v>51</v>
      </c>
      <c r="X137" s="120"/>
      <c r="Y137" s="120" t="s">
        <v>51</v>
      </c>
      <c r="Z137" s="120"/>
      <c r="AA137" s="120"/>
      <c r="AB137" s="120"/>
      <c r="AC137" s="120"/>
      <c r="AD137" s="120"/>
      <c r="AE137" s="120"/>
      <c r="AF137" s="120"/>
      <c r="AG137" s="120" t="s">
        <v>51</v>
      </c>
      <c r="AH137" s="120"/>
      <c r="AI137" s="120"/>
      <c r="AJ137" s="123"/>
      <c r="AL137" s="159"/>
      <c r="AM137" s="160"/>
      <c r="AN137" s="160"/>
      <c r="AO137" s="160"/>
      <c r="AP137" s="160"/>
      <c r="AQ137" s="143"/>
      <c r="AR137" s="170"/>
      <c r="AS137" s="172"/>
      <c r="AT137" s="170"/>
      <c r="AU137" s="170"/>
      <c r="AV137" s="152"/>
      <c r="AW137" s="143"/>
      <c r="AX137" s="143"/>
      <c r="AY137" s="149"/>
      <c r="BB137" s="18">
        <f t="shared" si="26"/>
        <v>129</v>
      </c>
      <c r="BC137" s="28"/>
      <c r="BD137" s="64"/>
      <c r="BE137" s="64"/>
      <c r="BF137" s="64"/>
    </row>
    <row r="138" spans="1:58" ht="19">
      <c r="A138" s="69" t="s">
        <v>17</v>
      </c>
      <c r="C138" s="268"/>
      <c r="D138" s="165"/>
      <c r="E138" s="166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4"/>
      <c r="AL138" s="159"/>
      <c r="AM138" s="160"/>
      <c r="AN138" s="160"/>
      <c r="AO138" s="160"/>
      <c r="AP138" s="160"/>
      <c r="AQ138" s="144"/>
      <c r="AR138" s="171"/>
      <c r="AS138" s="171"/>
      <c r="AT138" s="171"/>
      <c r="AU138" s="171"/>
      <c r="AV138" s="144"/>
      <c r="AW138" s="144"/>
      <c r="AX138" s="143"/>
      <c r="AY138" s="149"/>
      <c r="BB138" s="18">
        <f t="shared" ref="BB138:BB201" si="49">ROW()-8</f>
        <v>130</v>
      </c>
      <c r="BC138" s="28"/>
      <c r="BD138" s="64"/>
      <c r="BE138" s="64"/>
      <c r="BF138" s="64"/>
    </row>
    <row r="139" spans="1:58" ht="19">
      <c r="A139" s="69" t="s">
        <v>17</v>
      </c>
      <c r="C139" s="268"/>
      <c r="D139" s="165"/>
      <c r="E139" s="166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4"/>
      <c r="AL139" s="161"/>
      <c r="AM139" s="162"/>
      <c r="AN139" s="162"/>
      <c r="AO139" s="162"/>
      <c r="AP139" s="162"/>
      <c r="AQ139" s="145"/>
      <c r="AR139" s="171"/>
      <c r="AS139" s="171"/>
      <c r="AT139" s="171"/>
      <c r="AU139" s="171"/>
      <c r="AV139" s="145"/>
      <c r="AW139" s="145"/>
      <c r="AX139" s="143"/>
      <c r="AY139" s="149"/>
      <c r="BB139" s="18">
        <f t="shared" si="49"/>
        <v>131</v>
      </c>
      <c r="BC139" s="28"/>
      <c r="BD139" s="64"/>
      <c r="BE139" s="64"/>
      <c r="BF139" s="64"/>
    </row>
    <row r="140" spans="1:58" ht="19">
      <c r="A140" s="69" t="s">
        <v>17</v>
      </c>
      <c r="C140" s="268"/>
      <c r="D140" s="165"/>
      <c r="E140" s="166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4"/>
      <c r="AL140" s="126"/>
      <c r="AM140" s="127"/>
      <c r="AN140" s="127"/>
      <c r="AO140" s="127"/>
      <c r="AP140" s="127"/>
      <c r="AQ140" s="55" t="s">
        <v>30</v>
      </c>
      <c r="AR140" s="55" t="s">
        <v>17</v>
      </c>
      <c r="AS140" s="55" t="s">
        <v>12</v>
      </c>
      <c r="AT140" s="55" t="s">
        <v>149</v>
      </c>
      <c r="AU140" s="55" t="s">
        <v>14</v>
      </c>
      <c r="AV140" s="55" t="s">
        <v>20</v>
      </c>
      <c r="AW140" s="55" t="s">
        <v>34</v>
      </c>
      <c r="AX140" s="147"/>
      <c r="AY140" s="149"/>
      <c r="BB140" s="18">
        <f t="shared" si="49"/>
        <v>132</v>
      </c>
      <c r="BC140" s="28"/>
      <c r="BD140" s="64"/>
      <c r="BE140" s="64"/>
      <c r="BF140" s="64"/>
    </row>
    <row r="141" spans="1:58" ht="19">
      <c r="A141" s="69" t="s">
        <v>17</v>
      </c>
      <c r="C141" s="268"/>
      <c r="D141" s="165"/>
      <c r="E141" s="166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  <c r="AI141" s="121"/>
      <c r="AJ141" s="124"/>
      <c r="AL141" s="128" t="s">
        <v>102</v>
      </c>
      <c r="AM141" s="129"/>
      <c r="AN141" s="110">
        <v>1</v>
      </c>
      <c r="AO141" s="109"/>
      <c r="AP141" s="109"/>
      <c r="AQ141" s="56">
        <f>IF(COUNTIF(F145:AJ145,"")=31,0,COUNTIFS(F133:AJ133,AN141,F145:AJ145,"")+COUNTIFS(F133:AJ133,AN141,F145:AJ145,"■")+COUNTIFS(F133:AJ133,AN141,F145:AJ145,"★")+COUNTIFS(F133:AJ133,AN141,F145:AJ145,"▲")+COUNTIFS(F133:AJ133,AN141,F145:AJ145,"◎"))</f>
        <v>2</v>
      </c>
      <c r="AR141" s="56">
        <f>IF(COUNTIF(F145:AJ145,"")=31,0,COUNTIFS(F133:AJ133,AN141,F145:AJ145,"■"))</f>
        <v>2</v>
      </c>
      <c r="AS141" s="56">
        <f>IF(COUNTIF(F145:AJ145,"")=31,0,COUNTIFS(F133:AJ133,AN141,F145:AJ145,"★"))</f>
        <v>0</v>
      </c>
      <c r="AT141" s="56">
        <f>IF(COUNTIF(F145:AJ145,"")=31,0,COUNTIFS(F133:AJ133,AN141,F145:AJ145,"▲"))</f>
        <v>0</v>
      </c>
      <c r="AU141" s="56">
        <f>IF(COUNTIF(F145:AJ145,"")=31,0,COUNTIFS(F133:AJ133,AN141,F145:AJ145,"◎"))</f>
        <v>0</v>
      </c>
      <c r="AV141" s="56">
        <f t="shared" ref="AV141:AV146" si="50">SUM(AR141,AS141,AT141,AU141)</f>
        <v>2</v>
      </c>
      <c r="AW141" s="57">
        <f t="shared" ref="AW141:AW148" si="51">IFERROR(ROUNDDOWN(AV141/AQ141,3),"***")</f>
        <v>1</v>
      </c>
      <c r="AX141" s="36" t="s">
        <v>6</v>
      </c>
      <c r="AY141" s="140" t="str">
        <f>IF(COUNTA(AX141:AX146)=0,"",IF(AND(COUNTIF(AX141:AX146,"○")=0,COUNTIF(AX141:AX146,"×")=0),"－",IF(COUNTIF(AX141:AX146,"×")&gt;=1,"×","○")))</f>
        <v>○</v>
      </c>
      <c r="BB141" s="92">
        <f t="shared" si="49"/>
        <v>133</v>
      </c>
      <c r="BC141" s="93">
        <f>IF(COUNTIF(F145:AJ145,"")=31,"",F132)</f>
        <v>46235</v>
      </c>
      <c r="BD141" s="94" t="str">
        <f>AY141</f>
        <v>○</v>
      </c>
      <c r="BE141" s="95" t="str">
        <f>IF(AY147=0,"",AY147)</f>
        <v>○</v>
      </c>
      <c r="BF141" s="95" t="str">
        <f>IF(AY148=0,"",AY148)</f>
        <v>○</v>
      </c>
    </row>
    <row r="142" spans="1:58" ht="19">
      <c r="A142" s="69" t="s">
        <v>17</v>
      </c>
      <c r="C142" s="268"/>
      <c r="D142" s="165"/>
      <c r="E142" s="166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  <c r="AI142" s="121"/>
      <c r="AJ142" s="124"/>
      <c r="AL142" s="130"/>
      <c r="AM142" s="129"/>
      <c r="AN142" s="108">
        <v>2</v>
      </c>
      <c r="AO142" s="109"/>
      <c r="AP142" s="109"/>
      <c r="AQ142" s="56">
        <f>IF(COUNTIF(F145:AJ145,"")=31,0,COUNTIFS(F133:AJ133,AN142,F145:AJ145,"")+COUNTIFS(F133:AJ133,AN142,F145:AJ145,"■")+COUNTIFS(F133:AJ133,AN142,F145:AJ145,"★")+COUNTIFS(F133:AJ133,AN142,F145:AJ145,"▲")+COUNTIFS(F133:AJ133,AN142,F145:AJ145,"◎"))</f>
        <v>5</v>
      </c>
      <c r="AR142" s="56">
        <f>IF(COUNTIF(F145:AJ145,"")=31,0,COUNTIFS(F133:AJ133,AN142,F145:AJ145,"■"))</f>
        <v>0</v>
      </c>
      <c r="AS142" s="56">
        <f>IF(COUNTIF(F145:AJ145,"")=31,0,COUNTIFS(F133:AJ133,AN142,F145:AJ145,"★"))</f>
        <v>0</v>
      </c>
      <c r="AT142" s="56">
        <f>IF(COUNTIF(F145:AJ145,"")=31,0,COUNTIFS(F133:AJ133,AN142,F145:AJ145,"▲"))</f>
        <v>1</v>
      </c>
      <c r="AU142" s="56">
        <f>IF(COUNTIF(F145:AJ145,"")=31,0,COUNTIFS(F133:AJ133,AN142,F145:AJ145,"◎"))</f>
        <v>0</v>
      </c>
      <c r="AV142" s="56">
        <f t="shared" si="50"/>
        <v>1</v>
      </c>
      <c r="AW142" s="57">
        <f t="shared" si="51"/>
        <v>0.2</v>
      </c>
      <c r="AX142" s="36" t="s">
        <v>6</v>
      </c>
      <c r="AY142" s="141"/>
      <c r="BB142" s="18">
        <f t="shared" si="49"/>
        <v>134</v>
      </c>
      <c r="BC142" s="28"/>
      <c r="BD142" s="73"/>
      <c r="BE142" s="64"/>
      <c r="BF142" s="64"/>
    </row>
    <row r="143" spans="1:58" ht="19">
      <c r="A143" s="69" t="s">
        <v>17</v>
      </c>
      <c r="D143" s="167"/>
      <c r="E143" s="168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  <c r="U143" s="122"/>
      <c r="V143" s="122"/>
      <c r="W143" s="122"/>
      <c r="X143" s="122"/>
      <c r="Y143" s="122"/>
      <c r="Z143" s="122"/>
      <c r="AA143" s="122"/>
      <c r="AB143" s="122"/>
      <c r="AC143" s="122"/>
      <c r="AD143" s="122"/>
      <c r="AE143" s="122"/>
      <c r="AF143" s="122"/>
      <c r="AG143" s="122"/>
      <c r="AH143" s="122"/>
      <c r="AI143" s="122"/>
      <c r="AJ143" s="125"/>
      <c r="AL143" s="130"/>
      <c r="AM143" s="129"/>
      <c r="AN143" s="110">
        <v>3</v>
      </c>
      <c r="AO143" s="109"/>
      <c r="AP143" s="109"/>
      <c r="AQ143" s="56">
        <f>IF(COUNTIF(F145:AJ145,"")=31,0,COUNTIFS(F133:AJ133,AN143,F145:AJ145,"")+COUNTIFS(F133:AJ133,AN143,F145:AJ145,"■")+COUNTIFS(F133:AJ133,AN143,F145:AJ145,"★")+COUNTIFS(F133:AJ133,AN143,F145:AJ145,"▲")+COUNTIFS(F135:AJ135,AN143,F145:AJ145,"◎"))</f>
        <v>0</v>
      </c>
      <c r="AR143" s="56">
        <f>IF(COUNTIF(F145:AJ145,"")=31,0,COUNTIFS(F133:AJ133,AN143,F145:AJ145,"■"))</f>
        <v>0</v>
      </c>
      <c r="AS143" s="56">
        <f>IF(COUNTIF(F145:AJ145,"")=31,0,COUNTIFS(F133:AJ133,AN143,F145:AJ145,"★"))</f>
        <v>0</v>
      </c>
      <c r="AT143" s="56">
        <f>IF(COUNTIF(F145:AJ145,"")=31,0,COUNTIFS(F133:AJ133,AN143,F145:AJ145,"▲"))</f>
        <v>0</v>
      </c>
      <c r="AU143" s="56">
        <f>IF(COUNTIF(F145:AJ145,"")=31,0,COUNTIFS(F133:AJ133,AN143,F145:AJ145,"◎"))</f>
        <v>0</v>
      </c>
      <c r="AV143" s="56">
        <f t="shared" si="50"/>
        <v>0</v>
      </c>
      <c r="AW143" s="57" t="str">
        <f t="shared" si="51"/>
        <v>***</v>
      </c>
      <c r="AX143" s="36" t="s">
        <v>29</v>
      </c>
      <c r="AY143" s="141"/>
      <c r="BB143" s="18">
        <f t="shared" si="49"/>
        <v>135</v>
      </c>
      <c r="BC143" s="28"/>
      <c r="BD143" s="73"/>
      <c r="BE143" s="64"/>
      <c r="BF143" s="64"/>
    </row>
    <row r="144" spans="1:58" ht="19">
      <c r="A144" s="69" t="s">
        <v>17</v>
      </c>
      <c r="D144" s="106" t="s">
        <v>4</v>
      </c>
      <c r="E144" s="107"/>
      <c r="F144" s="36" t="s">
        <v>138</v>
      </c>
      <c r="G144" s="36" t="s">
        <v>138</v>
      </c>
      <c r="H144" s="36"/>
      <c r="I144" s="36"/>
      <c r="J144" s="36"/>
      <c r="K144" s="36"/>
      <c r="L144" s="36"/>
      <c r="M144" s="36" t="s">
        <v>19</v>
      </c>
      <c r="N144" s="36" t="s">
        <v>19</v>
      </c>
      <c r="O144" s="36" t="s">
        <v>19</v>
      </c>
      <c r="P144" s="36" t="s">
        <v>19</v>
      </c>
      <c r="Q144" s="36" t="s">
        <v>19</v>
      </c>
      <c r="R144" s="36" t="s">
        <v>19</v>
      </c>
      <c r="S144" s="36" t="s">
        <v>19</v>
      </c>
      <c r="T144" s="36" t="s">
        <v>19</v>
      </c>
      <c r="U144" s="36" t="s">
        <v>19</v>
      </c>
      <c r="V144" s="36"/>
      <c r="W144" s="36"/>
      <c r="X144" s="36"/>
      <c r="Y144" s="36"/>
      <c r="Z144" s="36"/>
      <c r="AA144" s="38" t="s">
        <v>138</v>
      </c>
      <c r="AB144" s="36" t="s">
        <v>138</v>
      </c>
      <c r="AC144" s="36"/>
      <c r="AD144" s="36"/>
      <c r="AE144" s="36"/>
      <c r="AF144" s="36"/>
      <c r="AG144" s="36"/>
      <c r="AH144" s="36" t="s">
        <v>138</v>
      </c>
      <c r="AI144" s="36" t="s">
        <v>138</v>
      </c>
      <c r="AJ144" s="37"/>
      <c r="AL144" s="130"/>
      <c r="AM144" s="129"/>
      <c r="AN144" s="108">
        <v>4</v>
      </c>
      <c r="AO144" s="109"/>
      <c r="AP144" s="109"/>
      <c r="AQ144" s="56">
        <f>IF(COUNTIF(F145:AJ145,"")=31,0,COUNTIFS(F133:AJ133,AN144,F145:AJ145,"")+COUNTIFS(F133:AJ133,AN144,F145:AJ145,"■")+COUNTIFS(F133:AJ133,AN144,F145:AJ145,"★")+COUNTIFS(F133:AJ133,AN144,F145:AJ145,"▲")+COUNTIFS(F133:AJ133,AN144,F145:AJ145,"◎"))</f>
        <v>7</v>
      </c>
      <c r="AR144" s="56">
        <f>IF(COUNTIF(F145:AJ145,"")=31,0,COUNTIFS(F133:AJ133,AN144,F145:AJ145,"■"))</f>
        <v>2</v>
      </c>
      <c r="AS144" s="56">
        <f>COUNTIFS(F133:AJ133,AN144,F145:AJ145,"★")</f>
        <v>0</v>
      </c>
      <c r="AT144" s="56">
        <f>IF(COUNTIF(F145:AJ145,"")=31,0,COUNTIFS(F133:AJ133,AN144,F145:AJ145,"▲"))</f>
        <v>2</v>
      </c>
      <c r="AU144" s="56">
        <f>COUNTIFS(F133:AJ133,AN144,F145:AJ145,"◎")</f>
        <v>0</v>
      </c>
      <c r="AV144" s="56">
        <f t="shared" si="50"/>
        <v>4</v>
      </c>
      <c r="AW144" s="57">
        <f t="shared" si="51"/>
        <v>0.57099999999999995</v>
      </c>
      <c r="AX144" s="36" t="s">
        <v>6</v>
      </c>
      <c r="AY144" s="141"/>
      <c r="BB144" s="18">
        <f t="shared" si="49"/>
        <v>136</v>
      </c>
      <c r="BC144" s="28"/>
      <c r="BD144" s="73"/>
      <c r="BE144" s="64"/>
      <c r="BF144" s="64"/>
    </row>
    <row r="145" spans="1:58" ht="19">
      <c r="A145" s="69" t="s">
        <v>17</v>
      </c>
      <c r="D145" s="106" t="s">
        <v>5</v>
      </c>
      <c r="E145" s="107"/>
      <c r="F145" s="36" t="s">
        <v>16</v>
      </c>
      <c r="G145" s="36" t="s">
        <v>16</v>
      </c>
      <c r="H145" s="36"/>
      <c r="I145" s="36" t="s">
        <v>148</v>
      </c>
      <c r="J145" s="36"/>
      <c r="K145" s="36"/>
      <c r="L145" s="36"/>
      <c r="M145" s="36" t="s">
        <v>19</v>
      </c>
      <c r="N145" s="36" t="s">
        <v>19</v>
      </c>
      <c r="O145" s="36" t="s">
        <v>19</v>
      </c>
      <c r="P145" s="36" t="s">
        <v>19</v>
      </c>
      <c r="Q145" s="36" t="s">
        <v>19</v>
      </c>
      <c r="R145" s="36" t="s">
        <v>19</v>
      </c>
      <c r="S145" s="36" t="s">
        <v>19</v>
      </c>
      <c r="T145" s="39" t="s">
        <v>19</v>
      </c>
      <c r="U145" s="39" t="s">
        <v>19</v>
      </c>
      <c r="V145" s="39"/>
      <c r="W145" s="39" t="s">
        <v>148</v>
      </c>
      <c r="X145" s="39"/>
      <c r="Y145" s="39" t="s">
        <v>148</v>
      </c>
      <c r="Z145" s="39"/>
      <c r="AA145" s="39" t="s">
        <v>16</v>
      </c>
      <c r="AB145" s="39" t="s">
        <v>16</v>
      </c>
      <c r="AC145" s="39"/>
      <c r="AD145" s="39"/>
      <c r="AE145" s="39"/>
      <c r="AF145" s="39"/>
      <c r="AG145" s="39" t="s">
        <v>148</v>
      </c>
      <c r="AH145" s="39" t="s">
        <v>16</v>
      </c>
      <c r="AI145" s="104" t="s">
        <v>16</v>
      </c>
      <c r="AJ145" s="105"/>
      <c r="AL145" s="130"/>
      <c r="AM145" s="129"/>
      <c r="AN145" s="110">
        <v>5</v>
      </c>
      <c r="AO145" s="109"/>
      <c r="AP145" s="109"/>
      <c r="AQ145" s="56">
        <f>IF(COUNTIF(F145:AJ145,"")=31,0,COUNTIFS(F133:AJ133,AN145,F145:AJ145,"")+COUNTIFS(F133:AJ133,AN145,F145:AJ145,"■")+COUNTIFS(F133:AJ133,AN145,F145:AJ145,"★")+COUNTIFS(F133:AJ133,AN145,F145:AJ145,"▲")+COUNTIFS(F133:AJ133,AN145,F145:AJ145,"◎"))</f>
        <v>7</v>
      </c>
      <c r="AR145" s="56">
        <f>IF(COUNTIF(F145:AJ145,"")=31,0,COUNTIFS(F133:AJ133,AN145,F145:AJ145,"■"))</f>
        <v>2</v>
      </c>
      <c r="AS145" s="56">
        <f>IF(COUNTIF(F145:AJ145,"")=31,0,COUNTIFS(F133:AJ133,AN145,F145:AJ145,"★"))</f>
        <v>0</v>
      </c>
      <c r="AT145" s="56">
        <f>IF(COUNTIF(F145:AJ145,"")=31,0,COUNTIFS(F133:AJ133,AN145,F145:AJ145,"▲"))</f>
        <v>1</v>
      </c>
      <c r="AU145" s="56">
        <f>IF(COUNTIF(F145:AJ145,"")=31,0,COUNTIFS(F133:AJ133,AN145,F145:AJ145,"◎"))</f>
        <v>0</v>
      </c>
      <c r="AV145" s="56">
        <f t="shared" si="50"/>
        <v>3</v>
      </c>
      <c r="AW145" s="57">
        <f t="shared" si="51"/>
        <v>0.42799999999999999</v>
      </c>
      <c r="AX145" s="36" t="s">
        <v>6</v>
      </c>
      <c r="AY145" s="141"/>
      <c r="BB145" s="18">
        <f t="shared" si="49"/>
        <v>137</v>
      </c>
      <c r="BC145" s="28"/>
      <c r="BD145" s="73"/>
      <c r="BE145" s="64"/>
      <c r="BF145" s="64"/>
    </row>
    <row r="146" spans="1:58" ht="19">
      <c r="A146" s="69" t="s">
        <v>17</v>
      </c>
      <c r="D146" s="111" t="s">
        <v>0</v>
      </c>
      <c r="E146" s="207"/>
      <c r="F146" s="117" t="s">
        <v>157</v>
      </c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9"/>
      <c r="AK146" s="42"/>
      <c r="AL146" s="130"/>
      <c r="AM146" s="129"/>
      <c r="AN146" s="108">
        <v>6</v>
      </c>
      <c r="AO146" s="109"/>
      <c r="AP146" s="109"/>
      <c r="AQ146" s="56">
        <f>IF(COUNTIF(F145:AJ145,"")=31,0,COUNTIFS(F133:AJ133,AN146,F145:AJ145,"")+COUNTIFS(F133:AJ133,AN146,F145:AJ145,"■")+COUNTIFS(F133:AJ133,AN146,F145:AJ145,"★")+COUNTIFS(F133:AJ133,AN146,F145:AJ145,"▲")+COUNTIFS(F133:AJ133,AN146,F145:AJ145,"◎"))</f>
        <v>1</v>
      </c>
      <c r="AR146" s="56">
        <f>IF(COUNTIF(F145:AJ145,"")=31,0,COUNTIFS(F133:AJ133,AN146,F145:AJ145,"■"))</f>
        <v>0</v>
      </c>
      <c r="AS146" s="56">
        <f>IF(COUNTIF(F145:AJ145,"")=31,0,COUNTIFS(F133:AJ133,AN146,F145:AJ145,"★"))</f>
        <v>0</v>
      </c>
      <c r="AT146" s="56">
        <f>IF(COUNTIF(F145:AJ145,"")=31,0,COUNTIFS(F133:AJ133,AN146,F145:AJ145,"▲"))</f>
        <v>0</v>
      </c>
      <c r="AU146" s="56">
        <f>IF(COUNTIF(F145:AJ145,"")=31,0,COUNTIFS(F133:AJ133,AN146,F145:AJ145,"◎"))</f>
        <v>0</v>
      </c>
      <c r="AV146" s="56">
        <f t="shared" si="50"/>
        <v>0</v>
      </c>
      <c r="AW146" s="57">
        <f t="shared" si="51"/>
        <v>0</v>
      </c>
      <c r="AX146" s="36" t="s">
        <v>6</v>
      </c>
      <c r="AY146" s="141"/>
      <c r="BB146" s="18">
        <f t="shared" si="49"/>
        <v>138</v>
      </c>
      <c r="BC146" s="28"/>
      <c r="BD146" s="73"/>
      <c r="BE146" s="64"/>
      <c r="BF146" s="64"/>
    </row>
    <row r="147" spans="1:58" ht="19">
      <c r="A147" s="69" t="s">
        <v>17</v>
      </c>
      <c r="C147" s="268"/>
      <c r="D147" s="208"/>
      <c r="E147" s="210"/>
      <c r="F147" s="131" t="s">
        <v>158</v>
      </c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  <c r="AC147" s="132"/>
      <c r="AD147" s="132"/>
      <c r="AE147" s="132"/>
      <c r="AF147" s="132"/>
      <c r="AG147" s="132"/>
      <c r="AH147" s="132"/>
      <c r="AI147" s="132"/>
      <c r="AJ147" s="133"/>
      <c r="AK147" s="42"/>
      <c r="AL147" s="106" t="s">
        <v>32</v>
      </c>
      <c r="AM147" s="107"/>
      <c r="AN147" s="107"/>
      <c r="AO147" s="109"/>
      <c r="AP147" s="109"/>
      <c r="AQ147" s="56">
        <f t="shared" ref="AQ147" si="52">SUM(AQ141:AQ146)</f>
        <v>22</v>
      </c>
      <c r="AR147" s="56">
        <f t="shared" ref="AR147" si="53">SUM(AR141:AR146)</f>
        <v>6</v>
      </c>
      <c r="AS147" s="56">
        <f t="shared" ref="AS147" si="54">SUM(AS141:AS146)</f>
        <v>0</v>
      </c>
      <c r="AT147" s="56">
        <f t="shared" ref="AT147" si="55">SUM(AT141:AT146)</f>
        <v>4</v>
      </c>
      <c r="AU147" s="56">
        <f t="shared" ref="AU147" si="56">SUM(AU141:AU146)</f>
        <v>0</v>
      </c>
      <c r="AV147" s="56">
        <f t="shared" ref="AV147" si="57">SUM(AV141:AV146)</f>
        <v>10</v>
      </c>
      <c r="AW147" s="57">
        <f t="shared" si="51"/>
        <v>0.45400000000000001</v>
      </c>
      <c r="AX147" s="62"/>
      <c r="AY147" s="37" t="s">
        <v>6</v>
      </c>
      <c r="BB147" s="18">
        <f t="shared" si="49"/>
        <v>139</v>
      </c>
      <c r="BC147" s="28"/>
      <c r="BD147" s="64"/>
      <c r="BE147" s="64"/>
      <c r="BF147" s="64"/>
    </row>
    <row r="148" spans="1:58" ht="19.5" thickBot="1">
      <c r="A148" s="69" t="s">
        <v>17</v>
      </c>
      <c r="C148" s="268"/>
      <c r="D148" s="211"/>
      <c r="E148" s="213"/>
      <c r="F148" s="134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6"/>
      <c r="AK148" s="43"/>
      <c r="AL148" s="137" t="s">
        <v>31</v>
      </c>
      <c r="AM148" s="138"/>
      <c r="AN148" s="138"/>
      <c r="AO148" s="139"/>
      <c r="AP148" s="139"/>
      <c r="AQ148" s="58">
        <f>IF(COUNTIF(F145:AJ145,"")=31,0,AQ117+AQ147)</f>
        <v>125</v>
      </c>
      <c r="AR148" s="58">
        <f>IF(COUNTIF(F145:AJ145,"")=31,0,AR117+AR147)</f>
        <v>32</v>
      </c>
      <c r="AS148" s="58">
        <f>IF(COUNTIF(F145:AJ145,"")=31,0,AS117+AS147)</f>
        <v>7</v>
      </c>
      <c r="AT148" s="58">
        <f>IF(COUNTIF(F145:AJ145,"")=31,0,AT117+AT147)</f>
        <v>16</v>
      </c>
      <c r="AU148" s="58">
        <f>IF(COUNTIF(F145:AJ145,"")=31,0,AU117+AU147)</f>
        <v>1</v>
      </c>
      <c r="AV148" s="58">
        <f>IF(COUNTIF(F145:AJ145,"")=31,0,AV117+AV147)</f>
        <v>56</v>
      </c>
      <c r="AW148" s="59">
        <f t="shared" si="51"/>
        <v>0.44800000000000001</v>
      </c>
      <c r="AX148" s="63"/>
      <c r="AY148" s="60" t="s">
        <v>6</v>
      </c>
      <c r="BB148" s="18">
        <f t="shared" si="49"/>
        <v>140</v>
      </c>
      <c r="BC148" s="28"/>
      <c r="BD148" s="64"/>
      <c r="BE148" s="64"/>
      <c r="BF148" s="64"/>
    </row>
    <row r="149" spans="1:58" ht="14">
      <c r="A149" s="74" t="s">
        <v>17</v>
      </c>
      <c r="C149" s="268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BB149" s="18">
        <f t="shared" si="49"/>
        <v>141</v>
      </c>
      <c r="BC149" s="28"/>
      <c r="BD149" s="64"/>
      <c r="BE149" s="64"/>
      <c r="BF149" s="64"/>
    </row>
    <row r="150" spans="1:58" ht="14">
      <c r="A150" s="74" t="s">
        <v>17</v>
      </c>
      <c r="B150" s="75"/>
      <c r="C150" s="268"/>
      <c r="D150" s="79" t="s">
        <v>146</v>
      </c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80"/>
      <c r="AT150" s="80"/>
      <c r="AU150" s="80"/>
      <c r="AV150" s="80"/>
      <c r="AW150" s="80"/>
      <c r="AX150" s="80"/>
      <c r="AY150" s="80"/>
      <c r="BB150" s="18">
        <f t="shared" si="49"/>
        <v>142</v>
      </c>
      <c r="BC150" s="28"/>
      <c r="BD150" s="64"/>
      <c r="BE150" s="64"/>
      <c r="BF150" s="64"/>
    </row>
    <row r="151" spans="1:58" ht="14">
      <c r="A151" s="74" t="s">
        <v>17</v>
      </c>
      <c r="B151" s="75"/>
      <c r="C151" s="268"/>
      <c r="D151" s="79" t="s">
        <v>147</v>
      </c>
      <c r="E151" s="80"/>
      <c r="F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80"/>
      <c r="AT151" s="80"/>
      <c r="AU151" s="80"/>
      <c r="AV151" s="80"/>
      <c r="AW151" s="80"/>
      <c r="AX151" s="80"/>
      <c r="AY151" s="80"/>
      <c r="BB151" s="18">
        <f t="shared" si="49"/>
        <v>143</v>
      </c>
      <c r="BC151" s="28"/>
      <c r="BD151" s="64"/>
      <c r="BE151" s="64"/>
      <c r="BF151" s="64"/>
    </row>
    <row r="152" spans="1:58" ht="14">
      <c r="A152" s="74" t="s">
        <v>17</v>
      </c>
      <c r="B152" s="75"/>
      <c r="C152" s="268"/>
      <c r="D152" s="79" t="s">
        <v>139</v>
      </c>
      <c r="E152" s="85"/>
      <c r="F152" s="85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S152" s="80"/>
      <c r="AT152" s="80"/>
      <c r="AU152" s="80"/>
      <c r="AV152" s="80"/>
      <c r="AW152" s="80"/>
      <c r="AX152" s="80"/>
      <c r="AY152" s="80"/>
      <c r="BB152" s="18">
        <f t="shared" si="49"/>
        <v>144</v>
      </c>
      <c r="BC152" s="28"/>
      <c r="BD152" s="64"/>
      <c r="BE152" s="64"/>
      <c r="BF152" s="64"/>
    </row>
    <row r="153" spans="1:58" ht="14">
      <c r="A153" s="74" t="s">
        <v>17</v>
      </c>
      <c r="B153" s="75"/>
      <c r="C153" s="268"/>
      <c r="D153" s="80" t="s">
        <v>150</v>
      </c>
      <c r="E153" s="80"/>
      <c r="F153" s="80"/>
      <c r="I153" s="80"/>
      <c r="J153" s="80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BB153" s="18">
        <f t="shared" si="49"/>
        <v>145</v>
      </c>
      <c r="BC153" s="28"/>
      <c r="BD153" s="64"/>
      <c r="BE153" s="64"/>
      <c r="BF153" s="64"/>
    </row>
    <row r="154" spans="1:58" s="75" customFormat="1" ht="14">
      <c r="A154" s="74" t="s">
        <v>17</v>
      </c>
      <c r="C154" s="268"/>
      <c r="D154" s="79" t="s">
        <v>93</v>
      </c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83"/>
      <c r="AC154" s="79"/>
      <c r="AD154" s="79"/>
      <c r="AE154" s="79"/>
      <c r="AF154" s="79"/>
      <c r="AG154" s="79"/>
      <c r="AH154" s="79"/>
      <c r="AI154" s="79"/>
      <c r="AJ154" s="79"/>
      <c r="AK154" s="84"/>
      <c r="AL154" s="86"/>
      <c r="AM154" s="86"/>
      <c r="AN154" s="86"/>
      <c r="AO154" s="86"/>
      <c r="AP154" s="86"/>
      <c r="AQ154" s="86"/>
      <c r="AR154" s="86"/>
      <c r="AS154" s="86"/>
      <c r="AT154" s="86"/>
      <c r="AU154" s="86"/>
      <c r="AV154" s="86"/>
      <c r="AW154" s="86"/>
      <c r="AX154" s="86"/>
      <c r="AY154" s="86"/>
      <c r="BB154" s="76">
        <f t="shared" si="49"/>
        <v>146</v>
      </c>
      <c r="BC154" s="77"/>
      <c r="BD154" s="78"/>
      <c r="BE154" s="78"/>
      <c r="BF154" s="78"/>
    </row>
    <row r="155" spans="1:58" s="75" customFormat="1" ht="14">
      <c r="A155" s="74" t="s">
        <v>17</v>
      </c>
      <c r="C155" s="268"/>
      <c r="D155" s="89" t="s">
        <v>129</v>
      </c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87"/>
      <c r="BB155" s="76">
        <f t="shared" si="49"/>
        <v>147</v>
      </c>
      <c r="BC155" s="77"/>
      <c r="BD155" s="78"/>
      <c r="BE155" s="78"/>
      <c r="BF155" s="78"/>
    </row>
    <row r="156" spans="1:58" s="75" customFormat="1" ht="14">
      <c r="A156" s="74" t="s">
        <v>17</v>
      </c>
      <c r="C156" s="268"/>
      <c r="D156" s="89" t="s">
        <v>130</v>
      </c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0"/>
      <c r="AY156" s="87"/>
      <c r="BB156" s="76">
        <f t="shared" si="49"/>
        <v>148</v>
      </c>
      <c r="BC156" s="77"/>
      <c r="BD156" s="78"/>
      <c r="BE156" s="78"/>
      <c r="BF156" s="78"/>
    </row>
    <row r="157" spans="1:58" s="75" customFormat="1" ht="14">
      <c r="A157" s="74" t="s">
        <v>17</v>
      </c>
      <c r="C157" s="268"/>
      <c r="D157" s="89" t="s">
        <v>163</v>
      </c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87"/>
      <c r="BB157" s="76">
        <f t="shared" si="49"/>
        <v>149</v>
      </c>
      <c r="BC157" s="77"/>
      <c r="BD157" s="78"/>
      <c r="BE157" s="78"/>
      <c r="BF157" s="78"/>
    </row>
    <row r="158" spans="1:58" ht="14">
      <c r="A158" s="74" t="s">
        <v>17</v>
      </c>
      <c r="B158" s="75"/>
      <c r="C158" s="268"/>
      <c r="D158" s="79" t="s">
        <v>94</v>
      </c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0"/>
      <c r="AT158" s="80"/>
      <c r="AU158" s="80"/>
      <c r="AV158" s="80"/>
      <c r="AW158" s="80"/>
      <c r="AX158" s="80"/>
      <c r="AY158" s="80"/>
      <c r="BB158" s="18">
        <f t="shared" si="49"/>
        <v>150</v>
      </c>
      <c r="BC158" s="28"/>
      <c r="BD158" s="64"/>
      <c r="BE158" s="64"/>
      <c r="BF158" s="64"/>
    </row>
    <row r="159" spans="1:58" ht="14">
      <c r="A159" s="74" t="s">
        <v>17</v>
      </c>
      <c r="B159" s="75"/>
      <c r="C159" s="268"/>
      <c r="D159" s="91" t="s">
        <v>164</v>
      </c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88"/>
      <c r="BB159" s="18">
        <f t="shared" si="49"/>
        <v>151</v>
      </c>
      <c r="BC159" s="28"/>
      <c r="BD159" s="64"/>
      <c r="BE159" s="64"/>
      <c r="BF159" s="64"/>
    </row>
    <row r="160" spans="1:58" ht="14">
      <c r="A160" s="74" t="s">
        <v>17</v>
      </c>
      <c r="B160" s="75"/>
      <c r="C160" s="268"/>
      <c r="D160" s="79" t="s">
        <v>33</v>
      </c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87"/>
      <c r="BB160" s="18">
        <f t="shared" si="49"/>
        <v>152</v>
      </c>
      <c r="BC160" s="28"/>
      <c r="BD160" s="64"/>
      <c r="BE160" s="64"/>
      <c r="BF160" s="64"/>
    </row>
    <row r="161" spans="1:58" ht="14">
      <c r="A161" s="74" t="s">
        <v>142</v>
      </c>
      <c r="B161" s="75"/>
      <c r="C161" s="268"/>
      <c r="D161" s="91" t="s">
        <v>144</v>
      </c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4"/>
      <c r="AL161" s="79"/>
      <c r="AM161" s="79"/>
      <c r="AN161" s="79"/>
      <c r="AO161" s="79"/>
      <c r="AP161" s="79"/>
      <c r="AQ161" s="79"/>
      <c r="AR161" s="79"/>
      <c r="AS161" s="79"/>
      <c r="AT161" s="79"/>
      <c r="AU161" s="79"/>
      <c r="AV161" s="79"/>
      <c r="AW161" s="79"/>
      <c r="AX161" s="79"/>
      <c r="AY161" s="79"/>
      <c r="BB161" s="18">
        <f t="shared" si="49"/>
        <v>153</v>
      </c>
      <c r="BC161" s="28"/>
      <c r="BD161" s="64"/>
      <c r="BE161" s="64"/>
      <c r="BF161" s="64"/>
    </row>
    <row r="162" spans="1:58" ht="14.5" thickBot="1">
      <c r="A162" s="74" t="s">
        <v>142</v>
      </c>
      <c r="C162" s="268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41"/>
      <c r="AC162" s="24"/>
      <c r="AD162" s="24"/>
      <c r="AE162" s="24"/>
      <c r="AF162" s="24"/>
      <c r="AG162" s="24"/>
      <c r="AH162" s="24"/>
      <c r="AI162" s="24"/>
      <c r="AJ162" s="24"/>
      <c r="AK162" s="24"/>
      <c r="AQ162" s="44"/>
      <c r="AR162" s="24"/>
      <c r="AS162" s="24"/>
      <c r="AT162" s="24"/>
      <c r="AU162" s="24"/>
      <c r="AV162" s="44"/>
      <c r="AW162" s="44"/>
      <c r="BB162" s="18">
        <f t="shared" si="49"/>
        <v>154</v>
      </c>
      <c r="BC162" s="28"/>
      <c r="BD162" s="64"/>
      <c r="BE162" s="64"/>
      <c r="BF162" s="64"/>
    </row>
    <row r="163" spans="1:58" ht="19.5" thickBot="1">
      <c r="A163" s="69" t="s">
        <v>17</v>
      </c>
      <c r="C163" s="268"/>
      <c r="D163" s="153" t="s">
        <v>36</v>
      </c>
      <c r="E163" s="154"/>
      <c r="F163" s="155">
        <f>IFERROR(IF(F132=0,"",DATE(YEAR(F132),MONTH(F132)+1,1)),"")</f>
        <v>46266</v>
      </c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  <c r="AA163" s="155"/>
      <c r="AB163" s="155"/>
      <c r="AC163" s="155"/>
      <c r="AD163" s="155"/>
      <c r="AE163" s="155"/>
      <c r="AF163" s="155"/>
      <c r="AG163" s="155"/>
      <c r="AH163" s="155"/>
      <c r="AI163" s="155"/>
      <c r="AJ163" s="156"/>
      <c r="AL163" s="29" t="s">
        <v>81</v>
      </c>
      <c r="BB163" s="18">
        <f t="shared" si="49"/>
        <v>155</v>
      </c>
      <c r="BC163" s="28"/>
      <c r="BD163" s="64"/>
      <c r="BE163" s="64"/>
      <c r="BF163" s="64"/>
    </row>
    <row r="164" spans="1:58" ht="19">
      <c r="A164" s="69" t="s">
        <v>17</v>
      </c>
      <c r="C164" s="268"/>
      <c r="D164" s="106" t="s">
        <v>28</v>
      </c>
      <c r="E164" s="107"/>
      <c r="F164" s="30">
        <f t="shared" ref="F164:AG164" si="58">IFERROR(WEEKNUM(F165,2)-WEEKNUM(DATE(YEAR(F165),MONTH(F165),1),2)+1,"")</f>
        <v>1</v>
      </c>
      <c r="G164" s="30">
        <f t="shared" si="58"/>
        <v>1</v>
      </c>
      <c r="H164" s="30">
        <f t="shared" si="58"/>
        <v>1</v>
      </c>
      <c r="I164" s="30">
        <f t="shared" si="58"/>
        <v>1</v>
      </c>
      <c r="J164" s="30">
        <f t="shared" si="58"/>
        <v>1</v>
      </c>
      <c r="K164" s="30">
        <f t="shared" si="58"/>
        <v>1</v>
      </c>
      <c r="L164" s="30">
        <f t="shared" si="58"/>
        <v>2</v>
      </c>
      <c r="M164" s="30">
        <f t="shared" si="58"/>
        <v>2</v>
      </c>
      <c r="N164" s="30">
        <f t="shared" si="58"/>
        <v>2</v>
      </c>
      <c r="O164" s="30">
        <f t="shared" si="58"/>
        <v>2</v>
      </c>
      <c r="P164" s="30">
        <f t="shared" si="58"/>
        <v>2</v>
      </c>
      <c r="Q164" s="30">
        <f t="shared" si="58"/>
        <v>2</v>
      </c>
      <c r="R164" s="30">
        <f t="shared" si="58"/>
        <v>2</v>
      </c>
      <c r="S164" s="30">
        <f t="shared" si="58"/>
        <v>3</v>
      </c>
      <c r="T164" s="30">
        <f t="shared" si="58"/>
        <v>3</v>
      </c>
      <c r="U164" s="30">
        <f t="shared" si="58"/>
        <v>3</v>
      </c>
      <c r="V164" s="30">
        <f t="shared" si="58"/>
        <v>3</v>
      </c>
      <c r="W164" s="30">
        <f t="shared" si="58"/>
        <v>3</v>
      </c>
      <c r="X164" s="30">
        <f t="shared" si="58"/>
        <v>3</v>
      </c>
      <c r="Y164" s="30">
        <f t="shared" si="58"/>
        <v>3</v>
      </c>
      <c r="Z164" s="30">
        <f t="shared" si="58"/>
        <v>4</v>
      </c>
      <c r="AA164" s="30">
        <f t="shared" si="58"/>
        <v>4</v>
      </c>
      <c r="AB164" s="30">
        <f t="shared" si="58"/>
        <v>4</v>
      </c>
      <c r="AC164" s="30">
        <f t="shared" si="58"/>
        <v>4</v>
      </c>
      <c r="AD164" s="30">
        <f t="shared" si="58"/>
        <v>4</v>
      </c>
      <c r="AE164" s="30">
        <f t="shared" si="58"/>
        <v>4</v>
      </c>
      <c r="AF164" s="30">
        <f t="shared" si="58"/>
        <v>4</v>
      </c>
      <c r="AG164" s="30">
        <f t="shared" si="58"/>
        <v>5</v>
      </c>
      <c r="AH164" s="30">
        <f>IF(AH165="","",WEEKNUM(AH165,2)-WEEKNUM(DATE(YEAR(AH165),MONTH(AH165),1),2)+1)</f>
        <v>5</v>
      </c>
      <c r="AI164" s="30">
        <f>IF(AI165="","",WEEKNUM(AI165,2)-WEEKNUM(DATE(YEAR(AI165),MONTH(AI165),1),2)+1)</f>
        <v>5</v>
      </c>
      <c r="AJ164" s="31" t="str">
        <f>IF(AJ165="","",WEEKNUM(AJ165,2)-WEEKNUM(DATE(YEAR(AJ165),MONTH(AJ165),1),2)+1)</f>
        <v/>
      </c>
      <c r="AL164" s="157" t="s">
        <v>100</v>
      </c>
      <c r="AM164" s="158"/>
      <c r="AN164" s="158"/>
      <c r="AO164" s="158"/>
      <c r="AP164" s="158"/>
      <c r="AQ164" s="142" t="s">
        <v>95</v>
      </c>
      <c r="AR164" s="151" t="s">
        <v>78</v>
      </c>
      <c r="AS164" s="151"/>
      <c r="AT164" s="151"/>
      <c r="AU164" s="151"/>
      <c r="AV164" s="142" t="s">
        <v>99</v>
      </c>
      <c r="AW164" s="142" t="s">
        <v>27</v>
      </c>
      <c r="AX164" s="146" t="s">
        <v>106</v>
      </c>
      <c r="AY164" s="148" t="s">
        <v>107</v>
      </c>
      <c r="BB164" s="18">
        <f t="shared" si="49"/>
        <v>156</v>
      </c>
      <c r="BC164" s="28"/>
      <c r="BD164" s="64"/>
      <c r="BE164" s="64"/>
      <c r="BF164" s="64"/>
    </row>
    <row r="165" spans="1:58" ht="19">
      <c r="A165" s="69" t="s">
        <v>17</v>
      </c>
      <c r="C165" s="268"/>
      <c r="D165" s="106" t="s">
        <v>2</v>
      </c>
      <c r="E165" s="107"/>
      <c r="F165" s="32">
        <f>F163</f>
        <v>46266</v>
      </c>
      <c r="G165" s="32">
        <f t="shared" ref="G165:AG165" si="59">IFERROR(F165+1,"")</f>
        <v>46267</v>
      </c>
      <c r="H165" s="32">
        <f t="shared" si="59"/>
        <v>46268</v>
      </c>
      <c r="I165" s="32">
        <f t="shared" si="59"/>
        <v>46269</v>
      </c>
      <c r="J165" s="32">
        <f t="shared" si="59"/>
        <v>46270</v>
      </c>
      <c r="K165" s="32">
        <f t="shared" si="59"/>
        <v>46271</v>
      </c>
      <c r="L165" s="32">
        <f t="shared" si="59"/>
        <v>46272</v>
      </c>
      <c r="M165" s="32">
        <f t="shared" si="59"/>
        <v>46273</v>
      </c>
      <c r="N165" s="32">
        <f t="shared" si="59"/>
        <v>46274</v>
      </c>
      <c r="O165" s="32">
        <f t="shared" si="59"/>
        <v>46275</v>
      </c>
      <c r="P165" s="32">
        <f t="shared" si="59"/>
        <v>46276</v>
      </c>
      <c r="Q165" s="32">
        <f t="shared" si="59"/>
        <v>46277</v>
      </c>
      <c r="R165" s="32">
        <f t="shared" si="59"/>
        <v>46278</v>
      </c>
      <c r="S165" s="32">
        <f t="shared" si="59"/>
        <v>46279</v>
      </c>
      <c r="T165" s="32">
        <f t="shared" si="59"/>
        <v>46280</v>
      </c>
      <c r="U165" s="32">
        <f t="shared" si="59"/>
        <v>46281</v>
      </c>
      <c r="V165" s="32">
        <f t="shared" si="59"/>
        <v>46282</v>
      </c>
      <c r="W165" s="32">
        <f t="shared" si="59"/>
        <v>46283</v>
      </c>
      <c r="X165" s="32">
        <f t="shared" si="59"/>
        <v>46284</v>
      </c>
      <c r="Y165" s="32">
        <f t="shared" si="59"/>
        <v>46285</v>
      </c>
      <c r="Z165" s="32">
        <f t="shared" si="59"/>
        <v>46286</v>
      </c>
      <c r="AA165" s="32">
        <f t="shared" si="59"/>
        <v>46287</v>
      </c>
      <c r="AB165" s="32">
        <f t="shared" si="59"/>
        <v>46288</v>
      </c>
      <c r="AC165" s="32">
        <f t="shared" si="59"/>
        <v>46289</v>
      </c>
      <c r="AD165" s="32">
        <f t="shared" si="59"/>
        <v>46290</v>
      </c>
      <c r="AE165" s="32">
        <f t="shared" si="59"/>
        <v>46291</v>
      </c>
      <c r="AF165" s="32">
        <f t="shared" si="59"/>
        <v>46292</v>
      </c>
      <c r="AG165" s="32">
        <f t="shared" si="59"/>
        <v>46293</v>
      </c>
      <c r="AH165" s="32">
        <f>IFERROR(IF(DAY(AG165+1)=1,"",AG165+1),"")</f>
        <v>46294</v>
      </c>
      <c r="AI165" s="32">
        <f>IFERROR(IF(AND(DAY(AG165+2)&gt;=1,DAY(AG165+2)&lt;=2),"",AG165+2),"")</f>
        <v>46295</v>
      </c>
      <c r="AJ165" s="33" t="str">
        <f>IFERROR(IF(AND(DAY(AG165+3)&gt;=1,DAY(AG165+3)&lt;=3),"",AG165+3),"")</f>
        <v/>
      </c>
      <c r="AL165" s="159"/>
      <c r="AM165" s="160"/>
      <c r="AN165" s="160"/>
      <c r="AO165" s="160"/>
      <c r="AP165" s="160"/>
      <c r="AQ165" s="143"/>
      <c r="AR165" s="169" t="s">
        <v>96</v>
      </c>
      <c r="AS165" s="169" t="s">
        <v>97</v>
      </c>
      <c r="AT165" s="169" t="s">
        <v>101</v>
      </c>
      <c r="AU165" s="169" t="s">
        <v>98</v>
      </c>
      <c r="AV165" s="152"/>
      <c r="AW165" s="143"/>
      <c r="AX165" s="143"/>
      <c r="AY165" s="149"/>
      <c r="BB165" s="18">
        <f t="shared" si="49"/>
        <v>157</v>
      </c>
      <c r="BC165" s="28"/>
      <c r="BD165" s="64"/>
      <c r="BE165" s="64"/>
      <c r="BF165" s="64"/>
    </row>
    <row r="166" spans="1:58" ht="19">
      <c r="A166" s="69" t="s">
        <v>17</v>
      </c>
      <c r="C166" s="268"/>
      <c r="D166" s="106" t="s">
        <v>3</v>
      </c>
      <c r="E166" s="107"/>
      <c r="F166" s="34" t="str">
        <f t="shared" ref="F166:AJ166" si="60">TEXT(F165,"aaa")</f>
        <v>火</v>
      </c>
      <c r="G166" s="34" t="str">
        <f t="shared" si="60"/>
        <v>水</v>
      </c>
      <c r="H166" s="34" t="str">
        <f t="shared" si="60"/>
        <v>木</v>
      </c>
      <c r="I166" s="34" t="str">
        <f t="shared" si="60"/>
        <v>金</v>
      </c>
      <c r="J166" s="34" t="str">
        <f t="shared" si="60"/>
        <v>土</v>
      </c>
      <c r="K166" s="34" t="str">
        <f t="shared" si="60"/>
        <v>日</v>
      </c>
      <c r="L166" s="34" t="str">
        <f t="shared" si="60"/>
        <v>月</v>
      </c>
      <c r="M166" s="34" t="str">
        <f t="shared" si="60"/>
        <v>火</v>
      </c>
      <c r="N166" s="34" t="str">
        <f t="shared" si="60"/>
        <v>水</v>
      </c>
      <c r="O166" s="34" t="str">
        <f t="shared" si="60"/>
        <v>木</v>
      </c>
      <c r="P166" s="34" t="str">
        <f t="shared" si="60"/>
        <v>金</v>
      </c>
      <c r="Q166" s="34" t="str">
        <f t="shared" si="60"/>
        <v>土</v>
      </c>
      <c r="R166" s="34" t="str">
        <f t="shared" si="60"/>
        <v>日</v>
      </c>
      <c r="S166" s="34" t="str">
        <f t="shared" si="60"/>
        <v>月</v>
      </c>
      <c r="T166" s="34" t="str">
        <f t="shared" si="60"/>
        <v>火</v>
      </c>
      <c r="U166" s="34" t="str">
        <f t="shared" si="60"/>
        <v>水</v>
      </c>
      <c r="V166" s="34" t="str">
        <f t="shared" si="60"/>
        <v>木</v>
      </c>
      <c r="W166" s="34" t="str">
        <f t="shared" si="60"/>
        <v>金</v>
      </c>
      <c r="X166" s="34" t="str">
        <f t="shared" si="60"/>
        <v>土</v>
      </c>
      <c r="Y166" s="34" t="str">
        <f t="shared" si="60"/>
        <v>日</v>
      </c>
      <c r="Z166" s="34" t="str">
        <f t="shared" si="60"/>
        <v>月</v>
      </c>
      <c r="AA166" s="34" t="str">
        <f t="shared" si="60"/>
        <v>火</v>
      </c>
      <c r="AB166" s="34" t="str">
        <f t="shared" si="60"/>
        <v>水</v>
      </c>
      <c r="AC166" s="34" t="str">
        <f t="shared" si="60"/>
        <v>木</v>
      </c>
      <c r="AD166" s="34" t="str">
        <f t="shared" si="60"/>
        <v>金</v>
      </c>
      <c r="AE166" s="34" t="str">
        <f t="shared" si="60"/>
        <v>土</v>
      </c>
      <c r="AF166" s="34" t="str">
        <f t="shared" si="60"/>
        <v>日</v>
      </c>
      <c r="AG166" s="34" t="str">
        <f t="shared" si="60"/>
        <v>月</v>
      </c>
      <c r="AH166" s="34" t="str">
        <f t="shared" si="60"/>
        <v>火</v>
      </c>
      <c r="AI166" s="34" t="str">
        <f t="shared" si="60"/>
        <v>水</v>
      </c>
      <c r="AJ166" s="35" t="str">
        <f t="shared" si="60"/>
        <v/>
      </c>
      <c r="AL166" s="159"/>
      <c r="AM166" s="160"/>
      <c r="AN166" s="160"/>
      <c r="AO166" s="160"/>
      <c r="AP166" s="160"/>
      <c r="AQ166" s="143"/>
      <c r="AR166" s="170"/>
      <c r="AS166" s="172"/>
      <c r="AT166" s="170"/>
      <c r="AU166" s="170"/>
      <c r="AV166" s="152"/>
      <c r="AW166" s="143"/>
      <c r="AX166" s="143"/>
      <c r="AY166" s="149"/>
      <c r="BB166" s="18">
        <f t="shared" si="49"/>
        <v>158</v>
      </c>
      <c r="BC166" s="28"/>
      <c r="BD166" s="64"/>
      <c r="BE166" s="64"/>
      <c r="BF166" s="64"/>
    </row>
    <row r="167" spans="1:58" ht="19">
      <c r="A167" s="69" t="s">
        <v>17</v>
      </c>
      <c r="C167" s="268"/>
      <c r="D167" s="106" t="s">
        <v>8</v>
      </c>
      <c r="E167" s="107"/>
      <c r="F167" s="36" t="s">
        <v>21</v>
      </c>
      <c r="G167" s="36" t="s">
        <v>21</v>
      </c>
      <c r="H167" s="36" t="s">
        <v>21</v>
      </c>
      <c r="I167" s="36" t="s">
        <v>23</v>
      </c>
      <c r="J167" s="36" t="s">
        <v>22</v>
      </c>
      <c r="K167" s="36" t="s">
        <v>22</v>
      </c>
      <c r="L167" s="36" t="s">
        <v>22</v>
      </c>
      <c r="M167" s="36" t="s">
        <v>22</v>
      </c>
      <c r="N167" s="36" t="s">
        <v>23</v>
      </c>
      <c r="O167" s="36" t="s">
        <v>21</v>
      </c>
      <c r="P167" s="36" t="s">
        <v>21</v>
      </c>
      <c r="Q167" s="36" t="s">
        <v>21</v>
      </c>
      <c r="R167" s="36" t="s">
        <v>21</v>
      </c>
      <c r="S167" s="36" t="s">
        <v>23</v>
      </c>
      <c r="T167" s="36" t="s">
        <v>22</v>
      </c>
      <c r="U167" s="36" t="s">
        <v>23</v>
      </c>
      <c r="V167" s="36" t="s">
        <v>22</v>
      </c>
      <c r="W167" s="36" t="s">
        <v>21</v>
      </c>
      <c r="X167" s="36" t="s">
        <v>21</v>
      </c>
      <c r="Y167" s="36" t="s">
        <v>22</v>
      </c>
      <c r="Z167" s="36" t="s">
        <v>22</v>
      </c>
      <c r="AA167" s="36" t="s">
        <v>21</v>
      </c>
      <c r="AB167" s="36" t="s">
        <v>21</v>
      </c>
      <c r="AC167" s="36" t="s">
        <v>23</v>
      </c>
      <c r="AD167" s="36" t="s">
        <v>22</v>
      </c>
      <c r="AE167" s="36" t="s">
        <v>23</v>
      </c>
      <c r="AF167" s="36" t="s">
        <v>22</v>
      </c>
      <c r="AG167" s="36" t="s">
        <v>21</v>
      </c>
      <c r="AH167" s="36" t="s">
        <v>21</v>
      </c>
      <c r="AI167" s="36" t="s">
        <v>21</v>
      </c>
      <c r="AJ167" s="37"/>
      <c r="AL167" s="159"/>
      <c r="AM167" s="160"/>
      <c r="AN167" s="160"/>
      <c r="AO167" s="160"/>
      <c r="AP167" s="160"/>
      <c r="AQ167" s="143"/>
      <c r="AR167" s="170"/>
      <c r="AS167" s="172"/>
      <c r="AT167" s="170"/>
      <c r="AU167" s="170"/>
      <c r="AV167" s="152"/>
      <c r="AW167" s="143"/>
      <c r="AX167" s="143"/>
      <c r="AY167" s="149"/>
      <c r="BB167" s="18">
        <f t="shared" si="49"/>
        <v>159</v>
      </c>
      <c r="BC167" s="28"/>
      <c r="BD167" s="64"/>
      <c r="BE167" s="64"/>
      <c r="BF167" s="64"/>
    </row>
    <row r="168" spans="1:58" ht="18.75" customHeight="1">
      <c r="A168" s="69" t="s">
        <v>17</v>
      </c>
      <c r="C168" s="268"/>
      <c r="D168" s="163" t="s">
        <v>7</v>
      </c>
      <c r="E168" s="164"/>
      <c r="F168" s="120"/>
      <c r="G168" s="120"/>
      <c r="H168" s="120"/>
      <c r="I168" s="120"/>
      <c r="J168" s="120"/>
      <c r="K168" s="120"/>
      <c r="L168" s="120" t="s">
        <v>51</v>
      </c>
      <c r="M168" s="120" t="s">
        <v>51</v>
      </c>
      <c r="N168" s="269" t="s">
        <v>152</v>
      </c>
      <c r="O168" s="120"/>
      <c r="P168" s="120"/>
      <c r="Q168" s="269" t="s">
        <v>123</v>
      </c>
      <c r="R168" s="120"/>
      <c r="S168" s="120" t="s">
        <v>57</v>
      </c>
      <c r="T168" s="120" t="s">
        <v>51</v>
      </c>
      <c r="U168" s="120"/>
      <c r="V168" s="120" t="s">
        <v>51</v>
      </c>
      <c r="W168" s="120"/>
      <c r="X168" s="269" t="s">
        <v>123</v>
      </c>
      <c r="Y168" s="120"/>
      <c r="Z168" s="120"/>
      <c r="AA168" s="120" t="s">
        <v>58</v>
      </c>
      <c r="AB168" s="120"/>
      <c r="AC168" s="120"/>
      <c r="AD168" s="120" t="s">
        <v>51</v>
      </c>
      <c r="AE168" s="120"/>
      <c r="AF168" s="120"/>
      <c r="AG168" s="269" t="s">
        <v>73</v>
      </c>
      <c r="AH168" s="120"/>
      <c r="AI168" s="120"/>
      <c r="AJ168" s="123"/>
      <c r="AL168" s="159"/>
      <c r="AM168" s="160"/>
      <c r="AN168" s="160"/>
      <c r="AO168" s="160"/>
      <c r="AP168" s="160"/>
      <c r="AQ168" s="143"/>
      <c r="AR168" s="170"/>
      <c r="AS168" s="172"/>
      <c r="AT168" s="170"/>
      <c r="AU168" s="170"/>
      <c r="AV168" s="152"/>
      <c r="AW168" s="143"/>
      <c r="AX168" s="143"/>
      <c r="AY168" s="149"/>
      <c r="BB168" s="18">
        <f t="shared" si="49"/>
        <v>160</v>
      </c>
      <c r="BC168" s="28"/>
      <c r="BD168" s="64"/>
      <c r="BE168" s="64"/>
      <c r="BF168" s="64"/>
    </row>
    <row r="169" spans="1:58" ht="19">
      <c r="A169" s="69" t="s">
        <v>17</v>
      </c>
      <c r="C169" s="268"/>
      <c r="D169" s="165"/>
      <c r="E169" s="166"/>
      <c r="F169" s="121"/>
      <c r="G169" s="121"/>
      <c r="H169" s="121"/>
      <c r="I169" s="121"/>
      <c r="J169" s="121"/>
      <c r="K169" s="121"/>
      <c r="L169" s="121"/>
      <c r="M169" s="121"/>
      <c r="N169" s="270"/>
      <c r="O169" s="121"/>
      <c r="P169" s="121"/>
      <c r="Q169" s="270"/>
      <c r="R169" s="121"/>
      <c r="S169" s="121"/>
      <c r="T169" s="121"/>
      <c r="U169" s="121"/>
      <c r="V169" s="121"/>
      <c r="W169" s="121"/>
      <c r="X169" s="270"/>
      <c r="Y169" s="121"/>
      <c r="Z169" s="121"/>
      <c r="AA169" s="121"/>
      <c r="AB169" s="121"/>
      <c r="AC169" s="121"/>
      <c r="AD169" s="121"/>
      <c r="AE169" s="121"/>
      <c r="AF169" s="121"/>
      <c r="AG169" s="270"/>
      <c r="AH169" s="121"/>
      <c r="AI169" s="121"/>
      <c r="AJ169" s="124"/>
      <c r="AL169" s="159"/>
      <c r="AM169" s="160"/>
      <c r="AN169" s="160"/>
      <c r="AO169" s="160"/>
      <c r="AP169" s="160"/>
      <c r="AQ169" s="143"/>
      <c r="AR169" s="170"/>
      <c r="AS169" s="172"/>
      <c r="AT169" s="170"/>
      <c r="AU169" s="171"/>
      <c r="AV169" s="144"/>
      <c r="AW169" s="144"/>
      <c r="AX169" s="143"/>
      <c r="AY169" s="149"/>
      <c r="BB169" s="18">
        <f t="shared" si="49"/>
        <v>161</v>
      </c>
      <c r="BC169" s="28"/>
      <c r="BD169" s="64"/>
      <c r="BE169" s="64"/>
      <c r="BF169" s="64"/>
    </row>
    <row r="170" spans="1:58" ht="19">
      <c r="A170" s="69" t="s">
        <v>17</v>
      </c>
      <c r="C170" s="268"/>
      <c r="D170" s="165"/>
      <c r="E170" s="166"/>
      <c r="F170" s="121"/>
      <c r="G170" s="121"/>
      <c r="H170" s="121"/>
      <c r="I170" s="121"/>
      <c r="J170" s="121"/>
      <c r="K170" s="121"/>
      <c r="L170" s="121"/>
      <c r="M170" s="121"/>
      <c r="N170" s="270"/>
      <c r="O170" s="121"/>
      <c r="P170" s="121"/>
      <c r="Q170" s="270"/>
      <c r="R170" s="121"/>
      <c r="S170" s="121"/>
      <c r="T170" s="121"/>
      <c r="U170" s="121"/>
      <c r="V170" s="121"/>
      <c r="W170" s="121"/>
      <c r="X170" s="270"/>
      <c r="Y170" s="121"/>
      <c r="Z170" s="121"/>
      <c r="AA170" s="121"/>
      <c r="AB170" s="121"/>
      <c r="AC170" s="121"/>
      <c r="AD170" s="121"/>
      <c r="AE170" s="121"/>
      <c r="AF170" s="121"/>
      <c r="AG170" s="270"/>
      <c r="AH170" s="121"/>
      <c r="AI170" s="121"/>
      <c r="AJ170" s="124"/>
      <c r="AL170" s="161"/>
      <c r="AM170" s="162"/>
      <c r="AN170" s="162"/>
      <c r="AO170" s="162"/>
      <c r="AP170" s="162"/>
      <c r="AQ170" s="145"/>
      <c r="AR170" s="171"/>
      <c r="AS170" s="171"/>
      <c r="AT170" s="171"/>
      <c r="AU170" s="171"/>
      <c r="AV170" s="145"/>
      <c r="AW170" s="145"/>
      <c r="AX170" s="143"/>
      <c r="AY170" s="149"/>
      <c r="BB170" s="18">
        <f t="shared" si="49"/>
        <v>162</v>
      </c>
      <c r="BC170" s="28"/>
      <c r="BD170" s="64"/>
      <c r="BE170" s="64"/>
      <c r="BF170" s="64"/>
    </row>
    <row r="171" spans="1:58" ht="19">
      <c r="A171" s="69" t="s">
        <v>17</v>
      </c>
      <c r="C171" s="268"/>
      <c r="D171" s="165"/>
      <c r="E171" s="166"/>
      <c r="F171" s="121"/>
      <c r="G171" s="121"/>
      <c r="H171" s="121"/>
      <c r="I171" s="121"/>
      <c r="J171" s="121"/>
      <c r="K171" s="121"/>
      <c r="L171" s="121"/>
      <c r="M171" s="121"/>
      <c r="N171" s="270"/>
      <c r="O171" s="121"/>
      <c r="P171" s="121"/>
      <c r="Q171" s="270"/>
      <c r="R171" s="121"/>
      <c r="S171" s="121"/>
      <c r="T171" s="121"/>
      <c r="U171" s="121"/>
      <c r="V171" s="121"/>
      <c r="W171" s="121"/>
      <c r="X171" s="270"/>
      <c r="Y171" s="121"/>
      <c r="Z171" s="121"/>
      <c r="AA171" s="121"/>
      <c r="AB171" s="121"/>
      <c r="AC171" s="121"/>
      <c r="AD171" s="121"/>
      <c r="AE171" s="121"/>
      <c r="AF171" s="121"/>
      <c r="AG171" s="270"/>
      <c r="AH171" s="121"/>
      <c r="AI171" s="121"/>
      <c r="AJ171" s="124"/>
      <c r="AL171" s="126"/>
      <c r="AM171" s="127"/>
      <c r="AN171" s="127"/>
      <c r="AO171" s="127"/>
      <c r="AP171" s="127"/>
      <c r="AQ171" s="55" t="s">
        <v>30</v>
      </c>
      <c r="AR171" s="55" t="s">
        <v>17</v>
      </c>
      <c r="AS171" s="55" t="s">
        <v>12</v>
      </c>
      <c r="AT171" s="55" t="s">
        <v>149</v>
      </c>
      <c r="AU171" s="55" t="s">
        <v>14</v>
      </c>
      <c r="AV171" s="55" t="s">
        <v>20</v>
      </c>
      <c r="AW171" s="55" t="s">
        <v>34</v>
      </c>
      <c r="AX171" s="147"/>
      <c r="AY171" s="149"/>
      <c r="BB171" s="18">
        <f t="shared" si="49"/>
        <v>163</v>
      </c>
      <c r="BC171" s="28"/>
      <c r="BD171" s="64"/>
      <c r="BE171" s="64"/>
      <c r="BF171" s="64"/>
    </row>
    <row r="172" spans="1:58" ht="19">
      <c r="A172" s="69" t="s">
        <v>17</v>
      </c>
      <c r="C172" s="268"/>
      <c r="D172" s="165"/>
      <c r="E172" s="166"/>
      <c r="F172" s="121"/>
      <c r="G172" s="121"/>
      <c r="H172" s="121"/>
      <c r="I172" s="121"/>
      <c r="J172" s="121"/>
      <c r="K172" s="121"/>
      <c r="L172" s="121"/>
      <c r="M172" s="121"/>
      <c r="N172" s="270"/>
      <c r="O172" s="121"/>
      <c r="P172" s="121"/>
      <c r="Q172" s="270"/>
      <c r="R172" s="121"/>
      <c r="S172" s="121"/>
      <c r="T172" s="121"/>
      <c r="U172" s="121"/>
      <c r="V172" s="121"/>
      <c r="W172" s="121"/>
      <c r="X172" s="270"/>
      <c r="Y172" s="121"/>
      <c r="Z172" s="121"/>
      <c r="AA172" s="121"/>
      <c r="AB172" s="121"/>
      <c r="AC172" s="121"/>
      <c r="AD172" s="121"/>
      <c r="AE172" s="121"/>
      <c r="AF172" s="121"/>
      <c r="AG172" s="270"/>
      <c r="AH172" s="121"/>
      <c r="AI172" s="121"/>
      <c r="AJ172" s="124"/>
      <c r="AL172" s="128" t="s">
        <v>102</v>
      </c>
      <c r="AM172" s="129"/>
      <c r="AN172" s="110">
        <v>1</v>
      </c>
      <c r="AO172" s="109"/>
      <c r="AP172" s="109"/>
      <c r="AQ172" s="56">
        <f>IF(COUNTIF(F176:AJ176,"")=31,0,COUNTIFS(F164:AJ164,AN172,F176:AJ176,"")+COUNTIFS(F164:AJ164,AN172,F176:AJ176,"■")+COUNTIFS(F164:AJ164,AN172,F176:AJ176,"★")+COUNTIFS(F164:AJ164,AN172,F176:AJ176,"▲")+COUNTIFS(F164:AJ164,AN172,F176:AJ176,"◎"))</f>
        <v>6</v>
      </c>
      <c r="AR172" s="56">
        <f>IF(COUNTIF(F176:AJ176,"")=31,0,COUNTIFS(F164:AJ164,AN172,F176:AJ176,"■"))</f>
        <v>2</v>
      </c>
      <c r="AS172" s="56">
        <f>IF(COUNTIF(F176:AJ176,"")=31,0,COUNTIFS(F164:AJ164,AN172,F176:AJ176,"★"))</f>
        <v>0</v>
      </c>
      <c r="AT172" s="56">
        <f>IF(COUNTIF(F176:AJ176,"")=31,0,COUNTIFS(F164:AJ164,AN172,F176:AJ176,"▲"))</f>
        <v>0</v>
      </c>
      <c r="AU172" s="56">
        <f>IF(COUNTIF(F176:AJ176,"")=31,0,COUNTIFS(F164:AJ164,AN172,F176:AJ176,"◎"))</f>
        <v>0</v>
      </c>
      <c r="AV172" s="56">
        <f t="shared" ref="AV172:AV177" si="61">SUM(AR172,AS172,AT172,AU172)</f>
        <v>2</v>
      </c>
      <c r="AW172" s="57">
        <f t="shared" ref="AW172:AW179" si="62">IFERROR(ROUNDDOWN(AV172/AQ172,3),"***")</f>
        <v>0.33300000000000002</v>
      </c>
      <c r="AX172" s="36" t="s">
        <v>6</v>
      </c>
      <c r="AY172" s="140" t="str">
        <f>IF(COUNTA(AX172:AX177)=0,"",IF(AND(COUNTIF(AX172:AX177,"○")=0,COUNTIF(AX172:AX177,"×")=0),"－",IF(COUNTIF(AX172:AX177,"×")&gt;=1,"×","○")))</f>
        <v>×</v>
      </c>
      <c r="BB172" s="92">
        <f t="shared" si="49"/>
        <v>164</v>
      </c>
      <c r="BC172" s="93">
        <f>IF(COUNTIF(F176:AJ176,"")=31,"",F163)</f>
        <v>46266</v>
      </c>
      <c r="BD172" s="94" t="str">
        <f>AY172</f>
        <v>×</v>
      </c>
      <c r="BE172" s="95" t="str">
        <f>IF(AY178=0,"",AY178)</f>
        <v>○</v>
      </c>
      <c r="BF172" s="95" t="str">
        <f>IF(AY179=0,"",AY179)</f>
        <v>○</v>
      </c>
    </row>
    <row r="173" spans="1:58" ht="19">
      <c r="A173" s="69" t="s">
        <v>17</v>
      </c>
      <c r="C173" s="268"/>
      <c r="D173" s="165"/>
      <c r="E173" s="166"/>
      <c r="F173" s="121"/>
      <c r="G173" s="121"/>
      <c r="H173" s="121"/>
      <c r="I173" s="121"/>
      <c r="J173" s="121"/>
      <c r="K173" s="121"/>
      <c r="L173" s="121"/>
      <c r="M173" s="121"/>
      <c r="N173" s="270"/>
      <c r="O173" s="121"/>
      <c r="P173" s="121"/>
      <c r="Q173" s="270"/>
      <c r="R173" s="121"/>
      <c r="S173" s="121"/>
      <c r="T173" s="121"/>
      <c r="U173" s="121"/>
      <c r="V173" s="121"/>
      <c r="W173" s="121"/>
      <c r="X173" s="270"/>
      <c r="Y173" s="121"/>
      <c r="Z173" s="121"/>
      <c r="AA173" s="121"/>
      <c r="AB173" s="121"/>
      <c r="AC173" s="121"/>
      <c r="AD173" s="121"/>
      <c r="AE173" s="121"/>
      <c r="AF173" s="121"/>
      <c r="AG173" s="270"/>
      <c r="AH173" s="121"/>
      <c r="AI173" s="121"/>
      <c r="AJ173" s="124"/>
      <c r="AL173" s="130"/>
      <c r="AM173" s="129"/>
      <c r="AN173" s="108">
        <v>2</v>
      </c>
      <c r="AO173" s="109"/>
      <c r="AP173" s="109"/>
      <c r="AQ173" s="56">
        <f>IF(COUNTIF(F176:AJ176,"")=31,0,COUNTIFS(F164:AJ164,AN173,F176:AJ176,"")+COUNTIFS(F164:AJ164,AN173,F176:AJ176,"■")+COUNTIFS(F164:AJ164,AN173,F176:AJ176,"★")+COUNTIFS(F164:AJ164,AN173,F176:AJ176,"▲")+COUNTIFS(F164:AJ164,AN173,F176:AJ176,"◎"))</f>
        <v>7</v>
      </c>
      <c r="AR173" s="56">
        <f>IF(COUNTIF(F176:AJ176,"")=31,0,COUNTIFS(F164:AJ164,AN173,F176:AJ176,"■"))</f>
        <v>1</v>
      </c>
      <c r="AS173" s="56">
        <f>IF(COUNTIF(F176:AJ176,"")=31,0,COUNTIFS(F164:AJ164,AN173,F176:AJ176,"★"))</f>
        <v>0</v>
      </c>
      <c r="AT173" s="56">
        <f>IF(COUNTIF(F176:AJ176,"")=31,0,COUNTIFS(F164:AJ164,AN173,F176:AJ176,"▲"))</f>
        <v>2</v>
      </c>
      <c r="AU173" s="56">
        <f>IF(COUNTIF(F176:AJ176,"")=31,0,COUNTIFS(F164:AJ164,AN173,F176:AJ176,"◎"))</f>
        <v>1</v>
      </c>
      <c r="AV173" s="56">
        <f t="shared" si="61"/>
        <v>4</v>
      </c>
      <c r="AW173" s="57">
        <f t="shared" si="62"/>
        <v>0.57099999999999995</v>
      </c>
      <c r="AX173" s="36" t="s">
        <v>6</v>
      </c>
      <c r="AY173" s="141"/>
      <c r="BB173" s="18">
        <f t="shared" si="49"/>
        <v>165</v>
      </c>
      <c r="BC173" s="28"/>
      <c r="BD173" s="73"/>
      <c r="BE173" s="64"/>
      <c r="BF173" s="64"/>
    </row>
    <row r="174" spans="1:58" ht="19">
      <c r="A174" s="69" t="s">
        <v>17</v>
      </c>
      <c r="D174" s="167"/>
      <c r="E174" s="168"/>
      <c r="F174" s="122"/>
      <c r="G174" s="122"/>
      <c r="H174" s="122"/>
      <c r="I174" s="122"/>
      <c r="J174" s="122"/>
      <c r="K174" s="122"/>
      <c r="L174" s="122"/>
      <c r="M174" s="122"/>
      <c r="N174" s="271"/>
      <c r="O174" s="122"/>
      <c r="P174" s="122"/>
      <c r="Q174" s="271"/>
      <c r="R174" s="122"/>
      <c r="S174" s="122"/>
      <c r="T174" s="122"/>
      <c r="U174" s="122"/>
      <c r="V174" s="122"/>
      <c r="W174" s="122"/>
      <c r="X174" s="271"/>
      <c r="Y174" s="122"/>
      <c r="Z174" s="122"/>
      <c r="AA174" s="122"/>
      <c r="AB174" s="122"/>
      <c r="AC174" s="122"/>
      <c r="AD174" s="122"/>
      <c r="AE174" s="122"/>
      <c r="AF174" s="122"/>
      <c r="AG174" s="271"/>
      <c r="AH174" s="122"/>
      <c r="AI174" s="122"/>
      <c r="AJ174" s="125"/>
      <c r="AL174" s="130"/>
      <c r="AM174" s="129"/>
      <c r="AN174" s="110">
        <v>3</v>
      </c>
      <c r="AO174" s="109"/>
      <c r="AP174" s="109"/>
      <c r="AQ174" s="56">
        <f>IF(COUNTIF(F176:AJ176,"")=31,0,COUNTIFS(F164:AJ164,AN174,F176:AJ176,"")+COUNTIFS(F164:AJ164,AN174,F176:AJ176,"■")+COUNTIFS(F164:AJ164,AN174,F176:AJ176,"★")+COUNTIFS(F164:AJ164,AN174,F176:AJ176,"▲")+COUNTIFS(F166:AJ166,AN174,F176:AJ176,"◎"))</f>
        <v>7</v>
      </c>
      <c r="AR174" s="56">
        <f>IF(COUNTIF(F176:AJ176,"")=31,0,COUNTIFS(F164:AJ164,AN174,F176:AJ176,"■"))</f>
        <v>1</v>
      </c>
      <c r="AS174" s="56">
        <f>IF(COUNTIF(F176:AJ176,"")=31,0,COUNTIFS(F164:AJ164,AN174,F176:AJ176,"★"))</f>
        <v>1</v>
      </c>
      <c r="AT174" s="56">
        <f>IF(COUNTIF(F176:AJ176,"")=31,0,COUNTIFS(F164:AJ164,AN174,F176:AJ176,"▲"))</f>
        <v>2</v>
      </c>
      <c r="AU174" s="56">
        <f>IF(COUNTIF(F176:AJ176,"")=31,0,COUNTIFS(F164:AJ164,AN174,F176:AJ176,"◎"))</f>
        <v>0</v>
      </c>
      <c r="AV174" s="56">
        <f t="shared" si="61"/>
        <v>4</v>
      </c>
      <c r="AW174" s="57">
        <f t="shared" si="62"/>
        <v>0.57099999999999995</v>
      </c>
      <c r="AX174" s="36" t="s">
        <v>42</v>
      </c>
      <c r="AY174" s="141"/>
      <c r="BB174" s="18">
        <f t="shared" si="49"/>
        <v>166</v>
      </c>
      <c r="BC174" s="28"/>
      <c r="BD174" s="73"/>
      <c r="BE174" s="64"/>
      <c r="BF174" s="64"/>
    </row>
    <row r="175" spans="1:58" ht="19">
      <c r="A175" s="69" t="s">
        <v>17</v>
      </c>
      <c r="D175" s="106" t="s">
        <v>4</v>
      </c>
      <c r="E175" s="107"/>
      <c r="F175" s="36"/>
      <c r="G175" s="36"/>
      <c r="H175" s="36"/>
      <c r="I175" s="36"/>
      <c r="J175" s="36" t="s">
        <v>138</v>
      </c>
      <c r="K175" s="36" t="s">
        <v>138</v>
      </c>
      <c r="L175" s="36"/>
      <c r="M175" s="36"/>
      <c r="N175" s="36"/>
      <c r="O175" s="36"/>
      <c r="P175" s="36"/>
      <c r="Q175" s="36" t="s">
        <v>138</v>
      </c>
      <c r="R175" s="36" t="s">
        <v>138</v>
      </c>
      <c r="S175" s="36" t="s">
        <v>18</v>
      </c>
      <c r="T175" s="36"/>
      <c r="U175" s="36"/>
      <c r="V175" s="36"/>
      <c r="W175" s="36"/>
      <c r="X175" s="36" t="s">
        <v>138</v>
      </c>
      <c r="Y175" s="36" t="s">
        <v>138</v>
      </c>
      <c r="Z175" s="36"/>
      <c r="AA175" s="38" t="s">
        <v>18</v>
      </c>
      <c r="AB175" s="36"/>
      <c r="AC175" s="36"/>
      <c r="AD175" s="36"/>
      <c r="AE175" s="36" t="s">
        <v>138</v>
      </c>
      <c r="AF175" s="36" t="s">
        <v>138</v>
      </c>
      <c r="AG175" s="36"/>
      <c r="AH175" s="36"/>
      <c r="AI175" s="36"/>
      <c r="AJ175" s="37"/>
      <c r="AL175" s="130"/>
      <c r="AM175" s="129"/>
      <c r="AN175" s="108">
        <v>4</v>
      </c>
      <c r="AO175" s="109"/>
      <c r="AP175" s="109"/>
      <c r="AQ175" s="56">
        <f>IF(COUNTIF(F176:AJ176,"")=31,0,COUNTIFS(F164:AJ164,AN175,F176:AJ176,"")+COUNTIFS(F164:AJ164,AN175,F176:AJ176,"■")+COUNTIFS(F164:AJ164,AN175,F176:AJ176,"★")+COUNTIFS(F164:AJ164,AN175,F176:AJ176,"▲")+COUNTIFS(F164:AJ164,AN175,F176:AJ176,"◎"))</f>
        <v>7</v>
      </c>
      <c r="AR175" s="56">
        <f>IF(COUNTIF(F176:AJ176,"")=31,0,COUNTIFS(F164:AJ164,AN175,F176:AJ176,"■"))</f>
        <v>0</v>
      </c>
      <c r="AS175" s="56">
        <f>COUNTIFS(F164:AJ164,AN175,F176:AJ176,"★")</f>
        <v>1</v>
      </c>
      <c r="AT175" s="56">
        <f>IF(COUNTIF(F176:AJ176,"")=31,0,COUNTIFS(F164:AJ164,AN175,F176:AJ176,"▲"))</f>
        <v>1</v>
      </c>
      <c r="AU175" s="56">
        <f>COUNTIFS(F164:AJ164,AN175,F176:AJ176,"◎")</f>
        <v>0</v>
      </c>
      <c r="AV175" s="56">
        <f t="shared" si="61"/>
        <v>2</v>
      </c>
      <c r="AW175" s="57">
        <f t="shared" si="62"/>
        <v>0.28499999999999998</v>
      </c>
      <c r="AX175" s="36" t="s">
        <v>6</v>
      </c>
      <c r="AY175" s="141"/>
      <c r="BB175" s="18">
        <f t="shared" si="49"/>
        <v>167</v>
      </c>
      <c r="BC175" s="28"/>
      <c r="BD175" s="73"/>
      <c r="BE175" s="64"/>
      <c r="BF175" s="64"/>
    </row>
    <row r="176" spans="1:58" ht="19">
      <c r="A176" s="69" t="s">
        <v>17</v>
      </c>
      <c r="D176" s="106" t="s">
        <v>5</v>
      </c>
      <c r="E176" s="107"/>
      <c r="F176" s="36"/>
      <c r="G176" s="36"/>
      <c r="H176" s="36"/>
      <c r="I176" s="36"/>
      <c r="J176" s="36" t="s">
        <v>16</v>
      </c>
      <c r="K176" s="36" t="s">
        <v>16</v>
      </c>
      <c r="L176" s="36" t="s">
        <v>148</v>
      </c>
      <c r="M176" s="36" t="s">
        <v>148</v>
      </c>
      <c r="N176" s="36" t="s">
        <v>13</v>
      </c>
      <c r="O176" s="36"/>
      <c r="P176" s="36"/>
      <c r="Q176" s="36"/>
      <c r="R176" s="36" t="s">
        <v>16</v>
      </c>
      <c r="S176" s="36" t="s">
        <v>15</v>
      </c>
      <c r="T176" s="39" t="s">
        <v>148</v>
      </c>
      <c r="U176" s="39"/>
      <c r="V176" s="39" t="s">
        <v>148</v>
      </c>
      <c r="W176" s="39"/>
      <c r="X176" s="39"/>
      <c r="Y176" s="39" t="s">
        <v>16</v>
      </c>
      <c r="Z176" s="39"/>
      <c r="AA176" s="39" t="s">
        <v>15</v>
      </c>
      <c r="AB176" s="39"/>
      <c r="AC176" s="39"/>
      <c r="AD176" s="39" t="s">
        <v>148</v>
      </c>
      <c r="AE176" s="39"/>
      <c r="AF176" s="39"/>
      <c r="AG176" s="39" t="s">
        <v>13</v>
      </c>
      <c r="AH176" s="39"/>
      <c r="AI176" s="104"/>
      <c r="AJ176" s="105"/>
      <c r="AL176" s="130"/>
      <c r="AM176" s="129"/>
      <c r="AN176" s="110">
        <v>5</v>
      </c>
      <c r="AO176" s="109"/>
      <c r="AP176" s="109"/>
      <c r="AQ176" s="56">
        <f>IF(COUNTIF(F176:AJ176,"")=31,0,COUNTIFS(F164:AJ164,AN176,F176:AJ176,"")+COUNTIFS(F164:AJ164,AN176,F176:AJ176,"■")+COUNTIFS(F164:AJ164,AN176,F176:AJ176,"★")+COUNTIFS(F164:AJ164,AN176,F176:AJ176,"▲")+COUNTIFS(F164:AJ164,AN176,F176:AJ176,"◎"))</f>
        <v>3</v>
      </c>
      <c r="AR176" s="56">
        <f>IF(COUNTIF(F176:AJ176,"")=31,0,COUNTIFS(F164:AJ164,AN176,F176:AJ176,"■"))</f>
        <v>0</v>
      </c>
      <c r="AS176" s="56">
        <f>IF(COUNTIF(F176:AJ176,"")=31,0,COUNTIFS(F164:AJ164,AN176,F176:AJ176,"★"))</f>
        <v>0</v>
      </c>
      <c r="AT176" s="56">
        <f>IF(COUNTIF(F176:AJ176,"")=31,0,COUNTIFS(F164:AJ164,AN176,F176:AJ176,"▲"))</f>
        <v>0</v>
      </c>
      <c r="AU176" s="56">
        <f>IF(COUNTIF(F176:AJ176,"")=31,0,COUNTIFS(F164:AJ164,AN176,F176:AJ176,"◎"))</f>
        <v>1</v>
      </c>
      <c r="AV176" s="56">
        <f t="shared" si="61"/>
        <v>1</v>
      </c>
      <c r="AW176" s="57">
        <f t="shared" si="62"/>
        <v>0.33300000000000002</v>
      </c>
      <c r="AX176" s="36" t="s">
        <v>6</v>
      </c>
      <c r="AY176" s="141"/>
      <c r="BB176" s="18">
        <f t="shared" si="49"/>
        <v>168</v>
      </c>
      <c r="BC176" s="28"/>
      <c r="BD176" s="73"/>
      <c r="BE176" s="64"/>
      <c r="BF176" s="64"/>
    </row>
    <row r="177" spans="1:58" ht="19">
      <c r="A177" s="69" t="s">
        <v>17</v>
      </c>
      <c r="D177" s="111" t="s">
        <v>0</v>
      </c>
      <c r="E177" s="207"/>
      <c r="F177" s="117" t="s">
        <v>159</v>
      </c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9"/>
      <c r="AK177" s="42"/>
      <c r="AL177" s="130"/>
      <c r="AM177" s="129"/>
      <c r="AN177" s="108">
        <v>6</v>
      </c>
      <c r="AO177" s="109"/>
      <c r="AP177" s="109"/>
      <c r="AQ177" s="56">
        <f>IF(COUNTIF(F176:AJ176,"")=31,0,COUNTIFS(F164:AJ164,AN177,F176:AJ176,"")+COUNTIFS(F164:AJ164,AN177,F176:AJ176,"■")+COUNTIFS(F164:AJ164,AN177,F176:AJ176,"★")+COUNTIFS(F164:AJ164,AN177,F176:AJ176,"▲")+COUNTIFS(F164:AJ164,AN177,F176:AJ176,"◎"))</f>
        <v>0</v>
      </c>
      <c r="AR177" s="56">
        <f>IF(COUNTIF(F176:AJ176,"")=31,0,COUNTIFS(F164:AJ164,AN177,F176:AJ176,"■"))</f>
        <v>0</v>
      </c>
      <c r="AS177" s="56">
        <f>IF(COUNTIF(F176:AJ176,"")=31,0,COUNTIFS(F164:AJ164,AN177,F176:AJ176,"★"))</f>
        <v>0</v>
      </c>
      <c r="AT177" s="56">
        <f>IF(COUNTIF(F176:AJ176,"")=31,0,COUNTIFS(F164:AJ164,AN177,F176:AJ176,"▲"))</f>
        <v>0</v>
      </c>
      <c r="AU177" s="56">
        <f>IF(COUNTIF(F176:AJ176,"")=31,0,COUNTIFS(F164:AJ164,AN177,F176:AJ176,"◎"))</f>
        <v>0</v>
      </c>
      <c r="AV177" s="56">
        <f t="shared" si="61"/>
        <v>0</v>
      </c>
      <c r="AW177" s="57" t="str">
        <f t="shared" si="62"/>
        <v>***</v>
      </c>
      <c r="AX177" s="36"/>
      <c r="AY177" s="141"/>
      <c r="BB177" s="18">
        <f t="shared" si="49"/>
        <v>169</v>
      </c>
      <c r="BC177" s="28"/>
      <c r="BD177" s="73"/>
      <c r="BE177" s="64"/>
      <c r="BF177" s="64"/>
    </row>
    <row r="178" spans="1:58" ht="19">
      <c r="A178" s="69" t="s">
        <v>17</v>
      </c>
      <c r="C178" s="268"/>
      <c r="D178" s="208"/>
      <c r="E178" s="210"/>
      <c r="F178" s="131"/>
      <c r="G178" s="132"/>
      <c r="H178" s="132"/>
      <c r="I178" s="132"/>
      <c r="J178" s="132"/>
      <c r="K178" s="132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  <c r="AC178" s="132"/>
      <c r="AD178" s="132"/>
      <c r="AE178" s="132"/>
      <c r="AF178" s="132"/>
      <c r="AG178" s="132"/>
      <c r="AH178" s="132"/>
      <c r="AI178" s="132"/>
      <c r="AJ178" s="133"/>
      <c r="AK178" s="42"/>
      <c r="AL178" s="106" t="s">
        <v>32</v>
      </c>
      <c r="AM178" s="107"/>
      <c r="AN178" s="107"/>
      <c r="AO178" s="109"/>
      <c r="AP178" s="109"/>
      <c r="AQ178" s="56">
        <f t="shared" ref="AQ178" si="63">SUM(AQ172:AQ177)</f>
        <v>30</v>
      </c>
      <c r="AR178" s="56">
        <f t="shared" ref="AR178" si="64">SUM(AR172:AR177)</f>
        <v>4</v>
      </c>
      <c r="AS178" s="56">
        <f t="shared" ref="AS178" si="65">SUM(AS172:AS177)</f>
        <v>2</v>
      </c>
      <c r="AT178" s="56">
        <f t="shared" ref="AT178" si="66">SUM(AT172:AT177)</f>
        <v>5</v>
      </c>
      <c r="AU178" s="56">
        <f t="shared" ref="AU178" si="67">SUM(AU172:AU177)</f>
        <v>2</v>
      </c>
      <c r="AV178" s="56">
        <f t="shared" ref="AV178" si="68">SUM(AV172:AV177)</f>
        <v>13</v>
      </c>
      <c r="AW178" s="57">
        <f t="shared" si="62"/>
        <v>0.433</v>
      </c>
      <c r="AX178" s="62"/>
      <c r="AY178" s="37" t="s">
        <v>6</v>
      </c>
      <c r="BB178" s="18">
        <f t="shared" si="49"/>
        <v>170</v>
      </c>
      <c r="BC178" s="28"/>
      <c r="BD178" s="64"/>
      <c r="BE178" s="64"/>
      <c r="BF178" s="64"/>
    </row>
    <row r="179" spans="1:58" ht="19.5" thickBot="1">
      <c r="A179" s="69" t="s">
        <v>17</v>
      </c>
      <c r="C179" s="268"/>
      <c r="D179" s="211"/>
      <c r="E179" s="213"/>
      <c r="F179" s="134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5"/>
      <c r="AI179" s="135"/>
      <c r="AJ179" s="136"/>
      <c r="AK179" s="43"/>
      <c r="AL179" s="137" t="s">
        <v>31</v>
      </c>
      <c r="AM179" s="138"/>
      <c r="AN179" s="138"/>
      <c r="AO179" s="139"/>
      <c r="AP179" s="139"/>
      <c r="AQ179" s="58">
        <f>IF(COUNTIF(F176:AJ176,"")=31,0,AQ148+AQ178)</f>
        <v>155</v>
      </c>
      <c r="AR179" s="58">
        <f>IF(COUNTIF(F176:AJ176,"")=31,0,AR148+AR178)</f>
        <v>36</v>
      </c>
      <c r="AS179" s="58">
        <f>IF(COUNTIF(F176:AJ176,"")=31,0,AS148+AS178)</f>
        <v>9</v>
      </c>
      <c r="AT179" s="58">
        <f>IF(COUNTIF(F176:AJ176,"")=31,0,AT148+AT178)</f>
        <v>21</v>
      </c>
      <c r="AU179" s="58">
        <f>IF(COUNTIF(F176:AJ176,"")=31,0,AU148+AU178)</f>
        <v>3</v>
      </c>
      <c r="AV179" s="58">
        <f>IF(COUNTIF(F176:AJ176,"")=31,0,AV148+AV178)</f>
        <v>69</v>
      </c>
      <c r="AW179" s="59">
        <f t="shared" si="62"/>
        <v>0.44500000000000001</v>
      </c>
      <c r="AX179" s="63"/>
      <c r="AY179" s="60" t="s">
        <v>6</v>
      </c>
      <c r="BB179" s="18">
        <f t="shared" si="49"/>
        <v>171</v>
      </c>
      <c r="BC179" s="28"/>
      <c r="BD179" s="64"/>
      <c r="BE179" s="64"/>
      <c r="BF179" s="64"/>
    </row>
    <row r="180" spans="1:58" ht="14">
      <c r="A180" s="74" t="s">
        <v>17</v>
      </c>
      <c r="C180" s="268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  <c r="AY180" s="46"/>
      <c r="BB180" s="18">
        <f t="shared" si="49"/>
        <v>172</v>
      </c>
      <c r="BC180" s="28"/>
      <c r="BD180" s="64"/>
      <c r="BE180" s="64"/>
      <c r="BF180" s="64"/>
    </row>
    <row r="181" spans="1:58" ht="14">
      <c r="A181" s="74" t="s">
        <v>17</v>
      </c>
      <c r="B181" s="75"/>
      <c r="C181" s="268"/>
      <c r="D181" s="79" t="s">
        <v>146</v>
      </c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0"/>
      <c r="AT181" s="80"/>
      <c r="AU181" s="80"/>
      <c r="AV181" s="80"/>
      <c r="AW181" s="80"/>
      <c r="AX181" s="80"/>
      <c r="AY181" s="80"/>
      <c r="BB181" s="18">
        <f t="shared" si="49"/>
        <v>173</v>
      </c>
      <c r="BC181" s="28"/>
      <c r="BD181" s="64"/>
      <c r="BE181" s="64"/>
      <c r="BF181" s="64"/>
    </row>
    <row r="182" spans="1:58" ht="14">
      <c r="A182" s="74" t="s">
        <v>17</v>
      </c>
      <c r="B182" s="75"/>
      <c r="C182" s="268"/>
      <c r="D182" s="79" t="s">
        <v>147</v>
      </c>
      <c r="E182" s="80"/>
      <c r="F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BB182" s="18">
        <f t="shared" si="49"/>
        <v>174</v>
      </c>
      <c r="BC182" s="28"/>
      <c r="BD182" s="64"/>
      <c r="BE182" s="64"/>
      <c r="BF182" s="64"/>
    </row>
    <row r="183" spans="1:58" ht="14">
      <c r="A183" s="74" t="s">
        <v>17</v>
      </c>
      <c r="B183" s="75"/>
      <c r="C183" s="268"/>
      <c r="D183" s="79" t="s">
        <v>139</v>
      </c>
      <c r="E183" s="85"/>
      <c r="F183" s="85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BB183" s="18">
        <f t="shared" si="49"/>
        <v>175</v>
      </c>
      <c r="BC183" s="28"/>
      <c r="BD183" s="64"/>
      <c r="BE183" s="64"/>
      <c r="BF183" s="64"/>
    </row>
    <row r="184" spans="1:58" ht="14">
      <c r="A184" s="74" t="s">
        <v>17</v>
      </c>
      <c r="B184" s="75"/>
      <c r="C184" s="268"/>
      <c r="D184" s="80" t="s">
        <v>150</v>
      </c>
      <c r="E184" s="80"/>
      <c r="F184" s="80"/>
      <c r="I184" s="80"/>
      <c r="J184" s="80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82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BB184" s="18">
        <f t="shared" si="49"/>
        <v>176</v>
      </c>
      <c r="BC184" s="28"/>
      <c r="BD184" s="64"/>
      <c r="BE184" s="64"/>
      <c r="BF184" s="64"/>
    </row>
    <row r="185" spans="1:58" s="75" customFormat="1" ht="14">
      <c r="A185" s="74" t="s">
        <v>17</v>
      </c>
      <c r="C185" s="268"/>
      <c r="D185" s="79" t="s">
        <v>93</v>
      </c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83"/>
      <c r="AC185" s="79"/>
      <c r="AD185" s="79"/>
      <c r="AE185" s="79"/>
      <c r="AF185" s="79"/>
      <c r="AG185" s="79"/>
      <c r="AH185" s="79"/>
      <c r="AI185" s="79"/>
      <c r="AJ185" s="79"/>
      <c r="AK185" s="84"/>
      <c r="AL185" s="86"/>
      <c r="AM185" s="86"/>
      <c r="AN185" s="86"/>
      <c r="AO185" s="86"/>
      <c r="AP185" s="86"/>
      <c r="AQ185" s="86"/>
      <c r="AR185" s="86"/>
      <c r="AS185" s="86"/>
      <c r="AT185" s="86"/>
      <c r="AU185" s="86"/>
      <c r="AV185" s="86"/>
      <c r="AW185" s="86"/>
      <c r="AX185" s="86"/>
      <c r="AY185" s="86"/>
      <c r="BB185" s="76">
        <f t="shared" si="49"/>
        <v>177</v>
      </c>
      <c r="BC185" s="77"/>
      <c r="BD185" s="78"/>
      <c r="BE185" s="78"/>
      <c r="BF185" s="78"/>
    </row>
    <row r="186" spans="1:58" s="75" customFormat="1" ht="14">
      <c r="A186" s="74" t="s">
        <v>17</v>
      </c>
      <c r="C186" s="268"/>
      <c r="D186" s="89" t="s">
        <v>129</v>
      </c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87"/>
      <c r="BB186" s="76">
        <f t="shared" si="49"/>
        <v>178</v>
      </c>
      <c r="BC186" s="77"/>
      <c r="BD186" s="78"/>
      <c r="BE186" s="78"/>
      <c r="BF186" s="78"/>
    </row>
    <row r="187" spans="1:58" s="75" customFormat="1" ht="14">
      <c r="A187" s="74" t="s">
        <v>17</v>
      </c>
      <c r="C187" s="268"/>
      <c r="D187" s="89" t="s">
        <v>130</v>
      </c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87"/>
      <c r="BB187" s="76">
        <f t="shared" si="49"/>
        <v>179</v>
      </c>
      <c r="BC187" s="77"/>
      <c r="BD187" s="78"/>
      <c r="BE187" s="78"/>
      <c r="BF187" s="78"/>
    </row>
    <row r="188" spans="1:58" s="75" customFormat="1" ht="14">
      <c r="A188" s="74" t="s">
        <v>17</v>
      </c>
      <c r="C188" s="268"/>
      <c r="D188" s="89" t="s">
        <v>163</v>
      </c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87"/>
      <c r="BB188" s="76">
        <f t="shared" si="49"/>
        <v>180</v>
      </c>
      <c r="BC188" s="77"/>
      <c r="BD188" s="78"/>
      <c r="BE188" s="78"/>
      <c r="BF188" s="78"/>
    </row>
    <row r="189" spans="1:58" ht="14">
      <c r="A189" s="74" t="s">
        <v>17</v>
      </c>
      <c r="B189" s="75"/>
      <c r="C189" s="268"/>
      <c r="D189" s="79" t="s">
        <v>94</v>
      </c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BB189" s="18">
        <f t="shared" si="49"/>
        <v>181</v>
      </c>
      <c r="BC189" s="28"/>
      <c r="BD189" s="64"/>
      <c r="BE189" s="64"/>
      <c r="BF189" s="64"/>
    </row>
    <row r="190" spans="1:58" ht="14">
      <c r="A190" s="74" t="s">
        <v>17</v>
      </c>
      <c r="B190" s="75"/>
      <c r="C190" s="268"/>
      <c r="D190" s="91" t="s">
        <v>164</v>
      </c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88"/>
      <c r="BB190" s="18">
        <f t="shared" si="49"/>
        <v>182</v>
      </c>
      <c r="BC190" s="28"/>
      <c r="BD190" s="64"/>
      <c r="BE190" s="64"/>
      <c r="BF190" s="64"/>
    </row>
    <row r="191" spans="1:58" ht="14">
      <c r="A191" s="74" t="s">
        <v>17</v>
      </c>
      <c r="B191" s="75"/>
      <c r="C191" s="268"/>
      <c r="D191" s="79" t="s">
        <v>33</v>
      </c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87"/>
      <c r="BB191" s="18">
        <f t="shared" si="49"/>
        <v>183</v>
      </c>
      <c r="BC191" s="28"/>
      <c r="BD191" s="64"/>
      <c r="BE191" s="64"/>
      <c r="BF191" s="64"/>
    </row>
    <row r="192" spans="1:58" ht="14">
      <c r="A192" s="74" t="s">
        <v>142</v>
      </c>
      <c r="B192" s="75"/>
      <c r="C192" s="268"/>
      <c r="D192" s="91" t="s">
        <v>144</v>
      </c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4"/>
      <c r="AL192" s="79"/>
      <c r="AM192" s="79"/>
      <c r="AN192" s="79"/>
      <c r="AO192" s="79"/>
      <c r="AP192" s="79"/>
      <c r="AQ192" s="79"/>
      <c r="AR192" s="79"/>
      <c r="AS192" s="79"/>
      <c r="AT192" s="79"/>
      <c r="AU192" s="79"/>
      <c r="AV192" s="79"/>
      <c r="AW192" s="79"/>
      <c r="AX192" s="79"/>
      <c r="AY192" s="79"/>
      <c r="BB192" s="18">
        <f t="shared" si="49"/>
        <v>184</v>
      </c>
      <c r="BC192" s="28"/>
      <c r="BD192" s="64"/>
      <c r="BE192" s="64"/>
      <c r="BF192" s="64"/>
    </row>
    <row r="193" spans="1:58" ht="14.5" thickBot="1">
      <c r="A193" s="74" t="s">
        <v>142</v>
      </c>
      <c r="C193" s="268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41"/>
      <c r="AC193" s="24"/>
      <c r="AD193" s="24"/>
      <c r="AE193" s="24"/>
      <c r="AF193" s="24"/>
      <c r="AG193" s="24"/>
      <c r="AH193" s="24"/>
      <c r="AI193" s="24"/>
      <c r="AJ193" s="24"/>
      <c r="AK193" s="24"/>
      <c r="AQ193" s="44"/>
      <c r="AR193" s="24"/>
      <c r="AS193" s="24"/>
      <c r="AT193" s="24"/>
      <c r="AU193" s="24"/>
      <c r="AV193" s="44"/>
      <c r="AW193" s="44"/>
      <c r="BB193" s="18">
        <f t="shared" si="49"/>
        <v>185</v>
      </c>
      <c r="BC193" s="28"/>
      <c r="BD193" s="64"/>
      <c r="BE193" s="64"/>
      <c r="BF193" s="64"/>
    </row>
    <row r="194" spans="1:58" ht="19.5" thickBot="1">
      <c r="A194" s="69" t="s">
        <v>17</v>
      </c>
      <c r="C194" s="268"/>
      <c r="D194" s="153" t="s">
        <v>36</v>
      </c>
      <c r="E194" s="154"/>
      <c r="F194" s="155">
        <f>IFERROR(IF(F163=0,"",DATE(YEAR(F163),MONTH(F163)+1,1)),"")</f>
        <v>46296</v>
      </c>
      <c r="G194" s="155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  <c r="AA194" s="155"/>
      <c r="AB194" s="155"/>
      <c r="AC194" s="155"/>
      <c r="AD194" s="155"/>
      <c r="AE194" s="155"/>
      <c r="AF194" s="155"/>
      <c r="AG194" s="155"/>
      <c r="AH194" s="155"/>
      <c r="AI194" s="155"/>
      <c r="AJ194" s="156"/>
      <c r="AL194" s="29" t="s">
        <v>81</v>
      </c>
      <c r="BB194" s="18">
        <f t="shared" si="49"/>
        <v>186</v>
      </c>
      <c r="BC194" s="28"/>
      <c r="BD194" s="64"/>
      <c r="BE194" s="64"/>
      <c r="BF194" s="64"/>
    </row>
    <row r="195" spans="1:58" ht="19">
      <c r="A195" s="69" t="s">
        <v>17</v>
      </c>
      <c r="C195" s="268"/>
      <c r="D195" s="106" t="s">
        <v>28</v>
      </c>
      <c r="E195" s="107"/>
      <c r="F195" s="30">
        <f t="shared" ref="F195:AG195" si="69">IFERROR(WEEKNUM(F196,2)-WEEKNUM(DATE(YEAR(F196),MONTH(F196),1),2)+1,"")</f>
        <v>1</v>
      </c>
      <c r="G195" s="30">
        <f t="shared" si="69"/>
        <v>1</v>
      </c>
      <c r="H195" s="30">
        <f t="shared" si="69"/>
        <v>1</v>
      </c>
      <c r="I195" s="30">
        <f t="shared" si="69"/>
        <v>1</v>
      </c>
      <c r="J195" s="30">
        <f t="shared" si="69"/>
        <v>2</v>
      </c>
      <c r="K195" s="30">
        <f t="shared" si="69"/>
        <v>2</v>
      </c>
      <c r="L195" s="30">
        <f t="shared" si="69"/>
        <v>2</v>
      </c>
      <c r="M195" s="30">
        <f t="shared" si="69"/>
        <v>2</v>
      </c>
      <c r="N195" s="30">
        <f t="shared" si="69"/>
        <v>2</v>
      </c>
      <c r="O195" s="30">
        <f t="shared" si="69"/>
        <v>2</v>
      </c>
      <c r="P195" s="30">
        <f t="shared" si="69"/>
        <v>2</v>
      </c>
      <c r="Q195" s="30">
        <f t="shared" si="69"/>
        <v>3</v>
      </c>
      <c r="R195" s="30">
        <f t="shared" si="69"/>
        <v>3</v>
      </c>
      <c r="S195" s="30">
        <f t="shared" si="69"/>
        <v>3</v>
      </c>
      <c r="T195" s="30">
        <f t="shared" si="69"/>
        <v>3</v>
      </c>
      <c r="U195" s="30">
        <f t="shared" si="69"/>
        <v>3</v>
      </c>
      <c r="V195" s="30">
        <f t="shared" si="69"/>
        <v>3</v>
      </c>
      <c r="W195" s="30">
        <f t="shared" si="69"/>
        <v>3</v>
      </c>
      <c r="X195" s="30">
        <f t="shared" si="69"/>
        <v>4</v>
      </c>
      <c r="Y195" s="30">
        <f t="shared" si="69"/>
        <v>4</v>
      </c>
      <c r="Z195" s="30">
        <f t="shared" si="69"/>
        <v>4</v>
      </c>
      <c r="AA195" s="30">
        <f t="shared" si="69"/>
        <v>4</v>
      </c>
      <c r="AB195" s="30">
        <f t="shared" si="69"/>
        <v>4</v>
      </c>
      <c r="AC195" s="30">
        <f t="shared" si="69"/>
        <v>4</v>
      </c>
      <c r="AD195" s="30">
        <f t="shared" si="69"/>
        <v>4</v>
      </c>
      <c r="AE195" s="30">
        <f t="shared" si="69"/>
        <v>5</v>
      </c>
      <c r="AF195" s="30">
        <f t="shared" si="69"/>
        <v>5</v>
      </c>
      <c r="AG195" s="30">
        <f t="shared" si="69"/>
        <v>5</v>
      </c>
      <c r="AH195" s="30">
        <f>IF(AH196="","",WEEKNUM(AH196,2)-WEEKNUM(DATE(YEAR(AH196),MONTH(AH196),1),2)+1)</f>
        <v>5</v>
      </c>
      <c r="AI195" s="30">
        <f>IF(AI196="","",WEEKNUM(AI196,2)-WEEKNUM(DATE(YEAR(AI196),MONTH(AI196),1),2)+1)</f>
        <v>5</v>
      </c>
      <c r="AJ195" s="31">
        <f>IF(AJ196="","",WEEKNUM(AJ196,2)-WEEKNUM(DATE(YEAR(AJ196),MONTH(AJ196),1),2)+1)</f>
        <v>5</v>
      </c>
      <c r="AL195" s="157" t="s">
        <v>100</v>
      </c>
      <c r="AM195" s="158"/>
      <c r="AN195" s="158"/>
      <c r="AO195" s="158"/>
      <c r="AP195" s="158"/>
      <c r="AQ195" s="142" t="s">
        <v>95</v>
      </c>
      <c r="AR195" s="151" t="s">
        <v>78</v>
      </c>
      <c r="AS195" s="151"/>
      <c r="AT195" s="151"/>
      <c r="AU195" s="151"/>
      <c r="AV195" s="142" t="s">
        <v>99</v>
      </c>
      <c r="AW195" s="142" t="s">
        <v>27</v>
      </c>
      <c r="AX195" s="146" t="s">
        <v>106</v>
      </c>
      <c r="AY195" s="148" t="s">
        <v>107</v>
      </c>
      <c r="BB195" s="18">
        <f t="shared" si="49"/>
        <v>187</v>
      </c>
      <c r="BC195" s="28"/>
      <c r="BD195" s="64"/>
      <c r="BE195" s="64"/>
      <c r="BF195" s="64"/>
    </row>
    <row r="196" spans="1:58" ht="19">
      <c r="A196" s="69" t="s">
        <v>17</v>
      </c>
      <c r="C196" s="268"/>
      <c r="D196" s="106" t="s">
        <v>2</v>
      </c>
      <c r="E196" s="107"/>
      <c r="F196" s="32">
        <f>F194</f>
        <v>46296</v>
      </c>
      <c r="G196" s="32">
        <f t="shared" ref="G196:AG196" si="70">IFERROR(F196+1,"")</f>
        <v>46297</v>
      </c>
      <c r="H196" s="32">
        <f t="shared" si="70"/>
        <v>46298</v>
      </c>
      <c r="I196" s="32">
        <f t="shared" si="70"/>
        <v>46299</v>
      </c>
      <c r="J196" s="32">
        <f t="shared" si="70"/>
        <v>46300</v>
      </c>
      <c r="K196" s="32">
        <f t="shared" si="70"/>
        <v>46301</v>
      </c>
      <c r="L196" s="32">
        <f t="shared" si="70"/>
        <v>46302</v>
      </c>
      <c r="M196" s="32">
        <f t="shared" si="70"/>
        <v>46303</v>
      </c>
      <c r="N196" s="32">
        <f t="shared" si="70"/>
        <v>46304</v>
      </c>
      <c r="O196" s="32">
        <f t="shared" si="70"/>
        <v>46305</v>
      </c>
      <c r="P196" s="32">
        <f t="shared" si="70"/>
        <v>46306</v>
      </c>
      <c r="Q196" s="32">
        <f t="shared" si="70"/>
        <v>46307</v>
      </c>
      <c r="R196" s="32">
        <f t="shared" si="70"/>
        <v>46308</v>
      </c>
      <c r="S196" s="32">
        <f t="shared" si="70"/>
        <v>46309</v>
      </c>
      <c r="T196" s="32">
        <f t="shared" si="70"/>
        <v>46310</v>
      </c>
      <c r="U196" s="32">
        <f t="shared" si="70"/>
        <v>46311</v>
      </c>
      <c r="V196" s="32">
        <f t="shared" si="70"/>
        <v>46312</v>
      </c>
      <c r="W196" s="32">
        <f t="shared" si="70"/>
        <v>46313</v>
      </c>
      <c r="X196" s="32">
        <f t="shared" si="70"/>
        <v>46314</v>
      </c>
      <c r="Y196" s="32">
        <f t="shared" si="70"/>
        <v>46315</v>
      </c>
      <c r="Z196" s="32">
        <f t="shared" si="70"/>
        <v>46316</v>
      </c>
      <c r="AA196" s="32">
        <f t="shared" si="70"/>
        <v>46317</v>
      </c>
      <c r="AB196" s="32">
        <f t="shared" si="70"/>
        <v>46318</v>
      </c>
      <c r="AC196" s="32">
        <f t="shared" si="70"/>
        <v>46319</v>
      </c>
      <c r="AD196" s="32">
        <f t="shared" si="70"/>
        <v>46320</v>
      </c>
      <c r="AE196" s="32">
        <f t="shared" si="70"/>
        <v>46321</v>
      </c>
      <c r="AF196" s="32">
        <f t="shared" si="70"/>
        <v>46322</v>
      </c>
      <c r="AG196" s="32">
        <f t="shared" si="70"/>
        <v>46323</v>
      </c>
      <c r="AH196" s="32">
        <f>IFERROR(IF(DAY(AG196+1)=1,"",AG196+1),"")</f>
        <v>46324</v>
      </c>
      <c r="AI196" s="32">
        <f>IFERROR(IF(AND(DAY(AG196+2)&gt;=1,DAY(AG196+2)&lt;=2),"",AG196+2),"")</f>
        <v>46325</v>
      </c>
      <c r="AJ196" s="33">
        <f>IFERROR(IF(AND(DAY(AG196+3)&gt;=1,DAY(AG196+3)&lt;=3),"",AG196+3),"")</f>
        <v>46326</v>
      </c>
      <c r="AL196" s="159"/>
      <c r="AM196" s="160"/>
      <c r="AN196" s="160"/>
      <c r="AO196" s="160"/>
      <c r="AP196" s="160"/>
      <c r="AQ196" s="143"/>
      <c r="AR196" s="169" t="s">
        <v>96</v>
      </c>
      <c r="AS196" s="169" t="s">
        <v>97</v>
      </c>
      <c r="AT196" s="169" t="s">
        <v>101</v>
      </c>
      <c r="AU196" s="169" t="s">
        <v>98</v>
      </c>
      <c r="AV196" s="152"/>
      <c r="AW196" s="143"/>
      <c r="AX196" s="143"/>
      <c r="AY196" s="149"/>
      <c r="BB196" s="18">
        <f t="shared" si="49"/>
        <v>188</v>
      </c>
      <c r="BC196" s="28"/>
      <c r="BD196" s="64"/>
      <c r="BE196" s="64"/>
      <c r="BF196" s="64"/>
    </row>
    <row r="197" spans="1:58" ht="19">
      <c r="A197" s="69" t="s">
        <v>17</v>
      </c>
      <c r="C197" s="268"/>
      <c r="D197" s="106" t="s">
        <v>3</v>
      </c>
      <c r="E197" s="107"/>
      <c r="F197" s="34" t="str">
        <f t="shared" ref="F197:AJ197" si="71">TEXT(F196,"aaa")</f>
        <v>木</v>
      </c>
      <c r="G197" s="34" t="str">
        <f t="shared" si="71"/>
        <v>金</v>
      </c>
      <c r="H197" s="34" t="str">
        <f t="shared" si="71"/>
        <v>土</v>
      </c>
      <c r="I197" s="34" t="str">
        <f t="shared" si="71"/>
        <v>日</v>
      </c>
      <c r="J197" s="34" t="str">
        <f t="shared" si="71"/>
        <v>月</v>
      </c>
      <c r="K197" s="34" t="str">
        <f t="shared" si="71"/>
        <v>火</v>
      </c>
      <c r="L197" s="34" t="str">
        <f t="shared" si="71"/>
        <v>水</v>
      </c>
      <c r="M197" s="34" t="str">
        <f t="shared" si="71"/>
        <v>木</v>
      </c>
      <c r="N197" s="34" t="str">
        <f t="shared" si="71"/>
        <v>金</v>
      </c>
      <c r="O197" s="34" t="str">
        <f t="shared" si="71"/>
        <v>土</v>
      </c>
      <c r="P197" s="34" t="str">
        <f t="shared" si="71"/>
        <v>日</v>
      </c>
      <c r="Q197" s="34" t="str">
        <f t="shared" si="71"/>
        <v>月</v>
      </c>
      <c r="R197" s="34" t="str">
        <f t="shared" si="71"/>
        <v>火</v>
      </c>
      <c r="S197" s="34" t="str">
        <f t="shared" si="71"/>
        <v>水</v>
      </c>
      <c r="T197" s="34" t="str">
        <f t="shared" si="71"/>
        <v>木</v>
      </c>
      <c r="U197" s="34" t="str">
        <f t="shared" si="71"/>
        <v>金</v>
      </c>
      <c r="V197" s="34" t="str">
        <f t="shared" si="71"/>
        <v>土</v>
      </c>
      <c r="W197" s="34" t="str">
        <f t="shared" si="71"/>
        <v>日</v>
      </c>
      <c r="X197" s="34" t="str">
        <f t="shared" si="71"/>
        <v>月</v>
      </c>
      <c r="Y197" s="34" t="str">
        <f t="shared" si="71"/>
        <v>火</v>
      </c>
      <c r="Z197" s="34" t="str">
        <f t="shared" si="71"/>
        <v>水</v>
      </c>
      <c r="AA197" s="34" t="str">
        <f t="shared" si="71"/>
        <v>木</v>
      </c>
      <c r="AB197" s="34" t="str">
        <f t="shared" si="71"/>
        <v>金</v>
      </c>
      <c r="AC197" s="34" t="str">
        <f t="shared" si="71"/>
        <v>土</v>
      </c>
      <c r="AD197" s="34" t="str">
        <f t="shared" si="71"/>
        <v>日</v>
      </c>
      <c r="AE197" s="34" t="str">
        <f t="shared" si="71"/>
        <v>月</v>
      </c>
      <c r="AF197" s="34" t="str">
        <f t="shared" si="71"/>
        <v>火</v>
      </c>
      <c r="AG197" s="34" t="str">
        <f t="shared" si="71"/>
        <v>水</v>
      </c>
      <c r="AH197" s="34" t="str">
        <f t="shared" si="71"/>
        <v>木</v>
      </c>
      <c r="AI197" s="34" t="str">
        <f t="shared" si="71"/>
        <v>金</v>
      </c>
      <c r="AJ197" s="35" t="str">
        <f t="shared" si="71"/>
        <v>土</v>
      </c>
      <c r="AL197" s="159"/>
      <c r="AM197" s="160"/>
      <c r="AN197" s="160"/>
      <c r="AO197" s="160"/>
      <c r="AP197" s="160"/>
      <c r="AQ197" s="143"/>
      <c r="AR197" s="170"/>
      <c r="AS197" s="172"/>
      <c r="AT197" s="170"/>
      <c r="AU197" s="170"/>
      <c r="AV197" s="152"/>
      <c r="AW197" s="143"/>
      <c r="AX197" s="143"/>
      <c r="AY197" s="149"/>
      <c r="BB197" s="18">
        <f t="shared" si="49"/>
        <v>189</v>
      </c>
      <c r="BC197" s="28"/>
      <c r="BD197" s="64"/>
      <c r="BE197" s="64"/>
      <c r="BF197" s="64"/>
    </row>
    <row r="198" spans="1:58" ht="19">
      <c r="A198" s="69" t="s">
        <v>17</v>
      </c>
      <c r="C198" s="268"/>
      <c r="D198" s="106" t="s">
        <v>8</v>
      </c>
      <c r="E198" s="107"/>
      <c r="F198" s="36" t="s">
        <v>21</v>
      </c>
      <c r="G198" s="36" t="s">
        <v>21</v>
      </c>
      <c r="H198" s="36" t="s">
        <v>22</v>
      </c>
      <c r="I198" s="36" t="s">
        <v>21</v>
      </c>
      <c r="J198" s="36" t="s">
        <v>22</v>
      </c>
      <c r="K198" s="36" t="s">
        <v>23</v>
      </c>
      <c r="L198" s="36" t="s">
        <v>22</v>
      </c>
      <c r="M198" s="36" t="s">
        <v>21</v>
      </c>
      <c r="N198" s="36" t="s">
        <v>21</v>
      </c>
      <c r="O198" s="36" t="s">
        <v>22</v>
      </c>
      <c r="P198" s="36" t="s">
        <v>21</v>
      </c>
      <c r="Q198" s="36" t="s">
        <v>21</v>
      </c>
      <c r="R198" s="36" t="s">
        <v>21</v>
      </c>
      <c r="S198" s="36" t="s">
        <v>21</v>
      </c>
      <c r="T198" s="36" t="s">
        <v>22</v>
      </c>
      <c r="U198" s="36" t="s">
        <v>21</v>
      </c>
      <c r="V198" s="36" t="s">
        <v>21</v>
      </c>
      <c r="W198" s="36" t="s">
        <v>21</v>
      </c>
      <c r="X198" s="36" t="s">
        <v>21</v>
      </c>
      <c r="Y198" s="36" t="s">
        <v>21</v>
      </c>
      <c r="Z198" s="36" t="s">
        <v>23</v>
      </c>
      <c r="AA198" s="36" t="s">
        <v>21</v>
      </c>
      <c r="AB198" s="36" t="s">
        <v>21</v>
      </c>
      <c r="AC198" s="36" t="s">
        <v>21</v>
      </c>
      <c r="AD198" s="36" t="s">
        <v>21</v>
      </c>
      <c r="AE198" s="36" t="s">
        <v>21</v>
      </c>
      <c r="AF198" s="36" t="s">
        <v>21</v>
      </c>
      <c r="AG198" s="36" t="s">
        <v>21</v>
      </c>
      <c r="AH198" s="36" t="s">
        <v>21</v>
      </c>
      <c r="AI198" s="36" t="s">
        <v>23</v>
      </c>
      <c r="AJ198" s="37" t="s">
        <v>21</v>
      </c>
      <c r="AL198" s="159"/>
      <c r="AM198" s="160"/>
      <c r="AN198" s="160"/>
      <c r="AO198" s="160"/>
      <c r="AP198" s="160"/>
      <c r="AQ198" s="143"/>
      <c r="AR198" s="170"/>
      <c r="AS198" s="172"/>
      <c r="AT198" s="170"/>
      <c r="AU198" s="170"/>
      <c r="AV198" s="152"/>
      <c r="AW198" s="143"/>
      <c r="AX198" s="143"/>
      <c r="AY198" s="149"/>
      <c r="BB198" s="18">
        <f t="shared" si="49"/>
        <v>190</v>
      </c>
      <c r="BC198" s="28"/>
      <c r="BD198" s="64"/>
      <c r="BE198" s="64"/>
      <c r="BF198" s="64"/>
    </row>
    <row r="199" spans="1:58" ht="18.75" customHeight="1">
      <c r="A199" s="69" t="s">
        <v>17</v>
      </c>
      <c r="C199" s="268"/>
      <c r="D199" s="163" t="s">
        <v>7</v>
      </c>
      <c r="E199" s="164"/>
      <c r="F199" s="120"/>
      <c r="G199" s="120"/>
      <c r="H199" s="120"/>
      <c r="I199" s="120"/>
      <c r="J199" s="120" t="s">
        <v>51</v>
      </c>
      <c r="K199" s="120"/>
      <c r="L199" s="120" t="s">
        <v>51</v>
      </c>
      <c r="M199" s="120"/>
      <c r="N199" s="120"/>
      <c r="O199" s="269" t="s">
        <v>153</v>
      </c>
      <c r="P199" s="120"/>
      <c r="Q199" s="120" t="s">
        <v>59</v>
      </c>
      <c r="R199" s="120"/>
      <c r="S199" s="120"/>
      <c r="T199" s="120" t="s">
        <v>51</v>
      </c>
      <c r="U199" s="120"/>
      <c r="V199" s="120"/>
      <c r="W199" s="120"/>
      <c r="X199" s="120"/>
      <c r="Y199" s="120"/>
      <c r="Z199" s="120"/>
      <c r="AA199" s="120" t="s">
        <v>51</v>
      </c>
      <c r="AB199" s="120"/>
      <c r="AC199" s="120"/>
      <c r="AD199" s="120"/>
      <c r="AE199" s="120"/>
      <c r="AF199" s="120"/>
      <c r="AG199" s="120"/>
      <c r="AH199" s="120"/>
      <c r="AI199" s="120"/>
      <c r="AJ199" s="123"/>
      <c r="AL199" s="159"/>
      <c r="AM199" s="160"/>
      <c r="AN199" s="160"/>
      <c r="AO199" s="160"/>
      <c r="AP199" s="160"/>
      <c r="AQ199" s="143"/>
      <c r="AR199" s="170"/>
      <c r="AS199" s="172"/>
      <c r="AT199" s="170"/>
      <c r="AU199" s="170"/>
      <c r="AV199" s="152"/>
      <c r="AW199" s="143"/>
      <c r="AX199" s="143"/>
      <c r="AY199" s="149"/>
      <c r="BB199" s="18">
        <f t="shared" si="49"/>
        <v>191</v>
      </c>
      <c r="BC199" s="28"/>
      <c r="BD199" s="64"/>
      <c r="BE199" s="64"/>
      <c r="BF199" s="64"/>
    </row>
    <row r="200" spans="1:58" ht="19">
      <c r="A200" s="69" t="s">
        <v>17</v>
      </c>
      <c r="C200" s="268"/>
      <c r="D200" s="165"/>
      <c r="E200" s="166"/>
      <c r="F200" s="121"/>
      <c r="G200" s="121"/>
      <c r="H200" s="121"/>
      <c r="I200" s="121"/>
      <c r="J200" s="121"/>
      <c r="K200" s="121"/>
      <c r="L200" s="121"/>
      <c r="M200" s="121"/>
      <c r="N200" s="121"/>
      <c r="O200" s="270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4"/>
      <c r="AL200" s="159"/>
      <c r="AM200" s="160"/>
      <c r="AN200" s="160"/>
      <c r="AO200" s="160"/>
      <c r="AP200" s="160"/>
      <c r="AQ200" s="143"/>
      <c r="AR200" s="170"/>
      <c r="AS200" s="172"/>
      <c r="AT200" s="170"/>
      <c r="AU200" s="171"/>
      <c r="AV200" s="144"/>
      <c r="AW200" s="144"/>
      <c r="AX200" s="143"/>
      <c r="AY200" s="149"/>
      <c r="BB200" s="18">
        <f t="shared" si="49"/>
        <v>192</v>
      </c>
      <c r="BC200" s="28"/>
      <c r="BD200" s="64"/>
      <c r="BE200" s="64"/>
      <c r="BF200" s="64"/>
    </row>
    <row r="201" spans="1:58" ht="19">
      <c r="A201" s="69" t="s">
        <v>17</v>
      </c>
      <c r="C201" s="268"/>
      <c r="D201" s="165"/>
      <c r="E201" s="166"/>
      <c r="F201" s="121"/>
      <c r="G201" s="121"/>
      <c r="H201" s="121"/>
      <c r="I201" s="121"/>
      <c r="J201" s="121"/>
      <c r="K201" s="121"/>
      <c r="L201" s="121"/>
      <c r="M201" s="121"/>
      <c r="N201" s="121"/>
      <c r="O201" s="270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4"/>
      <c r="AL201" s="161"/>
      <c r="AM201" s="162"/>
      <c r="AN201" s="162"/>
      <c r="AO201" s="162"/>
      <c r="AP201" s="162"/>
      <c r="AQ201" s="145"/>
      <c r="AR201" s="171"/>
      <c r="AS201" s="171"/>
      <c r="AT201" s="171"/>
      <c r="AU201" s="171"/>
      <c r="AV201" s="145"/>
      <c r="AW201" s="145"/>
      <c r="AX201" s="143"/>
      <c r="AY201" s="149"/>
      <c r="BB201" s="18">
        <f t="shared" si="49"/>
        <v>193</v>
      </c>
      <c r="BC201" s="28"/>
      <c r="BD201" s="64"/>
      <c r="BE201" s="64"/>
      <c r="BF201" s="64"/>
    </row>
    <row r="202" spans="1:58" ht="19">
      <c r="A202" s="69" t="s">
        <v>17</v>
      </c>
      <c r="C202" s="268"/>
      <c r="D202" s="165"/>
      <c r="E202" s="166"/>
      <c r="F202" s="121"/>
      <c r="G202" s="121"/>
      <c r="H202" s="121"/>
      <c r="I202" s="121"/>
      <c r="J202" s="121"/>
      <c r="K202" s="121"/>
      <c r="L202" s="121"/>
      <c r="M202" s="121"/>
      <c r="N202" s="121"/>
      <c r="O202" s="270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  <c r="AI202" s="121"/>
      <c r="AJ202" s="124"/>
      <c r="AL202" s="126"/>
      <c r="AM202" s="127"/>
      <c r="AN202" s="127"/>
      <c r="AO202" s="127"/>
      <c r="AP202" s="127"/>
      <c r="AQ202" s="55" t="s">
        <v>30</v>
      </c>
      <c r="AR202" s="55" t="s">
        <v>17</v>
      </c>
      <c r="AS202" s="55" t="s">
        <v>12</v>
      </c>
      <c r="AT202" s="55" t="s">
        <v>149</v>
      </c>
      <c r="AU202" s="55" t="s">
        <v>14</v>
      </c>
      <c r="AV202" s="55" t="s">
        <v>20</v>
      </c>
      <c r="AW202" s="55" t="s">
        <v>34</v>
      </c>
      <c r="AX202" s="147"/>
      <c r="AY202" s="149"/>
      <c r="BB202" s="18">
        <f t="shared" ref="BB202:BB265" si="72">ROW()-8</f>
        <v>194</v>
      </c>
      <c r="BC202" s="28"/>
      <c r="BD202" s="64"/>
      <c r="BE202" s="64"/>
      <c r="BF202" s="64"/>
    </row>
    <row r="203" spans="1:58" ht="19">
      <c r="A203" s="69" t="s">
        <v>17</v>
      </c>
      <c r="C203" s="268"/>
      <c r="D203" s="165"/>
      <c r="E203" s="166"/>
      <c r="F203" s="121"/>
      <c r="G203" s="121"/>
      <c r="H203" s="121"/>
      <c r="I203" s="121"/>
      <c r="J203" s="121"/>
      <c r="K203" s="121"/>
      <c r="L203" s="121"/>
      <c r="M203" s="121"/>
      <c r="N203" s="121"/>
      <c r="O203" s="270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  <c r="AI203" s="121"/>
      <c r="AJ203" s="124"/>
      <c r="AL203" s="128" t="s">
        <v>102</v>
      </c>
      <c r="AM203" s="129"/>
      <c r="AN203" s="110">
        <v>1</v>
      </c>
      <c r="AO203" s="109"/>
      <c r="AP203" s="109"/>
      <c r="AQ203" s="56">
        <f>IF(COUNTIF(F207:AJ207,"")=31,0,COUNTIFS(F195:AJ195,AN203,F207:AJ207,"")+COUNTIFS(F195:AJ195,AN203,F207:AJ207,"■")+COUNTIFS(F195:AJ195,AN203,F207:AJ207,"★")+COUNTIFS(F195:AJ195,AN203,F207:AJ207,"▲")+COUNTIFS(F195:AJ195,AN203,F207:AJ207,"◎"))</f>
        <v>4</v>
      </c>
      <c r="AR203" s="56">
        <f>IF(COUNTIF(F207:AJ207,"")=31,0,COUNTIFS(F195:AJ195,AN203,F207:AJ207,"■"))</f>
        <v>2</v>
      </c>
      <c r="AS203" s="56">
        <f>IF(COUNTIF(F207:AJ207,"")=31,0,COUNTIFS(F195:AJ195,AN203,F207:AJ207,"★"))</f>
        <v>0</v>
      </c>
      <c r="AT203" s="56">
        <f>IF(COUNTIF(F207:AJ207,"")=31,0,COUNTIFS(F195:AJ195,AN203,F207:AJ207,"▲"))</f>
        <v>0</v>
      </c>
      <c r="AU203" s="56">
        <f>IF(COUNTIF(F207:AJ207,"")=31,0,COUNTIFS(F195:AJ195,AN203,F207:AJ207,"◎"))</f>
        <v>0</v>
      </c>
      <c r="AV203" s="56">
        <f t="shared" ref="AV203:AV208" si="73">SUM(AR203,AS203,AT203,AU203)</f>
        <v>2</v>
      </c>
      <c r="AW203" s="57">
        <f t="shared" ref="AW203:AW210" si="74">IFERROR(ROUNDDOWN(AV203/AQ203,3),"***")</f>
        <v>0.5</v>
      </c>
      <c r="AX203" s="36" t="s">
        <v>6</v>
      </c>
      <c r="AY203" s="140" t="str">
        <f>IF(COUNTA(AX203:AX208)=0,"",IF(AND(COUNTIF(AX203:AX208,"○")=0,COUNTIF(AX203:AX208,"×")=0),"－",IF(COUNTIF(AX203:AX208,"×")&gt;=1,"×","○")))</f>
        <v>○</v>
      </c>
      <c r="BB203" s="92">
        <f t="shared" si="72"/>
        <v>195</v>
      </c>
      <c r="BC203" s="93">
        <f>IF(COUNTIF(F207:AJ207,"")=31,"",F194)</f>
        <v>46296</v>
      </c>
      <c r="BD203" s="94" t="str">
        <f>AY203</f>
        <v>○</v>
      </c>
      <c r="BE203" s="95" t="str">
        <f>IF(AY209=0,"",AY209)</f>
        <v>○</v>
      </c>
      <c r="BF203" s="95" t="str">
        <f>IF(AY210=0,"",AY210)</f>
        <v>○</v>
      </c>
    </row>
    <row r="204" spans="1:58" ht="19">
      <c r="A204" s="69" t="s">
        <v>17</v>
      </c>
      <c r="C204" s="268"/>
      <c r="D204" s="165"/>
      <c r="E204" s="166"/>
      <c r="F204" s="121"/>
      <c r="G204" s="121"/>
      <c r="H204" s="121"/>
      <c r="I204" s="121"/>
      <c r="J204" s="121"/>
      <c r="K204" s="121"/>
      <c r="L204" s="121"/>
      <c r="M204" s="121"/>
      <c r="N204" s="121"/>
      <c r="O204" s="270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4"/>
      <c r="AL204" s="130"/>
      <c r="AM204" s="129"/>
      <c r="AN204" s="108">
        <v>2</v>
      </c>
      <c r="AO204" s="109"/>
      <c r="AP204" s="109"/>
      <c r="AQ204" s="56">
        <f>IF(COUNTIF(F207:AJ207,"")=31,0,COUNTIFS(F195:AJ195,AN204,F207:AJ207,"")+COUNTIFS(F195:AJ195,AN204,F207:AJ207,"■")+COUNTIFS(F195:AJ195,AN204,F207:AJ207,"★")+COUNTIFS(F195:AJ195,AN204,F207:AJ207,"▲")+COUNTIFS(F195:AJ195,AN204,F207:AJ207,"◎"))</f>
        <v>7</v>
      </c>
      <c r="AR204" s="56">
        <f>IF(COUNTIF(F207:AJ207,"")=31,0,COUNTIFS(F195:AJ195,AN204,F207:AJ207,"■"))</f>
        <v>1</v>
      </c>
      <c r="AS204" s="56">
        <f>IF(COUNTIF(F207:AJ207,"")=31,0,COUNTIFS(F195:AJ195,AN204,F207:AJ207,"★"))</f>
        <v>0</v>
      </c>
      <c r="AT204" s="56">
        <f>IF(COUNTIF(F207:AJ207,"")=31,0,COUNTIFS(F195:AJ195,AN204,F207:AJ207,"▲"))</f>
        <v>2</v>
      </c>
      <c r="AU204" s="56">
        <f>IF(COUNTIF(F207:AJ207,"")=31,0,COUNTIFS(F195:AJ195,AN204,F207:AJ207,"◎"))</f>
        <v>0</v>
      </c>
      <c r="AV204" s="56">
        <f t="shared" si="73"/>
        <v>3</v>
      </c>
      <c r="AW204" s="57">
        <f t="shared" si="74"/>
        <v>0.42799999999999999</v>
      </c>
      <c r="AX204" s="36" t="s">
        <v>6</v>
      </c>
      <c r="AY204" s="141"/>
      <c r="BB204" s="18">
        <f t="shared" si="72"/>
        <v>196</v>
      </c>
      <c r="BC204" s="28"/>
      <c r="BD204" s="73"/>
      <c r="BE204" s="64"/>
      <c r="BF204" s="64"/>
    </row>
    <row r="205" spans="1:58" ht="19">
      <c r="A205" s="69" t="s">
        <v>17</v>
      </c>
      <c r="D205" s="167"/>
      <c r="E205" s="168"/>
      <c r="F205" s="122"/>
      <c r="G205" s="122"/>
      <c r="H205" s="122"/>
      <c r="I205" s="122"/>
      <c r="J205" s="122"/>
      <c r="K205" s="122"/>
      <c r="L205" s="122"/>
      <c r="M205" s="122"/>
      <c r="N205" s="122"/>
      <c r="O205" s="271"/>
      <c r="P205" s="122"/>
      <c r="Q205" s="122"/>
      <c r="R205" s="122"/>
      <c r="S205" s="122"/>
      <c r="T205" s="122"/>
      <c r="U205" s="122"/>
      <c r="V205" s="122"/>
      <c r="W205" s="122"/>
      <c r="X205" s="122"/>
      <c r="Y205" s="122"/>
      <c r="Z205" s="122"/>
      <c r="AA205" s="122"/>
      <c r="AB205" s="122"/>
      <c r="AC205" s="122"/>
      <c r="AD205" s="122"/>
      <c r="AE205" s="122"/>
      <c r="AF205" s="122"/>
      <c r="AG205" s="122"/>
      <c r="AH205" s="122"/>
      <c r="AI205" s="122"/>
      <c r="AJ205" s="125"/>
      <c r="AL205" s="130"/>
      <c r="AM205" s="129"/>
      <c r="AN205" s="110">
        <v>3</v>
      </c>
      <c r="AO205" s="109"/>
      <c r="AP205" s="109"/>
      <c r="AQ205" s="56">
        <f>IF(COUNTIF(F207:AJ207,"")=31,0,COUNTIFS(F195:AJ195,AN205,F207:AJ207,"")+COUNTIFS(F195:AJ195,AN205,F207:AJ207,"■")+COUNTIFS(F195:AJ195,AN205,F207:AJ207,"★")+COUNTIFS(F195:AJ195,AN205,F207:AJ207,"▲")+COUNTIFS(F197:AJ197,AN205,F207:AJ207,"◎"))</f>
        <v>7</v>
      </c>
      <c r="AR205" s="56">
        <f>IF(COUNTIF(F207:AJ207,"")=31,0,COUNTIFS(F195:AJ195,AN205,F207:AJ207,"■"))</f>
        <v>2</v>
      </c>
      <c r="AS205" s="56">
        <f>IF(COUNTIF(F207:AJ207,"")=31,0,COUNTIFS(F195:AJ195,AN205,F207:AJ207,"★"))</f>
        <v>1</v>
      </c>
      <c r="AT205" s="56">
        <f>IF(COUNTIF(F207:AJ207,"")=31,0,COUNTIFS(F195:AJ195,AN205,F207:AJ207,"▲"))</f>
        <v>1</v>
      </c>
      <c r="AU205" s="56">
        <f>IF(COUNTIF(F207:AJ207,"")=31,0,COUNTIFS(F195:AJ195,AN205,F207:AJ207,"◎"))</f>
        <v>0</v>
      </c>
      <c r="AV205" s="56">
        <f t="shared" si="73"/>
        <v>4</v>
      </c>
      <c r="AW205" s="57">
        <f t="shared" si="74"/>
        <v>0.57099999999999995</v>
      </c>
      <c r="AX205" s="36" t="s">
        <v>6</v>
      </c>
      <c r="AY205" s="141"/>
      <c r="BB205" s="18">
        <f t="shared" si="72"/>
        <v>197</v>
      </c>
      <c r="BC205" s="28"/>
      <c r="BD205" s="73"/>
      <c r="BE205" s="64"/>
      <c r="BF205" s="64"/>
    </row>
    <row r="206" spans="1:58" ht="19">
      <c r="A206" s="69" t="s">
        <v>17</v>
      </c>
      <c r="D206" s="106" t="s">
        <v>4</v>
      </c>
      <c r="E206" s="107"/>
      <c r="F206" s="36"/>
      <c r="G206" s="36"/>
      <c r="H206" s="36" t="s">
        <v>138</v>
      </c>
      <c r="I206" s="36" t="s">
        <v>138</v>
      </c>
      <c r="J206" s="36"/>
      <c r="K206" s="36"/>
      <c r="L206" s="36"/>
      <c r="M206" s="36"/>
      <c r="N206" s="36"/>
      <c r="O206" s="36" t="s">
        <v>138</v>
      </c>
      <c r="P206" s="36" t="s">
        <v>138</v>
      </c>
      <c r="Q206" s="36" t="s">
        <v>18</v>
      </c>
      <c r="R206" s="36"/>
      <c r="S206" s="36"/>
      <c r="T206" s="36"/>
      <c r="U206" s="36"/>
      <c r="V206" s="36" t="s">
        <v>138</v>
      </c>
      <c r="W206" s="36" t="s">
        <v>138</v>
      </c>
      <c r="X206" s="36"/>
      <c r="Y206" s="36"/>
      <c r="Z206" s="36"/>
      <c r="AA206" s="38"/>
      <c r="AB206" s="36"/>
      <c r="AC206" s="36" t="s">
        <v>138</v>
      </c>
      <c r="AD206" s="36" t="s">
        <v>138</v>
      </c>
      <c r="AE206" s="36"/>
      <c r="AF206" s="36"/>
      <c r="AG206" s="36"/>
      <c r="AH206" s="36"/>
      <c r="AI206" s="36"/>
      <c r="AJ206" s="37" t="s">
        <v>138</v>
      </c>
      <c r="AL206" s="130"/>
      <c r="AM206" s="129"/>
      <c r="AN206" s="108">
        <v>4</v>
      </c>
      <c r="AO206" s="109"/>
      <c r="AP206" s="109"/>
      <c r="AQ206" s="56">
        <f>IF(COUNTIF(F207:AJ207,"")=31,0,COUNTIFS(F195:AJ195,AN206,F207:AJ207,"")+COUNTIFS(F195:AJ195,AN206,F207:AJ207,"■")+COUNTIFS(F195:AJ195,AN206,F207:AJ207,"★")+COUNTIFS(F195:AJ195,AN206,F207:AJ207,"▲")+COUNTIFS(F195:AJ195,AN206,F207:AJ207,"◎"))</f>
        <v>7</v>
      </c>
      <c r="AR206" s="56">
        <f>IF(COUNTIF(F207:AJ207,"")=31,0,COUNTIFS(F195:AJ195,AN206,F207:AJ207,"■"))</f>
        <v>2</v>
      </c>
      <c r="AS206" s="56">
        <f>COUNTIFS(F195:AJ195,AN206,F207:AJ207,"★")</f>
        <v>0</v>
      </c>
      <c r="AT206" s="56">
        <f>IF(COUNTIF(F207:AJ207,"")=31,0,COUNTIFS(F195:AJ195,AN206,F207:AJ207,"▲"))</f>
        <v>1</v>
      </c>
      <c r="AU206" s="56">
        <f>COUNTIFS(F195:AJ195,AN206,F207:AJ207,"◎")</f>
        <v>0</v>
      </c>
      <c r="AV206" s="56">
        <f t="shared" si="73"/>
        <v>3</v>
      </c>
      <c r="AW206" s="57">
        <f t="shared" si="74"/>
        <v>0.42799999999999999</v>
      </c>
      <c r="AX206" s="36" t="s">
        <v>6</v>
      </c>
      <c r="AY206" s="141"/>
      <c r="BB206" s="18">
        <f t="shared" si="72"/>
        <v>198</v>
      </c>
      <c r="BC206" s="28"/>
      <c r="BD206" s="73"/>
      <c r="BE206" s="64"/>
      <c r="BF206" s="64"/>
    </row>
    <row r="207" spans="1:58" ht="19">
      <c r="A207" s="69" t="s">
        <v>17</v>
      </c>
      <c r="D207" s="106" t="s">
        <v>5</v>
      </c>
      <c r="E207" s="107"/>
      <c r="F207" s="36"/>
      <c r="G207" s="36"/>
      <c r="H207" s="36" t="s">
        <v>16</v>
      </c>
      <c r="I207" s="36" t="s">
        <v>16</v>
      </c>
      <c r="J207" s="36" t="s">
        <v>148</v>
      </c>
      <c r="K207" s="36"/>
      <c r="L207" s="36" t="s">
        <v>148</v>
      </c>
      <c r="M207" s="36"/>
      <c r="N207" s="36"/>
      <c r="O207" s="36"/>
      <c r="P207" s="36" t="s">
        <v>16</v>
      </c>
      <c r="Q207" s="36" t="s">
        <v>15</v>
      </c>
      <c r="R207" s="36"/>
      <c r="S207" s="36"/>
      <c r="T207" s="39" t="s">
        <v>148</v>
      </c>
      <c r="U207" s="39"/>
      <c r="V207" s="39" t="s">
        <v>16</v>
      </c>
      <c r="W207" s="39" t="s">
        <v>16</v>
      </c>
      <c r="X207" s="39"/>
      <c r="Y207" s="39"/>
      <c r="Z207" s="39"/>
      <c r="AA207" s="39" t="s">
        <v>148</v>
      </c>
      <c r="AB207" s="39"/>
      <c r="AC207" s="39" t="s">
        <v>16</v>
      </c>
      <c r="AD207" s="39" t="s">
        <v>16</v>
      </c>
      <c r="AE207" s="39"/>
      <c r="AF207" s="39"/>
      <c r="AG207" s="39"/>
      <c r="AH207" s="39"/>
      <c r="AI207" s="104"/>
      <c r="AJ207" s="105" t="s">
        <v>16</v>
      </c>
      <c r="AL207" s="130"/>
      <c r="AM207" s="129"/>
      <c r="AN207" s="110">
        <v>5</v>
      </c>
      <c r="AO207" s="109"/>
      <c r="AP207" s="109"/>
      <c r="AQ207" s="56">
        <f>IF(COUNTIF(F207:AJ207,"")=31,0,COUNTIFS(F195:AJ195,AN207,F207:AJ207,"")+COUNTIFS(F195:AJ195,AN207,F207:AJ207,"■")+COUNTIFS(F195:AJ195,AN207,F207:AJ207,"★")+COUNTIFS(F195:AJ195,AN207,F207:AJ207,"▲")+COUNTIFS(F195:AJ195,AN207,F207:AJ207,"◎"))</f>
        <v>6</v>
      </c>
      <c r="AR207" s="56">
        <f>IF(COUNTIF(F207:AJ207,"")=31,0,COUNTIFS(F195:AJ195,AN207,F207:AJ207,"■"))</f>
        <v>1</v>
      </c>
      <c r="AS207" s="56">
        <f>IF(COUNTIF(F207:AJ207,"")=31,0,COUNTIFS(F195:AJ195,AN207,F207:AJ207,"★"))</f>
        <v>0</v>
      </c>
      <c r="AT207" s="56">
        <f>IF(COUNTIF(F207:AJ207,"")=31,0,COUNTIFS(F195:AJ195,AN207,F207:AJ207,"▲"))</f>
        <v>0</v>
      </c>
      <c r="AU207" s="56">
        <f>IF(COUNTIF(F207:AJ207,"")=31,0,COUNTIFS(F195:AJ195,AN207,F207:AJ207,"◎"))</f>
        <v>0</v>
      </c>
      <c r="AV207" s="56">
        <f t="shared" si="73"/>
        <v>1</v>
      </c>
      <c r="AW207" s="57">
        <f t="shared" si="74"/>
        <v>0.16600000000000001</v>
      </c>
      <c r="AX207" s="36" t="s">
        <v>6</v>
      </c>
      <c r="AY207" s="141"/>
      <c r="BB207" s="18">
        <f t="shared" si="72"/>
        <v>199</v>
      </c>
      <c r="BC207" s="28"/>
      <c r="BD207" s="73"/>
      <c r="BE207" s="64"/>
      <c r="BF207" s="64"/>
    </row>
    <row r="208" spans="1:58" ht="19">
      <c r="A208" s="69" t="s">
        <v>17</v>
      </c>
      <c r="D208" s="111" t="s">
        <v>0</v>
      </c>
      <c r="E208" s="207"/>
      <c r="F208" s="117" t="s">
        <v>160</v>
      </c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9"/>
      <c r="AK208" s="42"/>
      <c r="AL208" s="130"/>
      <c r="AM208" s="129"/>
      <c r="AN208" s="108">
        <v>6</v>
      </c>
      <c r="AO208" s="109"/>
      <c r="AP208" s="109"/>
      <c r="AQ208" s="56">
        <f>IF(COUNTIF(F207:AJ207,"")=31,0,COUNTIFS(F195:AJ195,AN208,F207:AJ207,"")+COUNTIFS(F195:AJ195,AN208,F207:AJ207,"■")+COUNTIFS(F195:AJ195,AN208,F207:AJ207,"★")+COUNTIFS(F195:AJ195,AN208,F207:AJ207,"▲")+COUNTIFS(F195:AJ195,AN208,F207:AJ207,"◎"))</f>
        <v>0</v>
      </c>
      <c r="AR208" s="56">
        <f>IF(COUNTIF(F207:AJ207,"")=31,0,COUNTIFS(F195:AJ195,AN208,F207:AJ207,"■"))</f>
        <v>0</v>
      </c>
      <c r="AS208" s="56">
        <f>IF(COUNTIF(F207:AJ207,"")=31,0,COUNTIFS(F195:AJ195,AN208,F207:AJ207,"★"))</f>
        <v>0</v>
      </c>
      <c r="AT208" s="56">
        <f>IF(COUNTIF(F207:AJ207,"")=31,0,COUNTIFS(F195:AJ195,AN208,F207:AJ207,"▲"))</f>
        <v>0</v>
      </c>
      <c r="AU208" s="56">
        <f>IF(COUNTIF(F207:AJ207,"")=31,0,COUNTIFS(F195:AJ195,AN208,F207:AJ207,"◎"))</f>
        <v>0</v>
      </c>
      <c r="AV208" s="56">
        <f t="shared" si="73"/>
        <v>0</v>
      </c>
      <c r="AW208" s="57" t="str">
        <f t="shared" si="74"/>
        <v>***</v>
      </c>
      <c r="AX208" s="36"/>
      <c r="AY208" s="141"/>
      <c r="BB208" s="18">
        <f t="shared" si="72"/>
        <v>200</v>
      </c>
      <c r="BC208" s="28"/>
      <c r="BD208" s="73"/>
      <c r="BE208" s="64"/>
      <c r="BF208" s="64"/>
    </row>
    <row r="209" spans="1:58" ht="19">
      <c r="A209" s="69" t="s">
        <v>17</v>
      </c>
      <c r="C209" s="268"/>
      <c r="D209" s="208"/>
      <c r="E209" s="210"/>
      <c r="F209" s="131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  <c r="V209" s="132"/>
      <c r="W209" s="132"/>
      <c r="X209" s="132"/>
      <c r="Y209" s="132"/>
      <c r="Z209" s="132"/>
      <c r="AA209" s="132"/>
      <c r="AB209" s="132"/>
      <c r="AC209" s="132"/>
      <c r="AD209" s="132"/>
      <c r="AE209" s="132"/>
      <c r="AF209" s="132"/>
      <c r="AG209" s="132"/>
      <c r="AH209" s="132"/>
      <c r="AI209" s="132"/>
      <c r="AJ209" s="133"/>
      <c r="AK209" s="42"/>
      <c r="AL209" s="106" t="s">
        <v>32</v>
      </c>
      <c r="AM209" s="107"/>
      <c r="AN209" s="107"/>
      <c r="AO209" s="109"/>
      <c r="AP209" s="109"/>
      <c r="AQ209" s="56">
        <f t="shared" ref="AQ209" si="75">SUM(AQ203:AQ208)</f>
        <v>31</v>
      </c>
      <c r="AR209" s="56">
        <f t="shared" ref="AR209" si="76">SUM(AR203:AR208)</f>
        <v>8</v>
      </c>
      <c r="AS209" s="56">
        <f t="shared" ref="AS209" si="77">SUM(AS203:AS208)</f>
        <v>1</v>
      </c>
      <c r="AT209" s="56">
        <f t="shared" ref="AT209" si="78">SUM(AT203:AT208)</f>
        <v>4</v>
      </c>
      <c r="AU209" s="56">
        <f t="shared" ref="AU209" si="79">SUM(AU203:AU208)</f>
        <v>0</v>
      </c>
      <c r="AV209" s="56">
        <f t="shared" ref="AV209" si="80">SUM(AV203:AV208)</f>
        <v>13</v>
      </c>
      <c r="AW209" s="57">
        <f t="shared" si="74"/>
        <v>0.41899999999999998</v>
      </c>
      <c r="AX209" s="62"/>
      <c r="AY209" s="37" t="s">
        <v>6</v>
      </c>
      <c r="BB209" s="18">
        <f t="shared" si="72"/>
        <v>201</v>
      </c>
      <c r="BC209" s="28"/>
      <c r="BD209" s="64"/>
      <c r="BE209" s="64"/>
      <c r="BF209" s="64"/>
    </row>
    <row r="210" spans="1:58" ht="19.5" thickBot="1">
      <c r="A210" s="69" t="s">
        <v>17</v>
      </c>
      <c r="C210" s="268"/>
      <c r="D210" s="211"/>
      <c r="E210" s="213"/>
      <c r="F210" s="134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6"/>
      <c r="AK210" s="43"/>
      <c r="AL210" s="137" t="s">
        <v>31</v>
      </c>
      <c r="AM210" s="138"/>
      <c r="AN210" s="138"/>
      <c r="AO210" s="139"/>
      <c r="AP210" s="139"/>
      <c r="AQ210" s="58">
        <f>IF(COUNTIF(F207:AJ207,"")=31,0,AQ179+AQ209)</f>
        <v>186</v>
      </c>
      <c r="AR210" s="58">
        <f>IF(COUNTIF(F207:AJ207,"")=31,0,AR179+AR209)</f>
        <v>44</v>
      </c>
      <c r="AS210" s="58">
        <f>IF(COUNTIF(F207:AJ207,"")=31,0,AS179+AS209)</f>
        <v>10</v>
      </c>
      <c r="AT210" s="58">
        <f>IF(COUNTIF(F207:AJ207,"")=31,0,AT179+AT209)</f>
        <v>25</v>
      </c>
      <c r="AU210" s="58">
        <f>IF(COUNTIF(F207:AJ207,"")=31,0,AU179+AU209)</f>
        <v>3</v>
      </c>
      <c r="AV210" s="58">
        <f>IF(COUNTIF(F207:AJ207,"")=31,0,AV179+AV209)</f>
        <v>82</v>
      </c>
      <c r="AW210" s="59">
        <f t="shared" si="74"/>
        <v>0.44</v>
      </c>
      <c r="AX210" s="63"/>
      <c r="AY210" s="60" t="s">
        <v>6</v>
      </c>
      <c r="BB210" s="18">
        <f t="shared" si="72"/>
        <v>202</v>
      </c>
      <c r="BC210" s="28"/>
      <c r="BD210" s="64"/>
      <c r="BE210" s="64"/>
      <c r="BF210" s="64"/>
    </row>
    <row r="211" spans="1:58" ht="14">
      <c r="A211" s="74" t="s">
        <v>17</v>
      </c>
      <c r="C211" s="268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BB211" s="18">
        <f t="shared" si="72"/>
        <v>203</v>
      </c>
      <c r="BC211" s="28"/>
      <c r="BD211" s="64"/>
      <c r="BE211" s="64"/>
      <c r="BF211" s="64"/>
    </row>
    <row r="212" spans="1:58" ht="14">
      <c r="A212" s="74" t="s">
        <v>17</v>
      </c>
      <c r="B212" s="75"/>
      <c r="C212" s="268"/>
      <c r="D212" s="79" t="s">
        <v>146</v>
      </c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0"/>
      <c r="AN212" s="80"/>
      <c r="AO212" s="80"/>
      <c r="AP212" s="80"/>
      <c r="AQ212" s="80"/>
      <c r="AR212" s="80"/>
      <c r="AS212" s="80"/>
      <c r="AT212" s="80"/>
      <c r="AU212" s="80"/>
      <c r="AV212" s="80"/>
      <c r="AW212" s="80"/>
      <c r="AX212" s="80"/>
      <c r="AY212" s="80"/>
      <c r="BB212" s="18">
        <f t="shared" si="72"/>
        <v>204</v>
      </c>
      <c r="BC212" s="28"/>
      <c r="BD212" s="64"/>
      <c r="BE212" s="64"/>
      <c r="BF212" s="64"/>
    </row>
    <row r="213" spans="1:58" ht="14">
      <c r="A213" s="74" t="s">
        <v>17</v>
      </c>
      <c r="B213" s="75"/>
      <c r="C213" s="268"/>
      <c r="D213" s="79" t="s">
        <v>147</v>
      </c>
      <c r="E213" s="80"/>
      <c r="F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80"/>
      <c r="AP213" s="80"/>
      <c r="AQ213" s="80"/>
      <c r="AR213" s="80"/>
      <c r="AS213" s="80"/>
      <c r="AT213" s="80"/>
      <c r="AU213" s="80"/>
      <c r="AV213" s="80"/>
      <c r="AW213" s="80"/>
      <c r="AX213" s="80"/>
      <c r="AY213" s="80"/>
      <c r="BB213" s="18">
        <f t="shared" si="72"/>
        <v>205</v>
      </c>
      <c r="BC213" s="28"/>
      <c r="BD213" s="64"/>
      <c r="BE213" s="64"/>
      <c r="BF213" s="64"/>
    </row>
    <row r="214" spans="1:58" ht="14">
      <c r="A214" s="74" t="s">
        <v>17</v>
      </c>
      <c r="B214" s="75"/>
      <c r="C214" s="268"/>
      <c r="D214" s="79" t="s">
        <v>139</v>
      </c>
      <c r="E214" s="85"/>
      <c r="F214" s="85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  <c r="AM214" s="80"/>
      <c r="AN214" s="80"/>
      <c r="AO214" s="80"/>
      <c r="AP214" s="80"/>
      <c r="AQ214" s="80"/>
      <c r="AR214" s="80"/>
      <c r="AS214" s="80"/>
      <c r="AT214" s="80"/>
      <c r="AU214" s="80"/>
      <c r="AV214" s="80"/>
      <c r="AW214" s="80"/>
      <c r="AX214" s="80"/>
      <c r="AY214" s="80"/>
      <c r="BB214" s="18">
        <f t="shared" si="72"/>
        <v>206</v>
      </c>
      <c r="BC214" s="28"/>
      <c r="BD214" s="64"/>
      <c r="BE214" s="64"/>
      <c r="BF214" s="64"/>
    </row>
    <row r="215" spans="1:58" ht="14">
      <c r="A215" s="74" t="s">
        <v>17</v>
      </c>
      <c r="B215" s="75"/>
      <c r="C215" s="268"/>
      <c r="D215" s="80" t="s">
        <v>150</v>
      </c>
      <c r="E215" s="80"/>
      <c r="F215" s="80"/>
      <c r="I215" s="80"/>
      <c r="J215" s="80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82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BB215" s="18">
        <f t="shared" si="72"/>
        <v>207</v>
      </c>
      <c r="BC215" s="28"/>
      <c r="BD215" s="64"/>
      <c r="BE215" s="64"/>
      <c r="BF215" s="64"/>
    </row>
    <row r="216" spans="1:58" s="75" customFormat="1" ht="14">
      <c r="A216" s="74" t="s">
        <v>17</v>
      </c>
      <c r="C216" s="268"/>
      <c r="D216" s="79" t="s">
        <v>93</v>
      </c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83"/>
      <c r="AC216" s="79"/>
      <c r="AD216" s="79"/>
      <c r="AE216" s="79"/>
      <c r="AF216" s="79"/>
      <c r="AG216" s="79"/>
      <c r="AH216" s="79"/>
      <c r="AI216" s="79"/>
      <c r="AJ216" s="79"/>
      <c r="AK216" s="84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BB216" s="76">
        <f t="shared" si="72"/>
        <v>208</v>
      </c>
      <c r="BC216" s="77"/>
      <c r="BD216" s="78"/>
      <c r="BE216" s="78"/>
      <c r="BF216" s="78"/>
    </row>
    <row r="217" spans="1:58" s="75" customFormat="1" ht="14">
      <c r="A217" s="74" t="s">
        <v>17</v>
      </c>
      <c r="C217" s="268"/>
      <c r="D217" s="89" t="s">
        <v>129</v>
      </c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  <c r="AU217" s="90"/>
      <c r="AV217" s="90"/>
      <c r="AW217" s="90"/>
      <c r="AX217" s="90"/>
      <c r="AY217" s="87"/>
      <c r="BB217" s="76">
        <f t="shared" si="72"/>
        <v>209</v>
      </c>
      <c r="BC217" s="77"/>
      <c r="BD217" s="78"/>
      <c r="BE217" s="78"/>
      <c r="BF217" s="78"/>
    </row>
    <row r="218" spans="1:58" s="75" customFormat="1" ht="14">
      <c r="A218" s="74" t="s">
        <v>17</v>
      </c>
      <c r="C218" s="268"/>
      <c r="D218" s="89" t="s">
        <v>130</v>
      </c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  <c r="AU218" s="90"/>
      <c r="AV218" s="90"/>
      <c r="AW218" s="90"/>
      <c r="AX218" s="90"/>
      <c r="AY218" s="87"/>
      <c r="BB218" s="76">
        <f t="shared" si="72"/>
        <v>210</v>
      </c>
      <c r="BC218" s="77"/>
      <c r="BD218" s="78"/>
      <c r="BE218" s="78"/>
      <c r="BF218" s="78"/>
    </row>
    <row r="219" spans="1:58" s="75" customFormat="1" ht="14">
      <c r="A219" s="74" t="s">
        <v>17</v>
      </c>
      <c r="C219" s="268"/>
      <c r="D219" s="89" t="s">
        <v>163</v>
      </c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  <c r="AU219" s="90"/>
      <c r="AV219" s="90"/>
      <c r="AW219" s="90"/>
      <c r="AX219" s="90"/>
      <c r="AY219" s="87"/>
      <c r="BB219" s="76">
        <f t="shared" si="72"/>
        <v>211</v>
      </c>
      <c r="BC219" s="77"/>
      <c r="BD219" s="78"/>
      <c r="BE219" s="78"/>
      <c r="BF219" s="78"/>
    </row>
    <row r="220" spans="1:58" ht="14">
      <c r="A220" s="74" t="s">
        <v>17</v>
      </c>
      <c r="B220" s="75"/>
      <c r="C220" s="268"/>
      <c r="D220" s="79" t="s">
        <v>94</v>
      </c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80"/>
      <c r="AP220" s="80"/>
      <c r="AQ220" s="80"/>
      <c r="AR220" s="80"/>
      <c r="AS220" s="80"/>
      <c r="AT220" s="80"/>
      <c r="AU220" s="80"/>
      <c r="AV220" s="80"/>
      <c r="AW220" s="80"/>
      <c r="AX220" s="80"/>
      <c r="AY220" s="80"/>
      <c r="BB220" s="18">
        <f t="shared" si="72"/>
        <v>212</v>
      </c>
      <c r="BC220" s="28"/>
      <c r="BD220" s="64"/>
      <c r="BE220" s="64"/>
      <c r="BF220" s="64"/>
    </row>
    <row r="221" spans="1:58" ht="14">
      <c r="A221" s="74" t="s">
        <v>17</v>
      </c>
      <c r="B221" s="75"/>
      <c r="C221" s="268"/>
      <c r="D221" s="91" t="s">
        <v>164</v>
      </c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  <c r="AU221" s="90"/>
      <c r="AV221" s="90"/>
      <c r="AW221" s="90"/>
      <c r="AX221" s="90"/>
      <c r="AY221" s="88"/>
      <c r="BB221" s="18">
        <f t="shared" si="72"/>
        <v>213</v>
      </c>
      <c r="BC221" s="28"/>
      <c r="BD221" s="64"/>
      <c r="BE221" s="64"/>
      <c r="BF221" s="64"/>
    </row>
    <row r="222" spans="1:58" ht="14">
      <c r="A222" s="74" t="s">
        <v>17</v>
      </c>
      <c r="B222" s="75"/>
      <c r="C222" s="268"/>
      <c r="D222" s="79" t="s">
        <v>33</v>
      </c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  <c r="AU222" s="90"/>
      <c r="AV222" s="90"/>
      <c r="AW222" s="90"/>
      <c r="AX222" s="90"/>
      <c r="AY222" s="87"/>
      <c r="BB222" s="18">
        <f t="shared" si="72"/>
        <v>214</v>
      </c>
      <c r="BC222" s="28"/>
      <c r="BD222" s="64"/>
      <c r="BE222" s="64"/>
      <c r="BF222" s="64"/>
    </row>
    <row r="223" spans="1:58" ht="14">
      <c r="A223" s="74" t="s">
        <v>142</v>
      </c>
      <c r="B223" s="75"/>
      <c r="C223" s="268"/>
      <c r="D223" s="91" t="s">
        <v>144</v>
      </c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4"/>
      <c r="AL223" s="79"/>
      <c r="AM223" s="79"/>
      <c r="AN223" s="79"/>
      <c r="AO223" s="79"/>
      <c r="AP223" s="79"/>
      <c r="AQ223" s="79"/>
      <c r="AR223" s="79"/>
      <c r="AS223" s="79"/>
      <c r="AT223" s="79"/>
      <c r="AU223" s="79"/>
      <c r="AV223" s="79"/>
      <c r="AW223" s="79"/>
      <c r="AX223" s="79"/>
      <c r="AY223" s="79"/>
      <c r="BB223" s="18">
        <f t="shared" si="72"/>
        <v>215</v>
      </c>
      <c r="BC223" s="28"/>
      <c r="BD223" s="64"/>
      <c r="BE223" s="64"/>
      <c r="BF223" s="64"/>
    </row>
    <row r="224" spans="1:58" ht="14.5" thickBot="1">
      <c r="A224" s="74" t="s">
        <v>142</v>
      </c>
      <c r="C224" s="268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41"/>
      <c r="AC224" s="24"/>
      <c r="AD224" s="24"/>
      <c r="AE224" s="24"/>
      <c r="AF224" s="24"/>
      <c r="AG224" s="24"/>
      <c r="AH224" s="24"/>
      <c r="AI224" s="24"/>
      <c r="AJ224" s="24"/>
      <c r="AK224" s="24"/>
      <c r="AQ224" s="44"/>
      <c r="AR224" s="24"/>
      <c r="AS224" s="24"/>
      <c r="AT224" s="24"/>
      <c r="AU224" s="24"/>
      <c r="AV224" s="44"/>
      <c r="AW224" s="44"/>
      <c r="BB224" s="18">
        <f t="shared" si="72"/>
        <v>216</v>
      </c>
      <c r="BC224" s="28"/>
      <c r="BD224" s="64"/>
      <c r="BE224" s="64"/>
      <c r="BF224" s="64"/>
    </row>
    <row r="225" spans="1:58" ht="19.5" thickBot="1">
      <c r="A225" s="69" t="s">
        <v>17</v>
      </c>
      <c r="C225" s="268"/>
      <c r="D225" s="153" t="s">
        <v>36</v>
      </c>
      <c r="E225" s="154"/>
      <c r="F225" s="155">
        <f>IFERROR(IF(F194=0,"",DATE(YEAR(F194),MONTH(F194)+1,1)),"")</f>
        <v>46327</v>
      </c>
      <c r="G225" s="155"/>
      <c r="H225" s="155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  <c r="AA225" s="155"/>
      <c r="AB225" s="155"/>
      <c r="AC225" s="155"/>
      <c r="AD225" s="155"/>
      <c r="AE225" s="155"/>
      <c r="AF225" s="155"/>
      <c r="AG225" s="155"/>
      <c r="AH225" s="155"/>
      <c r="AI225" s="155"/>
      <c r="AJ225" s="156"/>
      <c r="AL225" s="29" t="s">
        <v>81</v>
      </c>
      <c r="BB225" s="18">
        <f t="shared" si="72"/>
        <v>217</v>
      </c>
      <c r="BC225" s="28"/>
      <c r="BD225" s="64"/>
      <c r="BE225" s="64"/>
      <c r="BF225" s="64"/>
    </row>
    <row r="226" spans="1:58" ht="19">
      <c r="A226" s="69" t="s">
        <v>17</v>
      </c>
      <c r="C226" s="268"/>
      <c r="D226" s="106" t="s">
        <v>28</v>
      </c>
      <c r="E226" s="107"/>
      <c r="F226" s="30">
        <f t="shared" ref="F226:AG226" si="81">IFERROR(WEEKNUM(F227,2)-WEEKNUM(DATE(YEAR(F227),MONTH(F227),1),2)+1,"")</f>
        <v>1</v>
      </c>
      <c r="G226" s="30">
        <f t="shared" si="81"/>
        <v>2</v>
      </c>
      <c r="H226" s="30">
        <f t="shared" si="81"/>
        <v>2</v>
      </c>
      <c r="I226" s="30">
        <f t="shared" si="81"/>
        <v>2</v>
      </c>
      <c r="J226" s="30">
        <f t="shared" si="81"/>
        <v>2</v>
      </c>
      <c r="K226" s="30">
        <f t="shared" si="81"/>
        <v>2</v>
      </c>
      <c r="L226" s="30">
        <f t="shared" si="81"/>
        <v>2</v>
      </c>
      <c r="M226" s="30">
        <f t="shared" si="81"/>
        <v>2</v>
      </c>
      <c r="N226" s="30">
        <f t="shared" si="81"/>
        <v>3</v>
      </c>
      <c r="O226" s="30">
        <f t="shared" si="81"/>
        <v>3</v>
      </c>
      <c r="P226" s="30">
        <f t="shared" si="81"/>
        <v>3</v>
      </c>
      <c r="Q226" s="30">
        <f t="shared" si="81"/>
        <v>3</v>
      </c>
      <c r="R226" s="30">
        <f t="shared" si="81"/>
        <v>3</v>
      </c>
      <c r="S226" s="30">
        <f t="shared" si="81"/>
        <v>3</v>
      </c>
      <c r="T226" s="30">
        <f t="shared" si="81"/>
        <v>3</v>
      </c>
      <c r="U226" s="30">
        <f t="shared" si="81"/>
        <v>4</v>
      </c>
      <c r="V226" s="30">
        <f t="shared" si="81"/>
        <v>4</v>
      </c>
      <c r="W226" s="30">
        <f t="shared" si="81"/>
        <v>4</v>
      </c>
      <c r="X226" s="30">
        <f t="shared" si="81"/>
        <v>4</v>
      </c>
      <c r="Y226" s="30">
        <f t="shared" si="81"/>
        <v>4</v>
      </c>
      <c r="Z226" s="30">
        <f t="shared" si="81"/>
        <v>4</v>
      </c>
      <c r="AA226" s="30">
        <f t="shared" si="81"/>
        <v>4</v>
      </c>
      <c r="AB226" s="30">
        <f t="shared" si="81"/>
        <v>5</v>
      </c>
      <c r="AC226" s="30">
        <f t="shared" si="81"/>
        <v>5</v>
      </c>
      <c r="AD226" s="30">
        <f t="shared" si="81"/>
        <v>5</v>
      </c>
      <c r="AE226" s="30">
        <f t="shared" si="81"/>
        <v>5</v>
      </c>
      <c r="AF226" s="30">
        <f t="shared" si="81"/>
        <v>5</v>
      </c>
      <c r="AG226" s="30">
        <f t="shared" si="81"/>
        <v>5</v>
      </c>
      <c r="AH226" s="30">
        <f>IF(AH227="","",WEEKNUM(AH227,2)-WEEKNUM(DATE(YEAR(AH227),MONTH(AH227),1),2)+1)</f>
        <v>5</v>
      </c>
      <c r="AI226" s="30">
        <f>IF(AI227="","",WEEKNUM(AI227,2)-WEEKNUM(DATE(YEAR(AI227),MONTH(AI227),1),2)+1)</f>
        <v>6</v>
      </c>
      <c r="AJ226" s="31" t="str">
        <f>IF(AJ227="","",WEEKNUM(AJ227,2)-WEEKNUM(DATE(YEAR(AJ227),MONTH(AJ227),1),2)+1)</f>
        <v/>
      </c>
      <c r="AL226" s="157" t="s">
        <v>100</v>
      </c>
      <c r="AM226" s="158"/>
      <c r="AN226" s="158"/>
      <c r="AO226" s="158"/>
      <c r="AP226" s="158"/>
      <c r="AQ226" s="142" t="s">
        <v>95</v>
      </c>
      <c r="AR226" s="151" t="s">
        <v>78</v>
      </c>
      <c r="AS226" s="151"/>
      <c r="AT226" s="151"/>
      <c r="AU226" s="151"/>
      <c r="AV226" s="142" t="s">
        <v>99</v>
      </c>
      <c r="AW226" s="142" t="s">
        <v>27</v>
      </c>
      <c r="AX226" s="146" t="s">
        <v>106</v>
      </c>
      <c r="AY226" s="148" t="s">
        <v>107</v>
      </c>
      <c r="BB226" s="18">
        <f t="shared" si="72"/>
        <v>218</v>
      </c>
      <c r="BC226" s="28"/>
      <c r="BD226" s="64"/>
      <c r="BE226" s="64"/>
      <c r="BF226" s="64"/>
    </row>
    <row r="227" spans="1:58" ht="19">
      <c r="A227" s="69" t="s">
        <v>17</v>
      </c>
      <c r="C227" s="268"/>
      <c r="D227" s="106" t="s">
        <v>2</v>
      </c>
      <c r="E227" s="107"/>
      <c r="F227" s="32">
        <f>F225</f>
        <v>46327</v>
      </c>
      <c r="G227" s="32">
        <f t="shared" ref="G227:AG227" si="82">IFERROR(F227+1,"")</f>
        <v>46328</v>
      </c>
      <c r="H227" s="32">
        <f t="shared" si="82"/>
        <v>46329</v>
      </c>
      <c r="I227" s="32">
        <f t="shared" si="82"/>
        <v>46330</v>
      </c>
      <c r="J227" s="32">
        <f t="shared" si="82"/>
        <v>46331</v>
      </c>
      <c r="K227" s="32">
        <f t="shared" si="82"/>
        <v>46332</v>
      </c>
      <c r="L227" s="32">
        <f t="shared" si="82"/>
        <v>46333</v>
      </c>
      <c r="M227" s="32">
        <f t="shared" si="82"/>
        <v>46334</v>
      </c>
      <c r="N227" s="32">
        <f t="shared" si="82"/>
        <v>46335</v>
      </c>
      <c r="O227" s="32">
        <f t="shared" si="82"/>
        <v>46336</v>
      </c>
      <c r="P227" s="32">
        <f t="shared" si="82"/>
        <v>46337</v>
      </c>
      <c r="Q227" s="32">
        <f t="shared" si="82"/>
        <v>46338</v>
      </c>
      <c r="R227" s="32">
        <f t="shared" si="82"/>
        <v>46339</v>
      </c>
      <c r="S227" s="32">
        <f t="shared" si="82"/>
        <v>46340</v>
      </c>
      <c r="T227" s="32">
        <f t="shared" si="82"/>
        <v>46341</v>
      </c>
      <c r="U227" s="32">
        <f t="shared" si="82"/>
        <v>46342</v>
      </c>
      <c r="V227" s="32">
        <f t="shared" si="82"/>
        <v>46343</v>
      </c>
      <c r="W227" s="32">
        <f t="shared" si="82"/>
        <v>46344</v>
      </c>
      <c r="X227" s="32">
        <f t="shared" si="82"/>
        <v>46345</v>
      </c>
      <c r="Y227" s="32">
        <f t="shared" si="82"/>
        <v>46346</v>
      </c>
      <c r="Z227" s="32">
        <f t="shared" si="82"/>
        <v>46347</v>
      </c>
      <c r="AA227" s="32">
        <f t="shared" si="82"/>
        <v>46348</v>
      </c>
      <c r="AB227" s="32">
        <f t="shared" si="82"/>
        <v>46349</v>
      </c>
      <c r="AC227" s="32">
        <f t="shared" si="82"/>
        <v>46350</v>
      </c>
      <c r="AD227" s="32">
        <f t="shared" si="82"/>
        <v>46351</v>
      </c>
      <c r="AE227" s="32">
        <f t="shared" si="82"/>
        <v>46352</v>
      </c>
      <c r="AF227" s="32">
        <f t="shared" si="82"/>
        <v>46353</v>
      </c>
      <c r="AG227" s="32">
        <f t="shared" si="82"/>
        <v>46354</v>
      </c>
      <c r="AH227" s="32">
        <f>IFERROR(IF(DAY(AG227+1)=1,"",AG227+1),"")</f>
        <v>46355</v>
      </c>
      <c r="AI227" s="32">
        <f>IFERROR(IF(AND(DAY(AG227+2)&gt;=1,DAY(AG227+2)&lt;=2),"",AG227+2),"")</f>
        <v>46356</v>
      </c>
      <c r="AJ227" s="33" t="str">
        <f>IFERROR(IF(AND(DAY(AG227+3)&gt;=1,DAY(AG227+3)&lt;=3),"",AG227+3),"")</f>
        <v/>
      </c>
      <c r="AL227" s="159"/>
      <c r="AM227" s="160"/>
      <c r="AN227" s="160"/>
      <c r="AO227" s="160"/>
      <c r="AP227" s="160"/>
      <c r="AQ227" s="143"/>
      <c r="AR227" s="169" t="s">
        <v>96</v>
      </c>
      <c r="AS227" s="169" t="s">
        <v>97</v>
      </c>
      <c r="AT227" s="169" t="s">
        <v>101</v>
      </c>
      <c r="AU227" s="169" t="s">
        <v>98</v>
      </c>
      <c r="AV227" s="152"/>
      <c r="AW227" s="143"/>
      <c r="AX227" s="143"/>
      <c r="AY227" s="149"/>
      <c r="BB227" s="18">
        <f t="shared" si="72"/>
        <v>219</v>
      </c>
      <c r="BC227" s="28"/>
      <c r="BD227" s="64"/>
      <c r="BE227" s="64"/>
      <c r="BF227" s="64"/>
    </row>
    <row r="228" spans="1:58" ht="19">
      <c r="A228" s="69" t="s">
        <v>17</v>
      </c>
      <c r="C228" s="268"/>
      <c r="D228" s="106" t="s">
        <v>3</v>
      </c>
      <c r="E228" s="107"/>
      <c r="F228" s="34" t="str">
        <f t="shared" ref="F228:AJ228" si="83">TEXT(F227,"aaa")</f>
        <v>日</v>
      </c>
      <c r="G228" s="34" t="str">
        <f t="shared" si="83"/>
        <v>月</v>
      </c>
      <c r="H228" s="34" t="str">
        <f t="shared" si="83"/>
        <v>火</v>
      </c>
      <c r="I228" s="34" t="str">
        <f t="shared" si="83"/>
        <v>水</v>
      </c>
      <c r="J228" s="34" t="str">
        <f t="shared" si="83"/>
        <v>木</v>
      </c>
      <c r="K228" s="34" t="str">
        <f t="shared" si="83"/>
        <v>金</v>
      </c>
      <c r="L228" s="34" t="str">
        <f t="shared" si="83"/>
        <v>土</v>
      </c>
      <c r="M228" s="34" t="str">
        <f t="shared" si="83"/>
        <v>日</v>
      </c>
      <c r="N228" s="34" t="str">
        <f t="shared" si="83"/>
        <v>月</v>
      </c>
      <c r="O228" s="34" t="str">
        <f t="shared" si="83"/>
        <v>火</v>
      </c>
      <c r="P228" s="34" t="str">
        <f t="shared" si="83"/>
        <v>水</v>
      </c>
      <c r="Q228" s="34" t="str">
        <f t="shared" si="83"/>
        <v>木</v>
      </c>
      <c r="R228" s="34" t="str">
        <f t="shared" si="83"/>
        <v>金</v>
      </c>
      <c r="S228" s="34" t="str">
        <f t="shared" si="83"/>
        <v>土</v>
      </c>
      <c r="T228" s="34" t="str">
        <f t="shared" si="83"/>
        <v>日</v>
      </c>
      <c r="U228" s="34" t="str">
        <f t="shared" si="83"/>
        <v>月</v>
      </c>
      <c r="V228" s="34" t="str">
        <f t="shared" si="83"/>
        <v>火</v>
      </c>
      <c r="W228" s="34" t="str">
        <f t="shared" si="83"/>
        <v>水</v>
      </c>
      <c r="X228" s="34" t="str">
        <f t="shared" si="83"/>
        <v>木</v>
      </c>
      <c r="Y228" s="34" t="str">
        <f t="shared" si="83"/>
        <v>金</v>
      </c>
      <c r="Z228" s="34" t="str">
        <f t="shared" si="83"/>
        <v>土</v>
      </c>
      <c r="AA228" s="34" t="str">
        <f t="shared" si="83"/>
        <v>日</v>
      </c>
      <c r="AB228" s="34" t="str">
        <f t="shared" si="83"/>
        <v>月</v>
      </c>
      <c r="AC228" s="34" t="str">
        <f t="shared" si="83"/>
        <v>火</v>
      </c>
      <c r="AD228" s="34" t="str">
        <f t="shared" si="83"/>
        <v>水</v>
      </c>
      <c r="AE228" s="34" t="str">
        <f t="shared" si="83"/>
        <v>木</v>
      </c>
      <c r="AF228" s="34" t="str">
        <f t="shared" si="83"/>
        <v>金</v>
      </c>
      <c r="AG228" s="34" t="str">
        <f t="shared" si="83"/>
        <v>土</v>
      </c>
      <c r="AH228" s="34" t="str">
        <f t="shared" si="83"/>
        <v>日</v>
      </c>
      <c r="AI228" s="34" t="str">
        <f t="shared" si="83"/>
        <v>月</v>
      </c>
      <c r="AJ228" s="35" t="str">
        <f t="shared" si="83"/>
        <v/>
      </c>
      <c r="AL228" s="159"/>
      <c r="AM228" s="160"/>
      <c r="AN228" s="160"/>
      <c r="AO228" s="160"/>
      <c r="AP228" s="160"/>
      <c r="AQ228" s="143"/>
      <c r="AR228" s="170"/>
      <c r="AS228" s="172"/>
      <c r="AT228" s="170"/>
      <c r="AU228" s="170"/>
      <c r="AV228" s="152"/>
      <c r="AW228" s="143"/>
      <c r="AX228" s="143"/>
      <c r="AY228" s="149"/>
      <c r="BB228" s="18">
        <f t="shared" si="72"/>
        <v>220</v>
      </c>
      <c r="BC228" s="28"/>
      <c r="BD228" s="64"/>
      <c r="BE228" s="64"/>
      <c r="BF228" s="64"/>
    </row>
    <row r="229" spans="1:58" ht="19">
      <c r="A229" s="69" t="s">
        <v>17</v>
      </c>
      <c r="C229" s="268"/>
      <c r="D229" s="106" t="s">
        <v>8</v>
      </c>
      <c r="E229" s="107"/>
      <c r="F229" s="36" t="s">
        <v>21</v>
      </c>
      <c r="G229" s="36" t="s">
        <v>21</v>
      </c>
      <c r="H229" s="36" t="s">
        <v>21</v>
      </c>
      <c r="I229" s="36" t="s">
        <v>21</v>
      </c>
      <c r="J229" s="36" t="s">
        <v>21</v>
      </c>
      <c r="K229" s="36" t="s">
        <v>21</v>
      </c>
      <c r="L229" s="36" t="s">
        <v>21</v>
      </c>
      <c r="M229" s="36" t="s">
        <v>21</v>
      </c>
      <c r="N229" s="36" t="s">
        <v>21</v>
      </c>
      <c r="O229" s="36" t="s">
        <v>21</v>
      </c>
      <c r="P229" s="36" t="s">
        <v>23</v>
      </c>
      <c r="Q229" s="36" t="s">
        <v>23</v>
      </c>
      <c r="R229" s="36" t="s">
        <v>21</v>
      </c>
      <c r="S229" s="36" t="s">
        <v>21</v>
      </c>
      <c r="T229" s="36" t="s">
        <v>21</v>
      </c>
      <c r="U229" s="36" t="s">
        <v>21</v>
      </c>
      <c r="V229" s="36" t="s">
        <v>23</v>
      </c>
      <c r="W229" s="36" t="s">
        <v>23</v>
      </c>
      <c r="X229" s="36" t="s">
        <v>22</v>
      </c>
      <c r="Y229" s="36" t="s">
        <v>23</v>
      </c>
      <c r="Z229" s="36" t="s">
        <v>22</v>
      </c>
      <c r="AA229" s="36" t="s">
        <v>23</v>
      </c>
      <c r="AB229" s="36" t="s">
        <v>21</v>
      </c>
      <c r="AC229" s="36" t="s">
        <v>21</v>
      </c>
      <c r="AD229" s="36" t="s">
        <v>23</v>
      </c>
      <c r="AE229" s="36" t="s">
        <v>23</v>
      </c>
      <c r="AF229" s="36" t="s">
        <v>22</v>
      </c>
      <c r="AG229" s="36" t="s">
        <v>22</v>
      </c>
      <c r="AH229" s="36" t="s">
        <v>23</v>
      </c>
      <c r="AI229" s="36" t="s">
        <v>21</v>
      </c>
      <c r="AJ229" s="37"/>
      <c r="AL229" s="159"/>
      <c r="AM229" s="160"/>
      <c r="AN229" s="160"/>
      <c r="AO229" s="160"/>
      <c r="AP229" s="160"/>
      <c r="AQ229" s="143"/>
      <c r="AR229" s="170"/>
      <c r="AS229" s="172"/>
      <c r="AT229" s="170"/>
      <c r="AU229" s="170"/>
      <c r="AV229" s="152"/>
      <c r="AW229" s="143"/>
      <c r="AX229" s="143"/>
      <c r="AY229" s="149"/>
      <c r="BB229" s="18">
        <f t="shared" si="72"/>
        <v>221</v>
      </c>
      <c r="BC229" s="28"/>
      <c r="BD229" s="64"/>
      <c r="BE229" s="64"/>
      <c r="BF229" s="64"/>
    </row>
    <row r="230" spans="1:58" ht="18.75" customHeight="1">
      <c r="A230" s="69" t="s">
        <v>17</v>
      </c>
      <c r="C230" s="268"/>
      <c r="D230" s="163" t="s">
        <v>7</v>
      </c>
      <c r="E230" s="164"/>
      <c r="F230" s="120"/>
      <c r="G230" s="120" t="s">
        <v>60</v>
      </c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 t="s">
        <v>51</v>
      </c>
      <c r="Y230" s="120"/>
      <c r="Z230" s="120"/>
      <c r="AA230" s="120" t="s">
        <v>61</v>
      </c>
      <c r="AB230" s="120" t="s">
        <v>62</v>
      </c>
      <c r="AC230" s="120"/>
      <c r="AD230" s="120"/>
      <c r="AE230" s="120"/>
      <c r="AF230" s="120" t="s">
        <v>51</v>
      </c>
      <c r="AG230" s="120"/>
      <c r="AH230" s="120"/>
      <c r="AI230" s="120"/>
      <c r="AJ230" s="123"/>
      <c r="AL230" s="159"/>
      <c r="AM230" s="160"/>
      <c r="AN230" s="160"/>
      <c r="AO230" s="160"/>
      <c r="AP230" s="160"/>
      <c r="AQ230" s="143"/>
      <c r="AR230" s="170"/>
      <c r="AS230" s="172"/>
      <c r="AT230" s="170"/>
      <c r="AU230" s="170"/>
      <c r="AV230" s="152"/>
      <c r="AW230" s="143"/>
      <c r="AX230" s="143"/>
      <c r="AY230" s="149"/>
      <c r="BB230" s="18">
        <f t="shared" si="72"/>
        <v>222</v>
      </c>
      <c r="BC230" s="28"/>
      <c r="BD230" s="64"/>
      <c r="BE230" s="64"/>
      <c r="BF230" s="64"/>
    </row>
    <row r="231" spans="1:58" ht="19">
      <c r="A231" s="69" t="s">
        <v>17</v>
      </c>
      <c r="C231" s="268"/>
      <c r="D231" s="165"/>
      <c r="E231" s="166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4"/>
      <c r="AL231" s="159"/>
      <c r="AM231" s="160"/>
      <c r="AN231" s="160"/>
      <c r="AO231" s="160"/>
      <c r="AP231" s="160"/>
      <c r="AQ231" s="143"/>
      <c r="AR231" s="170"/>
      <c r="AS231" s="172"/>
      <c r="AT231" s="170"/>
      <c r="AU231" s="171"/>
      <c r="AV231" s="144"/>
      <c r="AW231" s="144"/>
      <c r="AX231" s="143"/>
      <c r="AY231" s="149"/>
      <c r="BB231" s="18">
        <f t="shared" si="72"/>
        <v>223</v>
      </c>
      <c r="BC231" s="28"/>
      <c r="BD231" s="64"/>
      <c r="BE231" s="64"/>
      <c r="BF231" s="64"/>
    </row>
    <row r="232" spans="1:58" ht="19">
      <c r="A232" s="69" t="s">
        <v>17</v>
      </c>
      <c r="C232" s="268"/>
      <c r="D232" s="165"/>
      <c r="E232" s="166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4"/>
      <c r="AL232" s="161"/>
      <c r="AM232" s="162"/>
      <c r="AN232" s="162"/>
      <c r="AO232" s="162"/>
      <c r="AP232" s="162"/>
      <c r="AQ232" s="145"/>
      <c r="AR232" s="171"/>
      <c r="AS232" s="171"/>
      <c r="AT232" s="171"/>
      <c r="AU232" s="171"/>
      <c r="AV232" s="145"/>
      <c r="AW232" s="145"/>
      <c r="AX232" s="143"/>
      <c r="AY232" s="149"/>
      <c r="BB232" s="18">
        <f t="shared" si="72"/>
        <v>224</v>
      </c>
      <c r="BC232" s="28"/>
      <c r="BD232" s="64"/>
      <c r="BE232" s="64"/>
      <c r="BF232" s="64"/>
    </row>
    <row r="233" spans="1:58" ht="19">
      <c r="A233" s="69" t="s">
        <v>17</v>
      </c>
      <c r="C233" s="268"/>
      <c r="D233" s="165"/>
      <c r="E233" s="166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4"/>
      <c r="AL233" s="126"/>
      <c r="AM233" s="127"/>
      <c r="AN233" s="127"/>
      <c r="AO233" s="127"/>
      <c r="AP233" s="127"/>
      <c r="AQ233" s="55" t="s">
        <v>30</v>
      </c>
      <c r="AR233" s="55" t="s">
        <v>17</v>
      </c>
      <c r="AS233" s="55" t="s">
        <v>12</v>
      </c>
      <c r="AT233" s="55" t="s">
        <v>149</v>
      </c>
      <c r="AU233" s="55" t="s">
        <v>14</v>
      </c>
      <c r="AV233" s="55" t="s">
        <v>20</v>
      </c>
      <c r="AW233" s="55" t="s">
        <v>34</v>
      </c>
      <c r="AX233" s="147"/>
      <c r="AY233" s="149"/>
      <c r="BB233" s="18">
        <f t="shared" si="72"/>
        <v>225</v>
      </c>
      <c r="BC233" s="28"/>
      <c r="BD233" s="64"/>
      <c r="BE233" s="64"/>
      <c r="BF233" s="64"/>
    </row>
    <row r="234" spans="1:58" ht="19">
      <c r="A234" s="69" t="s">
        <v>17</v>
      </c>
      <c r="C234" s="268"/>
      <c r="D234" s="165"/>
      <c r="E234" s="166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4"/>
      <c r="AL234" s="128" t="s">
        <v>102</v>
      </c>
      <c r="AM234" s="129"/>
      <c r="AN234" s="110">
        <v>1</v>
      </c>
      <c r="AO234" s="109"/>
      <c r="AP234" s="109"/>
      <c r="AQ234" s="56">
        <f>IF(COUNTIF(F238:AJ238,"")=31,0,COUNTIFS(F226:AJ226,AN234,F238:AJ238,"")+COUNTIFS(F226:AJ226,AN234,F238:AJ238,"■")+COUNTIFS(F226:AJ226,AN234,F238:AJ238,"★")+COUNTIFS(F226:AJ226,AN234,F238:AJ238,"▲")+COUNTIFS(F226:AJ226,AN234,F238:AJ238,"◎"))</f>
        <v>1</v>
      </c>
      <c r="AR234" s="56">
        <f>IF(COUNTIF(F238:AJ238,"")=31,0,COUNTIFS(F226:AJ226,AN234,F238:AJ238,"■"))</f>
        <v>1</v>
      </c>
      <c r="AS234" s="56">
        <f>IF(COUNTIF(F238:AJ238,"")=31,0,COUNTIFS(F226:AJ226,AN234,F238:AJ238,"★"))</f>
        <v>0</v>
      </c>
      <c r="AT234" s="56">
        <f>IF(COUNTIF(F238:AJ238,"")=31,0,COUNTIFS(F226:AJ226,AN234,F238:AJ238,"▲"))</f>
        <v>0</v>
      </c>
      <c r="AU234" s="56">
        <f>IF(COUNTIF(F238:AJ238,"")=31,0,COUNTIFS(F226:AJ226,AN234,F238:AJ238,"◎"))</f>
        <v>0</v>
      </c>
      <c r="AV234" s="56">
        <f t="shared" ref="AV234:AV239" si="84">SUM(AR234,AS234,AT234,AU234)</f>
        <v>1</v>
      </c>
      <c r="AW234" s="57">
        <f t="shared" ref="AW234:AW241" si="85">IFERROR(ROUNDDOWN(AV234/AQ234,3),"***")</f>
        <v>1</v>
      </c>
      <c r="AX234" s="36" t="s">
        <v>6</v>
      </c>
      <c r="AY234" s="140" t="str">
        <f>IF(COUNTA(AX234:AX239)=0,"",IF(AND(COUNTIF(AX234:AX239,"○")=0,COUNTIF(AX234:AX239,"×")=0),"－",IF(COUNTIF(AX234:AX239,"×")&gt;=1,"×","○")))</f>
        <v>○</v>
      </c>
      <c r="BB234" s="92">
        <f t="shared" si="72"/>
        <v>226</v>
      </c>
      <c r="BC234" s="93">
        <f>IF(COUNTIF(F238:AJ238,"")=31,"",F225)</f>
        <v>46327</v>
      </c>
      <c r="BD234" s="94" t="str">
        <f>AY234</f>
        <v>○</v>
      </c>
      <c r="BE234" s="95" t="str">
        <f>IF(AY240=0,"",AY240)</f>
        <v>○</v>
      </c>
      <c r="BF234" s="95" t="str">
        <f>IF(AY241=0,"",AY241)</f>
        <v>○</v>
      </c>
    </row>
    <row r="235" spans="1:58" ht="19">
      <c r="A235" s="69" t="s">
        <v>17</v>
      </c>
      <c r="C235" s="268"/>
      <c r="D235" s="165"/>
      <c r="E235" s="166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4"/>
      <c r="AL235" s="130"/>
      <c r="AM235" s="129"/>
      <c r="AN235" s="108">
        <v>2</v>
      </c>
      <c r="AO235" s="109"/>
      <c r="AP235" s="109"/>
      <c r="AQ235" s="56">
        <f>IF(COUNTIF(F238:AJ238,"")=31,0,COUNTIFS(F226:AJ226,AN235,F238:AJ238,"")+COUNTIFS(F226:AJ226,AN235,F238:AJ238,"■")+COUNTIFS(F226:AJ226,AN235,F238:AJ238,"★")+COUNTIFS(F226:AJ226,AN235,F238:AJ238,"▲")+COUNTIFS(F226:AJ226,AN235,F238:AJ238,"◎"))</f>
        <v>7</v>
      </c>
      <c r="AR235" s="56">
        <f>IF(COUNTIF(F238:AJ238,"")=31,0,COUNTIFS(F226:AJ226,AN235,F238:AJ238,"■"))</f>
        <v>2</v>
      </c>
      <c r="AS235" s="56">
        <f>IF(COUNTIF(F238:AJ238,"")=31,0,COUNTIFS(F226:AJ226,AN235,F238:AJ238,"★"))</f>
        <v>1</v>
      </c>
      <c r="AT235" s="56">
        <f>IF(COUNTIF(F238:AJ238,"")=31,0,COUNTIFS(F226:AJ226,AN235,F238:AJ238,"▲"))</f>
        <v>0</v>
      </c>
      <c r="AU235" s="56">
        <f>IF(COUNTIF(F238:AJ238,"")=31,0,COUNTIFS(F226:AJ226,AN235,F238:AJ238,"◎"))</f>
        <v>0</v>
      </c>
      <c r="AV235" s="56">
        <f t="shared" si="84"/>
        <v>3</v>
      </c>
      <c r="AW235" s="57">
        <f t="shared" si="85"/>
        <v>0.42799999999999999</v>
      </c>
      <c r="AX235" s="36" t="s">
        <v>6</v>
      </c>
      <c r="AY235" s="141"/>
      <c r="BB235" s="18">
        <f t="shared" si="72"/>
        <v>227</v>
      </c>
      <c r="BC235" s="28"/>
      <c r="BD235" s="73"/>
      <c r="BE235" s="64"/>
      <c r="BF235" s="64"/>
    </row>
    <row r="236" spans="1:58" ht="19">
      <c r="A236" s="69" t="s">
        <v>17</v>
      </c>
      <c r="D236" s="167"/>
      <c r="E236" s="168"/>
      <c r="F236" s="122"/>
      <c r="G236" s="122"/>
      <c r="H236" s="122"/>
      <c r="I236" s="122"/>
      <c r="J236" s="122"/>
      <c r="K236" s="122"/>
      <c r="L236" s="122"/>
      <c r="M236" s="122"/>
      <c r="N236" s="122"/>
      <c r="O236" s="122"/>
      <c r="P236" s="122"/>
      <c r="Q236" s="122"/>
      <c r="R236" s="122"/>
      <c r="S236" s="122"/>
      <c r="T236" s="122"/>
      <c r="U236" s="122"/>
      <c r="V236" s="122"/>
      <c r="W236" s="122"/>
      <c r="X236" s="122"/>
      <c r="Y236" s="122"/>
      <c r="Z236" s="122"/>
      <c r="AA236" s="122"/>
      <c r="AB236" s="122"/>
      <c r="AC236" s="122"/>
      <c r="AD236" s="122"/>
      <c r="AE236" s="122"/>
      <c r="AF236" s="122"/>
      <c r="AG236" s="122"/>
      <c r="AH236" s="122"/>
      <c r="AI236" s="122"/>
      <c r="AJ236" s="125"/>
      <c r="AL236" s="130"/>
      <c r="AM236" s="129"/>
      <c r="AN236" s="110">
        <v>3</v>
      </c>
      <c r="AO236" s="109"/>
      <c r="AP236" s="109"/>
      <c r="AQ236" s="56">
        <f>IF(COUNTIF(F238:AJ238,"")=31,0,COUNTIFS(F226:AJ226,AN236,F238:AJ238,"")+COUNTIFS(F226:AJ226,AN236,F238:AJ238,"■")+COUNTIFS(F226:AJ226,AN236,F238:AJ238,"★")+COUNTIFS(F226:AJ226,AN236,F238:AJ238,"▲")+COUNTIFS(F228:AJ228,AN236,F238:AJ238,"◎"))</f>
        <v>7</v>
      </c>
      <c r="AR236" s="56">
        <f>IF(COUNTIF(F238:AJ238,"")=31,0,COUNTIFS(F226:AJ226,AN236,F238:AJ238,"■"))</f>
        <v>2</v>
      </c>
      <c r="AS236" s="56">
        <f>IF(COUNTIF(F238:AJ238,"")=31,0,COUNTIFS(F226:AJ226,AN236,F238:AJ238,"★"))</f>
        <v>0</v>
      </c>
      <c r="AT236" s="56">
        <f>IF(COUNTIF(F238:AJ238,"")=31,0,COUNTIFS(F226:AJ226,AN236,F238:AJ238,"▲"))</f>
        <v>0</v>
      </c>
      <c r="AU236" s="56">
        <f>IF(COUNTIF(F238:AJ238,"")=31,0,COUNTIFS(F226:AJ226,AN236,F238:AJ238,"◎"))</f>
        <v>0</v>
      </c>
      <c r="AV236" s="56">
        <f t="shared" si="84"/>
        <v>2</v>
      </c>
      <c r="AW236" s="57">
        <f t="shared" si="85"/>
        <v>0.28499999999999998</v>
      </c>
      <c r="AX236" s="36" t="s">
        <v>6</v>
      </c>
      <c r="AY236" s="141"/>
      <c r="BB236" s="18">
        <f t="shared" si="72"/>
        <v>228</v>
      </c>
      <c r="BC236" s="28"/>
      <c r="BD236" s="73"/>
      <c r="BE236" s="64"/>
      <c r="BF236" s="64"/>
    </row>
    <row r="237" spans="1:58" ht="19">
      <c r="A237" s="69" t="s">
        <v>17</v>
      </c>
      <c r="D237" s="106" t="s">
        <v>4</v>
      </c>
      <c r="E237" s="107"/>
      <c r="F237" s="36" t="s">
        <v>138</v>
      </c>
      <c r="G237" s="36" t="s">
        <v>18</v>
      </c>
      <c r="H237" s="36"/>
      <c r="I237" s="36"/>
      <c r="J237" s="36"/>
      <c r="K237" s="36"/>
      <c r="L237" s="36" t="s">
        <v>138</v>
      </c>
      <c r="M237" s="36" t="s">
        <v>138</v>
      </c>
      <c r="N237" s="36"/>
      <c r="O237" s="36"/>
      <c r="P237" s="36"/>
      <c r="Q237" s="36"/>
      <c r="R237" s="36"/>
      <c r="S237" s="36" t="s">
        <v>138</v>
      </c>
      <c r="T237" s="36" t="s">
        <v>138</v>
      </c>
      <c r="U237" s="36"/>
      <c r="V237" s="36"/>
      <c r="W237" s="36"/>
      <c r="X237" s="36"/>
      <c r="Y237" s="36"/>
      <c r="Z237" s="36" t="s">
        <v>138</v>
      </c>
      <c r="AA237" s="38" t="s">
        <v>138</v>
      </c>
      <c r="AB237" s="36" t="s">
        <v>18</v>
      </c>
      <c r="AC237" s="36"/>
      <c r="AD237" s="36"/>
      <c r="AE237" s="36"/>
      <c r="AF237" s="36"/>
      <c r="AG237" s="36" t="s">
        <v>138</v>
      </c>
      <c r="AH237" s="36" t="s">
        <v>138</v>
      </c>
      <c r="AI237" s="36"/>
      <c r="AJ237" s="37"/>
      <c r="AL237" s="130"/>
      <c r="AM237" s="129"/>
      <c r="AN237" s="108">
        <v>4</v>
      </c>
      <c r="AO237" s="109"/>
      <c r="AP237" s="109"/>
      <c r="AQ237" s="56">
        <f>IF(COUNTIF(F238:AJ238,"")=31,0,COUNTIFS(F226:AJ226,AN237,F238:AJ238,"")+COUNTIFS(F226:AJ226,AN237,F238:AJ238,"■")+COUNTIFS(F226:AJ226,AN237,F238:AJ238,"★")+COUNTIFS(F226:AJ226,AN237,F238:AJ238,"▲")+COUNTIFS(F226:AJ226,AN237,F238:AJ238,"◎"))</f>
        <v>7</v>
      </c>
      <c r="AR237" s="56">
        <f>IF(COUNTIF(F238:AJ238,"")=31,0,COUNTIFS(F226:AJ226,AN237,F238:AJ238,"■"))</f>
        <v>1</v>
      </c>
      <c r="AS237" s="56">
        <f>COUNTIFS(F226:AJ226,AN237,F238:AJ238,"★")</f>
        <v>1</v>
      </c>
      <c r="AT237" s="56">
        <f>IF(COUNTIF(F238:AJ238,"")=31,0,COUNTIFS(F226:AJ226,AN237,F238:AJ238,"▲"))</f>
        <v>1</v>
      </c>
      <c r="AU237" s="56">
        <f>COUNTIFS(F226:AJ226,AN237,F238:AJ238,"◎")</f>
        <v>0</v>
      </c>
      <c r="AV237" s="56">
        <f t="shared" si="84"/>
        <v>3</v>
      </c>
      <c r="AW237" s="57">
        <f t="shared" si="85"/>
        <v>0.42799999999999999</v>
      </c>
      <c r="AX237" s="36" t="s">
        <v>6</v>
      </c>
      <c r="AY237" s="141"/>
      <c r="BB237" s="18">
        <f t="shared" si="72"/>
        <v>229</v>
      </c>
      <c r="BC237" s="28"/>
      <c r="BD237" s="73"/>
      <c r="BE237" s="64"/>
      <c r="BF237" s="64"/>
    </row>
    <row r="238" spans="1:58" ht="19">
      <c r="A238" s="69" t="s">
        <v>17</v>
      </c>
      <c r="D238" s="106" t="s">
        <v>5</v>
      </c>
      <c r="E238" s="107"/>
      <c r="F238" s="36" t="s">
        <v>16</v>
      </c>
      <c r="G238" s="36" t="s">
        <v>15</v>
      </c>
      <c r="H238" s="36"/>
      <c r="I238" s="36"/>
      <c r="J238" s="36"/>
      <c r="K238" s="36"/>
      <c r="L238" s="36" t="s">
        <v>16</v>
      </c>
      <c r="M238" s="36" t="s">
        <v>16</v>
      </c>
      <c r="N238" s="36"/>
      <c r="O238" s="36"/>
      <c r="P238" s="36"/>
      <c r="Q238" s="36"/>
      <c r="R238" s="36"/>
      <c r="S238" s="36" t="s">
        <v>16</v>
      </c>
      <c r="T238" s="104" t="s">
        <v>16</v>
      </c>
      <c r="U238" s="104"/>
      <c r="V238" s="104"/>
      <c r="W238" s="104"/>
      <c r="X238" s="104" t="s">
        <v>148</v>
      </c>
      <c r="Y238" s="104"/>
      <c r="Z238" s="104" t="s">
        <v>16</v>
      </c>
      <c r="AA238" s="104" t="s">
        <v>15</v>
      </c>
      <c r="AB238" s="104"/>
      <c r="AC238" s="104"/>
      <c r="AD238" s="104"/>
      <c r="AE238" s="104"/>
      <c r="AF238" s="104" t="s">
        <v>148</v>
      </c>
      <c r="AG238" s="104" t="s">
        <v>16</v>
      </c>
      <c r="AH238" s="104" t="s">
        <v>16</v>
      </c>
      <c r="AI238" s="104"/>
      <c r="AJ238" s="105"/>
      <c r="AL238" s="130"/>
      <c r="AM238" s="129"/>
      <c r="AN238" s="110">
        <v>5</v>
      </c>
      <c r="AO238" s="109"/>
      <c r="AP238" s="109"/>
      <c r="AQ238" s="56">
        <f>IF(COUNTIF(F238:AJ238,"")=31,0,COUNTIFS(F226:AJ226,AN238,F238:AJ238,"")+COUNTIFS(F226:AJ226,AN238,F238:AJ238,"■")+COUNTIFS(F226:AJ226,AN238,F238:AJ238,"★")+COUNTIFS(F226:AJ226,AN238,F238:AJ238,"▲")+COUNTIFS(F226:AJ226,AN238,F238:AJ238,"◎"))</f>
        <v>7</v>
      </c>
      <c r="AR238" s="56">
        <f>IF(COUNTIF(F238:AJ238,"")=31,0,COUNTIFS(F226:AJ226,AN238,F238:AJ238,"■"))</f>
        <v>2</v>
      </c>
      <c r="AS238" s="56">
        <f>IF(COUNTIF(F238:AJ238,"")=31,0,COUNTIFS(F226:AJ226,AN238,F238:AJ238,"★"))</f>
        <v>0</v>
      </c>
      <c r="AT238" s="56">
        <f>IF(COUNTIF(F238:AJ238,"")=31,0,COUNTIFS(F226:AJ226,AN238,F238:AJ238,"▲"))</f>
        <v>1</v>
      </c>
      <c r="AU238" s="56">
        <f>IF(COUNTIF(F238:AJ238,"")=31,0,COUNTIFS(F226:AJ226,AN238,F238:AJ238,"◎"))</f>
        <v>0</v>
      </c>
      <c r="AV238" s="56">
        <f t="shared" si="84"/>
        <v>3</v>
      </c>
      <c r="AW238" s="57">
        <f t="shared" si="85"/>
        <v>0.42799999999999999</v>
      </c>
      <c r="AX238" s="36" t="s">
        <v>6</v>
      </c>
      <c r="AY238" s="141"/>
      <c r="BB238" s="18">
        <f t="shared" si="72"/>
        <v>230</v>
      </c>
      <c r="BC238" s="28"/>
      <c r="BD238" s="73"/>
      <c r="BE238" s="64"/>
      <c r="BF238" s="64"/>
    </row>
    <row r="239" spans="1:58" ht="19">
      <c r="A239" s="69" t="s">
        <v>17</v>
      </c>
      <c r="D239" s="111" t="s">
        <v>0</v>
      </c>
      <c r="E239" s="207"/>
      <c r="F239" s="265" t="s">
        <v>161</v>
      </c>
      <c r="G239" s="266"/>
      <c r="H239" s="266"/>
      <c r="I239" s="266"/>
      <c r="J239" s="266"/>
      <c r="K239" s="266"/>
      <c r="L239" s="266"/>
      <c r="M239" s="266"/>
      <c r="N239" s="266"/>
      <c r="O239" s="266"/>
      <c r="P239" s="266"/>
      <c r="Q239" s="266"/>
      <c r="R239" s="266"/>
      <c r="S239" s="266"/>
      <c r="T239" s="266"/>
      <c r="U239" s="266"/>
      <c r="V239" s="266"/>
      <c r="W239" s="266"/>
      <c r="X239" s="266"/>
      <c r="Y239" s="266"/>
      <c r="Z239" s="266"/>
      <c r="AA239" s="266"/>
      <c r="AB239" s="266"/>
      <c r="AC239" s="266"/>
      <c r="AD239" s="266"/>
      <c r="AE239" s="266"/>
      <c r="AF239" s="266"/>
      <c r="AG239" s="266"/>
      <c r="AH239" s="266"/>
      <c r="AI239" s="266"/>
      <c r="AJ239" s="267"/>
      <c r="AK239" s="42"/>
      <c r="AL239" s="130"/>
      <c r="AM239" s="129"/>
      <c r="AN239" s="108">
        <v>6</v>
      </c>
      <c r="AO239" s="109"/>
      <c r="AP239" s="109"/>
      <c r="AQ239" s="56">
        <f>IF(COUNTIF(F238:AJ238,"")=31,0,COUNTIFS(F226:AJ226,AN239,F238:AJ238,"")+COUNTIFS(F226:AJ226,AN239,F238:AJ238,"■")+COUNTIFS(F226:AJ226,AN239,F238:AJ238,"★")+COUNTIFS(F226:AJ226,AN239,F238:AJ238,"▲")+COUNTIFS(F226:AJ226,AN239,F238:AJ238,"◎"))</f>
        <v>1</v>
      </c>
      <c r="AR239" s="56">
        <f>IF(COUNTIF(F238:AJ238,"")=31,0,COUNTIFS(F226:AJ226,AN239,F238:AJ238,"■"))</f>
        <v>0</v>
      </c>
      <c r="AS239" s="56">
        <f>IF(COUNTIF(F238:AJ238,"")=31,0,COUNTIFS(F226:AJ226,AN239,F238:AJ238,"★"))</f>
        <v>0</v>
      </c>
      <c r="AT239" s="56">
        <f>IF(COUNTIF(F238:AJ238,"")=31,0,COUNTIFS(F226:AJ226,AN239,F238:AJ238,"▲"))</f>
        <v>0</v>
      </c>
      <c r="AU239" s="56">
        <f>IF(COUNTIF(F238:AJ238,"")=31,0,COUNTIFS(F226:AJ226,AN239,F238:AJ238,"◎"))</f>
        <v>0</v>
      </c>
      <c r="AV239" s="56">
        <f t="shared" si="84"/>
        <v>0</v>
      </c>
      <c r="AW239" s="57">
        <f t="shared" si="85"/>
        <v>0</v>
      </c>
      <c r="AX239" s="36"/>
      <c r="AY239" s="141"/>
      <c r="BB239" s="18">
        <f t="shared" si="72"/>
        <v>231</v>
      </c>
      <c r="BC239" s="28"/>
      <c r="BD239" s="73"/>
      <c r="BE239" s="64"/>
      <c r="BF239" s="64"/>
    </row>
    <row r="240" spans="1:58" ht="19">
      <c r="A240" s="69" t="s">
        <v>17</v>
      </c>
      <c r="C240" s="268"/>
      <c r="D240" s="208"/>
      <c r="E240" s="210"/>
      <c r="F240" s="131"/>
      <c r="G240" s="132"/>
      <c r="H240" s="132"/>
      <c r="I240" s="132"/>
      <c r="J240" s="132"/>
      <c r="K240" s="132"/>
      <c r="L240" s="132"/>
      <c r="M240" s="132"/>
      <c r="N240" s="132"/>
      <c r="O240" s="132"/>
      <c r="P240" s="132"/>
      <c r="Q240" s="132"/>
      <c r="R240" s="132"/>
      <c r="S240" s="132"/>
      <c r="T240" s="132"/>
      <c r="U240" s="132"/>
      <c r="V240" s="132"/>
      <c r="W240" s="132"/>
      <c r="X240" s="132"/>
      <c r="Y240" s="132"/>
      <c r="Z240" s="132"/>
      <c r="AA240" s="132"/>
      <c r="AB240" s="132"/>
      <c r="AC240" s="132"/>
      <c r="AD240" s="132"/>
      <c r="AE240" s="132"/>
      <c r="AF240" s="132"/>
      <c r="AG240" s="132"/>
      <c r="AH240" s="132"/>
      <c r="AI240" s="132"/>
      <c r="AJ240" s="133"/>
      <c r="AK240" s="42"/>
      <c r="AL240" s="106" t="s">
        <v>32</v>
      </c>
      <c r="AM240" s="107"/>
      <c r="AN240" s="107"/>
      <c r="AO240" s="109"/>
      <c r="AP240" s="109"/>
      <c r="AQ240" s="56">
        <f t="shared" ref="AQ240" si="86">SUM(AQ234:AQ239)</f>
        <v>30</v>
      </c>
      <c r="AR240" s="56">
        <f t="shared" ref="AR240" si="87">SUM(AR234:AR239)</f>
        <v>8</v>
      </c>
      <c r="AS240" s="56">
        <f t="shared" ref="AS240" si="88">SUM(AS234:AS239)</f>
        <v>2</v>
      </c>
      <c r="AT240" s="56">
        <f t="shared" ref="AT240" si="89">SUM(AT234:AT239)</f>
        <v>2</v>
      </c>
      <c r="AU240" s="56">
        <f t="shared" ref="AU240" si="90">SUM(AU234:AU239)</f>
        <v>0</v>
      </c>
      <c r="AV240" s="56">
        <f t="shared" ref="AV240" si="91">SUM(AV234:AV239)</f>
        <v>12</v>
      </c>
      <c r="AW240" s="57">
        <f t="shared" si="85"/>
        <v>0.4</v>
      </c>
      <c r="AX240" s="62"/>
      <c r="AY240" s="37" t="s">
        <v>6</v>
      </c>
      <c r="BB240" s="18">
        <f t="shared" si="72"/>
        <v>232</v>
      </c>
      <c r="BC240" s="28"/>
      <c r="BD240" s="64"/>
      <c r="BE240" s="64"/>
      <c r="BF240" s="64"/>
    </row>
    <row r="241" spans="1:58" ht="19.5" thickBot="1">
      <c r="A241" s="69" t="s">
        <v>17</v>
      </c>
      <c r="C241" s="268"/>
      <c r="D241" s="211"/>
      <c r="E241" s="213"/>
      <c r="F241" s="134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6"/>
      <c r="AK241" s="43"/>
      <c r="AL241" s="137" t="s">
        <v>31</v>
      </c>
      <c r="AM241" s="138"/>
      <c r="AN241" s="138"/>
      <c r="AO241" s="139"/>
      <c r="AP241" s="139"/>
      <c r="AQ241" s="58">
        <f>IF(COUNTIF(F238:AJ238,"")=31,0,AQ210+AQ240)</f>
        <v>216</v>
      </c>
      <c r="AR241" s="58">
        <f>IF(COUNTIF(F238:AJ238,"")=31,0,AR210+AR240)</f>
        <v>52</v>
      </c>
      <c r="AS241" s="58">
        <f>IF(COUNTIF(F238:AJ238,"")=31,0,AS210+AS240)</f>
        <v>12</v>
      </c>
      <c r="AT241" s="58">
        <f>IF(COUNTIF(F238:AJ238,"")=31,0,AT210+AT240)</f>
        <v>27</v>
      </c>
      <c r="AU241" s="58">
        <f>IF(COUNTIF(F238:AJ238,"")=31,0,AU210+AU240)</f>
        <v>3</v>
      </c>
      <c r="AV241" s="58">
        <f>IF(COUNTIF(F238:AJ238,"")=31,0,AV210+AV240)</f>
        <v>94</v>
      </c>
      <c r="AW241" s="59">
        <f t="shared" si="85"/>
        <v>0.435</v>
      </c>
      <c r="AX241" s="63"/>
      <c r="AY241" s="60" t="s">
        <v>6</v>
      </c>
      <c r="BB241" s="18">
        <f t="shared" si="72"/>
        <v>233</v>
      </c>
      <c r="BC241" s="28"/>
      <c r="BD241" s="64"/>
      <c r="BE241" s="64"/>
      <c r="BF241" s="64"/>
    </row>
    <row r="242" spans="1:58" ht="14">
      <c r="A242" s="74" t="s">
        <v>17</v>
      </c>
      <c r="C242" s="268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BB242" s="18">
        <f t="shared" si="72"/>
        <v>234</v>
      </c>
      <c r="BC242" s="28"/>
      <c r="BD242" s="64"/>
      <c r="BE242" s="64"/>
      <c r="BF242" s="64"/>
    </row>
    <row r="243" spans="1:58" ht="14">
      <c r="A243" s="74" t="s">
        <v>17</v>
      </c>
      <c r="B243" s="75"/>
      <c r="C243" s="268"/>
      <c r="D243" s="79" t="s">
        <v>146</v>
      </c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80"/>
      <c r="AO243" s="80"/>
      <c r="AP243" s="80"/>
      <c r="AQ243" s="80"/>
      <c r="AR243" s="80"/>
      <c r="AS243" s="80"/>
      <c r="AT243" s="80"/>
      <c r="AU243" s="80"/>
      <c r="AV243" s="80"/>
      <c r="AW243" s="80"/>
      <c r="AX243" s="80"/>
      <c r="AY243" s="80"/>
      <c r="BB243" s="18">
        <f t="shared" si="72"/>
        <v>235</v>
      </c>
      <c r="BC243" s="28"/>
      <c r="BD243" s="64"/>
      <c r="BE243" s="64"/>
      <c r="BF243" s="64"/>
    </row>
    <row r="244" spans="1:58" ht="14">
      <c r="A244" s="74" t="s">
        <v>17</v>
      </c>
      <c r="B244" s="75"/>
      <c r="C244" s="268"/>
      <c r="D244" s="79" t="s">
        <v>147</v>
      </c>
      <c r="E244" s="80"/>
      <c r="F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80"/>
      <c r="AO244" s="80"/>
      <c r="AP244" s="80"/>
      <c r="AQ244" s="80"/>
      <c r="AR244" s="80"/>
      <c r="AS244" s="80"/>
      <c r="AT244" s="80"/>
      <c r="AU244" s="80"/>
      <c r="AV244" s="80"/>
      <c r="AW244" s="80"/>
      <c r="AX244" s="80"/>
      <c r="AY244" s="80"/>
      <c r="BB244" s="18">
        <f t="shared" si="72"/>
        <v>236</v>
      </c>
      <c r="BC244" s="28"/>
      <c r="BD244" s="64"/>
      <c r="BE244" s="64"/>
      <c r="BF244" s="64"/>
    </row>
    <row r="245" spans="1:58" ht="14">
      <c r="A245" s="74" t="s">
        <v>17</v>
      </c>
      <c r="B245" s="75"/>
      <c r="C245" s="268"/>
      <c r="D245" s="79" t="s">
        <v>139</v>
      </c>
      <c r="E245" s="85"/>
      <c r="F245" s="85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80"/>
      <c r="AP245" s="80"/>
      <c r="AQ245" s="80"/>
      <c r="AR245" s="80"/>
      <c r="AS245" s="80"/>
      <c r="AT245" s="80"/>
      <c r="AU245" s="80"/>
      <c r="AV245" s="80"/>
      <c r="AW245" s="80"/>
      <c r="AX245" s="80"/>
      <c r="AY245" s="80"/>
      <c r="BB245" s="18">
        <f t="shared" si="72"/>
        <v>237</v>
      </c>
      <c r="BC245" s="28"/>
      <c r="BD245" s="64"/>
      <c r="BE245" s="64"/>
      <c r="BF245" s="64"/>
    </row>
    <row r="246" spans="1:58" ht="14">
      <c r="A246" s="74" t="s">
        <v>17</v>
      </c>
      <c r="B246" s="75"/>
      <c r="C246" s="268"/>
      <c r="D246" s="80" t="s">
        <v>150</v>
      </c>
      <c r="E246" s="80"/>
      <c r="F246" s="80"/>
      <c r="I246" s="80"/>
      <c r="J246" s="80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BB246" s="18">
        <f t="shared" si="72"/>
        <v>238</v>
      </c>
      <c r="BC246" s="28"/>
      <c r="BD246" s="64"/>
      <c r="BE246" s="64"/>
      <c r="BF246" s="64"/>
    </row>
    <row r="247" spans="1:58" s="75" customFormat="1" ht="14">
      <c r="A247" s="74" t="s">
        <v>17</v>
      </c>
      <c r="C247" s="268"/>
      <c r="D247" s="79" t="s">
        <v>93</v>
      </c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83"/>
      <c r="AC247" s="79"/>
      <c r="AD247" s="79"/>
      <c r="AE247" s="79"/>
      <c r="AF247" s="79"/>
      <c r="AG247" s="79"/>
      <c r="AH247" s="79"/>
      <c r="AI247" s="79"/>
      <c r="AJ247" s="79"/>
      <c r="AK247" s="84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BB247" s="76">
        <f t="shared" si="72"/>
        <v>239</v>
      </c>
      <c r="BC247" s="77"/>
      <c r="BD247" s="78"/>
      <c r="BE247" s="78"/>
      <c r="BF247" s="78"/>
    </row>
    <row r="248" spans="1:58" s="75" customFormat="1" ht="14">
      <c r="A248" s="74" t="s">
        <v>17</v>
      </c>
      <c r="C248" s="268"/>
      <c r="D248" s="89" t="s">
        <v>129</v>
      </c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87"/>
      <c r="BB248" s="76">
        <f t="shared" si="72"/>
        <v>240</v>
      </c>
      <c r="BC248" s="77"/>
      <c r="BD248" s="78"/>
      <c r="BE248" s="78"/>
      <c r="BF248" s="78"/>
    </row>
    <row r="249" spans="1:58" s="75" customFormat="1" ht="14">
      <c r="A249" s="74" t="s">
        <v>17</v>
      </c>
      <c r="C249" s="268"/>
      <c r="D249" s="89" t="s">
        <v>130</v>
      </c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87"/>
      <c r="BB249" s="76">
        <f t="shared" si="72"/>
        <v>241</v>
      </c>
      <c r="BC249" s="77"/>
      <c r="BD249" s="78"/>
      <c r="BE249" s="78"/>
      <c r="BF249" s="78"/>
    </row>
    <row r="250" spans="1:58" s="75" customFormat="1" ht="14">
      <c r="A250" s="74" t="s">
        <v>17</v>
      </c>
      <c r="C250" s="268"/>
      <c r="D250" s="89" t="s">
        <v>163</v>
      </c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87"/>
      <c r="BB250" s="76">
        <f t="shared" si="72"/>
        <v>242</v>
      </c>
      <c r="BC250" s="77"/>
      <c r="BD250" s="78"/>
      <c r="BE250" s="78"/>
      <c r="BF250" s="78"/>
    </row>
    <row r="251" spans="1:58" ht="14">
      <c r="A251" s="74" t="s">
        <v>17</v>
      </c>
      <c r="B251" s="75"/>
      <c r="C251" s="268"/>
      <c r="D251" s="79" t="s">
        <v>94</v>
      </c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0"/>
      <c r="AP251" s="80"/>
      <c r="AQ251" s="80"/>
      <c r="AR251" s="80"/>
      <c r="AS251" s="80"/>
      <c r="AT251" s="80"/>
      <c r="AU251" s="80"/>
      <c r="AV251" s="80"/>
      <c r="AW251" s="80"/>
      <c r="AX251" s="80"/>
      <c r="AY251" s="80"/>
      <c r="BB251" s="18">
        <f t="shared" si="72"/>
        <v>243</v>
      </c>
      <c r="BC251" s="28"/>
      <c r="BD251" s="64"/>
      <c r="BE251" s="64"/>
      <c r="BF251" s="64"/>
    </row>
    <row r="252" spans="1:58" ht="14">
      <c r="A252" s="74" t="s">
        <v>17</v>
      </c>
      <c r="B252" s="75"/>
      <c r="C252" s="268"/>
      <c r="D252" s="91" t="s">
        <v>164</v>
      </c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88"/>
      <c r="BB252" s="18">
        <f t="shared" si="72"/>
        <v>244</v>
      </c>
      <c r="BC252" s="28"/>
      <c r="BD252" s="64"/>
      <c r="BE252" s="64"/>
      <c r="BF252" s="64"/>
    </row>
    <row r="253" spans="1:58" ht="14">
      <c r="A253" s="74" t="s">
        <v>17</v>
      </c>
      <c r="B253" s="75"/>
      <c r="C253" s="268"/>
      <c r="D253" s="79" t="s">
        <v>33</v>
      </c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87"/>
      <c r="BB253" s="18">
        <f t="shared" si="72"/>
        <v>245</v>
      </c>
      <c r="BC253" s="28"/>
      <c r="BD253" s="64"/>
      <c r="BE253" s="64"/>
      <c r="BF253" s="64"/>
    </row>
    <row r="254" spans="1:58" ht="14">
      <c r="A254" s="74" t="s">
        <v>142</v>
      </c>
      <c r="B254" s="75"/>
      <c r="C254" s="268"/>
      <c r="D254" s="91" t="s">
        <v>144</v>
      </c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4"/>
      <c r="AL254" s="79"/>
      <c r="AM254" s="79"/>
      <c r="AN254" s="79"/>
      <c r="AO254" s="79"/>
      <c r="AP254" s="79"/>
      <c r="AQ254" s="79"/>
      <c r="AR254" s="79"/>
      <c r="AS254" s="79"/>
      <c r="AT254" s="79"/>
      <c r="AU254" s="79"/>
      <c r="AV254" s="79"/>
      <c r="AW254" s="79"/>
      <c r="AX254" s="79"/>
      <c r="AY254" s="79"/>
      <c r="BB254" s="18">
        <f t="shared" si="72"/>
        <v>246</v>
      </c>
      <c r="BC254" s="28"/>
      <c r="BD254" s="64"/>
      <c r="BE254" s="64"/>
      <c r="BF254" s="64"/>
    </row>
    <row r="255" spans="1:58" ht="14.5" thickBot="1">
      <c r="A255" s="74" t="s">
        <v>142</v>
      </c>
      <c r="C255" s="268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41"/>
      <c r="AC255" s="24"/>
      <c r="AD255" s="24"/>
      <c r="AE255" s="24"/>
      <c r="AF255" s="24"/>
      <c r="AG255" s="24"/>
      <c r="AH255" s="24"/>
      <c r="AI255" s="24"/>
      <c r="AJ255" s="24"/>
      <c r="AK255" s="24"/>
      <c r="AQ255" s="44"/>
      <c r="AR255" s="24"/>
      <c r="AS255" s="24"/>
      <c r="AT255" s="24"/>
      <c r="AU255" s="24"/>
      <c r="AV255" s="44"/>
      <c r="AW255" s="44"/>
      <c r="BB255" s="18">
        <f t="shared" si="72"/>
        <v>247</v>
      </c>
      <c r="BC255" s="28"/>
      <c r="BD255" s="64"/>
      <c r="BE255" s="64"/>
      <c r="BF255" s="64"/>
    </row>
    <row r="256" spans="1:58" ht="19.5" thickBot="1">
      <c r="A256" s="69" t="s">
        <v>17</v>
      </c>
      <c r="C256" s="268"/>
      <c r="D256" s="153" t="s">
        <v>36</v>
      </c>
      <c r="E256" s="154"/>
      <c r="F256" s="155">
        <f>IFERROR(IF(F225=0,"",DATE(YEAR(F225),MONTH(F225)+1,1)),"")</f>
        <v>46357</v>
      </c>
      <c r="G256" s="155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  <c r="X256" s="155"/>
      <c r="Y256" s="155"/>
      <c r="Z256" s="155"/>
      <c r="AA256" s="155"/>
      <c r="AB256" s="155"/>
      <c r="AC256" s="155"/>
      <c r="AD256" s="155"/>
      <c r="AE256" s="155"/>
      <c r="AF256" s="155"/>
      <c r="AG256" s="155"/>
      <c r="AH256" s="155"/>
      <c r="AI256" s="155"/>
      <c r="AJ256" s="156"/>
      <c r="AL256" s="29" t="s">
        <v>81</v>
      </c>
      <c r="BB256" s="18">
        <f t="shared" si="72"/>
        <v>248</v>
      </c>
      <c r="BC256" s="28"/>
      <c r="BD256" s="64"/>
      <c r="BE256" s="64"/>
      <c r="BF256" s="64"/>
    </row>
    <row r="257" spans="1:58" ht="19">
      <c r="A257" s="69" t="s">
        <v>17</v>
      </c>
      <c r="C257" s="268"/>
      <c r="D257" s="106" t="s">
        <v>28</v>
      </c>
      <c r="E257" s="107"/>
      <c r="F257" s="30">
        <f t="shared" ref="F257:AG257" si="92">IFERROR(WEEKNUM(F258,2)-WEEKNUM(DATE(YEAR(F258),MONTH(F258),1),2)+1,"")</f>
        <v>1</v>
      </c>
      <c r="G257" s="30">
        <f t="shared" si="92"/>
        <v>1</v>
      </c>
      <c r="H257" s="30">
        <f t="shared" si="92"/>
        <v>1</v>
      </c>
      <c r="I257" s="30">
        <f t="shared" si="92"/>
        <v>1</v>
      </c>
      <c r="J257" s="30">
        <f t="shared" si="92"/>
        <v>1</v>
      </c>
      <c r="K257" s="30">
        <f t="shared" si="92"/>
        <v>1</v>
      </c>
      <c r="L257" s="30">
        <f t="shared" si="92"/>
        <v>2</v>
      </c>
      <c r="M257" s="30">
        <f t="shared" si="92"/>
        <v>2</v>
      </c>
      <c r="N257" s="30">
        <f t="shared" si="92"/>
        <v>2</v>
      </c>
      <c r="O257" s="30">
        <f t="shared" si="92"/>
        <v>2</v>
      </c>
      <c r="P257" s="30">
        <f t="shared" si="92"/>
        <v>2</v>
      </c>
      <c r="Q257" s="30">
        <f t="shared" si="92"/>
        <v>2</v>
      </c>
      <c r="R257" s="30">
        <f t="shared" si="92"/>
        <v>2</v>
      </c>
      <c r="S257" s="30">
        <f t="shared" si="92"/>
        <v>3</v>
      </c>
      <c r="T257" s="30">
        <f t="shared" si="92"/>
        <v>3</v>
      </c>
      <c r="U257" s="30">
        <f t="shared" si="92"/>
        <v>3</v>
      </c>
      <c r="V257" s="30">
        <f t="shared" si="92"/>
        <v>3</v>
      </c>
      <c r="W257" s="30">
        <f t="shared" si="92"/>
        <v>3</v>
      </c>
      <c r="X257" s="30">
        <f t="shared" si="92"/>
        <v>3</v>
      </c>
      <c r="Y257" s="30">
        <f t="shared" si="92"/>
        <v>3</v>
      </c>
      <c r="Z257" s="30">
        <f t="shared" si="92"/>
        <v>4</v>
      </c>
      <c r="AA257" s="30">
        <f t="shared" si="92"/>
        <v>4</v>
      </c>
      <c r="AB257" s="30">
        <f t="shared" si="92"/>
        <v>4</v>
      </c>
      <c r="AC257" s="30">
        <f t="shared" si="92"/>
        <v>4</v>
      </c>
      <c r="AD257" s="30">
        <f t="shared" si="92"/>
        <v>4</v>
      </c>
      <c r="AE257" s="30">
        <f t="shared" si="92"/>
        <v>4</v>
      </c>
      <c r="AF257" s="30">
        <f t="shared" si="92"/>
        <v>4</v>
      </c>
      <c r="AG257" s="30">
        <f t="shared" si="92"/>
        <v>5</v>
      </c>
      <c r="AH257" s="30">
        <f>IF(AH258="","",WEEKNUM(AH258,2)-WEEKNUM(DATE(YEAR(AH258),MONTH(AH258),1),2)+1)</f>
        <v>5</v>
      </c>
      <c r="AI257" s="30">
        <f>IF(AI258="","",WEEKNUM(AI258,2)-WEEKNUM(DATE(YEAR(AI258),MONTH(AI258),1),2)+1)</f>
        <v>5</v>
      </c>
      <c r="AJ257" s="31">
        <f>IF(AJ258="","",WEEKNUM(AJ258,2)-WEEKNUM(DATE(YEAR(AJ258),MONTH(AJ258),1),2)+1)</f>
        <v>5</v>
      </c>
      <c r="AL257" s="157" t="s">
        <v>100</v>
      </c>
      <c r="AM257" s="158"/>
      <c r="AN257" s="158"/>
      <c r="AO257" s="158"/>
      <c r="AP257" s="158"/>
      <c r="AQ257" s="142" t="s">
        <v>95</v>
      </c>
      <c r="AR257" s="151" t="s">
        <v>78</v>
      </c>
      <c r="AS257" s="151"/>
      <c r="AT257" s="151"/>
      <c r="AU257" s="151"/>
      <c r="AV257" s="142" t="s">
        <v>99</v>
      </c>
      <c r="AW257" s="142" t="s">
        <v>27</v>
      </c>
      <c r="AX257" s="146" t="s">
        <v>106</v>
      </c>
      <c r="AY257" s="148" t="s">
        <v>107</v>
      </c>
      <c r="BB257" s="18">
        <f t="shared" si="72"/>
        <v>249</v>
      </c>
      <c r="BC257" s="28"/>
      <c r="BD257" s="64"/>
      <c r="BE257" s="64"/>
      <c r="BF257" s="64"/>
    </row>
    <row r="258" spans="1:58" ht="19">
      <c r="A258" s="69" t="s">
        <v>17</v>
      </c>
      <c r="C258" s="268"/>
      <c r="D258" s="106" t="s">
        <v>2</v>
      </c>
      <c r="E258" s="107"/>
      <c r="F258" s="32">
        <f>F256</f>
        <v>46357</v>
      </c>
      <c r="G258" s="32">
        <f t="shared" ref="G258:AG258" si="93">IFERROR(F258+1,"")</f>
        <v>46358</v>
      </c>
      <c r="H258" s="32">
        <f t="shared" si="93"/>
        <v>46359</v>
      </c>
      <c r="I258" s="32">
        <f t="shared" si="93"/>
        <v>46360</v>
      </c>
      <c r="J258" s="32">
        <f t="shared" si="93"/>
        <v>46361</v>
      </c>
      <c r="K258" s="32">
        <f t="shared" si="93"/>
        <v>46362</v>
      </c>
      <c r="L258" s="32">
        <f t="shared" si="93"/>
        <v>46363</v>
      </c>
      <c r="M258" s="32">
        <f t="shared" si="93"/>
        <v>46364</v>
      </c>
      <c r="N258" s="32">
        <f t="shared" si="93"/>
        <v>46365</v>
      </c>
      <c r="O258" s="32">
        <f t="shared" si="93"/>
        <v>46366</v>
      </c>
      <c r="P258" s="32">
        <f t="shared" si="93"/>
        <v>46367</v>
      </c>
      <c r="Q258" s="32">
        <f t="shared" si="93"/>
        <v>46368</v>
      </c>
      <c r="R258" s="32">
        <f t="shared" si="93"/>
        <v>46369</v>
      </c>
      <c r="S258" s="32">
        <f t="shared" si="93"/>
        <v>46370</v>
      </c>
      <c r="T258" s="32">
        <f t="shared" si="93"/>
        <v>46371</v>
      </c>
      <c r="U258" s="32">
        <f t="shared" si="93"/>
        <v>46372</v>
      </c>
      <c r="V258" s="32">
        <f t="shared" si="93"/>
        <v>46373</v>
      </c>
      <c r="W258" s="32">
        <f t="shared" si="93"/>
        <v>46374</v>
      </c>
      <c r="X258" s="32">
        <f t="shared" si="93"/>
        <v>46375</v>
      </c>
      <c r="Y258" s="32">
        <f t="shared" si="93"/>
        <v>46376</v>
      </c>
      <c r="Z258" s="32">
        <f t="shared" si="93"/>
        <v>46377</v>
      </c>
      <c r="AA258" s="32">
        <f t="shared" si="93"/>
        <v>46378</v>
      </c>
      <c r="AB258" s="32">
        <f t="shared" si="93"/>
        <v>46379</v>
      </c>
      <c r="AC258" s="32">
        <f t="shared" si="93"/>
        <v>46380</v>
      </c>
      <c r="AD258" s="32">
        <f t="shared" si="93"/>
        <v>46381</v>
      </c>
      <c r="AE258" s="32">
        <f t="shared" si="93"/>
        <v>46382</v>
      </c>
      <c r="AF258" s="32">
        <f t="shared" si="93"/>
        <v>46383</v>
      </c>
      <c r="AG258" s="32">
        <f t="shared" si="93"/>
        <v>46384</v>
      </c>
      <c r="AH258" s="32">
        <f>IFERROR(IF(DAY(AG258+1)=1,"",AG258+1),"")</f>
        <v>46385</v>
      </c>
      <c r="AI258" s="32">
        <f>IFERROR(IF(AND(DAY(AG258+2)&gt;=1,DAY(AG258+2)&lt;=2),"",AG258+2),"")</f>
        <v>46386</v>
      </c>
      <c r="AJ258" s="33">
        <f>IFERROR(IF(AND(DAY(AG258+3)&gt;=1,DAY(AG258+3)&lt;=3),"",AG258+3),"")</f>
        <v>46387</v>
      </c>
      <c r="AL258" s="159"/>
      <c r="AM258" s="160"/>
      <c r="AN258" s="160"/>
      <c r="AO258" s="160"/>
      <c r="AP258" s="160"/>
      <c r="AQ258" s="143"/>
      <c r="AR258" s="169" t="s">
        <v>96</v>
      </c>
      <c r="AS258" s="169" t="s">
        <v>97</v>
      </c>
      <c r="AT258" s="169" t="s">
        <v>101</v>
      </c>
      <c r="AU258" s="169" t="s">
        <v>98</v>
      </c>
      <c r="AV258" s="152"/>
      <c r="AW258" s="143"/>
      <c r="AX258" s="143"/>
      <c r="AY258" s="149"/>
      <c r="BB258" s="18">
        <f t="shared" si="72"/>
        <v>250</v>
      </c>
      <c r="BC258" s="28"/>
      <c r="BD258" s="64"/>
      <c r="BE258" s="64"/>
      <c r="BF258" s="64"/>
    </row>
    <row r="259" spans="1:58" ht="19">
      <c r="A259" s="69" t="s">
        <v>17</v>
      </c>
      <c r="C259" s="268"/>
      <c r="D259" s="106" t="s">
        <v>3</v>
      </c>
      <c r="E259" s="107"/>
      <c r="F259" s="34" t="str">
        <f t="shared" ref="F259:AJ259" si="94">TEXT(F258,"aaa")</f>
        <v>火</v>
      </c>
      <c r="G259" s="34" t="str">
        <f t="shared" si="94"/>
        <v>水</v>
      </c>
      <c r="H259" s="34" t="str">
        <f t="shared" si="94"/>
        <v>木</v>
      </c>
      <c r="I259" s="34" t="str">
        <f t="shared" si="94"/>
        <v>金</v>
      </c>
      <c r="J259" s="34" t="str">
        <f t="shared" si="94"/>
        <v>土</v>
      </c>
      <c r="K259" s="34" t="str">
        <f t="shared" si="94"/>
        <v>日</v>
      </c>
      <c r="L259" s="34" t="str">
        <f t="shared" si="94"/>
        <v>月</v>
      </c>
      <c r="M259" s="34" t="str">
        <f t="shared" si="94"/>
        <v>火</v>
      </c>
      <c r="N259" s="34" t="str">
        <f t="shared" si="94"/>
        <v>水</v>
      </c>
      <c r="O259" s="34" t="str">
        <f t="shared" si="94"/>
        <v>木</v>
      </c>
      <c r="P259" s="34" t="str">
        <f t="shared" si="94"/>
        <v>金</v>
      </c>
      <c r="Q259" s="34" t="str">
        <f t="shared" si="94"/>
        <v>土</v>
      </c>
      <c r="R259" s="34" t="str">
        <f t="shared" si="94"/>
        <v>日</v>
      </c>
      <c r="S259" s="34" t="str">
        <f t="shared" si="94"/>
        <v>月</v>
      </c>
      <c r="T259" s="34" t="str">
        <f t="shared" si="94"/>
        <v>火</v>
      </c>
      <c r="U259" s="34" t="str">
        <f t="shared" si="94"/>
        <v>水</v>
      </c>
      <c r="V259" s="34" t="str">
        <f t="shared" si="94"/>
        <v>木</v>
      </c>
      <c r="W259" s="34" t="str">
        <f t="shared" si="94"/>
        <v>金</v>
      </c>
      <c r="X259" s="34" t="str">
        <f t="shared" si="94"/>
        <v>土</v>
      </c>
      <c r="Y259" s="34" t="str">
        <f t="shared" si="94"/>
        <v>日</v>
      </c>
      <c r="Z259" s="34" t="str">
        <f t="shared" si="94"/>
        <v>月</v>
      </c>
      <c r="AA259" s="34" t="str">
        <f t="shared" si="94"/>
        <v>火</v>
      </c>
      <c r="AB259" s="34" t="str">
        <f t="shared" si="94"/>
        <v>水</v>
      </c>
      <c r="AC259" s="34" t="str">
        <f t="shared" si="94"/>
        <v>木</v>
      </c>
      <c r="AD259" s="34" t="str">
        <f t="shared" si="94"/>
        <v>金</v>
      </c>
      <c r="AE259" s="34" t="str">
        <f t="shared" si="94"/>
        <v>土</v>
      </c>
      <c r="AF259" s="34" t="str">
        <f t="shared" si="94"/>
        <v>日</v>
      </c>
      <c r="AG259" s="34" t="str">
        <f t="shared" si="94"/>
        <v>月</v>
      </c>
      <c r="AH259" s="34" t="str">
        <f t="shared" si="94"/>
        <v>火</v>
      </c>
      <c r="AI259" s="34" t="str">
        <f t="shared" si="94"/>
        <v>水</v>
      </c>
      <c r="AJ259" s="35" t="str">
        <f t="shared" si="94"/>
        <v>木</v>
      </c>
      <c r="AL259" s="159"/>
      <c r="AM259" s="160"/>
      <c r="AN259" s="160"/>
      <c r="AO259" s="160"/>
      <c r="AP259" s="160"/>
      <c r="AQ259" s="143"/>
      <c r="AR259" s="170"/>
      <c r="AS259" s="172"/>
      <c r="AT259" s="170"/>
      <c r="AU259" s="170"/>
      <c r="AV259" s="152"/>
      <c r="AW259" s="143"/>
      <c r="AX259" s="143"/>
      <c r="AY259" s="149"/>
      <c r="BB259" s="18">
        <f t="shared" si="72"/>
        <v>251</v>
      </c>
      <c r="BC259" s="28"/>
      <c r="BD259" s="64"/>
      <c r="BE259" s="64"/>
      <c r="BF259" s="64"/>
    </row>
    <row r="260" spans="1:58" ht="19">
      <c r="A260" s="69" t="s">
        <v>17</v>
      </c>
      <c r="C260" s="268"/>
      <c r="D260" s="106" t="s">
        <v>8</v>
      </c>
      <c r="E260" s="107"/>
      <c r="F260" s="36" t="s">
        <v>23</v>
      </c>
      <c r="G260" s="36" t="s">
        <v>21</v>
      </c>
      <c r="H260" s="36" t="s">
        <v>21</v>
      </c>
      <c r="I260" s="36" t="s">
        <v>21</v>
      </c>
      <c r="J260" s="36" t="s">
        <v>23</v>
      </c>
      <c r="K260" s="36" t="s">
        <v>23</v>
      </c>
      <c r="L260" s="36" t="s">
        <v>23</v>
      </c>
      <c r="M260" s="36" t="s">
        <v>21</v>
      </c>
      <c r="N260" s="36" t="s">
        <v>21</v>
      </c>
      <c r="O260" s="36" t="s">
        <v>23</v>
      </c>
      <c r="P260" s="36" t="s">
        <v>23</v>
      </c>
      <c r="Q260" s="36" t="s">
        <v>21</v>
      </c>
      <c r="R260" s="36" t="s">
        <v>21</v>
      </c>
      <c r="S260" s="36" t="s">
        <v>21</v>
      </c>
      <c r="T260" s="36" t="s">
        <v>22</v>
      </c>
      <c r="U260" s="36" t="s">
        <v>21</v>
      </c>
      <c r="V260" s="36" t="s">
        <v>21</v>
      </c>
      <c r="W260" s="36" t="s">
        <v>21</v>
      </c>
      <c r="X260" s="36" t="s">
        <v>23</v>
      </c>
      <c r="Y260" s="36" t="s">
        <v>23</v>
      </c>
      <c r="Z260" s="36" t="s">
        <v>21</v>
      </c>
      <c r="AA260" s="36" t="s">
        <v>21</v>
      </c>
      <c r="AB260" s="36" t="s">
        <v>23</v>
      </c>
      <c r="AC260" s="36" t="s">
        <v>23</v>
      </c>
      <c r="AD260" s="36" t="s">
        <v>21</v>
      </c>
      <c r="AE260" s="36" t="s">
        <v>21</v>
      </c>
      <c r="AF260" s="36" t="s">
        <v>21</v>
      </c>
      <c r="AG260" s="36" t="s">
        <v>21</v>
      </c>
      <c r="AH260" s="36" t="s">
        <v>21</v>
      </c>
      <c r="AI260" s="36" t="s">
        <v>23</v>
      </c>
      <c r="AJ260" s="37" t="s">
        <v>23</v>
      </c>
      <c r="AL260" s="159"/>
      <c r="AM260" s="160"/>
      <c r="AN260" s="160"/>
      <c r="AO260" s="160"/>
      <c r="AP260" s="160"/>
      <c r="AQ260" s="143"/>
      <c r="AR260" s="170"/>
      <c r="AS260" s="172"/>
      <c r="AT260" s="170"/>
      <c r="AU260" s="170"/>
      <c r="AV260" s="152"/>
      <c r="AW260" s="143"/>
      <c r="AX260" s="143"/>
      <c r="AY260" s="149"/>
      <c r="BB260" s="18">
        <f t="shared" si="72"/>
        <v>252</v>
      </c>
      <c r="BC260" s="28"/>
      <c r="BD260" s="64"/>
      <c r="BE260" s="64"/>
      <c r="BF260" s="64"/>
    </row>
    <row r="261" spans="1:58" ht="18.75" customHeight="1">
      <c r="A261" s="69" t="s">
        <v>17</v>
      </c>
      <c r="C261" s="268"/>
      <c r="D261" s="163" t="s">
        <v>7</v>
      </c>
      <c r="E261" s="164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  <c r="P261" s="120"/>
      <c r="Q261" s="120"/>
      <c r="R261" s="120"/>
      <c r="S261" s="120"/>
      <c r="T261" s="120" t="s">
        <v>51</v>
      </c>
      <c r="U261" s="120"/>
      <c r="V261" s="120"/>
      <c r="W261" s="120"/>
      <c r="X261" s="120"/>
      <c r="Y261" s="120"/>
      <c r="Z261" s="120"/>
      <c r="AA261" s="120"/>
      <c r="AB261" s="120"/>
      <c r="AC261" s="120"/>
      <c r="AD261" s="120"/>
      <c r="AE261" s="120"/>
      <c r="AF261" s="120"/>
      <c r="AG261" s="120"/>
      <c r="AH261" s="120" t="s">
        <v>63</v>
      </c>
      <c r="AI261" s="120" t="s">
        <v>63</v>
      </c>
      <c r="AJ261" s="123" t="s">
        <v>63</v>
      </c>
      <c r="AL261" s="159"/>
      <c r="AM261" s="160"/>
      <c r="AN261" s="160"/>
      <c r="AO261" s="160"/>
      <c r="AP261" s="160"/>
      <c r="AQ261" s="143"/>
      <c r="AR261" s="170"/>
      <c r="AS261" s="172"/>
      <c r="AT261" s="170"/>
      <c r="AU261" s="170"/>
      <c r="AV261" s="152"/>
      <c r="AW261" s="143"/>
      <c r="AX261" s="143"/>
      <c r="AY261" s="149"/>
      <c r="BB261" s="18">
        <f t="shared" si="72"/>
        <v>253</v>
      </c>
      <c r="BC261" s="28"/>
      <c r="BD261" s="64"/>
      <c r="BE261" s="64"/>
      <c r="BF261" s="64"/>
    </row>
    <row r="262" spans="1:58" ht="19">
      <c r="A262" s="69" t="s">
        <v>17</v>
      </c>
      <c r="C262" s="268"/>
      <c r="D262" s="165"/>
      <c r="E262" s="166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  <c r="AA262" s="121"/>
      <c r="AB262" s="121"/>
      <c r="AC262" s="121"/>
      <c r="AD262" s="121"/>
      <c r="AE262" s="121"/>
      <c r="AF262" s="121"/>
      <c r="AG262" s="121"/>
      <c r="AH262" s="121"/>
      <c r="AI262" s="121"/>
      <c r="AJ262" s="124"/>
      <c r="AL262" s="159"/>
      <c r="AM262" s="160"/>
      <c r="AN262" s="160"/>
      <c r="AO262" s="160"/>
      <c r="AP262" s="160"/>
      <c r="AQ262" s="144"/>
      <c r="AR262" s="171"/>
      <c r="AS262" s="171"/>
      <c r="AT262" s="171"/>
      <c r="AU262" s="171"/>
      <c r="AV262" s="144"/>
      <c r="AW262" s="144"/>
      <c r="AX262" s="143"/>
      <c r="AY262" s="149"/>
      <c r="BB262" s="18">
        <f t="shared" si="72"/>
        <v>254</v>
      </c>
      <c r="BC262" s="28"/>
      <c r="BD262" s="64"/>
      <c r="BE262" s="64"/>
      <c r="BF262" s="64"/>
    </row>
    <row r="263" spans="1:58" ht="19">
      <c r="A263" s="69" t="s">
        <v>17</v>
      </c>
      <c r="C263" s="268"/>
      <c r="D263" s="165"/>
      <c r="E263" s="166"/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121"/>
      <c r="Q263" s="121"/>
      <c r="R263" s="121"/>
      <c r="S263" s="121"/>
      <c r="T263" s="121"/>
      <c r="U263" s="121"/>
      <c r="V263" s="121"/>
      <c r="W263" s="121"/>
      <c r="X263" s="121"/>
      <c r="Y263" s="121"/>
      <c r="Z263" s="121"/>
      <c r="AA263" s="121"/>
      <c r="AB263" s="121"/>
      <c r="AC263" s="121"/>
      <c r="AD263" s="121"/>
      <c r="AE263" s="121"/>
      <c r="AF263" s="121"/>
      <c r="AG263" s="121"/>
      <c r="AH263" s="121"/>
      <c r="AI263" s="121"/>
      <c r="AJ263" s="124"/>
      <c r="AL263" s="161"/>
      <c r="AM263" s="162"/>
      <c r="AN263" s="162"/>
      <c r="AO263" s="162"/>
      <c r="AP263" s="162"/>
      <c r="AQ263" s="145"/>
      <c r="AR263" s="171"/>
      <c r="AS263" s="171"/>
      <c r="AT263" s="171"/>
      <c r="AU263" s="171"/>
      <c r="AV263" s="145"/>
      <c r="AW263" s="145"/>
      <c r="AX263" s="143"/>
      <c r="AY263" s="149"/>
      <c r="BB263" s="18">
        <f t="shared" si="72"/>
        <v>255</v>
      </c>
      <c r="BC263" s="28"/>
      <c r="BD263" s="64"/>
      <c r="BE263" s="64"/>
      <c r="BF263" s="64"/>
    </row>
    <row r="264" spans="1:58" ht="19">
      <c r="A264" s="69" t="s">
        <v>17</v>
      </c>
      <c r="C264" s="268"/>
      <c r="D264" s="165"/>
      <c r="E264" s="166"/>
      <c r="F264" s="121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4"/>
      <c r="AL264" s="126"/>
      <c r="AM264" s="127"/>
      <c r="AN264" s="127"/>
      <c r="AO264" s="127"/>
      <c r="AP264" s="127"/>
      <c r="AQ264" s="55" t="s">
        <v>30</v>
      </c>
      <c r="AR264" s="55" t="s">
        <v>17</v>
      </c>
      <c r="AS264" s="55" t="s">
        <v>12</v>
      </c>
      <c r="AT264" s="55" t="s">
        <v>149</v>
      </c>
      <c r="AU264" s="55" t="s">
        <v>14</v>
      </c>
      <c r="AV264" s="55" t="s">
        <v>20</v>
      </c>
      <c r="AW264" s="55" t="s">
        <v>34</v>
      </c>
      <c r="AX264" s="147"/>
      <c r="AY264" s="149"/>
      <c r="BB264" s="18">
        <f t="shared" si="72"/>
        <v>256</v>
      </c>
      <c r="BC264" s="28"/>
      <c r="BD264" s="64"/>
      <c r="BE264" s="64"/>
      <c r="BF264" s="64"/>
    </row>
    <row r="265" spans="1:58" ht="19">
      <c r="A265" s="69" t="s">
        <v>17</v>
      </c>
      <c r="C265" s="268"/>
      <c r="D265" s="165"/>
      <c r="E265" s="166"/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121"/>
      <c r="Q265" s="121"/>
      <c r="R265" s="121"/>
      <c r="S265" s="121"/>
      <c r="T265" s="121"/>
      <c r="U265" s="121"/>
      <c r="V265" s="121"/>
      <c r="W265" s="121"/>
      <c r="X265" s="121"/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4"/>
      <c r="AL265" s="128" t="s">
        <v>102</v>
      </c>
      <c r="AM265" s="129"/>
      <c r="AN265" s="110">
        <v>1</v>
      </c>
      <c r="AO265" s="109"/>
      <c r="AP265" s="109"/>
      <c r="AQ265" s="56">
        <f>IF(COUNTIF(F269:AJ269,"")=31,0,COUNTIFS(F257:AJ257,AN265,F269:AJ269,"")+COUNTIFS(F257:AJ257,AN265,F269:AJ269,"■")+COUNTIFS(F257:AJ257,AN265,F269:AJ269,"★")+COUNTIFS(F257:AJ257,AN265,F269:AJ269,"▲")+COUNTIFS(F257:AJ257,AN265,F269:AJ269,"◎"))</f>
        <v>6</v>
      </c>
      <c r="AR265" s="56">
        <f>IF(COUNTIF(F269:AJ269,"")=31,0,COUNTIFS(F257:AJ257,AN265,F269:AJ269,"■"))</f>
        <v>2</v>
      </c>
      <c r="AS265" s="56">
        <f>IF(COUNTIF(F269:AJ269,"")=31,0,COUNTIFS(F257:AJ257,AN265,F269:AJ269,"★"))</f>
        <v>0</v>
      </c>
      <c r="AT265" s="56">
        <f>IF(COUNTIF(F269:AJ269,"")=31,0,COUNTIFS(F257:AJ257,AN265,F269:AJ269,"▲"))</f>
        <v>0</v>
      </c>
      <c r="AU265" s="56">
        <f>IF(COUNTIF(F269:AJ269,"")=31,0,COUNTIFS(F257:AJ257,AN265,F269:AJ269,"◎"))</f>
        <v>0</v>
      </c>
      <c r="AV265" s="56">
        <f t="shared" ref="AV265:AV270" si="95">SUM(AR265,AS265,AT265,AU265)</f>
        <v>2</v>
      </c>
      <c r="AW265" s="57">
        <f t="shared" ref="AW265:AW272" si="96">IFERROR(ROUNDDOWN(AV265/AQ265,3),"***")</f>
        <v>0.33300000000000002</v>
      </c>
      <c r="AX265" s="36" t="s">
        <v>6</v>
      </c>
      <c r="AY265" s="140" t="str">
        <f>IF(COUNTA(AX265:AX270)=0,"",IF(AND(COUNTIF(AX265:AX270,"○")=0,COUNTIF(AX265:AX270,"×")=0),"－",IF(COUNTIF(AX265:AX270,"×")&gt;=1,"×","○")))</f>
        <v>○</v>
      </c>
      <c r="BB265" s="92">
        <f t="shared" si="72"/>
        <v>257</v>
      </c>
      <c r="BC265" s="93">
        <f>IF(COUNTIF(F269:AJ269,"")=31,"",F256)</f>
        <v>46357</v>
      </c>
      <c r="BD265" s="94" t="str">
        <f>AY265</f>
        <v>○</v>
      </c>
      <c r="BE265" s="95" t="str">
        <f>IF(AY271=0,"",AY271)</f>
        <v>○</v>
      </c>
      <c r="BF265" s="95" t="str">
        <f>IF(AY272=0,"",AY272)</f>
        <v>○</v>
      </c>
    </row>
    <row r="266" spans="1:58" ht="19">
      <c r="A266" s="69" t="s">
        <v>17</v>
      </c>
      <c r="C266" s="268"/>
      <c r="D266" s="165"/>
      <c r="E266" s="166"/>
      <c r="F266" s="121"/>
      <c r="G266" s="121"/>
      <c r="H266" s="121"/>
      <c r="I266" s="121"/>
      <c r="J266" s="121"/>
      <c r="K266" s="121"/>
      <c r="L266" s="121"/>
      <c r="M266" s="121"/>
      <c r="N266" s="121"/>
      <c r="O266" s="121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4"/>
      <c r="AL266" s="130"/>
      <c r="AM266" s="129"/>
      <c r="AN266" s="108">
        <v>2</v>
      </c>
      <c r="AO266" s="109"/>
      <c r="AP266" s="109"/>
      <c r="AQ266" s="56">
        <f>IF(COUNTIF(F269:AJ269,"")=31,0,COUNTIFS(F257:AJ257,AN266,F269:AJ269,"")+COUNTIFS(F257:AJ257,AN266,F269:AJ269,"■")+COUNTIFS(F257:AJ257,AN266,F269:AJ269,"★")+COUNTIFS(F257:AJ257,AN266,F269:AJ269,"▲")+COUNTIFS(F257:AJ257,AN266,F269:AJ269,"◎"))</f>
        <v>7</v>
      </c>
      <c r="AR266" s="56">
        <f>IF(COUNTIF(F269:AJ269,"")=31,0,COUNTIFS(F257:AJ257,AN266,F269:AJ269,"■"))</f>
        <v>2</v>
      </c>
      <c r="AS266" s="56">
        <f>IF(COUNTIF(F269:AJ269,"")=31,0,COUNTIFS(F257:AJ257,AN266,F269:AJ269,"★"))</f>
        <v>0</v>
      </c>
      <c r="AT266" s="56">
        <f>IF(COUNTIF(F269:AJ269,"")=31,0,COUNTIFS(F257:AJ257,AN266,F269:AJ269,"▲"))</f>
        <v>0</v>
      </c>
      <c r="AU266" s="56">
        <f>IF(COUNTIF(F269:AJ269,"")=31,0,COUNTIFS(F257:AJ257,AN266,F269:AJ269,"◎"))</f>
        <v>0</v>
      </c>
      <c r="AV266" s="56">
        <f t="shared" si="95"/>
        <v>2</v>
      </c>
      <c r="AW266" s="57">
        <f t="shared" si="96"/>
        <v>0.28499999999999998</v>
      </c>
      <c r="AX266" s="36" t="s">
        <v>6</v>
      </c>
      <c r="AY266" s="141"/>
      <c r="BB266" s="18">
        <f t="shared" ref="BB266:BB329" si="97">ROW()-8</f>
        <v>258</v>
      </c>
      <c r="BC266" s="28"/>
      <c r="BD266" s="73"/>
      <c r="BE266" s="64"/>
      <c r="BF266" s="64"/>
    </row>
    <row r="267" spans="1:58" ht="19">
      <c r="A267" s="69" t="s">
        <v>17</v>
      </c>
      <c r="D267" s="167"/>
      <c r="E267" s="168"/>
      <c r="F267" s="122"/>
      <c r="G267" s="122"/>
      <c r="H267" s="122"/>
      <c r="I267" s="122"/>
      <c r="J267" s="122"/>
      <c r="K267" s="122"/>
      <c r="L267" s="122"/>
      <c r="M267" s="122"/>
      <c r="N267" s="122"/>
      <c r="O267" s="122"/>
      <c r="P267" s="122"/>
      <c r="Q267" s="122"/>
      <c r="R267" s="122"/>
      <c r="S267" s="122"/>
      <c r="T267" s="122"/>
      <c r="U267" s="122"/>
      <c r="V267" s="122"/>
      <c r="W267" s="122"/>
      <c r="X267" s="122"/>
      <c r="Y267" s="122"/>
      <c r="Z267" s="122"/>
      <c r="AA267" s="122"/>
      <c r="AB267" s="122"/>
      <c r="AC267" s="122"/>
      <c r="AD267" s="122"/>
      <c r="AE267" s="122"/>
      <c r="AF267" s="122"/>
      <c r="AG267" s="122"/>
      <c r="AH267" s="122"/>
      <c r="AI267" s="122"/>
      <c r="AJ267" s="125"/>
      <c r="AL267" s="130"/>
      <c r="AM267" s="129"/>
      <c r="AN267" s="110">
        <v>3</v>
      </c>
      <c r="AO267" s="109"/>
      <c r="AP267" s="109"/>
      <c r="AQ267" s="56">
        <f>IF(COUNTIF(F269:AJ269,"")=31,0,COUNTIFS(F257:AJ257,AN267,F269:AJ269,"")+COUNTIFS(F257:AJ257,AN267,F269:AJ269,"■")+COUNTIFS(F257:AJ257,AN267,F269:AJ269,"★")+COUNTIFS(F257:AJ257,AN267,F269:AJ269,"▲")+COUNTIFS(F259:AJ259,AN267,F269:AJ269,"◎"))</f>
        <v>7</v>
      </c>
      <c r="AR267" s="56">
        <f>IF(COUNTIF(F269:AJ269,"")=31,0,COUNTIFS(F257:AJ257,AN267,F269:AJ269,"■"))</f>
        <v>2</v>
      </c>
      <c r="AS267" s="56">
        <f>IF(COUNTIF(F269:AJ269,"")=31,0,COUNTIFS(F257:AJ257,AN267,F269:AJ269,"★"))</f>
        <v>0</v>
      </c>
      <c r="AT267" s="56">
        <f>IF(COUNTIF(F269:AJ269,"")=31,0,COUNTIFS(F257:AJ257,AN267,F269:AJ269,"▲"))</f>
        <v>1</v>
      </c>
      <c r="AU267" s="56">
        <f>IF(COUNTIF(F269:AJ269,"")=31,0,COUNTIFS(F257:AJ257,AN267,F269:AJ269,"◎"))</f>
        <v>0</v>
      </c>
      <c r="AV267" s="56">
        <f t="shared" si="95"/>
        <v>3</v>
      </c>
      <c r="AW267" s="57">
        <f t="shared" si="96"/>
        <v>0.42799999999999999</v>
      </c>
      <c r="AX267" s="36" t="s">
        <v>6</v>
      </c>
      <c r="AY267" s="141"/>
      <c r="BB267" s="18">
        <f t="shared" si="97"/>
        <v>259</v>
      </c>
      <c r="BC267" s="28"/>
      <c r="BD267" s="73"/>
      <c r="BE267" s="64"/>
      <c r="BF267" s="64"/>
    </row>
    <row r="268" spans="1:58" ht="19">
      <c r="A268" s="69" t="s">
        <v>17</v>
      </c>
      <c r="D268" s="106" t="s">
        <v>4</v>
      </c>
      <c r="E268" s="107"/>
      <c r="F268" s="36"/>
      <c r="G268" s="36"/>
      <c r="H268" s="36"/>
      <c r="I268" s="36"/>
      <c r="J268" s="36" t="s">
        <v>138</v>
      </c>
      <c r="K268" s="36" t="s">
        <v>138</v>
      </c>
      <c r="L268" s="36"/>
      <c r="M268" s="36"/>
      <c r="N268" s="36"/>
      <c r="O268" s="36"/>
      <c r="P268" s="36"/>
      <c r="Q268" s="36" t="s">
        <v>138</v>
      </c>
      <c r="R268" s="36" t="s">
        <v>138</v>
      </c>
      <c r="S268" s="36"/>
      <c r="T268" s="36"/>
      <c r="U268" s="36"/>
      <c r="V268" s="36"/>
      <c r="W268" s="36"/>
      <c r="X268" s="36" t="s">
        <v>138</v>
      </c>
      <c r="Y268" s="36" t="s">
        <v>6</v>
      </c>
      <c r="Z268" s="36"/>
      <c r="AA268" s="38"/>
      <c r="AB268" s="36"/>
      <c r="AC268" s="36"/>
      <c r="AD268" s="36"/>
      <c r="AE268" s="36" t="s">
        <v>138</v>
      </c>
      <c r="AF268" s="36" t="s">
        <v>138</v>
      </c>
      <c r="AG268" s="36"/>
      <c r="AH268" s="36" t="s">
        <v>19</v>
      </c>
      <c r="AI268" s="36" t="s">
        <v>19</v>
      </c>
      <c r="AJ268" s="37" t="s">
        <v>19</v>
      </c>
      <c r="AL268" s="130"/>
      <c r="AM268" s="129"/>
      <c r="AN268" s="108">
        <v>4</v>
      </c>
      <c r="AO268" s="109"/>
      <c r="AP268" s="109"/>
      <c r="AQ268" s="56">
        <f>IF(COUNTIF(F269:AJ269,"")=31,0,COUNTIFS(F257:AJ257,AN268,F269:AJ269,"")+COUNTIFS(F257:AJ257,AN268,F269:AJ269,"■")+COUNTIFS(F257:AJ257,AN268,F269:AJ269,"★")+COUNTIFS(F257:AJ257,AN268,F269:AJ269,"▲")+COUNTIFS(F257:AJ257,AN268,F269:AJ269,"◎"))</f>
        <v>7</v>
      </c>
      <c r="AR268" s="56">
        <f>IF(COUNTIF(F269:AJ269,"")=31,0,COUNTIFS(F257:AJ257,AN268,F269:AJ269,"■"))</f>
        <v>2</v>
      </c>
      <c r="AS268" s="56">
        <f>COUNTIFS(F257:AJ257,AN268,F269:AJ269,"★")</f>
        <v>0</v>
      </c>
      <c r="AT268" s="56">
        <f>IF(COUNTIF(F269:AJ269,"")=31,0,COUNTIFS(F257:AJ257,AN268,F269:AJ269,"▲"))</f>
        <v>0</v>
      </c>
      <c r="AU268" s="56">
        <f>COUNTIFS(F257:AJ257,AN268,F269:AJ269,"◎")</f>
        <v>0</v>
      </c>
      <c r="AV268" s="56">
        <f t="shared" si="95"/>
        <v>2</v>
      </c>
      <c r="AW268" s="57">
        <f t="shared" si="96"/>
        <v>0.28499999999999998</v>
      </c>
      <c r="AX268" s="36" t="s">
        <v>6</v>
      </c>
      <c r="AY268" s="141"/>
      <c r="BB268" s="18">
        <f t="shared" si="97"/>
        <v>260</v>
      </c>
      <c r="BC268" s="28"/>
      <c r="BD268" s="73"/>
      <c r="BE268" s="64"/>
      <c r="BF268" s="64"/>
    </row>
    <row r="269" spans="1:58" ht="19">
      <c r="A269" s="69" t="s">
        <v>17</v>
      </c>
      <c r="D269" s="106" t="s">
        <v>5</v>
      </c>
      <c r="E269" s="107"/>
      <c r="F269" s="36"/>
      <c r="G269" s="36"/>
      <c r="H269" s="36"/>
      <c r="I269" s="36"/>
      <c r="J269" s="36" t="s">
        <v>16</v>
      </c>
      <c r="K269" s="36" t="s">
        <v>16</v>
      </c>
      <c r="L269" s="36"/>
      <c r="M269" s="36"/>
      <c r="N269" s="36"/>
      <c r="O269" s="36"/>
      <c r="P269" s="36"/>
      <c r="Q269" s="36" t="s">
        <v>16</v>
      </c>
      <c r="R269" s="36" t="s">
        <v>16</v>
      </c>
      <c r="S269" s="36"/>
      <c r="T269" s="104" t="s">
        <v>148</v>
      </c>
      <c r="U269" s="104"/>
      <c r="V269" s="104"/>
      <c r="W269" s="104"/>
      <c r="X269" s="104" t="s">
        <v>16</v>
      </c>
      <c r="Y269" s="104" t="s">
        <v>16</v>
      </c>
      <c r="Z269" s="104"/>
      <c r="AA269" s="104"/>
      <c r="AB269" s="104"/>
      <c r="AC269" s="104"/>
      <c r="AD269" s="104"/>
      <c r="AE269" s="104" t="s">
        <v>16</v>
      </c>
      <c r="AF269" s="104" t="s">
        <v>16</v>
      </c>
      <c r="AG269" s="104"/>
      <c r="AH269" s="104" t="s">
        <v>19</v>
      </c>
      <c r="AI269" s="104" t="s">
        <v>19</v>
      </c>
      <c r="AJ269" s="105" t="s">
        <v>19</v>
      </c>
      <c r="AL269" s="130"/>
      <c r="AM269" s="129"/>
      <c r="AN269" s="110">
        <v>5</v>
      </c>
      <c r="AO269" s="109"/>
      <c r="AP269" s="109"/>
      <c r="AQ269" s="56">
        <f>IF(COUNTIF(F269:AJ269,"")=31,0,COUNTIFS(F257:AJ257,AN269,F269:AJ269,"")+COUNTIFS(F257:AJ257,AN269,F269:AJ269,"■")+COUNTIFS(F257:AJ257,AN269,F269:AJ269,"★")+COUNTIFS(F257:AJ257,AN269,F269:AJ269,"▲")+COUNTIFS(F257:AJ257,AN269,F269:AJ269,"◎"))</f>
        <v>1</v>
      </c>
      <c r="AR269" s="56">
        <f>IF(COUNTIF(F269:AJ269,"")=31,0,COUNTIFS(F257:AJ257,AN269,F269:AJ269,"■"))</f>
        <v>0</v>
      </c>
      <c r="AS269" s="56">
        <f>IF(COUNTIF(F269:AJ269,"")=31,0,COUNTIFS(F257:AJ257,AN269,F269:AJ269,"★"))</f>
        <v>0</v>
      </c>
      <c r="AT269" s="56">
        <f>IF(COUNTIF(F269:AJ269,"")=31,0,COUNTIFS(F257:AJ257,AN269,F269:AJ269,"▲"))</f>
        <v>0</v>
      </c>
      <c r="AU269" s="56">
        <f>IF(COUNTIF(F269:AJ269,"")=31,0,COUNTIFS(F257:AJ257,AN269,F269:AJ269,"◎"))</f>
        <v>0</v>
      </c>
      <c r="AV269" s="56">
        <f t="shared" si="95"/>
        <v>0</v>
      </c>
      <c r="AW269" s="57">
        <f t="shared" si="96"/>
        <v>0</v>
      </c>
      <c r="AX269" s="36" t="s">
        <v>6</v>
      </c>
      <c r="AY269" s="141"/>
      <c r="BB269" s="18">
        <f t="shared" si="97"/>
        <v>261</v>
      </c>
      <c r="BC269" s="28"/>
      <c r="BD269" s="73"/>
      <c r="BE269" s="64"/>
      <c r="BF269" s="64"/>
    </row>
    <row r="270" spans="1:58" ht="19">
      <c r="A270" s="69" t="s">
        <v>17</v>
      </c>
      <c r="D270" s="111" t="s">
        <v>0</v>
      </c>
      <c r="E270" s="207"/>
      <c r="F270" s="265" t="s">
        <v>162</v>
      </c>
      <c r="G270" s="266"/>
      <c r="H270" s="266"/>
      <c r="I270" s="266"/>
      <c r="J270" s="266"/>
      <c r="K270" s="266"/>
      <c r="L270" s="266"/>
      <c r="M270" s="266"/>
      <c r="N270" s="266"/>
      <c r="O270" s="266"/>
      <c r="P270" s="266"/>
      <c r="Q270" s="266"/>
      <c r="R270" s="266"/>
      <c r="S270" s="266"/>
      <c r="T270" s="266"/>
      <c r="U270" s="266"/>
      <c r="V270" s="266"/>
      <c r="W270" s="266"/>
      <c r="X270" s="266"/>
      <c r="Y270" s="266"/>
      <c r="Z270" s="266"/>
      <c r="AA270" s="266"/>
      <c r="AB270" s="266"/>
      <c r="AC270" s="266"/>
      <c r="AD270" s="266"/>
      <c r="AE270" s="266"/>
      <c r="AF270" s="266"/>
      <c r="AG270" s="266"/>
      <c r="AH270" s="266"/>
      <c r="AI270" s="266"/>
      <c r="AJ270" s="267"/>
      <c r="AK270" s="42"/>
      <c r="AL270" s="130"/>
      <c r="AM270" s="129"/>
      <c r="AN270" s="108">
        <v>6</v>
      </c>
      <c r="AO270" s="109"/>
      <c r="AP270" s="109"/>
      <c r="AQ270" s="56">
        <f>IF(COUNTIF(F269:AJ269,"")=31,0,COUNTIFS(F257:AJ257,AN270,F269:AJ269,"")+COUNTIFS(F257:AJ257,AN270,F269:AJ269,"■")+COUNTIFS(F257:AJ257,AN270,F269:AJ269,"★")+COUNTIFS(F257:AJ257,AN270,F269:AJ269,"▲")+COUNTIFS(F257:AJ257,AN270,F269:AJ269,"◎"))</f>
        <v>0</v>
      </c>
      <c r="AR270" s="56">
        <f>IF(COUNTIF(F269:AJ269,"")=31,0,COUNTIFS(F257:AJ257,AN270,F269:AJ269,"■"))</f>
        <v>0</v>
      </c>
      <c r="AS270" s="56">
        <f>IF(COUNTIF(F269:AJ269,"")=31,0,COUNTIFS(F257:AJ257,AN270,F269:AJ269,"★"))</f>
        <v>0</v>
      </c>
      <c r="AT270" s="56">
        <f>IF(COUNTIF(F269:AJ269,"")=31,0,COUNTIFS(F257:AJ257,AN270,F269:AJ269,"▲"))</f>
        <v>0</v>
      </c>
      <c r="AU270" s="56">
        <f>IF(COUNTIF(F269:AJ269,"")=31,0,COUNTIFS(F257:AJ257,AN270,F269:AJ269,"◎"))</f>
        <v>0</v>
      </c>
      <c r="AV270" s="56">
        <f t="shared" si="95"/>
        <v>0</v>
      </c>
      <c r="AW270" s="57" t="str">
        <f t="shared" si="96"/>
        <v>***</v>
      </c>
      <c r="AX270" s="36"/>
      <c r="AY270" s="141"/>
      <c r="BB270" s="18">
        <f t="shared" si="97"/>
        <v>262</v>
      </c>
      <c r="BC270" s="28"/>
      <c r="BD270" s="73"/>
      <c r="BE270" s="64"/>
      <c r="BF270" s="64"/>
    </row>
    <row r="271" spans="1:58" ht="19">
      <c r="A271" s="69" t="s">
        <v>17</v>
      </c>
      <c r="C271" s="268"/>
      <c r="D271" s="208"/>
      <c r="E271" s="210"/>
      <c r="F271" s="131"/>
      <c r="G271" s="132"/>
      <c r="H271" s="132"/>
      <c r="I271" s="132"/>
      <c r="J271" s="132"/>
      <c r="K271" s="132"/>
      <c r="L271" s="132"/>
      <c r="M271" s="132"/>
      <c r="N271" s="132"/>
      <c r="O271" s="132"/>
      <c r="P271" s="132"/>
      <c r="Q271" s="132"/>
      <c r="R271" s="132"/>
      <c r="S271" s="132"/>
      <c r="T271" s="132"/>
      <c r="U271" s="132"/>
      <c r="V271" s="132"/>
      <c r="W271" s="132"/>
      <c r="X271" s="132"/>
      <c r="Y271" s="132"/>
      <c r="Z271" s="132"/>
      <c r="AA271" s="132"/>
      <c r="AB271" s="132"/>
      <c r="AC271" s="132"/>
      <c r="AD271" s="132"/>
      <c r="AE271" s="132"/>
      <c r="AF271" s="132"/>
      <c r="AG271" s="132"/>
      <c r="AH271" s="132"/>
      <c r="AI271" s="132"/>
      <c r="AJ271" s="133"/>
      <c r="AK271" s="42"/>
      <c r="AL271" s="106" t="s">
        <v>32</v>
      </c>
      <c r="AM271" s="107"/>
      <c r="AN271" s="107"/>
      <c r="AO271" s="109"/>
      <c r="AP271" s="109"/>
      <c r="AQ271" s="56">
        <f t="shared" ref="AQ271" si="98">SUM(AQ265:AQ270)</f>
        <v>28</v>
      </c>
      <c r="AR271" s="56">
        <f t="shared" ref="AR271" si="99">SUM(AR265:AR270)</f>
        <v>8</v>
      </c>
      <c r="AS271" s="56">
        <f t="shared" ref="AS271" si="100">SUM(AS265:AS270)</f>
        <v>0</v>
      </c>
      <c r="AT271" s="56">
        <f t="shared" ref="AT271" si="101">SUM(AT265:AT270)</f>
        <v>1</v>
      </c>
      <c r="AU271" s="56">
        <f t="shared" ref="AU271" si="102">SUM(AU265:AU270)</f>
        <v>0</v>
      </c>
      <c r="AV271" s="56">
        <f t="shared" ref="AV271" si="103">SUM(AV265:AV270)</f>
        <v>9</v>
      </c>
      <c r="AW271" s="57">
        <f t="shared" si="96"/>
        <v>0.32100000000000001</v>
      </c>
      <c r="AX271" s="62"/>
      <c r="AY271" s="37" t="s">
        <v>6</v>
      </c>
      <c r="BB271" s="18">
        <f t="shared" si="97"/>
        <v>263</v>
      </c>
      <c r="BC271" s="28"/>
      <c r="BD271" s="64"/>
      <c r="BE271" s="64"/>
      <c r="BF271" s="64"/>
    </row>
    <row r="272" spans="1:58" ht="19.5" thickBot="1">
      <c r="A272" s="69" t="s">
        <v>17</v>
      </c>
      <c r="C272" s="268"/>
      <c r="D272" s="211"/>
      <c r="E272" s="213"/>
      <c r="F272" s="134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5"/>
      <c r="AI272" s="135"/>
      <c r="AJ272" s="136"/>
      <c r="AK272" s="43"/>
      <c r="AL272" s="137" t="s">
        <v>31</v>
      </c>
      <c r="AM272" s="138"/>
      <c r="AN272" s="138"/>
      <c r="AO272" s="139"/>
      <c r="AP272" s="139"/>
      <c r="AQ272" s="58">
        <f>IF(COUNTIF(F269:AJ269,"")=31,0,AQ241+AQ271)</f>
        <v>244</v>
      </c>
      <c r="AR272" s="58">
        <f>IF(COUNTIF(F269:AJ269,"")=31,0,AR241+AR271)</f>
        <v>60</v>
      </c>
      <c r="AS272" s="58">
        <f>IF(COUNTIF(F269:AJ269,"")=31,0,AS241+AS271)</f>
        <v>12</v>
      </c>
      <c r="AT272" s="58">
        <f>IF(COUNTIF(F269:AJ269,"")=31,0,AT241+AT271)</f>
        <v>28</v>
      </c>
      <c r="AU272" s="58">
        <f>IF(COUNTIF(F269:AJ269,"")=31,0,AU241+AU271)</f>
        <v>3</v>
      </c>
      <c r="AV272" s="58">
        <f>IF(COUNTIF(F269:AJ269,"")=31,0,AV241+AV271)</f>
        <v>103</v>
      </c>
      <c r="AW272" s="59">
        <f t="shared" si="96"/>
        <v>0.42199999999999999</v>
      </c>
      <c r="AX272" s="63"/>
      <c r="AY272" s="60" t="s">
        <v>6</v>
      </c>
      <c r="BB272" s="18">
        <f t="shared" si="97"/>
        <v>264</v>
      </c>
      <c r="BC272" s="28"/>
      <c r="BD272" s="64"/>
      <c r="BE272" s="64"/>
      <c r="BF272" s="64"/>
    </row>
    <row r="273" spans="1:58" ht="14">
      <c r="A273" s="74" t="s">
        <v>17</v>
      </c>
      <c r="C273" s="268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BB273" s="18">
        <f t="shared" si="97"/>
        <v>265</v>
      </c>
      <c r="BC273" s="28"/>
      <c r="BD273" s="64"/>
      <c r="BE273" s="64"/>
      <c r="BF273" s="64"/>
    </row>
    <row r="274" spans="1:58" ht="14">
      <c r="A274" s="74" t="s">
        <v>17</v>
      </c>
      <c r="B274" s="75"/>
      <c r="C274" s="268"/>
      <c r="D274" s="79" t="s">
        <v>146</v>
      </c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80"/>
      <c r="AP274" s="80"/>
      <c r="AQ274" s="80"/>
      <c r="AR274" s="80"/>
      <c r="AS274" s="80"/>
      <c r="AT274" s="80"/>
      <c r="AU274" s="80"/>
      <c r="AV274" s="80"/>
      <c r="AW274" s="80"/>
      <c r="AX274" s="80"/>
      <c r="AY274" s="80"/>
      <c r="BB274" s="18">
        <f t="shared" si="97"/>
        <v>266</v>
      </c>
      <c r="BC274" s="28"/>
      <c r="BD274" s="64"/>
      <c r="BE274" s="64"/>
      <c r="BF274" s="64"/>
    </row>
    <row r="275" spans="1:58" ht="14">
      <c r="A275" s="74" t="s">
        <v>17</v>
      </c>
      <c r="B275" s="75"/>
      <c r="C275" s="268"/>
      <c r="D275" s="79" t="s">
        <v>147</v>
      </c>
      <c r="E275" s="80"/>
      <c r="F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80"/>
      <c r="AP275" s="80"/>
      <c r="AQ275" s="80"/>
      <c r="AR275" s="80"/>
      <c r="AS275" s="80"/>
      <c r="AT275" s="80"/>
      <c r="AU275" s="80"/>
      <c r="AV275" s="80"/>
      <c r="AW275" s="80"/>
      <c r="AX275" s="80"/>
      <c r="AY275" s="80"/>
      <c r="BB275" s="18">
        <f t="shared" si="97"/>
        <v>267</v>
      </c>
      <c r="BC275" s="28"/>
      <c r="BD275" s="64"/>
      <c r="BE275" s="64"/>
      <c r="BF275" s="64"/>
    </row>
    <row r="276" spans="1:58" ht="14">
      <c r="A276" s="74" t="s">
        <v>17</v>
      </c>
      <c r="B276" s="75"/>
      <c r="C276" s="268"/>
      <c r="D276" s="79" t="s">
        <v>139</v>
      </c>
      <c r="E276" s="85"/>
      <c r="F276" s="85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80"/>
      <c r="AO276" s="80"/>
      <c r="AP276" s="80"/>
      <c r="AQ276" s="80"/>
      <c r="AR276" s="80"/>
      <c r="AS276" s="80"/>
      <c r="AT276" s="80"/>
      <c r="AU276" s="80"/>
      <c r="AV276" s="80"/>
      <c r="AW276" s="80"/>
      <c r="AX276" s="80"/>
      <c r="AY276" s="80"/>
      <c r="BB276" s="18">
        <f t="shared" si="97"/>
        <v>268</v>
      </c>
      <c r="BC276" s="28"/>
      <c r="BD276" s="64"/>
      <c r="BE276" s="64"/>
      <c r="BF276" s="64"/>
    </row>
    <row r="277" spans="1:58" ht="14">
      <c r="A277" s="74" t="s">
        <v>17</v>
      </c>
      <c r="B277" s="75"/>
      <c r="C277" s="268"/>
      <c r="D277" s="80" t="s">
        <v>150</v>
      </c>
      <c r="E277" s="80"/>
      <c r="F277" s="80"/>
      <c r="I277" s="80"/>
      <c r="J277" s="80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BB277" s="18">
        <f t="shared" si="97"/>
        <v>269</v>
      </c>
      <c r="BC277" s="28"/>
      <c r="BD277" s="64"/>
      <c r="BE277" s="64"/>
      <c r="BF277" s="64"/>
    </row>
    <row r="278" spans="1:58" s="75" customFormat="1" ht="14">
      <c r="A278" s="74" t="s">
        <v>17</v>
      </c>
      <c r="C278" s="268"/>
      <c r="D278" s="79" t="s">
        <v>93</v>
      </c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83"/>
      <c r="AC278" s="79"/>
      <c r="AD278" s="79"/>
      <c r="AE278" s="79"/>
      <c r="AF278" s="79"/>
      <c r="AG278" s="79"/>
      <c r="AH278" s="79"/>
      <c r="AI278" s="79"/>
      <c r="AJ278" s="79"/>
      <c r="AK278" s="84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BB278" s="76">
        <f t="shared" si="97"/>
        <v>270</v>
      </c>
      <c r="BC278" s="77"/>
      <c r="BD278" s="78"/>
      <c r="BE278" s="78"/>
      <c r="BF278" s="78"/>
    </row>
    <row r="279" spans="1:58" s="75" customFormat="1" ht="14">
      <c r="A279" s="74" t="s">
        <v>17</v>
      </c>
      <c r="C279" s="268"/>
      <c r="D279" s="89" t="s">
        <v>129</v>
      </c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87"/>
      <c r="BB279" s="76">
        <f t="shared" si="97"/>
        <v>271</v>
      </c>
      <c r="BC279" s="77"/>
      <c r="BD279" s="78"/>
      <c r="BE279" s="78"/>
      <c r="BF279" s="78"/>
    </row>
    <row r="280" spans="1:58" s="75" customFormat="1" ht="14">
      <c r="A280" s="74" t="s">
        <v>17</v>
      </c>
      <c r="C280" s="268"/>
      <c r="D280" s="89" t="s">
        <v>130</v>
      </c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87"/>
      <c r="BB280" s="76">
        <f t="shared" si="97"/>
        <v>272</v>
      </c>
      <c r="BC280" s="77"/>
      <c r="BD280" s="78"/>
      <c r="BE280" s="78"/>
      <c r="BF280" s="78"/>
    </row>
    <row r="281" spans="1:58" s="75" customFormat="1" ht="14">
      <c r="A281" s="74" t="s">
        <v>17</v>
      </c>
      <c r="C281" s="268"/>
      <c r="D281" s="89" t="s">
        <v>163</v>
      </c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87"/>
      <c r="BB281" s="76">
        <f t="shared" si="97"/>
        <v>273</v>
      </c>
      <c r="BC281" s="77"/>
      <c r="BD281" s="78"/>
      <c r="BE281" s="78"/>
      <c r="BF281" s="78"/>
    </row>
    <row r="282" spans="1:58" ht="14">
      <c r="A282" s="74" t="s">
        <v>17</v>
      </c>
      <c r="B282" s="75"/>
      <c r="C282" s="268"/>
      <c r="D282" s="79" t="s">
        <v>94</v>
      </c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80"/>
      <c r="AO282" s="80"/>
      <c r="AP282" s="80"/>
      <c r="AQ282" s="80"/>
      <c r="AR282" s="80"/>
      <c r="AS282" s="80"/>
      <c r="AT282" s="80"/>
      <c r="AU282" s="80"/>
      <c r="AV282" s="80"/>
      <c r="AW282" s="80"/>
      <c r="AX282" s="80"/>
      <c r="AY282" s="80"/>
      <c r="BB282" s="18">
        <f t="shared" si="97"/>
        <v>274</v>
      </c>
      <c r="BC282" s="28"/>
      <c r="BD282" s="64"/>
      <c r="BE282" s="64"/>
      <c r="BF282" s="64"/>
    </row>
    <row r="283" spans="1:58" ht="14">
      <c r="A283" s="74" t="s">
        <v>17</v>
      </c>
      <c r="B283" s="75"/>
      <c r="C283" s="268"/>
      <c r="D283" s="91" t="s">
        <v>164</v>
      </c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88"/>
      <c r="BB283" s="18">
        <f t="shared" si="97"/>
        <v>275</v>
      </c>
      <c r="BC283" s="28"/>
      <c r="BD283" s="64"/>
      <c r="BE283" s="64"/>
      <c r="BF283" s="64"/>
    </row>
    <row r="284" spans="1:58" ht="14">
      <c r="A284" s="74" t="s">
        <v>17</v>
      </c>
      <c r="B284" s="75"/>
      <c r="C284" s="268"/>
      <c r="D284" s="79" t="s">
        <v>33</v>
      </c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87"/>
      <c r="BB284" s="18">
        <f t="shared" si="97"/>
        <v>276</v>
      </c>
      <c r="BC284" s="28"/>
      <c r="BD284" s="64"/>
      <c r="BE284" s="64"/>
      <c r="BF284" s="64"/>
    </row>
    <row r="285" spans="1:58" ht="14">
      <c r="A285" s="74" t="s">
        <v>142</v>
      </c>
      <c r="B285" s="75"/>
      <c r="C285" s="268"/>
      <c r="D285" s="91" t="s">
        <v>144</v>
      </c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4"/>
      <c r="AL285" s="79"/>
      <c r="AM285" s="79"/>
      <c r="AN285" s="79"/>
      <c r="AO285" s="79"/>
      <c r="AP285" s="79"/>
      <c r="AQ285" s="79"/>
      <c r="AR285" s="79"/>
      <c r="AS285" s="79"/>
      <c r="AT285" s="79"/>
      <c r="AU285" s="79"/>
      <c r="AV285" s="79"/>
      <c r="AW285" s="79"/>
      <c r="AX285" s="79"/>
      <c r="AY285" s="79"/>
      <c r="BB285" s="18">
        <f t="shared" si="97"/>
        <v>277</v>
      </c>
      <c r="BC285" s="28"/>
      <c r="BD285" s="64"/>
      <c r="BE285" s="64"/>
      <c r="BF285" s="64"/>
    </row>
    <row r="286" spans="1:58" ht="14.5" thickBot="1">
      <c r="A286" s="74" t="s">
        <v>142</v>
      </c>
      <c r="C286" s="268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41"/>
      <c r="AC286" s="24"/>
      <c r="AD286" s="24"/>
      <c r="AE286" s="24"/>
      <c r="AF286" s="24"/>
      <c r="AG286" s="24"/>
      <c r="AH286" s="24"/>
      <c r="AI286" s="24"/>
      <c r="AJ286" s="24"/>
      <c r="AK286" s="24"/>
      <c r="AQ286" s="44"/>
      <c r="AR286" s="24"/>
      <c r="AS286" s="24"/>
      <c r="AT286" s="24"/>
      <c r="AU286" s="24"/>
      <c r="AV286" s="44"/>
      <c r="AW286" s="44"/>
      <c r="BB286" s="18">
        <f t="shared" si="97"/>
        <v>278</v>
      </c>
      <c r="BC286" s="28"/>
      <c r="BD286" s="64"/>
      <c r="BE286" s="64"/>
      <c r="BF286" s="64"/>
    </row>
    <row r="287" spans="1:58" ht="19.5" thickBot="1">
      <c r="A287" s="69" t="s">
        <v>17</v>
      </c>
      <c r="C287" s="268"/>
      <c r="D287" s="153" t="s">
        <v>36</v>
      </c>
      <c r="E287" s="154"/>
      <c r="F287" s="155">
        <f>IFERROR(IF(F256=0,"",DATE(YEAR(F256),MONTH(F256)+1,1)),"")</f>
        <v>46388</v>
      </c>
      <c r="G287" s="155"/>
      <c r="H287" s="155"/>
      <c r="I287" s="155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  <c r="V287" s="155"/>
      <c r="W287" s="155"/>
      <c r="X287" s="155"/>
      <c r="Y287" s="155"/>
      <c r="Z287" s="155"/>
      <c r="AA287" s="155"/>
      <c r="AB287" s="155"/>
      <c r="AC287" s="155"/>
      <c r="AD287" s="155"/>
      <c r="AE287" s="155"/>
      <c r="AF287" s="155"/>
      <c r="AG287" s="155"/>
      <c r="AH287" s="155"/>
      <c r="AI287" s="155"/>
      <c r="AJ287" s="156"/>
      <c r="AL287" s="29" t="s">
        <v>81</v>
      </c>
      <c r="BB287" s="18">
        <f t="shared" si="97"/>
        <v>279</v>
      </c>
      <c r="BC287" s="28"/>
      <c r="BD287" s="64"/>
      <c r="BE287" s="64"/>
      <c r="BF287" s="64"/>
    </row>
    <row r="288" spans="1:58" ht="19">
      <c r="A288" s="69" t="s">
        <v>17</v>
      </c>
      <c r="C288" s="268"/>
      <c r="D288" s="106" t="s">
        <v>28</v>
      </c>
      <c r="E288" s="107"/>
      <c r="F288" s="30">
        <f t="shared" ref="F288:AG288" si="104">IFERROR(WEEKNUM(F289,2)-WEEKNUM(DATE(YEAR(F289),MONTH(F289),1),2)+1,"")</f>
        <v>1</v>
      </c>
      <c r="G288" s="30">
        <f t="shared" si="104"/>
        <v>1</v>
      </c>
      <c r="H288" s="30">
        <f t="shared" si="104"/>
        <v>1</v>
      </c>
      <c r="I288" s="30">
        <f t="shared" si="104"/>
        <v>2</v>
      </c>
      <c r="J288" s="30">
        <f t="shared" si="104"/>
        <v>2</v>
      </c>
      <c r="K288" s="30">
        <f t="shared" si="104"/>
        <v>2</v>
      </c>
      <c r="L288" s="30">
        <f t="shared" si="104"/>
        <v>2</v>
      </c>
      <c r="M288" s="30">
        <f t="shared" si="104"/>
        <v>2</v>
      </c>
      <c r="N288" s="30">
        <f t="shared" si="104"/>
        <v>2</v>
      </c>
      <c r="O288" s="30">
        <f t="shared" si="104"/>
        <v>2</v>
      </c>
      <c r="P288" s="30">
        <f t="shared" si="104"/>
        <v>3</v>
      </c>
      <c r="Q288" s="30">
        <f t="shared" si="104"/>
        <v>3</v>
      </c>
      <c r="R288" s="30">
        <f t="shared" si="104"/>
        <v>3</v>
      </c>
      <c r="S288" s="30">
        <f t="shared" si="104"/>
        <v>3</v>
      </c>
      <c r="T288" s="30">
        <f t="shared" si="104"/>
        <v>3</v>
      </c>
      <c r="U288" s="30">
        <f t="shared" si="104"/>
        <v>3</v>
      </c>
      <c r="V288" s="30">
        <f t="shared" si="104"/>
        <v>3</v>
      </c>
      <c r="W288" s="30">
        <f t="shared" si="104"/>
        <v>4</v>
      </c>
      <c r="X288" s="30">
        <f t="shared" si="104"/>
        <v>4</v>
      </c>
      <c r="Y288" s="30">
        <f t="shared" si="104"/>
        <v>4</v>
      </c>
      <c r="Z288" s="30">
        <f t="shared" si="104"/>
        <v>4</v>
      </c>
      <c r="AA288" s="30">
        <f t="shared" si="104"/>
        <v>4</v>
      </c>
      <c r="AB288" s="30">
        <f t="shared" si="104"/>
        <v>4</v>
      </c>
      <c r="AC288" s="30">
        <f t="shared" si="104"/>
        <v>4</v>
      </c>
      <c r="AD288" s="30">
        <f t="shared" si="104"/>
        <v>5</v>
      </c>
      <c r="AE288" s="30">
        <f t="shared" si="104"/>
        <v>5</v>
      </c>
      <c r="AF288" s="30">
        <f t="shared" si="104"/>
        <v>5</v>
      </c>
      <c r="AG288" s="30">
        <f t="shared" si="104"/>
        <v>5</v>
      </c>
      <c r="AH288" s="30">
        <f>IF(AH289="","",WEEKNUM(AH289,2)-WEEKNUM(DATE(YEAR(AH289),MONTH(AH289),1),2)+1)</f>
        <v>5</v>
      </c>
      <c r="AI288" s="30">
        <f>IF(AI289="","",WEEKNUM(AI289,2)-WEEKNUM(DATE(YEAR(AI289),MONTH(AI289),1),2)+1)</f>
        <v>5</v>
      </c>
      <c r="AJ288" s="31">
        <f>IF(AJ289="","",WEEKNUM(AJ289,2)-WEEKNUM(DATE(YEAR(AJ289),MONTH(AJ289),1),2)+1)</f>
        <v>5</v>
      </c>
      <c r="AL288" s="157" t="s">
        <v>100</v>
      </c>
      <c r="AM288" s="158"/>
      <c r="AN288" s="158"/>
      <c r="AO288" s="158"/>
      <c r="AP288" s="158"/>
      <c r="AQ288" s="142" t="s">
        <v>95</v>
      </c>
      <c r="AR288" s="151" t="s">
        <v>78</v>
      </c>
      <c r="AS288" s="151"/>
      <c r="AT288" s="151"/>
      <c r="AU288" s="151"/>
      <c r="AV288" s="142" t="s">
        <v>99</v>
      </c>
      <c r="AW288" s="142" t="s">
        <v>27</v>
      </c>
      <c r="AX288" s="146" t="s">
        <v>106</v>
      </c>
      <c r="AY288" s="148" t="s">
        <v>107</v>
      </c>
      <c r="BB288" s="18">
        <f t="shared" si="97"/>
        <v>280</v>
      </c>
      <c r="BC288" s="28"/>
      <c r="BD288" s="64"/>
      <c r="BE288" s="64"/>
      <c r="BF288" s="64"/>
    </row>
    <row r="289" spans="1:58" ht="19">
      <c r="A289" s="69" t="s">
        <v>17</v>
      </c>
      <c r="C289" s="268"/>
      <c r="D289" s="106" t="s">
        <v>2</v>
      </c>
      <c r="E289" s="107"/>
      <c r="F289" s="32">
        <f>F287</f>
        <v>46388</v>
      </c>
      <c r="G289" s="32">
        <f t="shared" ref="G289:AG289" si="105">IFERROR(F289+1,"")</f>
        <v>46389</v>
      </c>
      <c r="H289" s="32">
        <f t="shared" si="105"/>
        <v>46390</v>
      </c>
      <c r="I289" s="32">
        <f t="shared" si="105"/>
        <v>46391</v>
      </c>
      <c r="J289" s="32">
        <f t="shared" si="105"/>
        <v>46392</v>
      </c>
      <c r="K289" s="32">
        <f t="shared" si="105"/>
        <v>46393</v>
      </c>
      <c r="L289" s="32">
        <f t="shared" si="105"/>
        <v>46394</v>
      </c>
      <c r="M289" s="32">
        <f t="shared" si="105"/>
        <v>46395</v>
      </c>
      <c r="N289" s="32">
        <f t="shared" si="105"/>
        <v>46396</v>
      </c>
      <c r="O289" s="32">
        <f t="shared" si="105"/>
        <v>46397</v>
      </c>
      <c r="P289" s="32">
        <f t="shared" si="105"/>
        <v>46398</v>
      </c>
      <c r="Q289" s="32">
        <f t="shared" si="105"/>
        <v>46399</v>
      </c>
      <c r="R289" s="32">
        <f t="shared" si="105"/>
        <v>46400</v>
      </c>
      <c r="S289" s="32">
        <f t="shared" si="105"/>
        <v>46401</v>
      </c>
      <c r="T289" s="32">
        <f t="shared" si="105"/>
        <v>46402</v>
      </c>
      <c r="U289" s="32">
        <f t="shared" si="105"/>
        <v>46403</v>
      </c>
      <c r="V289" s="32">
        <f t="shared" si="105"/>
        <v>46404</v>
      </c>
      <c r="W289" s="32">
        <f t="shared" si="105"/>
        <v>46405</v>
      </c>
      <c r="X289" s="32">
        <f t="shared" si="105"/>
        <v>46406</v>
      </c>
      <c r="Y289" s="32">
        <f t="shared" si="105"/>
        <v>46407</v>
      </c>
      <c r="Z289" s="32">
        <f t="shared" si="105"/>
        <v>46408</v>
      </c>
      <c r="AA289" s="32">
        <f t="shared" si="105"/>
        <v>46409</v>
      </c>
      <c r="AB289" s="32">
        <f t="shared" si="105"/>
        <v>46410</v>
      </c>
      <c r="AC289" s="32">
        <f t="shared" si="105"/>
        <v>46411</v>
      </c>
      <c r="AD289" s="32">
        <f t="shared" si="105"/>
        <v>46412</v>
      </c>
      <c r="AE289" s="32">
        <f t="shared" si="105"/>
        <v>46413</v>
      </c>
      <c r="AF289" s="32">
        <f t="shared" si="105"/>
        <v>46414</v>
      </c>
      <c r="AG289" s="32">
        <f t="shared" si="105"/>
        <v>46415</v>
      </c>
      <c r="AH289" s="32">
        <f>IFERROR(IF(DAY(AG289+1)=1,"",AG289+1),"")</f>
        <v>46416</v>
      </c>
      <c r="AI289" s="32">
        <f>IFERROR(IF(AND(DAY(AG289+2)&gt;=1,DAY(AG289+2)&lt;=2),"",AG289+2),"")</f>
        <v>46417</v>
      </c>
      <c r="AJ289" s="33">
        <f>IFERROR(IF(AND(DAY(AG289+3)&gt;=1,DAY(AG289+3)&lt;=3),"",AG289+3),"")</f>
        <v>46418</v>
      </c>
      <c r="AL289" s="159"/>
      <c r="AM289" s="160"/>
      <c r="AN289" s="160"/>
      <c r="AO289" s="160"/>
      <c r="AP289" s="160"/>
      <c r="AQ289" s="143"/>
      <c r="AR289" s="169" t="s">
        <v>96</v>
      </c>
      <c r="AS289" s="169" t="s">
        <v>97</v>
      </c>
      <c r="AT289" s="169" t="s">
        <v>101</v>
      </c>
      <c r="AU289" s="169" t="s">
        <v>98</v>
      </c>
      <c r="AV289" s="152"/>
      <c r="AW289" s="143"/>
      <c r="AX289" s="143"/>
      <c r="AY289" s="149"/>
      <c r="BB289" s="18">
        <f t="shared" si="97"/>
        <v>281</v>
      </c>
      <c r="BC289" s="28"/>
      <c r="BD289" s="64"/>
      <c r="BE289" s="64"/>
      <c r="BF289" s="64"/>
    </row>
    <row r="290" spans="1:58" ht="19">
      <c r="A290" s="69" t="s">
        <v>17</v>
      </c>
      <c r="C290" s="268"/>
      <c r="D290" s="106" t="s">
        <v>3</v>
      </c>
      <c r="E290" s="107"/>
      <c r="F290" s="34" t="str">
        <f t="shared" ref="F290:AJ290" si="106">TEXT(F289,"aaa")</f>
        <v>金</v>
      </c>
      <c r="G290" s="34" t="str">
        <f t="shared" si="106"/>
        <v>土</v>
      </c>
      <c r="H290" s="34" t="str">
        <f t="shared" si="106"/>
        <v>日</v>
      </c>
      <c r="I290" s="34" t="str">
        <f t="shared" si="106"/>
        <v>月</v>
      </c>
      <c r="J290" s="34" t="str">
        <f t="shared" si="106"/>
        <v>火</v>
      </c>
      <c r="K290" s="34" t="str">
        <f t="shared" si="106"/>
        <v>水</v>
      </c>
      <c r="L290" s="34" t="str">
        <f t="shared" si="106"/>
        <v>木</v>
      </c>
      <c r="M290" s="34" t="str">
        <f t="shared" si="106"/>
        <v>金</v>
      </c>
      <c r="N290" s="34" t="str">
        <f t="shared" si="106"/>
        <v>土</v>
      </c>
      <c r="O290" s="34" t="str">
        <f t="shared" si="106"/>
        <v>日</v>
      </c>
      <c r="P290" s="34" t="str">
        <f t="shared" si="106"/>
        <v>月</v>
      </c>
      <c r="Q290" s="34" t="str">
        <f t="shared" si="106"/>
        <v>火</v>
      </c>
      <c r="R290" s="34" t="str">
        <f t="shared" si="106"/>
        <v>水</v>
      </c>
      <c r="S290" s="34" t="str">
        <f t="shared" si="106"/>
        <v>木</v>
      </c>
      <c r="T290" s="34" t="str">
        <f t="shared" si="106"/>
        <v>金</v>
      </c>
      <c r="U290" s="34" t="str">
        <f t="shared" si="106"/>
        <v>土</v>
      </c>
      <c r="V290" s="34" t="str">
        <f t="shared" si="106"/>
        <v>日</v>
      </c>
      <c r="W290" s="34" t="str">
        <f t="shared" si="106"/>
        <v>月</v>
      </c>
      <c r="X290" s="34" t="str">
        <f t="shared" si="106"/>
        <v>火</v>
      </c>
      <c r="Y290" s="34" t="str">
        <f t="shared" si="106"/>
        <v>水</v>
      </c>
      <c r="Z290" s="34" t="str">
        <f t="shared" si="106"/>
        <v>木</v>
      </c>
      <c r="AA290" s="34" t="str">
        <f t="shared" si="106"/>
        <v>金</v>
      </c>
      <c r="AB290" s="34" t="str">
        <f t="shared" si="106"/>
        <v>土</v>
      </c>
      <c r="AC290" s="34" t="str">
        <f t="shared" si="106"/>
        <v>日</v>
      </c>
      <c r="AD290" s="34" t="str">
        <f t="shared" si="106"/>
        <v>月</v>
      </c>
      <c r="AE290" s="34" t="str">
        <f t="shared" si="106"/>
        <v>火</v>
      </c>
      <c r="AF290" s="34" t="str">
        <f t="shared" si="106"/>
        <v>水</v>
      </c>
      <c r="AG290" s="34" t="str">
        <f t="shared" si="106"/>
        <v>木</v>
      </c>
      <c r="AH290" s="34" t="str">
        <f t="shared" si="106"/>
        <v>金</v>
      </c>
      <c r="AI290" s="34" t="str">
        <f t="shared" si="106"/>
        <v>土</v>
      </c>
      <c r="AJ290" s="35" t="str">
        <f t="shared" si="106"/>
        <v>日</v>
      </c>
      <c r="AL290" s="159"/>
      <c r="AM290" s="160"/>
      <c r="AN290" s="160"/>
      <c r="AO290" s="160"/>
      <c r="AP290" s="160"/>
      <c r="AQ290" s="143"/>
      <c r="AR290" s="170"/>
      <c r="AS290" s="172"/>
      <c r="AT290" s="170"/>
      <c r="AU290" s="170"/>
      <c r="AV290" s="152"/>
      <c r="AW290" s="143"/>
      <c r="AX290" s="143"/>
      <c r="AY290" s="149"/>
      <c r="BB290" s="18">
        <f t="shared" si="97"/>
        <v>282</v>
      </c>
      <c r="BC290" s="28"/>
      <c r="BD290" s="64"/>
      <c r="BE290" s="64"/>
      <c r="BF290" s="64"/>
    </row>
    <row r="291" spans="1:58" ht="19">
      <c r="A291" s="69" t="s">
        <v>17</v>
      </c>
      <c r="C291" s="268"/>
      <c r="D291" s="106" t="s">
        <v>8</v>
      </c>
      <c r="E291" s="107"/>
      <c r="F291" s="36" t="s">
        <v>23</v>
      </c>
      <c r="G291" s="36" t="s">
        <v>21</v>
      </c>
      <c r="H291" s="36" t="s">
        <v>21</v>
      </c>
      <c r="I291" s="36" t="s">
        <v>21</v>
      </c>
      <c r="J291" s="36" t="s">
        <v>23</v>
      </c>
      <c r="K291" s="36" t="s">
        <v>21</v>
      </c>
      <c r="L291" s="36" t="s">
        <v>23</v>
      </c>
      <c r="M291" s="36" t="s">
        <v>23</v>
      </c>
      <c r="N291" s="36" t="s">
        <v>21</v>
      </c>
      <c r="O291" s="36" t="s">
        <v>23</v>
      </c>
      <c r="P291" s="36" t="s">
        <v>23</v>
      </c>
      <c r="Q291" s="36" t="s">
        <v>23</v>
      </c>
      <c r="R291" s="36" t="s">
        <v>21</v>
      </c>
      <c r="S291" s="36" t="s">
        <v>23</v>
      </c>
      <c r="T291" s="36" t="s">
        <v>23</v>
      </c>
      <c r="U291" s="36" t="s">
        <v>23</v>
      </c>
      <c r="V291" s="36" t="s">
        <v>21</v>
      </c>
      <c r="W291" s="36" t="s">
        <v>21</v>
      </c>
      <c r="X291" s="36" t="s">
        <v>21</v>
      </c>
      <c r="Y291" s="36" t="s">
        <v>23</v>
      </c>
      <c r="Z291" s="36" t="s">
        <v>22</v>
      </c>
      <c r="AA291" s="36" t="s">
        <v>23</v>
      </c>
      <c r="AB291" s="36" t="s">
        <v>66</v>
      </c>
      <c r="AC291" s="36" t="s">
        <v>23</v>
      </c>
      <c r="AD291" s="36" t="s">
        <v>66</v>
      </c>
      <c r="AE291" s="36" t="s">
        <v>66</v>
      </c>
      <c r="AF291" s="36" t="s">
        <v>23</v>
      </c>
      <c r="AG291" s="36" t="s">
        <v>23</v>
      </c>
      <c r="AH291" s="36" t="s">
        <v>21</v>
      </c>
      <c r="AI291" s="36" t="s">
        <v>23</v>
      </c>
      <c r="AJ291" s="37" t="s">
        <v>21</v>
      </c>
      <c r="AL291" s="159"/>
      <c r="AM291" s="160"/>
      <c r="AN291" s="160"/>
      <c r="AO291" s="160"/>
      <c r="AP291" s="160"/>
      <c r="AQ291" s="143"/>
      <c r="AR291" s="170"/>
      <c r="AS291" s="172"/>
      <c r="AT291" s="170"/>
      <c r="AU291" s="170"/>
      <c r="AV291" s="152"/>
      <c r="AW291" s="143"/>
      <c r="AX291" s="143"/>
      <c r="AY291" s="149"/>
      <c r="BB291" s="18">
        <f t="shared" si="97"/>
        <v>283</v>
      </c>
      <c r="BC291" s="28"/>
      <c r="BD291" s="64"/>
      <c r="BE291" s="64"/>
      <c r="BF291" s="64"/>
    </row>
    <row r="292" spans="1:58" ht="18.75" customHeight="1">
      <c r="A292" s="69" t="s">
        <v>17</v>
      </c>
      <c r="C292" s="268"/>
      <c r="D292" s="163" t="s">
        <v>7</v>
      </c>
      <c r="E292" s="164"/>
      <c r="F292" s="120" t="s">
        <v>63</v>
      </c>
      <c r="G292" s="120" t="s">
        <v>63</v>
      </c>
      <c r="H292" s="120" t="s">
        <v>63</v>
      </c>
      <c r="I292" s="120"/>
      <c r="J292" s="120"/>
      <c r="K292" s="120"/>
      <c r="L292" s="120"/>
      <c r="M292" s="120"/>
      <c r="N292" s="120"/>
      <c r="O292" s="120"/>
      <c r="P292" s="120" t="s">
        <v>64</v>
      </c>
      <c r="Q292" s="120"/>
      <c r="R292" s="120"/>
      <c r="S292" s="120"/>
      <c r="T292" s="120"/>
      <c r="U292" s="120"/>
      <c r="V292" s="120"/>
      <c r="W292" s="120"/>
      <c r="X292" s="120"/>
      <c r="Y292" s="120"/>
      <c r="Z292" s="120" t="s">
        <v>51</v>
      </c>
      <c r="AA292" s="120"/>
      <c r="AB292" s="120"/>
      <c r="AC292" s="120"/>
      <c r="AD292" s="120" t="s">
        <v>67</v>
      </c>
      <c r="AE292" s="120" t="s">
        <v>68</v>
      </c>
      <c r="AF292" s="120"/>
      <c r="AG292" s="120"/>
      <c r="AH292" s="120"/>
      <c r="AI292" s="120"/>
      <c r="AJ292" s="123"/>
      <c r="AL292" s="159"/>
      <c r="AM292" s="160"/>
      <c r="AN292" s="160"/>
      <c r="AO292" s="160"/>
      <c r="AP292" s="160"/>
      <c r="AQ292" s="143"/>
      <c r="AR292" s="170"/>
      <c r="AS292" s="172"/>
      <c r="AT292" s="170"/>
      <c r="AU292" s="170"/>
      <c r="AV292" s="152"/>
      <c r="AW292" s="143"/>
      <c r="AX292" s="143"/>
      <c r="AY292" s="149"/>
      <c r="BB292" s="18">
        <f t="shared" si="97"/>
        <v>284</v>
      </c>
      <c r="BC292" s="28"/>
      <c r="BD292" s="64"/>
      <c r="BE292" s="64"/>
      <c r="BF292" s="64"/>
    </row>
    <row r="293" spans="1:58" ht="19">
      <c r="A293" s="69" t="s">
        <v>17</v>
      </c>
      <c r="C293" s="268"/>
      <c r="D293" s="165"/>
      <c r="E293" s="166"/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121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  <c r="AA293" s="121"/>
      <c r="AB293" s="121"/>
      <c r="AC293" s="121"/>
      <c r="AD293" s="121"/>
      <c r="AE293" s="121"/>
      <c r="AF293" s="121"/>
      <c r="AG293" s="121"/>
      <c r="AH293" s="121"/>
      <c r="AI293" s="121"/>
      <c r="AJ293" s="124"/>
      <c r="AL293" s="159"/>
      <c r="AM293" s="160"/>
      <c r="AN293" s="160"/>
      <c r="AO293" s="160"/>
      <c r="AP293" s="160"/>
      <c r="AQ293" s="143"/>
      <c r="AR293" s="170"/>
      <c r="AS293" s="172"/>
      <c r="AT293" s="170"/>
      <c r="AU293" s="171"/>
      <c r="AV293" s="144"/>
      <c r="AW293" s="144"/>
      <c r="AX293" s="143"/>
      <c r="AY293" s="149"/>
      <c r="BB293" s="18">
        <f t="shared" si="97"/>
        <v>285</v>
      </c>
      <c r="BC293" s="28"/>
      <c r="BD293" s="64"/>
      <c r="BE293" s="64"/>
      <c r="BF293" s="64"/>
    </row>
    <row r="294" spans="1:58" ht="19">
      <c r="A294" s="69" t="s">
        <v>17</v>
      </c>
      <c r="C294" s="268"/>
      <c r="D294" s="165"/>
      <c r="E294" s="166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21"/>
      <c r="S294" s="121"/>
      <c r="T294" s="121"/>
      <c r="U294" s="121"/>
      <c r="V294" s="121"/>
      <c r="W294" s="121"/>
      <c r="X294" s="121"/>
      <c r="Y294" s="121"/>
      <c r="Z294" s="121"/>
      <c r="AA294" s="121"/>
      <c r="AB294" s="121"/>
      <c r="AC294" s="121"/>
      <c r="AD294" s="121"/>
      <c r="AE294" s="121"/>
      <c r="AF294" s="121"/>
      <c r="AG294" s="121"/>
      <c r="AH294" s="121"/>
      <c r="AI294" s="121"/>
      <c r="AJ294" s="124"/>
      <c r="AL294" s="161"/>
      <c r="AM294" s="162"/>
      <c r="AN294" s="162"/>
      <c r="AO294" s="162"/>
      <c r="AP294" s="162"/>
      <c r="AQ294" s="145"/>
      <c r="AR294" s="171"/>
      <c r="AS294" s="171"/>
      <c r="AT294" s="171"/>
      <c r="AU294" s="171"/>
      <c r="AV294" s="145"/>
      <c r="AW294" s="145"/>
      <c r="AX294" s="143"/>
      <c r="AY294" s="149"/>
      <c r="BB294" s="18">
        <f t="shared" si="97"/>
        <v>286</v>
      </c>
      <c r="BC294" s="28"/>
      <c r="BD294" s="64"/>
      <c r="BE294" s="64"/>
      <c r="BF294" s="64"/>
    </row>
    <row r="295" spans="1:58" ht="19">
      <c r="A295" s="69" t="s">
        <v>17</v>
      </c>
      <c r="C295" s="268"/>
      <c r="D295" s="165"/>
      <c r="E295" s="166"/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4"/>
      <c r="AL295" s="126"/>
      <c r="AM295" s="127"/>
      <c r="AN295" s="127"/>
      <c r="AO295" s="127"/>
      <c r="AP295" s="127"/>
      <c r="AQ295" s="55" t="s">
        <v>30</v>
      </c>
      <c r="AR295" s="55" t="s">
        <v>17</v>
      </c>
      <c r="AS295" s="55" t="s">
        <v>12</v>
      </c>
      <c r="AT295" s="55" t="s">
        <v>149</v>
      </c>
      <c r="AU295" s="55" t="s">
        <v>14</v>
      </c>
      <c r="AV295" s="55" t="s">
        <v>20</v>
      </c>
      <c r="AW295" s="55" t="s">
        <v>34</v>
      </c>
      <c r="AX295" s="147"/>
      <c r="AY295" s="149"/>
      <c r="BB295" s="18">
        <f t="shared" si="97"/>
        <v>287</v>
      </c>
      <c r="BC295" s="28"/>
      <c r="BD295" s="64"/>
      <c r="BE295" s="64"/>
      <c r="BF295" s="64"/>
    </row>
    <row r="296" spans="1:58" ht="19">
      <c r="A296" s="69" t="s">
        <v>17</v>
      </c>
      <c r="C296" s="268"/>
      <c r="D296" s="165"/>
      <c r="E296" s="166"/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  <c r="AA296" s="121"/>
      <c r="AB296" s="121"/>
      <c r="AC296" s="121"/>
      <c r="AD296" s="121"/>
      <c r="AE296" s="121"/>
      <c r="AF296" s="121"/>
      <c r="AG296" s="121"/>
      <c r="AH296" s="121"/>
      <c r="AI296" s="121"/>
      <c r="AJ296" s="124"/>
      <c r="AL296" s="177" t="s">
        <v>102</v>
      </c>
      <c r="AM296" s="178"/>
      <c r="AN296" s="176">
        <v>1</v>
      </c>
      <c r="AO296" s="174"/>
      <c r="AP296" s="175"/>
      <c r="AQ296" s="56">
        <f>IF(COUNTIF(F300:AJ300,"")=31,0,COUNTIFS(F288:AJ288,AN296,F300:AJ300,"")+COUNTIFS(F288:AJ288,AN296,F300:AJ300,"■")+COUNTIFS(F288:AJ288,AN296,F300:AJ300,"★")+COUNTIFS(F288:AJ288,AN296,F300:AJ300,"▲")+COUNTIFS(F288:AJ288,AN296,F300:AJ300,"◎"))</f>
        <v>0</v>
      </c>
      <c r="AR296" s="56">
        <f>IF(COUNTIF(F300:AJ300,"")=31,0,COUNTIFS(F288:AJ288,AN296,F300:AJ300,"■"))</f>
        <v>0</v>
      </c>
      <c r="AS296" s="56">
        <f>IF(COUNTIF(F300:AJ300,"")=31,0,COUNTIFS(F288:AJ288,AN296,F300:AJ300,"★"))</f>
        <v>0</v>
      </c>
      <c r="AT296" s="56">
        <f>IF(COUNTIF(F300:AJ300,"")=31,0,COUNTIFS(F288:AJ288,AN296,F300:AJ300,"▲"))</f>
        <v>0</v>
      </c>
      <c r="AU296" s="56">
        <f>IF(COUNTIF(F300:AJ300,"")=31,0,COUNTIFS(F288:AJ288,AN296,F300:AJ300,"◎"))</f>
        <v>0</v>
      </c>
      <c r="AV296" s="56">
        <f t="shared" ref="AV296:AV301" si="107">SUM(AR296,AS296,AT296,AU296)</f>
        <v>0</v>
      </c>
      <c r="AW296" s="57" t="str">
        <f t="shared" ref="AW296:AW303" si="108">IFERROR(ROUNDDOWN(AV296/AQ296,3),"***")</f>
        <v>***</v>
      </c>
      <c r="AX296" s="36" t="s">
        <v>29</v>
      </c>
      <c r="AY296" s="140" t="str">
        <f>IF(COUNTA(AX296:AX301)=0,"",IF(AND(COUNTIF(AX296:AX301,"○")=0,COUNTIF(AX296:AX301,"×")=0),"－",IF(COUNTIF(AX296:AX301,"×")&gt;=1,"×","○")))</f>
        <v>○</v>
      </c>
      <c r="BB296" s="92">
        <f t="shared" si="97"/>
        <v>288</v>
      </c>
      <c r="BC296" s="93">
        <f>IF(COUNTIF(F300:AJ300,"")=31,"",F287)</f>
        <v>46388</v>
      </c>
      <c r="BD296" s="94" t="str">
        <f>AY296</f>
        <v>○</v>
      </c>
      <c r="BE296" s="95" t="str">
        <f>IF(AY302=0,"",AY302)</f>
        <v>○</v>
      </c>
      <c r="BF296" s="95" t="str">
        <f>IF(AY303=0,"",AY303)</f>
        <v>○</v>
      </c>
    </row>
    <row r="297" spans="1:58" ht="19">
      <c r="A297" s="69" t="s">
        <v>17</v>
      </c>
      <c r="C297" s="268"/>
      <c r="D297" s="165"/>
      <c r="E297" s="166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  <c r="Z297" s="121"/>
      <c r="AA297" s="121"/>
      <c r="AB297" s="121"/>
      <c r="AC297" s="121"/>
      <c r="AD297" s="121"/>
      <c r="AE297" s="121"/>
      <c r="AF297" s="121"/>
      <c r="AG297" s="121"/>
      <c r="AH297" s="121"/>
      <c r="AI297" s="121"/>
      <c r="AJ297" s="124"/>
      <c r="AL297" s="165"/>
      <c r="AM297" s="179"/>
      <c r="AN297" s="173">
        <v>2</v>
      </c>
      <c r="AO297" s="174"/>
      <c r="AP297" s="175"/>
      <c r="AQ297" s="56">
        <f>IF(COUNTIF(F300:AJ300,"")=31,0,COUNTIFS(F288:AJ288,AN297,F300:AJ300,"")+COUNTIFS(F288:AJ288,AN297,F300:AJ300,"■")+COUNTIFS(F288:AJ288,AN297,F300:AJ300,"★")+COUNTIFS(F288:AJ288,AN297,F300:AJ300,"▲")+COUNTIFS(F288:AJ288,AN297,F300:AJ300,"◎"))</f>
        <v>7</v>
      </c>
      <c r="AR297" s="56">
        <f>IF(COUNTIF(F300:AJ300,"")=31,0,COUNTIFS(F288:AJ288,AN297,F300:AJ300,"■"))</f>
        <v>2</v>
      </c>
      <c r="AS297" s="56">
        <f>IF(COUNTIF(F300:AJ300,"")=31,0,COUNTIFS(F288:AJ288,AN297,F300:AJ300,"★"))</f>
        <v>0</v>
      </c>
      <c r="AT297" s="56">
        <f>IF(COUNTIF(F300:AJ300,"")=31,0,COUNTIFS(F288:AJ288,AN297,F300:AJ300,"▲"))</f>
        <v>0</v>
      </c>
      <c r="AU297" s="56">
        <f>IF(COUNTIF(F300:AJ300,"")=31,0,COUNTIFS(F288:AJ288,AN297,F300:AJ300,"◎"))</f>
        <v>0</v>
      </c>
      <c r="AV297" s="56">
        <f t="shared" si="107"/>
        <v>2</v>
      </c>
      <c r="AW297" s="57">
        <f t="shared" si="108"/>
        <v>0.28499999999999998</v>
      </c>
      <c r="AX297" s="36" t="s">
        <v>6</v>
      </c>
      <c r="AY297" s="141"/>
      <c r="BB297" s="18">
        <f t="shared" si="97"/>
        <v>289</v>
      </c>
      <c r="BC297" s="28"/>
      <c r="BD297" s="73"/>
      <c r="BE297" s="64"/>
      <c r="BF297" s="64"/>
    </row>
    <row r="298" spans="1:58" ht="19">
      <c r="A298" s="69" t="s">
        <v>17</v>
      </c>
      <c r="D298" s="167"/>
      <c r="E298" s="168"/>
      <c r="F298" s="122"/>
      <c r="G298" s="122"/>
      <c r="H298" s="122"/>
      <c r="I298" s="122"/>
      <c r="J298" s="122"/>
      <c r="K298" s="122"/>
      <c r="L298" s="122"/>
      <c r="M298" s="122"/>
      <c r="N298" s="122"/>
      <c r="O298" s="122"/>
      <c r="P298" s="122"/>
      <c r="Q298" s="122"/>
      <c r="R298" s="122"/>
      <c r="S298" s="122"/>
      <c r="T298" s="122"/>
      <c r="U298" s="122"/>
      <c r="V298" s="122"/>
      <c r="W298" s="122"/>
      <c r="X298" s="122"/>
      <c r="Y298" s="122"/>
      <c r="Z298" s="122"/>
      <c r="AA298" s="122"/>
      <c r="AB298" s="122"/>
      <c r="AC298" s="122"/>
      <c r="AD298" s="122"/>
      <c r="AE298" s="122"/>
      <c r="AF298" s="122"/>
      <c r="AG298" s="122"/>
      <c r="AH298" s="122"/>
      <c r="AI298" s="122"/>
      <c r="AJ298" s="125"/>
      <c r="AL298" s="165"/>
      <c r="AM298" s="179"/>
      <c r="AN298" s="176">
        <v>3</v>
      </c>
      <c r="AO298" s="174"/>
      <c r="AP298" s="175"/>
      <c r="AQ298" s="56">
        <f>IF(COUNTIF(F300:AJ300,"")=31,0,COUNTIFS(F288:AJ288,AN298,F300:AJ300,"")+COUNTIFS(F288:AJ288,AN298,F300:AJ300,"■")+COUNTIFS(F288:AJ288,AN298,F300:AJ300,"★")+COUNTIFS(F288:AJ288,AN298,F300:AJ300,"▲")+COUNTIFS(F290:AJ290,AN298,F300:AJ300,"◎"))</f>
        <v>7</v>
      </c>
      <c r="AR298" s="56">
        <f>IF(COUNTIF(F300:AJ300,"")=31,0,COUNTIFS(F288:AJ288,AN298,F300:AJ300,"■"))</f>
        <v>2</v>
      </c>
      <c r="AS298" s="56">
        <f>IF(COUNTIF(F300:AJ300,"")=31,0,COUNTIFS(F288:AJ288,AN298,F300:AJ300,"★"))</f>
        <v>1</v>
      </c>
      <c r="AT298" s="56">
        <f>IF(COUNTIF(F300:AJ300,"")=31,0,COUNTIFS(F288:AJ288,AN298,F300:AJ300,"▲"))</f>
        <v>0</v>
      </c>
      <c r="AU298" s="56">
        <f>IF(COUNTIF(F300:AJ300,"")=31,0,COUNTIFS(F288:AJ288,AN298,F300:AJ300,"◎"))</f>
        <v>0</v>
      </c>
      <c r="AV298" s="56">
        <f t="shared" si="107"/>
        <v>3</v>
      </c>
      <c r="AW298" s="57">
        <f t="shared" si="108"/>
        <v>0.42799999999999999</v>
      </c>
      <c r="AX298" s="36" t="s">
        <v>6</v>
      </c>
      <c r="AY298" s="141"/>
      <c r="BB298" s="18">
        <f t="shared" si="97"/>
        <v>290</v>
      </c>
      <c r="BC298" s="28"/>
      <c r="BD298" s="73"/>
      <c r="BE298" s="64"/>
      <c r="BF298" s="64"/>
    </row>
    <row r="299" spans="1:58" ht="19">
      <c r="A299" s="69" t="s">
        <v>17</v>
      </c>
      <c r="D299" s="106" t="s">
        <v>4</v>
      </c>
      <c r="E299" s="107"/>
      <c r="F299" s="36" t="s">
        <v>19</v>
      </c>
      <c r="G299" s="36" t="s">
        <v>19</v>
      </c>
      <c r="H299" s="36" t="s">
        <v>19</v>
      </c>
      <c r="I299" s="36"/>
      <c r="J299" s="36"/>
      <c r="K299" s="36"/>
      <c r="L299" s="36"/>
      <c r="M299" s="36"/>
      <c r="N299" s="36" t="s">
        <v>138</v>
      </c>
      <c r="O299" s="36" t="s">
        <v>138</v>
      </c>
      <c r="P299" s="36" t="s">
        <v>18</v>
      </c>
      <c r="Q299" s="36"/>
      <c r="R299" s="36"/>
      <c r="S299" s="36"/>
      <c r="T299" s="36"/>
      <c r="U299" s="36" t="s">
        <v>138</v>
      </c>
      <c r="V299" s="36" t="s">
        <v>138</v>
      </c>
      <c r="W299" s="36"/>
      <c r="X299" s="36"/>
      <c r="Y299" s="36"/>
      <c r="Z299" s="36"/>
      <c r="AA299" s="38"/>
      <c r="AB299" s="36" t="s">
        <v>138</v>
      </c>
      <c r="AC299" s="36" t="s">
        <v>138</v>
      </c>
      <c r="AD299" s="36"/>
      <c r="AE299" s="36"/>
      <c r="AF299" s="36"/>
      <c r="AG299" s="36"/>
      <c r="AH299" s="36"/>
      <c r="AI299" s="36" t="s">
        <v>138</v>
      </c>
      <c r="AJ299" s="37"/>
      <c r="AL299" s="165"/>
      <c r="AM299" s="179"/>
      <c r="AN299" s="173">
        <v>4</v>
      </c>
      <c r="AO299" s="174"/>
      <c r="AP299" s="175"/>
      <c r="AQ299" s="56">
        <f>IF(COUNTIF(F300:AJ300,"")=31,0,COUNTIFS(F288:AJ288,AN299,F300:AJ300,"")+COUNTIFS(F288:AJ288,AN299,F300:AJ300,"■")+COUNTIFS(F288:AJ288,AN299,F300:AJ300,"★")+COUNTIFS(F288:AJ288,AN299,F300:AJ300,"▲")+COUNTIFS(F288:AJ288,AN299,F300:AJ300,"◎"))</f>
        <v>7</v>
      </c>
      <c r="AR299" s="56">
        <f>IF(COUNTIF(F300:AJ300,"")=31,0,COUNTIFS(F288:AJ288,AN299,F300:AJ300,"■"))</f>
        <v>2</v>
      </c>
      <c r="AS299" s="56">
        <f>COUNTIFS(F288:AJ288,AN299,F300:AJ300,"★")</f>
        <v>0</v>
      </c>
      <c r="AT299" s="56">
        <f>IF(COUNTIF(F300:AJ300,"")=31,0,COUNTIFS(F288:AJ288,AN299,F300:AJ300,"▲"))</f>
        <v>1</v>
      </c>
      <c r="AU299" s="56">
        <f>COUNTIFS(F288:AJ288,AN299,F300:AJ300,"◎")</f>
        <v>0</v>
      </c>
      <c r="AV299" s="56">
        <f t="shared" si="107"/>
        <v>3</v>
      </c>
      <c r="AW299" s="57">
        <f t="shared" si="108"/>
        <v>0.42799999999999999</v>
      </c>
      <c r="AX299" s="36" t="s">
        <v>6</v>
      </c>
      <c r="AY299" s="141"/>
      <c r="BB299" s="18">
        <f t="shared" si="97"/>
        <v>291</v>
      </c>
      <c r="BC299" s="28"/>
      <c r="BD299" s="73"/>
      <c r="BE299" s="64"/>
      <c r="BF299" s="64"/>
    </row>
    <row r="300" spans="1:58" ht="19">
      <c r="A300" s="69" t="s">
        <v>17</v>
      </c>
      <c r="D300" s="106" t="s">
        <v>5</v>
      </c>
      <c r="E300" s="107"/>
      <c r="F300" s="36" t="s">
        <v>19</v>
      </c>
      <c r="G300" s="36" t="s">
        <v>19</v>
      </c>
      <c r="H300" s="36" t="s">
        <v>19</v>
      </c>
      <c r="I300" s="36"/>
      <c r="J300" s="36"/>
      <c r="K300" s="36"/>
      <c r="L300" s="36"/>
      <c r="M300" s="36"/>
      <c r="N300" s="36" t="s">
        <v>16</v>
      </c>
      <c r="O300" s="36" t="s">
        <v>16</v>
      </c>
      <c r="P300" s="36" t="s">
        <v>15</v>
      </c>
      <c r="Q300" s="36"/>
      <c r="R300" s="36"/>
      <c r="S300" s="36"/>
      <c r="T300" s="39"/>
      <c r="U300" s="39" t="s">
        <v>16</v>
      </c>
      <c r="V300" s="39" t="s">
        <v>16</v>
      </c>
      <c r="W300" s="39"/>
      <c r="X300" s="39"/>
      <c r="Y300" s="39"/>
      <c r="Z300" s="39" t="s">
        <v>148</v>
      </c>
      <c r="AA300" s="39"/>
      <c r="AB300" s="39" t="s">
        <v>16</v>
      </c>
      <c r="AC300" s="39" t="s">
        <v>16</v>
      </c>
      <c r="AD300" s="39"/>
      <c r="AE300" s="39"/>
      <c r="AF300" s="39"/>
      <c r="AG300" s="39"/>
      <c r="AH300" s="39"/>
      <c r="AI300" s="104" t="s">
        <v>148</v>
      </c>
      <c r="AJ300" s="105"/>
      <c r="AL300" s="165"/>
      <c r="AM300" s="179"/>
      <c r="AN300" s="176">
        <v>5</v>
      </c>
      <c r="AO300" s="174"/>
      <c r="AP300" s="175"/>
      <c r="AQ300" s="56">
        <f>IF(COUNTIF(F300:AJ300,"")=31,0,COUNTIFS(F288:AJ288,AN300,F300:AJ300,"")+COUNTIFS(F288:AJ288,AN300,F300:AJ300,"■")+COUNTIFS(F288:AJ288,AN300,F300:AJ300,"★")+COUNTIFS(F288:AJ288,AN300,F300:AJ300,"▲")+COUNTIFS(F288:AJ288,AN300,F300:AJ300,"◎"))</f>
        <v>7</v>
      </c>
      <c r="AR300" s="56">
        <f>IF(COUNTIF(F300:AJ300,"")=31,0,COUNTIFS(F288:AJ288,AN300,F300:AJ300,"■"))</f>
        <v>0</v>
      </c>
      <c r="AS300" s="56">
        <f>IF(COUNTIF(F300:AJ300,"")=31,0,COUNTIFS(F288:AJ288,AN300,F300:AJ300,"★"))</f>
        <v>0</v>
      </c>
      <c r="AT300" s="56">
        <f>IF(COUNTIF(F300:AJ300,"")=31,0,COUNTIFS(F288:AJ288,AN300,F300:AJ300,"▲"))</f>
        <v>1</v>
      </c>
      <c r="AU300" s="56">
        <f>IF(COUNTIF(F300:AJ300,"")=31,0,COUNTIFS(F288:AJ288,AN300,F300:AJ300,"◎"))</f>
        <v>0</v>
      </c>
      <c r="AV300" s="56">
        <f t="shared" si="107"/>
        <v>1</v>
      </c>
      <c r="AW300" s="57">
        <f t="shared" si="108"/>
        <v>0.14199999999999999</v>
      </c>
      <c r="AX300" s="36" t="s">
        <v>6</v>
      </c>
      <c r="AY300" s="141"/>
      <c r="BB300" s="18">
        <f t="shared" si="97"/>
        <v>292</v>
      </c>
      <c r="BC300" s="28"/>
      <c r="BD300" s="73"/>
      <c r="BE300" s="64"/>
      <c r="BF300" s="64"/>
    </row>
    <row r="301" spans="1:58" ht="19">
      <c r="A301" s="69" t="s">
        <v>17</v>
      </c>
      <c r="D301" s="111" t="s">
        <v>0</v>
      </c>
      <c r="E301" s="207"/>
      <c r="F301" s="117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9"/>
      <c r="AK301" s="42"/>
      <c r="AL301" s="167"/>
      <c r="AM301" s="180"/>
      <c r="AN301" s="173">
        <v>6</v>
      </c>
      <c r="AO301" s="174"/>
      <c r="AP301" s="175"/>
      <c r="AQ301" s="56">
        <f>IF(COUNTIF(F300:AJ300,"")=31,0,COUNTIFS(F288:AJ288,AN301,F300:AJ300,"")+COUNTIFS(F288:AJ288,AN301,F300:AJ300,"■")+COUNTIFS(F288:AJ288,AN301,F300:AJ300,"★")+COUNTIFS(F288:AJ288,AN301,F300:AJ300,"▲")+COUNTIFS(F288:AJ288,AN301,F300:AJ300,"◎"))</f>
        <v>0</v>
      </c>
      <c r="AR301" s="56">
        <f>IF(COUNTIF(F300:AJ300,"")=31,0,COUNTIFS(F288:AJ288,AN301,F300:AJ300,"■"))</f>
        <v>0</v>
      </c>
      <c r="AS301" s="56">
        <f>IF(COUNTIF(F300:AJ300,"")=31,0,COUNTIFS(F288:AJ288,AN301,F300:AJ300,"★"))</f>
        <v>0</v>
      </c>
      <c r="AT301" s="56">
        <f>IF(COUNTIF(F300:AJ300,"")=31,0,COUNTIFS(F288:AJ288,AN301,F300:AJ300,"▲"))</f>
        <v>0</v>
      </c>
      <c r="AU301" s="56">
        <f>IF(COUNTIF(F300:AJ300,"")=31,0,COUNTIFS(F288:AJ288,AN301,F300:AJ300,"◎"))</f>
        <v>0</v>
      </c>
      <c r="AV301" s="56">
        <f t="shared" si="107"/>
        <v>0</v>
      </c>
      <c r="AW301" s="57" t="str">
        <f t="shared" si="108"/>
        <v>***</v>
      </c>
      <c r="AX301" s="36"/>
      <c r="AY301" s="141"/>
      <c r="BB301" s="18">
        <f t="shared" si="97"/>
        <v>293</v>
      </c>
      <c r="BC301" s="28"/>
      <c r="BD301" s="73"/>
      <c r="BE301" s="64"/>
      <c r="BF301" s="64"/>
    </row>
    <row r="302" spans="1:58" ht="19">
      <c r="A302" s="69" t="s">
        <v>17</v>
      </c>
      <c r="C302" s="268"/>
      <c r="D302" s="208"/>
      <c r="E302" s="210"/>
      <c r="F302" s="131"/>
      <c r="G302" s="132"/>
      <c r="H302" s="132"/>
      <c r="I302" s="132"/>
      <c r="J302" s="132"/>
      <c r="K302" s="132"/>
      <c r="L302" s="132"/>
      <c r="M302" s="132"/>
      <c r="N302" s="132"/>
      <c r="O302" s="132"/>
      <c r="P302" s="132"/>
      <c r="Q302" s="132"/>
      <c r="R302" s="132"/>
      <c r="S302" s="132"/>
      <c r="T302" s="132"/>
      <c r="U302" s="132"/>
      <c r="V302" s="132"/>
      <c r="W302" s="132"/>
      <c r="X302" s="132"/>
      <c r="Y302" s="132"/>
      <c r="Z302" s="132"/>
      <c r="AA302" s="132"/>
      <c r="AB302" s="132"/>
      <c r="AC302" s="132"/>
      <c r="AD302" s="132"/>
      <c r="AE302" s="132"/>
      <c r="AF302" s="132"/>
      <c r="AG302" s="132"/>
      <c r="AH302" s="132"/>
      <c r="AI302" s="132"/>
      <c r="AJ302" s="133"/>
      <c r="AK302" s="42"/>
      <c r="AL302" s="106" t="s">
        <v>32</v>
      </c>
      <c r="AM302" s="107"/>
      <c r="AN302" s="107"/>
      <c r="AO302" s="109"/>
      <c r="AP302" s="109"/>
      <c r="AQ302" s="56">
        <f t="shared" ref="AQ302" si="109">SUM(AQ296:AQ301)</f>
        <v>28</v>
      </c>
      <c r="AR302" s="56">
        <f t="shared" ref="AR302" si="110">SUM(AR296:AR301)</f>
        <v>6</v>
      </c>
      <c r="AS302" s="56">
        <f t="shared" ref="AS302" si="111">SUM(AS296:AS301)</f>
        <v>1</v>
      </c>
      <c r="AT302" s="56">
        <f t="shared" ref="AT302" si="112">SUM(AT296:AT301)</f>
        <v>2</v>
      </c>
      <c r="AU302" s="56">
        <f t="shared" ref="AU302" si="113">SUM(AU296:AU301)</f>
        <v>0</v>
      </c>
      <c r="AV302" s="56">
        <f t="shared" ref="AV302" si="114">SUM(AV296:AV301)</f>
        <v>9</v>
      </c>
      <c r="AW302" s="57">
        <f t="shared" si="108"/>
        <v>0.32100000000000001</v>
      </c>
      <c r="AX302" s="62"/>
      <c r="AY302" s="37" t="s">
        <v>6</v>
      </c>
      <c r="BB302" s="18">
        <f t="shared" si="97"/>
        <v>294</v>
      </c>
      <c r="BC302" s="28"/>
      <c r="BD302" s="64"/>
      <c r="BE302" s="64"/>
      <c r="BF302" s="64"/>
    </row>
    <row r="303" spans="1:58" ht="19.5" thickBot="1">
      <c r="A303" s="69" t="s">
        <v>17</v>
      </c>
      <c r="C303" s="268"/>
      <c r="D303" s="211"/>
      <c r="E303" s="213"/>
      <c r="F303" s="134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5"/>
      <c r="AI303" s="135"/>
      <c r="AJ303" s="136"/>
      <c r="AK303" s="43"/>
      <c r="AL303" s="137" t="s">
        <v>31</v>
      </c>
      <c r="AM303" s="138"/>
      <c r="AN303" s="138"/>
      <c r="AO303" s="139"/>
      <c r="AP303" s="139"/>
      <c r="AQ303" s="58">
        <f>IF(COUNTIF(F300:AJ300,"")=31,0,AQ272+AQ302)</f>
        <v>272</v>
      </c>
      <c r="AR303" s="58">
        <f>IF(COUNTIF(F300:AJ300,"")=31,0,AR272+AR302)</f>
        <v>66</v>
      </c>
      <c r="AS303" s="58">
        <f>IF(COUNTIF(F300:AJ300,"")=31,0,AS272+AS302)</f>
        <v>13</v>
      </c>
      <c r="AT303" s="58">
        <f>IF(COUNTIF(F300:AJ300,"")=31,0,AT272+AT302)</f>
        <v>30</v>
      </c>
      <c r="AU303" s="58">
        <f>IF(COUNTIF(F300:AJ300,"")=31,0,AU272+AU302)</f>
        <v>3</v>
      </c>
      <c r="AV303" s="58">
        <f>IF(COUNTIF(F300:AJ300,"")=31,0,AV272+AV302)</f>
        <v>112</v>
      </c>
      <c r="AW303" s="59">
        <f t="shared" si="108"/>
        <v>0.41099999999999998</v>
      </c>
      <c r="AX303" s="63"/>
      <c r="AY303" s="60" t="s">
        <v>6</v>
      </c>
      <c r="BB303" s="18">
        <f t="shared" si="97"/>
        <v>295</v>
      </c>
      <c r="BC303" s="28"/>
      <c r="BD303" s="64"/>
      <c r="BE303" s="64"/>
      <c r="BF303" s="64"/>
    </row>
    <row r="304" spans="1:58" ht="14">
      <c r="A304" s="74" t="s">
        <v>17</v>
      </c>
      <c r="C304" s="268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  <c r="AT304" s="46"/>
      <c r="AU304" s="46"/>
      <c r="AV304" s="46"/>
      <c r="AW304" s="46"/>
      <c r="AX304" s="46"/>
      <c r="AY304" s="46"/>
      <c r="BB304" s="18">
        <f t="shared" si="97"/>
        <v>296</v>
      </c>
      <c r="BC304" s="28"/>
      <c r="BD304" s="64"/>
      <c r="BE304" s="64"/>
      <c r="BF304" s="64"/>
    </row>
    <row r="305" spans="1:58" ht="14">
      <c r="A305" s="74" t="s">
        <v>17</v>
      </c>
      <c r="B305" s="75"/>
      <c r="C305" s="268"/>
      <c r="D305" s="79" t="s">
        <v>146</v>
      </c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BB305" s="18">
        <f t="shared" si="97"/>
        <v>297</v>
      </c>
      <c r="BC305" s="28"/>
      <c r="BD305" s="64"/>
      <c r="BE305" s="64"/>
      <c r="BF305" s="64"/>
    </row>
    <row r="306" spans="1:58" ht="14">
      <c r="A306" s="74" t="s">
        <v>17</v>
      </c>
      <c r="B306" s="75"/>
      <c r="C306" s="268"/>
      <c r="D306" s="79" t="s">
        <v>147</v>
      </c>
      <c r="E306" s="80"/>
      <c r="F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BB306" s="18">
        <f t="shared" si="97"/>
        <v>298</v>
      </c>
      <c r="BC306" s="28"/>
      <c r="BD306" s="64"/>
      <c r="BE306" s="64"/>
      <c r="BF306" s="64"/>
    </row>
    <row r="307" spans="1:58" ht="14">
      <c r="A307" s="74" t="s">
        <v>17</v>
      </c>
      <c r="B307" s="75"/>
      <c r="C307" s="268"/>
      <c r="D307" s="79" t="s">
        <v>139</v>
      </c>
      <c r="E307" s="85"/>
      <c r="F307" s="85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BB307" s="18">
        <f t="shared" si="97"/>
        <v>299</v>
      </c>
      <c r="BC307" s="28"/>
      <c r="BD307" s="64"/>
      <c r="BE307" s="64"/>
      <c r="BF307" s="64"/>
    </row>
    <row r="308" spans="1:58" ht="14">
      <c r="A308" s="74" t="s">
        <v>17</v>
      </c>
      <c r="B308" s="75"/>
      <c r="C308" s="268"/>
      <c r="D308" s="80" t="s">
        <v>150</v>
      </c>
      <c r="E308" s="80"/>
      <c r="F308" s="80"/>
      <c r="I308" s="80"/>
      <c r="J308" s="80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BB308" s="18">
        <f t="shared" si="97"/>
        <v>300</v>
      </c>
      <c r="BC308" s="28"/>
      <c r="BD308" s="64"/>
      <c r="BE308" s="64"/>
      <c r="BF308" s="64"/>
    </row>
    <row r="309" spans="1:58" s="75" customFormat="1" ht="14">
      <c r="A309" s="74" t="s">
        <v>17</v>
      </c>
      <c r="C309" s="268"/>
      <c r="D309" s="79" t="s">
        <v>93</v>
      </c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83"/>
      <c r="AC309" s="79"/>
      <c r="AD309" s="79"/>
      <c r="AE309" s="79"/>
      <c r="AF309" s="79"/>
      <c r="AG309" s="79"/>
      <c r="AH309" s="79"/>
      <c r="AI309" s="79"/>
      <c r="AJ309" s="79"/>
      <c r="AK309" s="84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BB309" s="76">
        <f t="shared" si="97"/>
        <v>301</v>
      </c>
      <c r="BC309" s="77"/>
      <c r="BD309" s="78"/>
      <c r="BE309" s="78"/>
      <c r="BF309" s="78"/>
    </row>
    <row r="310" spans="1:58" s="75" customFormat="1" ht="14">
      <c r="A310" s="74" t="s">
        <v>17</v>
      </c>
      <c r="C310" s="268"/>
      <c r="D310" s="89" t="s">
        <v>129</v>
      </c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87"/>
      <c r="BB310" s="76">
        <f t="shared" si="97"/>
        <v>302</v>
      </c>
      <c r="BC310" s="77"/>
      <c r="BD310" s="78"/>
      <c r="BE310" s="78"/>
      <c r="BF310" s="78"/>
    </row>
    <row r="311" spans="1:58" s="75" customFormat="1" ht="14">
      <c r="A311" s="74" t="s">
        <v>17</v>
      </c>
      <c r="C311" s="268"/>
      <c r="D311" s="89" t="s">
        <v>130</v>
      </c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87"/>
      <c r="BB311" s="76">
        <f t="shared" si="97"/>
        <v>303</v>
      </c>
      <c r="BC311" s="77"/>
      <c r="BD311" s="78"/>
      <c r="BE311" s="78"/>
      <c r="BF311" s="78"/>
    </row>
    <row r="312" spans="1:58" s="75" customFormat="1" ht="14">
      <c r="A312" s="74" t="s">
        <v>17</v>
      </c>
      <c r="C312" s="268"/>
      <c r="D312" s="89" t="s">
        <v>163</v>
      </c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  <c r="AT312" s="90"/>
      <c r="AU312" s="90"/>
      <c r="AV312" s="90"/>
      <c r="AW312" s="90"/>
      <c r="AX312" s="90"/>
      <c r="AY312" s="87"/>
      <c r="BB312" s="76">
        <f t="shared" si="97"/>
        <v>304</v>
      </c>
      <c r="BC312" s="77"/>
      <c r="BD312" s="78"/>
      <c r="BE312" s="78"/>
      <c r="BF312" s="78"/>
    </row>
    <row r="313" spans="1:58" ht="14">
      <c r="A313" s="74" t="s">
        <v>17</v>
      </c>
      <c r="B313" s="75"/>
      <c r="C313" s="268"/>
      <c r="D313" s="79" t="s">
        <v>94</v>
      </c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  <c r="AM313" s="80"/>
      <c r="AN313" s="80"/>
      <c r="AO313" s="80"/>
      <c r="AP313" s="80"/>
      <c r="AQ313" s="80"/>
      <c r="AR313" s="80"/>
      <c r="AS313" s="80"/>
      <c r="AT313" s="80"/>
      <c r="AU313" s="80"/>
      <c r="AV313" s="80"/>
      <c r="AW313" s="80"/>
      <c r="AX313" s="80"/>
      <c r="AY313" s="80"/>
      <c r="BB313" s="18">
        <f t="shared" si="97"/>
        <v>305</v>
      </c>
      <c r="BC313" s="28"/>
      <c r="BD313" s="64"/>
      <c r="BE313" s="64"/>
      <c r="BF313" s="64"/>
    </row>
    <row r="314" spans="1:58" ht="14">
      <c r="A314" s="74" t="s">
        <v>17</v>
      </c>
      <c r="B314" s="75"/>
      <c r="C314" s="268"/>
      <c r="D314" s="91" t="s">
        <v>164</v>
      </c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88"/>
      <c r="BB314" s="18">
        <f t="shared" si="97"/>
        <v>306</v>
      </c>
      <c r="BC314" s="28"/>
      <c r="BD314" s="64"/>
      <c r="BE314" s="64"/>
      <c r="BF314" s="64"/>
    </row>
    <row r="315" spans="1:58" ht="14">
      <c r="A315" s="74" t="s">
        <v>17</v>
      </c>
      <c r="B315" s="75"/>
      <c r="C315" s="268"/>
      <c r="D315" s="79" t="s">
        <v>33</v>
      </c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87"/>
      <c r="BB315" s="18">
        <f t="shared" si="97"/>
        <v>307</v>
      </c>
      <c r="BC315" s="28"/>
      <c r="BD315" s="64"/>
      <c r="BE315" s="64"/>
      <c r="BF315" s="64"/>
    </row>
    <row r="316" spans="1:58" ht="14">
      <c r="A316" s="74" t="s">
        <v>142</v>
      </c>
      <c r="B316" s="75"/>
      <c r="C316" s="268"/>
      <c r="D316" s="91" t="s">
        <v>144</v>
      </c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4"/>
      <c r="AL316" s="79"/>
      <c r="AM316" s="79"/>
      <c r="AN316" s="79"/>
      <c r="AO316" s="79"/>
      <c r="AP316" s="79"/>
      <c r="AQ316" s="79"/>
      <c r="AR316" s="79"/>
      <c r="AS316" s="79"/>
      <c r="AT316" s="79"/>
      <c r="AU316" s="79"/>
      <c r="AV316" s="79"/>
      <c r="AW316" s="79"/>
      <c r="AX316" s="79"/>
      <c r="AY316" s="79"/>
      <c r="BB316" s="18">
        <f t="shared" si="97"/>
        <v>308</v>
      </c>
      <c r="BC316" s="28"/>
      <c r="BD316" s="64"/>
      <c r="BE316" s="64"/>
      <c r="BF316" s="64"/>
    </row>
    <row r="317" spans="1:58" ht="14.5" thickBot="1">
      <c r="A317" s="74" t="s">
        <v>142</v>
      </c>
      <c r="C317" s="268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41"/>
      <c r="AC317" s="24"/>
      <c r="AD317" s="24"/>
      <c r="AE317" s="24"/>
      <c r="AF317" s="24"/>
      <c r="AG317" s="24"/>
      <c r="AH317" s="24"/>
      <c r="AI317" s="24"/>
      <c r="AJ317" s="24"/>
      <c r="AK317" s="24"/>
      <c r="AQ317" s="44"/>
      <c r="AR317" s="24"/>
      <c r="AS317" s="24"/>
      <c r="AT317" s="24"/>
      <c r="AU317" s="24"/>
      <c r="AV317" s="44"/>
      <c r="AW317" s="44"/>
      <c r="BB317" s="18">
        <f t="shared" si="97"/>
        <v>309</v>
      </c>
      <c r="BC317" s="28"/>
      <c r="BD317" s="64"/>
      <c r="BE317" s="64"/>
      <c r="BF317" s="64"/>
    </row>
    <row r="318" spans="1:58" ht="19.5" thickBot="1">
      <c r="A318" s="69" t="s">
        <v>17</v>
      </c>
      <c r="C318" s="268"/>
      <c r="D318" s="153" t="s">
        <v>36</v>
      </c>
      <c r="E318" s="154"/>
      <c r="F318" s="155">
        <f>IFERROR(IF(F287=0,"",DATE(YEAR(F287),MONTH(F287)+1,1)),"")</f>
        <v>46419</v>
      </c>
      <c r="G318" s="155"/>
      <c r="H318" s="155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  <c r="V318" s="155"/>
      <c r="W318" s="155"/>
      <c r="X318" s="155"/>
      <c r="Y318" s="155"/>
      <c r="Z318" s="155"/>
      <c r="AA318" s="155"/>
      <c r="AB318" s="155"/>
      <c r="AC318" s="155"/>
      <c r="AD318" s="155"/>
      <c r="AE318" s="155"/>
      <c r="AF318" s="155"/>
      <c r="AG318" s="155"/>
      <c r="AH318" s="155"/>
      <c r="AI318" s="155"/>
      <c r="AJ318" s="156"/>
      <c r="AL318" s="29" t="s">
        <v>81</v>
      </c>
      <c r="BB318" s="18">
        <f t="shared" si="97"/>
        <v>310</v>
      </c>
      <c r="BC318" s="28"/>
      <c r="BD318" s="64"/>
      <c r="BE318" s="64"/>
      <c r="BF318" s="64"/>
    </row>
    <row r="319" spans="1:58" ht="19">
      <c r="A319" s="69" t="s">
        <v>17</v>
      </c>
      <c r="C319" s="268"/>
      <c r="D319" s="106" t="s">
        <v>28</v>
      </c>
      <c r="E319" s="107"/>
      <c r="F319" s="30">
        <f t="shared" ref="F319:AG319" si="115">IFERROR(WEEKNUM(F320,2)-WEEKNUM(DATE(YEAR(F320),MONTH(F320),1),2)+1,"")</f>
        <v>1</v>
      </c>
      <c r="G319" s="30">
        <f t="shared" si="115"/>
        <v>1</v>
      </c>
      <c r="H319" s="30">
        <f t="shared" si="115"/>
        <v>1</v>
      </c>
      <c r="I319" s="30">
        <f t="shared" si="115"/>
        <v>1</v>
      </c>
      <c r="J319" s="30">
        <f t="shared" si="115"/>
        <v>1</v>
      </c>
      <c r="K319" s="30">
        <f t="shared" si="115"/>
        <v>1</v>
      </c>
      <c r="L319" s="30">
        <f t="shared" si="115"/>
        <v>1</v>
      </c>
      <c r="M319" s="30">
        <f t="shared" si="115"/>
        <v>2</v>
      </c>
      <c r="N319" s="30">
        <f t="shared" si="115"/>
        <v>2</v>
      </c>
      <c r="O319" s="30">
        <f t="shared" si="115"/>
        <v>2</v>
      </c>
      <c r="P319" s="30">
        <f t="shared" si="115"/>
        <v>2</v>
      </c>
      <c r="Q319" s="30">
        <f t="shared" si="115"/>
        <v>2</v>
      </c>
      <c r="R319" s="30">
        <f t="shared" si="115"/>
        <v>2</v>
      </c>
      <c r="S319" s="30">
        <f t="shared" si="115"/>
        <v>2</v>
      </c>
      <c r="T319" s="30">
        <f t="shared" si="115"/>
        <v>3</v>
      </c>
      <c r="U319" s="30">
        <f t="shared" si="115"/>
        <v>3</v>
      </c>
      <c r="V319" s="30">
        <f t="shared" si="115"/>
        <v>3</v>
      </c>
      <c r="W319" s="30">
        <f t="shared" si="115"/>
        <v>3</v>
      </c>
      <c r="X319" s="30">
        <f t="shared" si="115"/>
        <v>3</v>
      </c>
      <c r="Y319" s="30">
        <f t="shared" si="115"/>
        <v>3</v>
      </c>
      <c r="Z319" s="30">
        <f t="shared" si="115"/>
        <v>3</v>
      </c>
      <c r="AA319" s="30">
        <f t="shared" si="115"/>
        <v>4</v>
      </c>
      <c r="AB319" s="30">
        <f t="shared" si="115"/>
        <v>4</v>
      </c>
      <c r="AC319" s="30">
        <f t="shared" si="115"/>
        <v>4</v>
      </c>
      <c r="AD319" s="30">
        <f t="shared" si="115"/>
        <v>4</v>
      </c>
      <c r="AE319" s="30">
        <f t="shared" si="115"/>
        <v>4</v>
      </c>
      <c r="AF319" s="30">
        <f t="shared" si="115"/>
        <v>4</v>
      </c>
      <c r="AG319" s="30">
        <f t="shared" si="115"/>
        <v>4</v>
      </c>
      <c r="AH319" s="30" t="str">
        <f>IF(AH320="","",WEEKNUM(AH320,2)-WEEKNUM(DATE(YEAR(AH320),MONTH(AH320),1),2)+1)</f>
        <v/>
      </c>
      <c r="AI319" s="30" t="str">
        <f>IF(AI320="","",WEEKNUM(AI320,2)-WEEKNUM(DATE(YEAR(AI320),MONTH(AI320),1),2)+1)</f>
        <v/>
      </c>
      <c r="AJ319" s="31" t="str">
        <f>IF(AJ320="","",WEEKNUM(AJ320,2)-WEEKNUM(DATE(YEAR(AJ320),MONTH(AJ320),1),2)+1)</f>
        <v/>
      </c>
      <c r="AL319" s="157" t="s">
        <v>100</v>
      </c>
      <c r="AM319" s="158"/>
      <c r="AN319" s="158"/>
      <c r="AO319" s="158"/>
      <c r="AP319" s="158"/>
      <c r="AQ319" s="142" t="s">
        <v>95</v>
      </c>
      <c r="AR319" s="151" t="s">
        <v>78</v>
      </c>
      <c r="AS319" s="151"/>
      <c r="AT319" s="151"/>
      <c r="AU319" s="151"/>
      <c r="AV319" s="142" t="s">
        <v>99</v>
      </c>
      <c r="AW319" s="142" t="s">
        <v>27</v>
      </c>
      <c r="AX319" s="146" t="s">
        <v>106</v>
      </c>
      <c r="AY319" s="148" t="s">
        <v>107</v>
      </c>
      <c r="BB319" s="18">
        <f t="shared" si="97"/>
        <v>311</v>
      </c>
      <c r="BC319" s="28"/>
      <c r="BD319" s="64"/>
      <c r="BE319" s="64"/>
      <c r="BF319" s="64"/>
    </row>
    <row r="320" spans="1:58" ht="19">
      <c r="A320" s="69" t="s">
        <v>17</v>
      </c>
      <c r="C320" s="268"/>
      <c r="D320" s="106" t="s">
        <v>2</v>
      </c>
      <c r="E320" s="107"/>
      <c r="F320" s="32">
        <f>F318</f>
        <v>46419</v>
      </c>
      <c r="G320" s="32">
        <f t="shared" ref="G320:AG320" si="116">IFERROR(F320+1,"")</f>
        <v>46420</v>
      </c>
      <c r="H320" s="32">
        <f t="shared" si="116"/>
        <v>46421</v>
      </c>
      <c r="I320" s="32">
        <f t="shared" si="116"/>
        <v>46422</v>
      </c>
      <c r="J320" s="32">
        <f t="shared" si="116"/>
        <v>46423</v>
      </c>
      <c r="K320" s="32">
        <f t="shared" si="116"/>
        <v>46424</v>
      </c>
      <c r="L320" s="32">
        <f t="shared" si="116"/>
        <v>46425</v>
      </c>
      <c r="M320" s="32">
        <f t="shared" si="116"/>
        <v>46426</v>
      </c>
      <c r="N320" s="32">
        <f t="shared" si="116"/>
        <v>46427</v>
      </c>
      <c r="O320" s="32">
        <f t="shared" si="116"/>
        <v>46428</v>
      </c>
      <c r="P320" s="32">
        <f t="shared" si="116"/>
        <v>46429</v>
      </c>
      <c r="Q320" s="32">
        <f t="shared" si="116"/>
        <v>46430</v>
      </c>
      <c r="R320" s="32">
        <f t="shared" si="116"/>
        <v>46431</v>
      </c>
      <c r="S320" s="32">
        <f t="shared" si="116"/>
        <v>46432</v>
      </c>
      <c r="T320" s="32">
        <f t="shared" si="116"/>
        <v>46433</v>
      </c>
      <c r="U320" s="32">
        <f t="shared" si="116"/>
        <v>46434</v>
      </c>
      <c r="V320" s="32">
        <f t="shared" si="116"/>
        <v>46435</v>
      </c>
      <c r="W320" s="32">
        <f t="shared" si="116"/>
        <v>46436</v>
      </c>
      <c r="X320" s="32">
        <f t="shared" si="116"/>
        <v>46437</v>
      </c>
      <c r="Y320" s="32">
        <f t="shared" si="116"/>
        <v>46438</v>
      </c>
      <c r="Z320" s="32">
        <f t="shared" si="116"/>
        <v>46439</v>
      </c>
      <c r="AA320" s="32">
        <f t="shared" si="116"/>
        <v>46440</v>
      </c>
      <c r="AB320" s="32">
        <f t="shared" si="116"/>
        <v>46441</v>
      </c>
      <c r="AC320" s="32">
        <f t="shared" si="116"/>
        <v>46442</v>
      </c>
      <c r="AD320" s="32">
        <f t="shared" si="116"/>
        <v>46443</v>
      </c>
      <c r="AE320" s="32">
        <f t="shared" si="116"/>
        <v>46444</v>
      </c>
      <c r="AF320" s="32">
        <f t="shared" si="116"/>
        <v>46445</v>
      </c>
      <c r="AG320" s="32">
        <f t="shared" si="116"/>
        <v>46446</v>
      </c>
      <c r="AH320" s="32" t="str">
        <f>IFERROR(IF(DAY(AG320+1)=1,"",AG320+1),"")</f>
        <v/>
      </c>
      <c r="AI320" s="32" t="str">
        <f>IFERROR(IF(AND(DAY(AG320+2)&gt;=1,DAY(AG320+2)&lt;=2),"",AG320+2),"")</f>
        <v/>
      </c>
      <c r="AJ320" s="33" t="str">
        <f>IFERROR(IF(AND(DAY(AG320+3)&gt;=1,DAY(AG320+3)&lt;=3),"",AG320+3),"")</f>
        <v/>
      </c>
      <c r="AL320" s="159"/>
      <c r="AM320" s="160"/>
      <c r="AN320" s="160"/>
      <c r="AO320" s="160"/>
      <c r="AP320" s="160"/>
      <c r="AQ320" s="143"/>
      <c r="AR320" s="169" t="s">
        <v>96</v>
      </c>
      <c r="AS320" s="169" t="s">
        <v>97</v>
      </c>
      <c r="AT320" s="169" t="s">
        <v>101</v>
      </c>
      <c r="AU320" s="169" t="s">
        <v>98</v>
      </c>
      <c r="AV320" s="152"/>
      <c r="AW320" s="143"/>
      <c r="AX320" s="143"/>
      <c r="AY320" s="149"/>
      <c r="BB320" s="18">
        <f t="shared" si="97"/>
        <v>312</v>
      </c>
      <c r="BC320" s="28"/>
      <c r="BD320" s="64"/>
      <c r="BE320" s="64"/>
      <c r="BF320" s="64"/>
    </row>
    <row r="321" spans="1:58" ht="19">
      <c r="A321" s="69" t="s">
        <v>17</v>
      </c>
      <c r="C321" s="268"/>
      <c r="D321" s="106" t="s">
        <v>3</v>
      </c>
      <c r="E321" s="107"/>
      <c r="F321" s="34" t="str">
        <f t="shared" ref="F321:AJ321" si="117">TEXT(F320,"aaa")</f>
        <v>月</v>
      </c>
      <c r="G321" s="34" t="str">
        <f t="shared" si="117"/>
        <v>火</v>
      </c>
      <c r="H321" s="34" t="str">
        <f t="shared" si="117"/>
        <v>水</v>
      </c>
      <c r="I321" s="34" t="str">
        <f t="shared" si="117"/>
        <v>木</v>
      </c>
      <c r="J321" s="34" t="str">
        <f t="shared" si="117"/>
        <v>金</v>
      </c>
      <c r="K321" s="34" t="str">
        <f t="shared" si="117"/>
        <v>土</v>
      </c>
      <c r="L321" s="34" t="str">
        <f t="shared" si="117"/>
        <v>日</v>
      </c>
      <c r="M321" s="34" t="str">
        <f t="shared" si="117"/>
        <v>月</v>
      </c>
      <c r="N321" s="34" t="str">
        <f t="shared" si="117"/>
        <v>火</v>
      </c>
      <c r="O321" s="34" t="str">
        <f t="shared" si="117"/>
        <v>水</v>
      </c>
      <c r="P321" s="34" t="str">
        <f t="shared" si="117"/>
        <v>木</v>
      </c>
      <c r="Q321" s="34" t="str">
        <f t="shared" si="117"/>
        <v>金</v>
      </c>
      <c r="R321" s="34" t="str">
        <f t="shared" si="117"/>
        <v>土</v>
      </c>
      <c r="S321" s="34" t="str">
        <f t="shared" si="117"/>
        <v>日</v>
      </c>
      <c r="T321" s="34" t="str">
        <f t="shared" si="117"/>
        <v>月</v>
      </c>
      <c r="U321" s="34" t="str">
        <f t="shared" si="117"/>
        <v>火</v>
      </c>
      <c r="V321" s="34" t="str">
        <f t="shared" si="117"/>
        <v>水</v>
      </c>
      <c r="W321" s="34" t="str">
        <f t="shared" si="117"/>
        <v>木</v>
      </c>
      <c r="X321" s="34" t="str">
        <f t="shared" si="117"/>
        <v>金</v>
      </c>
      <c r="Y321" s="34" t="str">
        <f t="shared" si="117"/>
        <v>土</v>
      </c>
      <c r="Z321" s="34" t="str">
        <f t="shared" si="117"/>
        <v>日</v>
      </c>
      <c r="AA321" s="34" t="str">
        <f t="shared" si="117"/>
        <v>月</v>
      </c>
      <c r="AB321" s="34" t="str">
        <f t="shared" si="117"/>
        <v>火</v>
      </c>
      <c r="AC321" s="34" t="str">
        <f t="shared" si="117"/>
        <v>水</v>
      </c>
      <c r="AD321" s="34" t="str">
        <f t="shared" si="117"/>
        <v>木</v>
      </c>
      <c r="AE321" s="34" t="str">
        <f t="shared" si="117"/>
        <v>金</v>
      </c>
      <c r="AF321" s="34" t="str">
        <f t="shared" si="117"/>
        <v>土</v>
      </c>
      <c r="AG321" s="34" t="str">
        <f t="shared" si="117"/>
        <v>日</v>
      </c>
      <c r="AH321" s="34" t="str">
        <f t="shared" si="117"/>
        <v/>
      </c>
      <c r="AI321" s="34" t="str">
        <f t="shared" si="117"/>
        <v/>
      </c>
      <c r="AJ321" s="35" t="str">
        <f t="shared" si="117"/>
        <v/>
      </c>
      <c r="AL321" s="159"/>
      <c r="AM321" s="160"/>
      <c r="AN321" s="160"/>
      <c r="AO321" s="160"/>
      <c r="AP321" s="160"/>
      <c r="AQ321" s="143"/>
      <c r="AR321" s="170"/>
      <c r="AS321" s="172"/>
      <c r="AT321" s="170"/>
      <c r="AU321" s="170"/>
      <c r="AV321" s="152"/>
      <c r="AW321" s="143"/>
      <c r="AX321" s="143"/>
      <c r="AY321" s="149"/>
      <c r="BB321" s="18">
        <f t="shared" si="97"/>
        <v>313</v>
      </c>
      <c r="BC321" s="28"/>
      <c r="BD321" s="64"/>
      <c r="BE321" s="64"/>
      <c r="BF321" s="64"/>
    </row>
    <row r="322" spans="1:58" ht="19">
      <c r="A322" s="69" t="s">
        <v>17</v>
      </c>
      <c r="C322" s="268"/>
      <c r="D322" s="106" t="s">
        <v>8</v>
      </c>
      <c r="E322" s="107"/>
      <c r="F322" s="36" t="s">
        <v>21</v>
      </c>
      <c r="G322" s="36" t="s">
        <v>21</v>
      </c>
      <c r="H322" s="36" t="s">
        <v>21</v>
      </c>
      <c r="I322" s="36" t="s">
        <v>21</v>
      </c>
      <c r="J322" s="36" t="s">
        <v>21</v>
      </c>
      <c r="K322" s="36" t="s">
        <v>23</v>
      </c>
      <c r="L322" s="36" t="s">
        <v>22</v>
      </c>
      <c r="M322" s="36" t="s">
        <v>23</v>
      </c>
      <c r="N322" s="36" t="s">
        <v>23</v>
      </c>
      <c r="O322" s="36" t="s">
        <v>23</v>
      </c>
      <c r="P322" s="36" t="s">
        <v>23</v>
      </c>
      <c r="Q322" s="36" t="s">
        <v>23</v>
      </c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7"/>
      <c r="AL322" s="159"/>
      <c r="AM322" s="160"/>
      <c r="AN322" s="160"/>
      <c r="AO322" s="160"/>
      <c r="AP322" s="160"/>
      <c r="AQ322" s="143"/>
      <c r="AR322" s="170"/>
      <c r="AS322" s="172"/>
      <c r="AT322" s="170"/>
      <c r="AU322" s="170"/>
      <c r="AV322" s="152"/>
      <c r="AW322" s="143"/>
      <c r="AX322" s="143"/>
      <c r="AY322" s="149"/>
      <c r="BB322" s="18">
        <f t="shared" si="97"/>
        <v>314</v>
      </c>
      <c r="BC322" s="28"/>
      <c r="BD322" s="64"/>
      <c r="BE322" s="64"/>
      <c r="BF322" s="64"/>
    </row>
    <row r="323" spans="1:58" ht="18.75" customHeight="1">
      <c r="A323" s="69" t="s">
        <v>17</v>
      </c>
      <c r="C323" s="268"/>
      <c r="D323" s="163" t="s">
        <v>7</v>
      </c>
      <c r="E323" s="164"/>
      <c r="F323" s="120"/>
      <c r="G323" s="120"/>
      <c r="H323" s="120"/>
      <c r="I323" s="120"/>
      <c r="J323" s="120" t="s">
        <v>69</v>
      </c>
      <c r="K323" s="120"/>
      <c r="L323" s="120"/>
      <c r="M323" s="120" t="s">
        <v>103</v>
      </c>
      <c r="N323" s="120" t="s">
        <v>103</v>
      </c>
      <c r="O323" s="120" t="s">
        <v>103</v>
      </c>
      <c r="P323" s="120" t="s">
        <v>65</v>
      </c>
      <c r="Q323" s="120" t="s">
        <v>70</v>
      </c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 t="s">
        <v>71</v>
      </c>
      <c r="AC323" s="120"/>
      <c r="AD323" s="120"/>
      <c r="AE323" s="120"/>
      <c r="AF323" s="120"/>
      <c r="AG323" s="120"/>
      <c r="AH323" s="120"/>
      <c r="AI323" s="120"/>
      <c r="AJ323" s="123"/>
      <c r="AL323" s="159"/>
      <c r="AM323" s="160"/>
      <c r="AN323" s="160"/>
      <c r="AO323" s="160"/>
      <c r="AP323" s="160"/>
      <c r="AQ323" s="143"/>
      <c r="AR323" s="170"/>
      <c r="AS323" s="172"/>
      <c r="AT323" s="170"/>
      <c r="AU323" s="170"/>
      <c r="AV323" s="152"/>
      <c r="AW323" s="143"/>
      <c r="AX323" s="143"/>
      <c r="AY323" s="149"/>
      <c r="BB323" s="18">
        <f t="shared" si="97"/>
        <v>315</v>
      </c>
      <c r="BC323" s="28"/>
      <c r="BD323" s="64"/>
      <c r="BE323" s="64"/>
      <c r="BF323" s="64"/>
    </row>
    <row r="324" spans="1:58" ht="19">
      <c r="A324" s="69" t="s">
        <v>17</v>
      </c>
      <c r="C324" s="268"/>
      <c r="D324" s="165"/>
      <c r="E324" s="166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4"/>
      <c r="AL324" s="159"/>
      <c r="AM324" s="160"/>
      <c r="AN324" s="160"/>
      <c r="AO324" s="160"/>
      <c r="AP324" s="160"/>
      <c r="AQ324" s="143"/>
      <c r="AR324" s="170"/>
      <c r="AS324" s="172"/>
      <c r="AT324" s="170"/>
      <c r="AU324" s="171"/>
      <c r="AV324" s="144"/>
      <c r="AW324" s="144"/>
      <c r="AX324" s="143"/>
      <c r="AY324" s="149"/>
      <c r="BB324" s="18">
        <f t="shared" si="97"/>
        <v>316</v>
      </c>
      <c r="BC324" s="28"/>
      <c r="BD324" s="64"/>
      <c r="BE324" s="64"/>
      <c r="BF324" s="64"/>
    </row>
    <row r="325" spans="1:58" ht="19">
      <c r="A325" s="69" t="s">
        <v>17</v>
      </c>
      <c r="C325" s="268"/>
      <c r="D325" s="165"/>
      <c r="E325" s="166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4"/>
      <c r="AL325" s="161"/>
      <c r="AM325" s="162"/>
      <c r="AN325" s="162"/>
      <c r="AO325" s="162"/>
      <c r="AP325" s="162"/>
      <c r="AQ325" s="145"/>
      <c r="AR325" s="171"/>
      <c r="AS325" s="171"/>
      <c r="AT325" s="171"/>
      <c r="AU325" s="171"/>
      <c r="AV325" s="145"/>
      <c r="AW325" s="145"/>
      <c r="AX325" s="143"/>
      <c r="AY325" s="149"/>
      <c r="BB325" s="18">
        <f t="shared" si="97"/>
        <v>317</v>
      </c>
      <c r="BC325" s="28"/>
      <c r="BD325" s="64"/>
      <c r="BE325" s="64"/>
      <c r="BF325" s="64"/>
    </row>
    <row r="326" spans="1:58" ht="19">
      <c r="A326" s="69" t="s">
        <v>17</v>
      </c>
      <c r="C326" s="268"/>
      <c r="D326" s="165"/>
      <c r="E326" s="166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4"/>
      <c r="AL326" s="126"/>
      <c r="AM326" s="127"/>
      <c r="AN326" s="127"/>
      <c r="AO326" s="127"/>
      <c r="AP326" s="127"/>
      <c r="AQ326" s="55" t="s">
        <v>30</v>
      </c>
      <c r="AR326" s="55" t="s">
        <v>17</v>
      </c>
      <c r="AS326" s="55" t="s">
        <v>12</v>
      </c>
      <c r="AT326" s="55" t="s">
        <v>149</v>
      </c>
      <c r="AU326" s="55" t="s">
        <v>14</v>
      </c>
      <c r="AV326" s="55" t="s">
        <v>20</v>
      </c>
      <c r="AW326" s="55" t="s">
        <v>34</v>
      </c>
      <c r="AX326" s="147"/>
      <c r="AY326" s="149"/>
      <c r="BB326" s="18">
        <f t="shared" si="97"/>
        <v>318</v>
      </c>
      <c r="BC326" s="28"/>
      <c r="BD326" s="64"/>
      <c r="BE326" s="64"/>
      <c r="BF326" s="64"/>
    </row>
    <row r="327" spans="1:58" ht="19">
      <c r="A327" s="69" t="s">
        <v>17</v>
      </c>
      <c r="C327" s="268"/>
      <c r="D327" s="165"/>
      <c r="E327" s="166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4"/>
      <c r="AL327" s="128" t="s">
        <v>102</v>
      </c>
      <c r="AM327" s="129"/>
      <c r="AN327" s="110">
        <v>1</v>
      </c>
      <c r="AO327" s="109"/>
      <c r="AP327" s="109"/>
      <c r="AQ327" s="56">
        <f>IF(COUNTIF(F331:AJ331,"")=31,0,COUNTIFS(F319:AJ319,AN327,F331:AJ331,"")+COUNTIFS(F319:AJ319,AN327,F331:AJ331,"■")+COUNTIFS(F319:AJ319,AN327,F331:AJ331,"★")+COUNTIFS(F319:AJ319,AN327,F331:AJ331,"▲")+COUNTIFS(F319:AJ319,AN327,F331:AJ331,"◎"))</f>
        <v>5</v>
      </c>
      <c r="AR327" s="56">
        <f>IF(COUNTIF(F331:AJ331,"")=31,0,COUNTIFS(F319:AJ319,AN327,F331:AJ331,"■"))</f>
        <v>0</v>
      </c>
      <c r="AS327" s="56">
        <f>IF(COUNTIF(F331:AJ331,"")=31,0,COUNTIFS(F319:AJ319,AN327,F331:AJ331,"★"))</f>
        <v>0</v>
      </c>
      <c r="AT327" s="56">
        <f>IF(COUNTIF(F331:AJ331,"")=31,0,COUNTIFS(F319:AJ319,AN327,F331:AJ331,"▲"))</f>
        <v>0</v>
      </c>
      <c r="AU327" s="56">
        <f>IF(COUNTIF(F331:AJ331,"")=31,0,COUNTIFS(F319:AJ319,AN327,F331:AJ331,"◎"))</f>
        <v>0</v>
      </c>
      <c r="AV327" s="56">
        <f t="shared" ref="AV327:AV332" si="118">SUM(AR327,AS327,AT327,AU327)</f>
        <v>0</v>
      </c>
      <c r="AW327" s="57">
        <f t="shared" ref="AW327:AW334" si="119">IFERROR(ROUNDDOWN(AV327/AQ327,3),"***")</f>
        <v>0</v>
      </c>
      <c r="AX327" s="36" t="s">
        <v>6</v>
      </c>
      <c r="AY327" s="140" t="str">
        <f>IF(COUNTA(AX327:AX332)=0,"",IF(AND(COUNTIF(AX327:AX332,"○")=0,COUNTIF(AX327:AX332,"×")=0),"－",IF(COUNTIF(AX327:AX332,"×")&gt;=1,"×","○")))</f>
        <v>○</v>
      </c>
      <c r="BB327" s="92">
        <f t="shared" si="97"/>
        <v>319</v>
      </c>
      <c r="BC327" s="93">
        <f>IF(COUNTIF(F331:AJ331,"")=31,"",F318)</f>
        <v>46419</v>
      </c>
      <c r="BD327" s="94" t="str">
        <f>AY327</f>
        <v>○</v>
      </c>
      <c r="BE327" s="95" t="str">
        <f>IF(AY333=0,"",AY333)</f>
        <v>○</v>
      </c>
      <c r="BF327" s="95" t="str">
        <f>IF(AY334=0,"",AY334)</f>
        <v>○</v>
      </c>
    </row>
    <row r="328" spans="1:58" ht="19">
      <c r="A328" s="69" t="s">
        <v>17</v>
      </c>
      <c r="C328" s="268"/>
      <c r="D328" s="165"/>
      <c r="E328" s="166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4"/>
      <c r="AL328" s="130"/>
      <c r="AM328" s="129"/>
      <c r="AN328" s="108">
        <v>2</v>
      </c>
      <c r="AO328" s="109"/>
      <c r="AP328" s="109"/>
      <c r="AQ328" s="56">
        <f>IF(COUNTIF(F331:AJ331,"")=31,0,COUNTIFS(F319:AJ319,AN328,F331:AJ331,"")+COUNTIFS(F319:AJ319,AN328,F331:AJ331,"■")+COUNTIFS(F319:AJ319,AN328,F331:AJ331,"★")+COUNTIFS(F319:AJ319,AN328,F331:AJ331,"▲")+COUNTIFS(F319:AJ319,AN328,F331:AJ331,"◎"))</f>
        <v>0</v>
      </c>
      <c r="AR328" s="56">
        <f>IF(COUNTIF(F331:AJ331,"")=31,0,COUNTIFS(F319:AJ319,AN328,F331:AJ331,"■"))</f>
        <v>0</v>
      </c>
      <c r="AS328" s="56">
        <f>IF(COUNTIF(F331:AJ331,"")=31,0,COUNTIFS(F319:AJ319,AN328,F331:AJ331,"★"))</f>
        <v>0</v>
      </c>
      <c r="AT328" s="56">
        <f>IF(COUNTIF(F331:AJ331,"")=31,0,COUNTIFS(F319:AJ319,AN328,F331:AJ331,"▲"))</f>
        <v>0</v>
      </c>
      <c r="AU328" s="56">
        <f>IF(COUNTIF(F331:AJ331,"")=31,0,COUNTIFS(F319:AJ319,AN328,F331:AJ331,"◎"))</f>
        <v>0</v>
      </c>
      <c r="AV328" s="56">
        <f t="shared" si="118"/>
        <v>0</v>
      </c>
      <c r="AW328" s="57" t="str">
        <f t="shared" si="119"/>
        <v>***</v>
      </c>
      <c r="AX328" s="36"/>
      <c r="AY328" s="141"/>
      <c r="BB328" s="18">
        <f t="shared" si="97"/>
        <v>320</v>
      </c>
      <c r="BC328" s="28"/>
      <c r="BD328" s="73"/>
      <c r="BE328" s="64"/>
      <c r="BF328" s="64"/>
    </row>
    <row r="329" spans="1:58" ht="19">
      <c r="A329" s="69" t="s">
        <v>17</v>
      </c>
      <c r="D329" s="167"/>
      <c r="E329" s="168"/>
      <c r="F329" s="122"/>
      <c r="G329" s="122"/>
      <c r="H329" s="122"/>
      <c r="I329" s="122"/>
      <c r="J329" s="122"/>
      <c r="K329" s="122"/>
      <c r="L329" s="122"/>
      <c r="M329" s="122"/>
      <c r="N329" s="122"/>
      <c r="O329" s="122"/>
      <c r="P329" s="122"/>
      <c r="Q329" s="122"/>
      <c r="R329" s="122"/>
      <c r="S329" s="122"/>
      <c r="T329" s="122"/>
      <c r="U329" s="122"/>
      <c r="V329" s="122"/>
      <c r="W329" s="122"/>
      <c r="X329" s="122"/>
      <c r="Y329" s="122"/>
      <c r="Z329" s="122"/>
      <c r="AA329" s="122"/>
      <c r="AB329" s="122"/>
      <c r="AC329" s="122"/>
      <c r="AD329" s="122"/>
      <c r="AE329" s="122"/>
      <c r="AF329" s="122"/>
      <c r="AG329" s="122"/>
      <c r="AH329" s="122"/>
      <c r="AI329" s="122"/>
      <c r="AJ329" s="125"/>
      <c r="AL329" s="130"/>
      <c r="AM329" s="129"/>
      <c r="AN329" s="110">
        <v>3</v>
      </c>
      <c r="AO329" s="109"/>
      <c r="AP329" s="109"/>
      <c r="AQ329" s="56">
        <f>IF(COUNTIF(F331:AJ331,"")=31,0,COUNTIFS(F319:AJ319,AN329,F331:AJ331,"")+COUNTIFS(F319:AJ319,AN329,F331:AJ331,"■")+COUNTIFS(F319:AJ319,AN329,F331:AJ331,"★")+COUNTIFS(F319:AJ319,AN329,F331:AJ331,"▲")+COUNTIFS(F321:AJ321,AN329,F331:AJ331,"◎"))</f>
        <v>0</v>
      </c>
      <c r="AR329" s="56">
        <f>IF(COUNTIF(F331:AJ331,"")=31,0,COUNTIFS(F319:AJ319,AN329,F331:AJ331,"■"))</f>
        <v>0</v>
      </c>
      <c r="AS329" s="56">
        <f>IF(COUNTIF(F331:AJ331,"")=31,0,COUNTIFS(F319:AJ319,AN329,F331:AJ331,"★"))</f>
        <v>0</v>
      </c>
      <c r="AT329" s="56">
        <f>IF(COUNTIF(F331:AJ331,"")=31,0,COUNTIFS(F319:AJ319,AN329,F331:AJ331,"▲"))</f>
        <v>0</v>
      </c>
      <c r="AU329" s="56">
        <f>IF(COUNTIF(F331:AJ331,"")=31,0,COUNTIFS(F319:AJ319,AN329,F331:AJ331,"◎"))</f>
        <v>0</v>
      </c>
      <c r="AV329" s="56">
        <f t="shared" si="118"/>
        <v>0</v>
      </c>
      <c r="AW329" s="57" t="str">
        <f t="shared" si="119"/>
        <v>***</v>
      </c>
      <c r="AX329" s="36"/>
      <c r="AY329" s="141"/>
      <c r="BB329" s="18">
        <f t="shared" si="97"/>
        <v>321</v>
      </c>
      <c r="BC329" s="28"/>
      <c r="BD329" s="73"/>
      <c r="BE329" s="64"/>
      <c r="BF329" s="64"/>
    </row>
    <row r="330" spans="1:58" ht="19">
      <c r="A330" s="69" t="s">
        <v>17</v>
      </c>
      <c r="D330" s="106" t="s">
        <v>4</v>
      </c>
      <c r="E330" s="107"/>
      <c r="F330" s="36"/>
      <c r="G330" s="36"/>
      <c r="H330" s="36"/>
      <c r="I330" s="36"/>
      <c r="J330" s="36"/>
      <c r="K330" s="36" t="s">
        <v>19</v>
      </c>
      <c r="L330" s="36" t="s">
        <v>19</v>
      </c>
      <c r="M330" s="36" t="s">
        <v>19</v>
      </c>
      <c r="N330" s="36" t="s">
        <v>19</v>
      </c>
      <c r="O330" s="36" t="s">
        <v>19</v>
      </c>
      <c r="P330" s="36" t="s">
        <v>19</v>
      </c>
      <c r="Q330" s="36" t="s">
        <v>19</v>
      </c>
      <c r="R330" s="36" t="s">
        <v>19</v>
      </c>
      <c r="S330" s="36" t="s">
        <v>19</v>
      </c>
      <c r="T330" s="36" t="s">
        <v>19</v>
      </c>
      <c r="U330" s="36" t="s">
        <v>19</v>
      </c>
      <c r="V330" s="36" t="s">
        <v>19</v>
      </c>
      <c r="W330" s="36" t="s">
        <v>19</v>
      </c>
      <c r="X330" s="36" t="s">
        <v>19</v>
      </c>
      <c r="Y330" s="36" t="s">
        <v>19</v>
      </c>
      <c r="Z330" s="36" t="s">
        <v>19</v>
      </c>
      <c r="AA330" s="36" t="s">
        <v>19</v>
      </c>
      <c r="AB330" s="36" t="s">
        <v>19</v>
      </c>
      <c r="AC330" s="36" t="s">
        <v>19</v>
      </c>
      <c r="AD330" s="36" t="s">
        <v>19</v>
      </c>
      <c r="AE330" s="36" t="s">
        <v>19</v>
      </c>
      <c r="AF330" s="36" t="s">
        <v>19</v>
      </c>
      <c r="AG330" s="36" t="s">
        <v>19</v>
      </c>
      <c r="AH330" s="36"/>
      <c r="AI330" s="36"/>
      <c r="AJ330" s="37"/>
      <c r="AL330" s="130"/>
      <c r="AM330" s="129"/>
      <c r="AN330" s="108">
        <v>4</v>
      </c>
      <c r="AO330" s="109"/>
      <c r="AP330" s="109"/>
      <c r="AQ330" s="56">
        <f>IF(COUNTIF(F331:AJ331,"")=31,0,COUNTIFS(F319:AJ319,AN330,F331:AJ331,"")+COUNTIFS(F319:AJ319,AN330,F331:AJ331,"■")+COUNTIFS(F319:AJ319,AN330,F331:AJ331,"★")+COUNTIFS(F319:AJ319,AN330,F331:AJ331,"▲")+COUNTIFS(F319:AJ319,AN330,F331:AJ331,"◎"))</f>
        <v>0</v>
      </c>
      <c r="AR330" s="56">
        <f>IF(COUNTIF(F331:AJ331,"")=31,0,COUNTIFS(F319:AJ319,AN330,F331:AJ331,"■"))</f>
        <v>0</v>
      </c>
      <c r="AS330" s="56">
        <f>COUNTIFS(F319:AJ319,AN330,F331:AJ331,"★")</f>
        <v>0</v>
      </c>
      <c r="AT330" s="56">
        <f>IF(COUNTIF(F331:AJ331,"")=31,0,COUNTIFS(F319:AJ319,AN330,F331:AJ331,"▲"))</f>
        <v>0</v>
      </c>
      <c r="AU330" s="56">
        <f>COUNTIFS(F319:AJ319,AN330,F331:AJ331,"◎")</f>
        <v>0</v>
      </c>
      <c r="AV330" s="56">
        <f t="shared" si="118"/>
        <v>0</v>
      </c>
      <c r="AW330" s="57" t="str">
        <f t="shared" si="119"/>
        <v>***</v>
      </c>
      <c r="AX330" s="36"/>
      <c r="AY330" s="141"/>
      <c r="BB330" s="18">
        <f t="shared" ref="BB330:BB378" si="120">ROW()-8</f>
        <v>322</v>
      </c>
      <c r="BC330" s="28"/>
      <c r="BD330" s="73"/>
      <c r="BE330" s="64"/>
      <c r="BF330" s="64"/>
    </row>
    <row r="331" spans="1:58" ht="19">
      <c r="A331" s="69" t="s">
        <v>17</v>
      </c>
      <c r="D331" s="106" t="s">
        <v>5</v>
      </c>
      <c r="E331" s="107"/>
      <c r="F331" s="36"/>
      <c r="G331" s="36"/>
      <c r="H331" s="36"/>
      <c r="I331" s="36"/>
      <c r="J331" s="36"/>
      <c r="K331" s="36" t="s">
        <v>19</v>
      </c>
      <c r="L331" s="36" t="s">
        <v>19</v>
      </c>
      <c r="M331" s="36" t="s">
        <v>19</v>
      </c>
      <c r="N331" s="36" t="s">
        <v>19</v>
      </c>
      <c r="O331" s="36" t="s">
        <v>19</v>
      </c>
      <c r="P331" s="36" t="s">
        <v>19</v>
      </c>
      <c r="Q331" s="36" t="s">
        <v>19</v>
      </c>
      <c r="R331" s="36" t="s">
        <v>19</v>
      </c>
      <c r="S331" s="36" t="s">
        <v>19</v>
      </c>
      <c r="T331" s="36" t="s">
        <v>19</v>
      </c>
      <c r="U331" s="36" t="s">
        <v>19</v>
      </c>
      <c r="V331" s="36" t="s">
        <v>19</v>
      </c>
      <c r="W331" s="36" t="s">
        <v>19</v>
      </c>
      <c r="X331" s="36" t="s">
        <v>19</v>
      </c>
      <c r="Y331" s="36" t="s">
        <v>19</v>
      </c>
      <c r="Z331" s="36" t="s">
        <v>19</v>
      </c>
      <c r="AA331" s="36" t="s">
        <v>19</v>
      </c>
      <c r="AB331" s="36" t="s">
        <v>19</v>
      </c>
      <c r="AC331" s="36" t="s">
        <v>19</v>
      </c>
      <c r="AD331" s="36" t="s">
        <v>19</v>
      </c>
      <c r="AE331" s="36" t="s">
        <v>19</v>
      </c>
      <c r="AF331" s="36" t="s">
        <v>19</v>
      </c>
      <c r="AG331" s="36" t="s">
        <v>19</v>
      </c>
      <c r="AH331" s="39"/>
      <c r="AI331" s="39"/>
      <c r="AJ331" s="40"/>
      <c r="AL331" s="130"/>
      <c r="AM331" s="129"/>
      <c r="AN331" s="110">
        <v>5</v>
      </c>
      <c r="AO331" s="109"/>
      <c r="AP331" s="109"/>
      <c r="AQ331" s="56">
        <f>IF(COUNTIF(F331:AJ331,"")=31,0,COUNTIFS(F319:AJ319,AN331,F331:AJ331,"")+COUNTIFS(F319:AJ319,AN331,F331:AJ331,"■")+COUNTIFS(F319:AJ319,AN331,F331:AJ331,"★")+COUNTIFS(F319:AJ319,AN331,F331:AJ331,"▲")+COUNTIFS(F319:AJ319,AN331,F331:AJ331,"◎"))</f>
        <v>0</v>
      </c>
      <c r="AR331" s="56">
        <f>IF(COUNTIF(F331:AJ331,"")=31,0,COUNTIFS(F319:AJ319,AN331,F331:AJ331,"■"))</f>
        <v>0</v>
      </c>
      <c r="AS331" s="56">
        <f>IF(COUNTIF(F331:AJ331,"")=31,0,COUNTIFS(F319:AJ319,AN331,F331:AJ331,"★"))</f>
        <v>0</v>
      </c>
      <c r="AT331" s="56">
        <f>IF(COUNTIF(F331:AJ331,"")=31,0,COUNTIFS(F319:AJ319,AN331,F331:AJ331,"▲"))</f>
        <v>0</v>
      </c>
      <c r="AU331" s="56">
        <f>IF(COUNTIF(F331:AJ331,"")=31,0,COUNTIFS(F319:AJ319,AN331,F331:AJ331,"◎"))</f>
        <v>0</v>
      </c>
      <c r="AV331" s="56">
        <f t="shared" si="118"/>
        <v>0</v>
      </c>
      <c r="AW331" s="57" t="str">
        <f t="shared" si="119"/>
        <v>***</v>
      </c>
      <c r="AX331" s="36"/>
      <c r="AY331" s="141"/>
      <c r="BB331" s="18">
        <f t="shared" si="120"/>
        <v>323</v>
      </c>
      <c r="BC331" s="28"/>
      <c r="BD331" s="73"/>
      <c r="BE331" s="64"/>
      <c r="BF331" s="64"/>
    </row>
    <row r="332" spans="1:58" ht="19">
      <c r="A332" s="69" t="s">
        <v>17</v>
      </c>
      <c r="D332" s="111" t="s">
        <v>0</v>
      </c>
      <c r="E332" s="207"/>
      <c r="F332" s="117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9"/>
      <c r="AK332" s="42"/>
      <c r="AL332" s="130"/>
      <c r="AM332" s="129"/>
      <c r="AN332" s="108">
        <v>6</v>
      </c>
      <c r="AO332" s="109"/>
      <c r="AP332" s="109"/>
      <c r="AQ332" s="56">
        <f>IF(COUNTIF(F331:AJ331,"")=31,0,COUNTIFS(F319:AJ319,AN332,F331:AJ331,"")+COUNTIFS(F319:AJ319,AN332,F331:AJ331,"■")+COUNTIFS(F319:AJ319,AN332,F331:AJ331,"★")+COUNTIFS(F319:AJ319,AN332,F331:AJ331,"▲")+COUNTIFS(F319:AJ319,AN332,F331:AJ331,"◎"))</f>
        <v>0</v>
      </c>
      <c r="AR332" s="56">
        <f>IF(COUNTIF(F331:AJ331,"")=31,0,COUNTIFS(F319:AJ319,AN332,F331:AJ331,"■"))</f>
        <v>0</v>
      </c>
      <c r="AS332" s="56">
        <f>IF(COUNTIF(F331:AJ331,"")=31,0,COUNTIFS(F319:AJ319,AN332,F331:AJ331,"★"))</f>
        <v>0</v>
      </c>
      <c r="AT332" s="56">
        <f>IF(COUNTIF(F331:AJ331,"")=31,0,COUNTIFS(F319:AJ319,AN332,F331:AJ331,"▲"))</f>
        <v>0</v>
      </c>
      <c r="AU332" s="56">
        <f>IF(COUNTIF(F331:AJ331,"")=31,0,COUNTIFS(F319:AJ319,AN332,F331:AJ331,"◎"))</f>
        <v>0</v>
      </c>
      <c r="AV332" s="56">
        <f t="shared" si="118"/>
        <v>0</v>
      </c>
      <c r="AW332" s="57" t="str">
        <f t="shared" si="119"/>
        <v>***</v>
      </c>
      <c r="AX332" s="36"/>
      <c r="AY332" s="141"/>
      <c r="BB332" s="18">
        <f t="shared" si="120"/>
        <v>324</v>
      </c>
      <c r="BC332" s="28"/>
      <c r="BD332" s="73"/>
      <c r="BE332" s="64"/>
      <c r="BF332" s="64"/>
    </row>
    <row r="333" spans="1:58" ht="19">
      <c r="A333" s="69" t="s">
        <v>17</v>
      </c>
      <c r="C333" s="268"/>
      <c r="D333" s="208"/>
      <c r="E333" s="210"/>
      <c r="F333" s="131"/>
      <c r="G333" s="132"/>
      <c r="H333" s="132"/>
      <c r="I333" s="132"/>
      <c r="J333" s="132"/>
      <c r="K333" s="132"/>
      <c r="L333" s="132"/>
      <c r="M333" s="132"/>
      <c r="N333" s="132"/>
      <c r="O333" s="132"/>
      <c r="P333" s="132"/>
      <c r="Q333" s="132"/>
      <c r="R333" s="132"/>
      <c r="S333" s="132"/>
      <c r="T333" s="132"/>
      <c r="U333" s="132"/>
      <c r="V333" s="132"/>
      <c r="W333" s="132"/>
      <c r="X333" s="132"/>
      <c r="Y333" s="132"/>
      <c r="Z333" s="132"/>
      <c r="AA333" s="132"/>
      <c r="AB333" s="132"/>
      <c r="AC333" s="132"/>
      <c r="AD333" s="132"/>
      <c r="AE333" s="132"/>
      <c r="AF333" s="132"/>
      <c r="AG333" s="132"/>
      <c r="AH333" s="132"/>
      <c r="AI333" s="132"/>
      <c r="AJ333" s="133"/>
      <c r="AK333" s="42"/>
      <c r="AL333" s="106" t="s">
        <v>32</v>
      </c>
      <c r="AM333" s="107"/>
      <c r="AN333" s="107"/>
      <c r="AO333" s="109"/>
      <c r="AP333" s="109"/>
      <c r="AQ333" s="56">
        <f t="shared" ref="AQ333" si="121">SUM(AQ327:AQ332)</f>
        <v>5</v>
      </c>
      <c r="AR333" s="56">
        <f t="shared" ref="AR333" si="122">SUM(AR327:AR332)</f>
        <v>0</v>
      </c>
      <c r="AS333" s="56">
        <f t="shared" ref="AS333" si="123">SUM(AS327:AS332)</f>
        <v>0</v>
      </c>
      <c r="AT333" s="56">
        <f t="shared" ref="AT333" si="124">SUM(AT327:AT332)</f>
        <v>0</v>
      </c>
      <c r="AU333" s="56">
        <f t="shared" ref="AU333" si="125">SUM(AU327:AU332)</f>
        <v>0</v>
      </c>
      <c r="AV333" s="56">
        <f t="shared" ref="AV333" si="126">SUM(AV327:AV332)</f>
        <v>0</v>
      </c>
      <c r="AW333" s="57">
        <f t="shared" si="119"/>
        <v>0</v>
      </c>
      <c r="AX333" s="62"/>
      <c r="AY333" s="37" t="s">
        <v>6</v>
      </c>
      <c r="BB333" s="18">
        <f t="shared" si="120"/>
        <v>325</v>
      </c>
      <c r="BC333" s="28"/>
      <c r="BD333" s="64"/>
      <c r="BE333" s="64"/>
      <c r="BF333" s="64"/>
    </row>
    <row r="334" spans="1:58" ht="19.5" thickBot="1">
      <c r="A334" s="69" t="s">
        <v>17</v>
      </c>
      <c r="C334" s="268"/>
      <c r="D334" s="211"/>
      <c r="E334" s="213"/>
      <c r="F334" s="134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5"/>
      <c r="AI334" s="135"/>
      <c r="AJ334" s="136"/>
      <c r="AK334" s="43"/>
      <c r="AL334" s="137" t="s">
        <v>31</v>
      </c>
      <c r="AM334" s="138"/>
      <c r="AN334" s="138"/>
      <c r="AO334" s="139"/>
      <c r="AP334" s="139"/>
      <c r="AQ334" s="58">
        <f>IF(COUNTIF(F331:AJ331,"")=31,0,AQ303+AQ333)</f>
        <v>277</v>
      </c>
      <c r="AR334" s="58">
        <f>IF(COUNTIF(F331:AJ331,"")=31,0,AR303+AR333)</f>
        <v>66</v>
      </c>
      <c r="AS334" s="58">
        <f>IF(COUNTIF(F331:AJ331,"")=31,0,AS303+AS333)</f>
        <v>13</v>
      </c>
      <c r="AT334" s="58">
        <f>IF(COUNTIF(F331:AJ331,"")=31,0,AT303+AT333)</f>
        <v>30</v>
      </c>
      <c r="AU334" s="58">
        <f>IF(COUNTIF(F331:AJ331,"")=31,0,AU303+AU333)</f>
        <v>3</v>
      </c>
      <c r="AV334" s="58">
        <f>IF(COUNTIF(F331:AJ331,"")=31,0,AV303+AV333)</f>
        <v>112</v>
      </c>
      <c r="AW334" s="59">
        <f t="shared" si="119"/>
        <v>0.40400000000000003</v>
      </c>
      <c r="AX334" s="63"/>
      <c r="AY334" s="60" t="s">
        <v>6</v>
      </c>
      <c r="BB334" s="18">
        <f t="shared" si="120"/>
        <v>326</v>
      </c>
      <c r="BC334" s="28"/>
      <c r="BD334" s="64"/>
      <c r="BE334" s="64"/>
      <c r="BF334" s="64"/>
    </row>
    <row r="335" spans="1:58" ht="14">
      <c r="A335" s="74" t="s">
        <v>17</v>
      </c>
      <c r="C335" s="268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6"/>
      <c r="AP335" s="46"/>
      <c r="AQ335" s="46"/>
      <c r="AR335" s="46"/>
      <c r="AS335" s="46"/>
      <c r="AT335" s="46"/>
      <c r="AU335" s="46"/>
      <c r="AV335" s="46"/>
      <c r="AW335" s="46"/>
      <c r="AX335" s="46"/>
      <c r="AY335" s="46"/>
      <c r="BB335" s="18">
        <f t="shared" si="120"/>
        <v>327</v>
      </c>
      <c r="BC335" s="28"/>
      <c r="BD335" s="64"/>
      <c r="BE335" s="64"/>
      <c r="BF335" s="64"/>
    </row>
    <row r="336" spans="1:58" ht="14">
      <c r="A336" s="74" t="s">
        <v>17</v>
      </c>
      <c r="B336" s="75"/>
      <c r="C336" s="268"/>
      <c r="D336" s="79" t="s">
        <v>146</v>
      </c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  <c r="AJ336" s="80"/>
      <c r="AK336" s="80"/>
      <c r="AL336" s="80"/>
      <c r="AM336" s="80"/>
      <c r="AN336" s="80"/>
      <c r="AO336" s="80"/>
      <c r="AP336" s="80"/>
      <c r="AQ336" s="80"/>
      <c r="AR336" s="80"/>
      <c r="AS336" s="80"/>
      <c r="AT336" s="80"/>
      <c r="AU336" s="80"/>
      <c r="AV336" s="80"/>
      <c r="AW336" s="80"/>
      <c r="AX336" s="80"/>
      <c r="AY336" s="80"/>
      <c r="BB336" s="18">
        <f t="shared" si="120"/>
        <v>328</v>
      </c>
      <c r="BC336" s="28"/>
      <c r="BD336" s="64"/>
      <c r="BE336" s="64"/>
      <c r="BF336" s="64"/>
    </row>
    <row r="337" spans="1:58" ht="14">
      <c r="A337" s="74" t="s">
        <v>17</v>
      </c>
      <c r="B337" s="75"/>
      <c r="C337" s="268"/>
      <c r="D337" s="79" t="s">
        <v>147</v>
      </c>
      <c r="E337" s="80"/>
      <c r="F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0"/>
      <c r="AK337" s="80"/>
      <c r="AL337" s="80"/>
      <c r="AM337" s="80"/>
      <c r="AN337" s="80"/>
      <c r="AO337" s="80"/>
      <c r="AP337" s="80"/>
      <c r="AQ337" s="80"/>
      <c r="AR337" s="80"/>
      <c r="AS337" s="80"/>
      <c r="AT337" s="80"/>
      <c r="AU337" s="80"/>
      <c r="AV337" s="80"/>
      <c r="AW337" s="80"/>
      <c r="AX337" s="80"/>
      <c r="AY337" s="80"/>
      <c r="BB337" s="18">
        <f t="shared" si="120"/>
        <v>329</v>
      </c>
      <c r="BC337" s="28"/>
      <c r="BD337" s="64"/>
      <c r="BE337" s="64"/>
      <c r="BF337" s="64"/>
    </row>
    <row r="338" spans="1:58" ht="14">
      <c r="A338" s="74" t="s">
        <v>17</v>
      </c>
      <c r="B338" s="75"/>
      <c r="C338" s="268"/>
      <c r="D338" s="79" t="s">
        <v>139</v>
      </c>
      <c r="E338" s="85"/>
      <c r="F338" s="85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0"/>
      <c r="AK338" s="80"/>
      <c r="AL338" s="80"/>
      <c r="AM338" s="80"/>
      <c r="AN338" s="80"/>
      <c r="AO338" s="80"/>
      <c r="AP338" s="80"/>
      <c r="AQ338" s="80"/>
      <c r="AR338" s="80"/>
      <c r="AS338" s="80"/>
      <c r="AT338" s="80"/>
      <c r="AU338" s="80"/>
      <c r="AV338" s="80"/>
      <c r="AW338" s="80"/>
      <c r="AX338" s="80"/>
      <c r="AY338" s="80"/>
      <c r="BB338" s="18">
        <f t="shared" si="120"/>
        <v>330</v>
      </c>
      <c r="BC338" s="28"/>
      <c r="BD338" s="64"/>
      <c r="BE338" s="64"/>
      <c r="BF338" s="64"/>
    </row>
    <row r="339" spans="1:58" ht="14">
      <c r="A339" s="74" t="s">
        <v>17</v>
      </c>
      <c r="B339" s="75"/>
      <c r="C339" s="268"/>
      <c r="D339" s="80" t="s">
        <v>150</v>
      </c>
      <c r="E339" s="80"/>
      <c r="F339" s="80"/>
      <c r="I339" s="80"/>
      <c r="J339" s="80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BB339" s="18">
        <f t="shared" si="120"/>
        <v>331</v>
      </c>
      <c r="BC339" s="28"/>
      <c r="BD339" s="64"/>
      <c r="BE339" s="64"/>
      <c r="BF339" s="64"/>
    </row>
    <row r="340" spans="1:58" s="75" customFormat="1" ht="14">
      <c r="A340" s="74" t="s">
        <v>17</v>
      </c>
      <c r="C340" s="268"/>
      <c r="D340" s="79" t="s">
        <v>93</v>
      </c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  <c r="AB340" s="83"/>
      <c r="AC340" s="79"/>
      <c r="AD340" s="79"/>
      <c r="AE340" s="79"/>
      <c r="AF340" s="79"/>
      <c r="AG340" s="79"/>
      <c r="AH340" s="79"/>
      <c r="AI340" s="79"/>
      <c r="AJ340" s="79"/>
      <c r="AK340" s="84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BB340" s="76">
        <f t="shared" si="120"/>
        <v>332</v>
      </c>
      <c r="BC340" s="77"/>
      <c r="BD340" s="78"/>
      <c r="BE340" s="78"/>
      <c r="BF340" s="78"/>
    </row>
    <row r="341" spans="1:58" s="75" customFormat="1" ht="14">
      <c r="A341" s="74" t="s">
        <v>17</v>
      </c>
      <c r="C341" s="268"/>
      <c r="D341" s="89" t="s">
        <v>129</v>
      </c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  <c r="AT341" s="90"/>
      <c r="AU341" s="90"/>
      <c r="AV341" s="90"/>
      <c r="AW341" s="90"/>
      <c r="AX341" s="90"/>
      <c r="AY341" s="87"/>
      <c r="BB341" s="76">
        <f t="shared" si="120"/>
        <v>333</v>
      </c>
      <c r="BC341" s="77"/>
      <c r="BD341" s="78"/>
      <c r="BE341" s="78"/>
      <c r="BF341" s="78"/>
    </row>
    <row r="342" spans="1:58" s="75" customFormat="1" ht="14">
      <c r="A342" s="74" t="s">
        <v>17</v>
      </c>
      <c r="C342" s="268"/>
      <c r="D342" s="89" t="s">
        <v>130</v>
      </c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  <c r="AT342" s="90"/>
      <c r="AU342" s="90"/>
      <c r="AV342" s="90"/>
      <c r="AW342" s="90"/>
      <c r="AX342" s="90"/>
      <c r="AY342" s="87"/>
      <c r="BB342" s="76">
        <f t="shared" si="120"/>
        <v>334</v>
      </c>
      <c r="BC342" s="77"/>
      <c r="BD342" s="78"/>
      <c r="BE342" s="78"/>
      <c r="BF342" s="78"/>
    </row>
    <row r="343" spans="1:58" s="75" customFormat="1" ht="14">
      <c r="A343" s="74" t="s">
        <v>17</v>
      </c>
      <c r="C343" s="268"/>
      <c r="D343" s="91" t="s">
        <v>164</v>
      </c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  <c r="AT343" s="90"/>
      <c r="AU343" s="90"/>
      <c r="AV343" s="90"/>
      <c r="AW343" s="90"/>
      <c r="AX343" s="90"/>
      <c r="AY343" s="87"/>
      <c r="BB343" s="76">
        <f t="shared" si="120"/>
        <v>335</v>
      </c>
      <c r="BC343" s="77"/>
      <c r="BD343" s="78"/>
      <c r="BE343" s="78"/>
      <c r="BF343" s="78"/>
    </row>
    <row r="344" spans="1:58" ht="14">
      <c r="A344" s="74" t="s">
        <v>17</v>
      </c>
      <c r="B344" s="75"/>
      <c r="C344" s="268"/>
      <c r="D344" s="79" t="s">
        <v>94</v>
      </c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  <c r="AK344" s="80"/>
      <c r="AL344" s="80"/>
      <c r="AM344" s="80"/>
      <c r="AN344" s="80"/>
      <c r="AO344" s="80"/>
      <c r="AP344" s="80"/>
      <c r="AQ344" s="80"/>
      <c r="AR344" s="80"/>
      <c r="AS344" s="80"/>
      <c r="AT344" s="80"/>
      <c r="AU344" s="80"/>
      <c r="AV344" s="80"/>
      <c r="AW344" s="80"/>
      <c r="AX344" s="80"/>
      <c r="AY344" s="80"/>
      <c r="BB344" s="18">
        <f t="shared" si="120"/>
        <v>336</v>
      </c>
      <c r="BC344" s="28"/>
      <c r="BD344" s="64"/>
      <c r="BE344" s="64"/>
      <c r="BF344" s="64"/>
    </row>
    <row r="345" spans="1:58" ht="14">
      <c r="A345" s="74" t="s">
        <v>17</v>
      </c>
      <c r="B345" s="75"/>
      <c r="C345" s="268"/>
      <c r="D345" s="91" t="s">
        <v>131</v>
      </c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  <c r="AT345" s="90"/>
      <c r="AU345" s="90"/>
      <c r="AV345" s="90"/>
      <c r="AW345" s="90"/>
      <c r="AX345" s="90"/>
      <c r="AY345" s="88"/>
      <c r="BB345" s="18">
        <f t="shared" si="120"/>
        <v>337</v>
      </c>
      <c r="BC345" s="28"/>
      <c r="BD345" s="64"/>
      <c r="BE345" s="64"/>
      <c r="BF345" s="64"/>
    </row>
    <row r="346" spans="1:58" ht="14">
      <c r="A346" s="74" t="s">
        <v>17</v>
      </c>
      <c r="B346" s="75"/>
      <c r="C346" s="268"/>
      <c r="D346" s="79" t="s">
        <v>33</v>
      </c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  <c r="AT346" s="90"/>
      <c r="AU346" s="90"/>
      <c r="AV346" s="90"/>
      <c r="AW346" s="90"/>
      <c r="AX346" s="90"/>
      <c r="AY346" s="87"/>
      <c r="BB346" s="18">
        <f t="shared" si="120"/>
        <v>338</v>
      </c>
      <c r="BC346" s="28"/>
      <c r="BD346" s="64"/>
      <c r="BE346" s="64"/>
      <c r="BF346" s="64"/>
    </row>
    <row r="347" spans="1:58" ht="14">
      <c r="A347" s="74" t="s">
        <v>142</v>
      </c>
      <c r="B347" s="75"/>
      <c r="C347" s="268"/>
      <c r="D347" s="91" t="s">
        <v>144</v>
      </c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  <c r="AK347" s="84"/>
      <c r="AL347" s="79"/>
      <c r="AM347" s="79"/>
      <c r="AN347" s="79"/>
      <c r="AO347" s="79"/>
      <c r="AP347" s="79"/>
      <c r="AQ347" s="79"/>
      <c r="AR347" s="79"/>
      <c r="AS347" s="79"/>
      <c r="AT347" s="79"/>
      <c r="AU347" s="79"/>
      <c r="AV347" s="79"/>
      <c r="AW347" s="79"/>
      <c r="AX347" s="79"/>
      <c r="AY347" s="79"/>
      <c r="BB347" s="18">
        <f t="shared" si="120"/>
        <v>339</v>
      </c>
      <c r="BC347" s="28"/>
      <c r="BD347" s="64"/>
      <c r="BE347" s="64"/>
      <c r="BF347" s="64"/>
    </row>
    <row r="348" spans="1:58" ht="14.5" thickBot="1">
      <c r="A348" s="74" t="s">
        <v>142</v>
      </c>
      <c r="C348" s="268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41"/>
      <c r="AC348" s="24"/>
      <c r="AD348" s="24"/>
      <c r="AE348" s="24"/>
      <c r="AF348" s="24"/>
      <c r="AG348" s="24"/>
      <c r="AH348" s="24"/>
      <c r="AI348" s="24"/>
      <c r="AJ348" s="24"/>
      <c r="AK348" s="24"/>
      <c r="AQ348" s="44"/>
      <c r="AR348" s="24"/>
      <c r="AS348" s="24"/>
      <c r="AT348" s="24"/>
      <c r="AU348" s="24"/>
      <c r="AV348" s="44"/>
      <c r="AW348" s="44"/>
      <c r="BB348" s="18">
        <f t="shared" si="120"/>
        <v>340</v>
      </c>
      <c r="BC348" s="28"/>
      <c r="BD348" s="64"/>
      <c r="BE348" s="64"/>
      <c r="BF348" s="64"/>
    </row>
    <row r="349" spans="1:58" ht="19.5" thickBot="1">
      <c r="A349" s="69" t="s">
        <v>17</v>
      </c>
      <c r="C349" s="268"/>
      <c r="D349" s="153" t="s">
        <v>36</v>
      </c>
      <c r="E349" s="154"/>
      <c r="F349" s="155">
        <f>IFERROR(IF(F318=0,"",DATE(YEAR(F318),MONTH(F318)+1,1)),"")</f>
        <v>46447</v>
      </c>
      <c r="G349" s="155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  <c r="V349" s="155"/>
      <c r="W349" s="155"/>
      <c r="X349" s="155"/>
      <c r="Y349" s="155"/>
      <c r="Z349" s="155"/>
      <c r="AA349" s="155"/>
      <c r="AB349" s="155"/>
      <c r="AC349" s="155"/>
      <c r="AD349" s="155"/>
      <c r="AE349" s="155"/>
      <c r="AF349" s="155"/>
      <c r="AG349" s="155"/>
      <c r="AH349" s="155"/>
      <c r="AI349" s="155"/>
      <c r="AJ349" s="156"/>
      <c r="AL349" s="29" t="s">
        <v>81</v>
      </c>
      <c r="BB349" s="18">
        <f t="shared" si="120"/>
        <v>341</v>
      </c>
      <c r="BC349" s="28"/>
      <c r="BD349" s="64"/>
      <c r="BE349" s="64"/>
      <c r="BF349" s="64"/>
    </row>
    <row r="350" spans="1:58" ht="19">
      <c r="A350" s="69" t="s">
        <v>17</v>
      </c>
      <c r="C350" s="268"/>
      <c r="D350" s="106" t="s">
        <v>28</v>
      </c>
      <c r="E350" s="107"/>
      <c r="F350" s="30">
        <f t="shared" ref="F350:AG350" si="127">IFERROR(WEEKNUM(F351,2)-WEEKNUM(DATE(YEAR(F351),MONTH(F351),1),2)+1,"")</f>
        <v>1</v>
      </c>
      <c r="G350" s="30">
        <f t="shared" si="127"/>
        <v>1</v>
      </c>
      <c r="H350" s="30">
        <f t="shared" si="127"/>
        <v>1</v>
      </c>
      <c r="I350" s="30">
        <f t="shared" si="127"/>
        <v>1</v>
      </c>
      <c r="J350" s="30">
        <f t="shared" si="127"/>
        <v>1</v>
      </c>
      <c r="K350" s="30">
        <f t="shared" si="127"/>
        <v>1</v>
      </c>
      <c r="L350" s="30">
        <f t="shared" si="127"/>
        <v>1</v>
      </c>
      <c r="M350" s="30">
        <f t="shared" si="127"/>
        <v>2</v>
      </c>
      <c r="N350" s="30">
        <f t="shared" si="127"/>
        <v>2</v>
      </c>
      <c r="O350" s="30">
        <f t="shared" si="127"/>
        <v>2</v>
      </c>
      <c r="P350" s="30">
        <f t="shared" si="127"/>
        <v>2</v>
      </c>
      <c r="Q350" s="30">
        <f t="shared" si="127"/>
        <v>2</v>
      </c>
      <c r="R350" s="30">
        <f t="shared" si="127"/>
        <v>2</v>
      </c>
      <c r="S350" s="30">
        <f t="shared" si="127"/>
        <v>2</v>
      </c>
      <c r="T350" s="30">
        <f t="shared" si="127"/>
        <v>3</v>
      </c>
      <c r="U350" s="30">
        <f t="shared" si="127"/>
        <v>3</v>
      </c>
      <c r="V350" s="30">
        <f t="shared" si="127"/>
        <v>3</v>
      </c>
      <c r="W350" s="30">
        <f t="shared" si="127"/>
        <v>3</v>
      </c>
      <c r="X350" s="30">
        <f t="shared" si="127"/>
        <v>3</v>
      </c>
      <c r="Y350" s="30">
        <f t="shared" si="127"/>
        <v>3</v>
      </c>
      <c r="Z350" s="30">
        <f t="shared" si="127"/>
        <v>3</v>
      </c>
      <c r="AA350" s="30">
        <f t="shared" si="127"/>
        <v>4</v>
      </c>
      <c r="AB350" s="30">
        <f t="shared" si="127"/>
        <v>4</v>
      </c>
      <c r="AC350" s="30">
        <f t="shared" si="127"/>
        <v>4</v>
      </c>
      <c r="AD350" s="30">
        <f t="shared" si="127"/>
        <v>4</v>
      </c>
      <c r="AE350" s="30">
        <f t="shared" si="127"/>
        <v>4</v>
      </c>
      <c r="AF350" s="30">
        <f t="shared" si="127"/>
        <v>4</v>
      </c>
      <c r="AG350" s="30">
        <f t="shared" si="127"/>
        <v>4</v>
      </c>
      <c r="AH350" s="30">
        <f>IF(AH351="","",WEEKNUM(AH351,2)-WEEKNUM(DATE(YEAR(AH351),MONTH(AH351),1),2)+1)</f>
        <v>5</v>
      </c>
      <c r="AI350" s="30">
        <f>IF(AI351="","",WEEKNUM(AI351,2)-WEEKNUM(DATE(YEAR(AI351),MONTH(AI351),1),2)+1)</f>
        <v>5</v>
      </c>
      <c r="AJ350" s="31">
        <f>IF(AJ351="","",WEEKNUM(AJ351,2)-WEEKNUM(DATE(YEAR(AJ351),MONTH(AJ351),1),2)+1)</f>
        <v>5</v>
      </c>
      <c r="AL350" s="157" t="s">
        <v>100</v>
      </c>
      <c r="AM350" s="158"/>
      <c r="AN350" s="158"/>
      <c r="AO350" s="158"/>
      <c r="AP350" s="158"/>
      <c r="AQ350" s="142" t="s">
        <v>95</v>
      </c>
      <c r="AR350" s="151" t="s">
        <v>78</v>
      </c>
      <c r="AS350" s="151"/>
      <c r="AT350" s="151"/>
      <c r="AU350" s="151"/>
      <c r="AV350" s="142" t="s">
        <v>99</v>
      </c>
      <c r="AW350" s="142" t="s">
        <v>27</v>
      </c>
      <c r="AX350" s="146" t="s">
        <v>106</v>
      </c>
      <c r="AY350" s="148" t="s">
        <v>107</v>
      </c>
      <c r="BB350" s="18">
        <f t="shared" si="120"/>
        <v>342</v>
      </c>
      <c r="BC350" s="28"/>
      <c r="BD350" s="64"/>
      <c r="BE350" s="64"/>
      <c r="BF350" s="64"/>
    </row>
    <row r="351" spans="1:58" ht="19">
      <c r="A351" s="69" t="s">
        <v>17</v>
      </c>
      <c r="C351" s="268"/>
      <c r="D351" s="106" t="s">
        <v>2</v>
      </c>
      <c r="E351" s="107"/>
      <c r="F351" s="32">
        <f>F349</f>
        <v>46447</v>
      </c>
      <c r="G351" s="32">
        <f t="shared" ref="G351:AG351" si="128">IFERROR(F351+1,"")</f>
        <v>46448</v>
      </c>
      <c r="H351" s="32">
        <f t="shared" si="128"/>
        <v>46449</v>
      </c>
      <c r="I351" s="32">
        <f t="shared" si="128"/>
        <v>46450</v>
      </c>
      <c r="J351" s="32">
        <f t="shared" si="128"/>
        <v>46451</v>
      </c>
      <c r="K351" s="32">
        <f t="shared" si="128"/>
        <v>46452</v>
      </c>
      <c r="L351" s="32">
        <f t="shared" si="128"/>
        <v>46453</v>
      </c>
      <c r="M351" s="32">
        <f t="shared" si="128"/>
        <v>46454</v>
      </c>
      <c r="N351" s="32">
        <f t="shared" si="128"/>
        <v>46455</v>
      </c>
      <c r="O351" s="32">
        <f t="shared" si="128"/>
        <v>46456</v>
      </c>
      <c r="P351" s="32">
        <f t="shared" si="128"/>
        <v>46457</v>
      </c>
      <c r="Q351" s="32">
        <f t="shared" si="128"/>
        <v>46458</v>
      </c>
      <c r="R351" s="32">
        <f t="shared" si="128"/>
        <v>46459</v>
      </c>
      <c r="S351" s="32">
        <f t="shared" si="128"/>
        <v>46460</v>
      </c>
      <c r="T351" s="32">
        <f t="shared" si="128"/>
        <v>46461</v>
      </c>
      <c r="U351" s="32">
        <f t="shared" si="128"/>
        <v>46462</v>
      </c>
      <c r="V351" s="32">
        <f t="shared" si="128"/>
        <v>46463</v>
      </c>
      <c r="W351" s="32">
        <f t="shared" si="128"/>
        <v>46464</v>
      </c>
      <c r="X351" s="32">
        <f t="shared" si="128"/>
        <v>46465</v>
      </c>
      <c r="Y351" s="32">
        <f t="shared" si="128"/>
        <v>46466</v>
      </c>
      <c r="Z351" s="32">
        <f t="shared" si="128"/>
        <v>46467</v>
      </c>
      <c r="AA351" s="32">
        <f t="shared" si="128"/>
        <v>46468</v>
      </c>
      <c r="AB351" s="32">
        <f t="shared" si="128"/>
        <v>46469</v>
      </c>
      <c r="AC351" s="32">
        <f t="shared" si="128"/>
        <v>46470</v>
      </c>
      <c r="AD351" s="32">
        <f t="shared" si="128"/>
        <v>46471</v>
      </c>
      <c r="AE351" s="32">
        <f t="shared" si="128"/>
        <v>46472</v>
      </c>
      <c r="AF351" s="32">
        <f t="shared" si="128"/>
        <v>46473</v>
      </c>
      <c r="AG351" s="32">
        <f t="shared" si="128"/>
        <v>46474</v>
      </c>
      <c r="AH351" s="32">
        <f>IFERROR(IF(DAY(AG351+1)=1,"",AG351+1),"")</f>
        <v>46475</v>
      </c>
      <c r="AI351" s="32">
        <f>IFERROR(IF(AND(DAY(AG351+2)&gt;=1,DAY(AG351+2)&lt;=2),"",AG351+2),"")</f>
        <v>46476</v>
      </c>
      <c r="AJ351" s="33">
        <f>IFERROR(IF(AND(DAY(AG351+3)&gt;=1,DAY(AG351+3)&lt;=3),"",AG351+3),"")</f>
        <v>46477</v>
      </c>
      <c r="AL351" s="159"/>
      <c r="AM351" s="160"/>
      <c r="AN351" s="160"/>
      <c r="AO351" s="160"/>
      <c r="AP351" s="160"/>
      <c r="AQ351" s="143"/>
      <c r="AR351" s="150" t="s">
        <v>96</v>
      </c>
      <c r="AS351" s="150" t="s">
        <v>97</v>
      </c>
      <c r="AT351" s="150" t="s">
        <v>101</v>
      </c>
      <c r="AU351" s="150" t="s">
        <v>98</v>
      </c>
      <c r="AV351" s="152"/>
      <c r="AW351" s="143"/>
      <c r="AX351" s="143"/>
      <c r="AY351" s="149"/>
      <c r="BB351" s="18">
        <f t="shared" si="120"/>
        <v>343</v>
      </c>
      <c r="BC351" s="28"/>
      <c r="BD351" s="64"/>
      <c r="BE351" s="64"/>
      <c r="BF351" s="64"/>
    </row>
    <row r="352" spans="1:58" ht="19">
      <c r="A352" s="69" t="s">
        <v>17</v>
      </c>
      <c r="C352" s="268"/>
      <c r="D352" s="106" t="s">
        <v>3</v>
      </c>
      <c r="E352" s="107"/>
      <c r="F352" s="34" t="str">
        <f t="shared" ref="F352:AJ352" si="129">TEXT(F351,"aaa")</f>
        <v>月</v>
      </c>
      <c r="G352" s="34" t="str">
        <f t="shared" si="129"/>
        <v>火</v>
      </c>
      <c r="H352" s="34" t="str">
        <f t="shared" si="129"/>
        <v>水</v>
      </c>
      <c r="I352" s="34" t="str">
        <f t="shared" si="129"/>
        <v>木</v>
      </c>
      <c r="J352" s="34" t="str">
        <f t="shared" si="129"/>
        <v>金</v>
      </c>
      <c r="K352" s="34" t="str">
        <f t="shared" si="129"/>
        <v>土</v>
      </c>
      <c r="L352" s="34" t="str">
        <f t="shared" si="129"/>
        <v>日</v>
      </c>
      <c r="M352" s="34" t="str">
        <f t="shared" si="129"/>
        <v>月</v>
      </c>
      <c r="N352" s="34" t="str">
        <f t="shared" si="129"/>
        <v>火</v>
      </c>
      <c r="O352" s="34" t="str">
        <f t="shared" si="129"/>
        <v>水</v>
      </c>
      <c r="P352" s="34" t="str">
        <f t="shared" si="129"/>
        <v>木</v>
      </c>
      <c r="Q352" s="34" t="str">
        <f t="shared" si="129"/>
        <v>金</v>
      </c>
      <c r="R352" s="34" t="str">
        <f t="shared" si="129"/>
        <v>土</v>
      </c>
      <c r="S352" s="34" t="str">
        <f t="shared" si="129"/>
        <v>日</v>
      </c>
      <c r="T352" s="34" t="str">
        <f t="shared" si="129"/>
        <v>月</v>
      </c>
      <c r="U352" s="34" t="str">
        <f t="shared" si="129"/>
        <v>火</v>
      </c>
      <c r="V352" s="34" t="str">
        <f t="shared" si="129"/>
        <v>水</v>
      </c>
      <c r="W352" s="34" t="str">
        <f t="shared" si="129"/>
        <v>木</v>
      </c>
      <c r="X352" s="34" t="str">
        <f t="shared" si="129"/>
        <v>金</v>
      </c>
      <c r="Y352" s="34" t="str">
        <f t="shared" si="129"/>
        <v>土</v>
      </c>
      <c r="Z352" s="34" t="str">
        <f t="shared" si="129"/>
        <v>日</v>
      </c>
      <c r="AA352" s="34" t="str">
        <f t="shared" si="129"/>
        <v>月</v>
      </c>
      <c r="AB352" s="34" t="str">
        <f t="shared" si="129"/>
        <v>火</v>
      </c>
      <c r="AC352" s="34" t="str">
        <f t="shared" si="129"/>
        <v>水</v>
      </c>
      <c r="AD352" s="34" t="str">
        <f t="shared" si="129"/>
        <v>木</v>
      </c>
      <c r="AE352" s="34" t="str">
        <f t="shared" si="129"/>
        <v>金</v>
      </c>
      <c r="AF352" s="34" t="str">
        <f t="shared" si="129"/>
        <v>土</v>
      </c>
      <c r="AG352" s="34" t="str">
        <f t="shared" si="129"/>
        <v>日</v>
      </c>
      <c r="AH352" s="34" t="str">
        <f t="shared" si="129"/>
        <v>月</v>
      </c>
      <c r="AI352" s="34" t="str">
        <f t="shared" si="129"/>
        <v>火</v>
      </c>
      <c r="AJ352" s="35" t="str">
        <f t="shared" si="129"/>
        <v>水</v>
      </c>
      <c r="AL352" s="159"/>
      <c r="AM352" s="160"/>
      <c r="AN352" s="160"/>
      <c r="AO352" s="160"/>
      <c r="AP352" s="160"/>
      <c r="AQ352" s="143"/>
      <c r="AR352" s="143"/>
      <c r="AS352" s="150"/>
      <c r="AT352" s="143"/>
      <c r="AU352" s="143"/>
      <c r="AV352" s="152"/>
      <c r="AW352" s="143"/>
      <c r="AX352" s="143"/>
      <c r="AY352" s="149"/>
      <c r="BB352" s="18">
        <f t="shared" si="120"/>
        <v>344</v>
      </c>
      <c r="BC352" s="28"/>
      <c r="BD352" s="64"/>
      <c r="BE352" s="64"/>
      <c r="BF352" s="64"/>
    </row>
    <row r="353" spans="1:58" ht="19">
      <c r="A353" s="69" t="s">
        <v>17</v>
      </c>
      <c r="C353" s="268"/>
      <c r="D353" s="106" t="s">
        <v>8</v>
      </c>
      <c r="E353" s="107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7"/>
      <c r="AL353" s="159"/>
      <c r="AM353" s="160"/>
      <c r="AN353" s="160"/>
      <c r="AO353" s="160"/>
      <c r="AP353" s="160"/>
      <c r="AQ353" s="143"/>
      <c r="AR353" s="143"/>
      <c r="AS353" s="150"/>
      <c r="AT353" s="143"/>
      <c r="AU353" s="143"/>
      <c r="AV353" s="152"/>
      <c r="AW353" s="143"/>
      <c r="AX353" s="143"/>
      <c r="AY353" s="149"/>
      <c r="BB353" s="18">
        <f t="shared" si="120"/>
        <v>345</v>
      </c>
      <c r="BC353" s="28"/>
      <c r="BD353" s="64"/>
      <c r="BE353" s="64"/>
      <c r="BF353" s="64"/>
    </row>
    <row r="354" spans="1:58" ht="19">
      <c r="A354" s="69" t="s">
        <v>17</v>
      </c>
      <c r="C354" s="268"/>
      <c r="D354" s="163" t="s">
        <v>7</v>
      </c>
      <c r="E354" s="164"/>
      <c r="F354" s="120"/>
      <c r="G354" s="120"/>
      <c r="H354" s="120"/>
      <c r="I354" s="120"/>
      <c r="J354" s="120"/>
      <c r="K354" s="120"/>
      <c r="L354" s="120"/>
      <c r="M354" s="120"/>
      <c r="N354" s="120"/>
      <c r="O354" s="120"/>
      <c r="P354" s="120"/>
      <c r="Q354" s="120"/>
      <c r="R354" s="120"/>
      <c r="S354" s="120"/>
      <c r="T354" s="120"/>
      <c r="U354" s="120"/>
      <c r="V354" s="120"/>
      <c r="W354" s="120"/>
      <c r="X354" s="120"/>
      <c r="Y354" s="120" t="s">
        <v>72</v>
      </c>
      <c r="Z354" s="120"/>
      <c r="AA354" s="120"/>
      <c r="AB354" s="120"/>
      <c r="AC354" s="120"/>
      <c r="AD354" s="120"/>
      <c r="AE354" s="120"/>
      <c r="AF354" s="120"/>
      <c r="AG354" s="120"/>
      <c r="AH354" s="120"/>
      <c r="AI354" s="120"/>
      <c r="AJ354" s="123"/>
      <c r="AL354" s="159"/>
      <c r="AM354" s="160"/>
      <c r="AN354" s="160"/>
      <c r="AO354" s="160"/>
      <c r="AP354" s="160"/>
      <c r="AQ354" s="143"/>
      <c r="AR354" s="143"/>
      <c r="AS354" s="150"/>
      <c r="AT354" s="143"/>
      <c r="AU354" s="143"/>
      <c r="AV354" s="152"/>
      <c r="AW354" s="143"/>
      <c r="AX354" s="143"/>
      <c r="AY354" s="149"/>
      <c r="BB354" s="18">
        <f t="shared" si="120"/>
        <v>346</v>
      </c>
      <c r="BC354" s="28"/>
      <c r="BD354" s="64"/>
      <c r="BE354" s="64"/>
      <c r="BF354" s="64"/>
    </row>
    <row r="355" spans="1:58" ht="19">
      <c r="A355" s="69" t="s">
        <v>17</v>
      </c>
      <c r="C355" s="268"/>
      <c r="D355" s="165"/>
      <c r="E355" s="166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  <c r="AA355" s="121"/>
      <c r="AB355" s="121"/>
      <c r="AC355" s="121"/>
      <c r="AD355" s="121"/>
      <c r="AE355" s="121"/>
      <c r="AF355" s="121"/>
      <c r="AG355" s="121"/>
      <c r="AH355" s="121"/>
      <c r="AI355" s="121"/>
      <c r="AJ355" s="124"/>
      <c r="AL355" s="159"/>
      <c r="AM355" s="160"/>
      <c r="AN355" s="160"/>
      <c r="AO355" s="160"/>
      <c r="AP355" s="160"/>
      <c r="AQ355" s="144"/>
      <c r="AR355" s="144"/>
      <c r="AS355" s="144"/>
      <c r="AT355" s="144"/>
      <c r="AU355" s="144"/>
      <c r="AV355" s="144"/>
      <c r="AW355" s="144"/>
      <c r="AX355" s="143"/>
      <c r="AY355" s="149"/>
      <c r="BB355" s="18">
        <f t="shared" si="120"/>
        <v>347</v>
      </c>
      <c r="BC355" s="28"/>
      <c r="BD355" s="64"/>
      <c r="BE355" s="64"/>
      <c r="BF355" s="64"/>
    </row>
    <row r="356" spans="1:58" ht="19">
      <c r="A356" s="69" t="s">
        <v>17</v>
      </c>
      <c r="C356" s="268"/>
      <c r="D356" s="165"/>
      <c r="E356" s="166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  <c r="AA356" s="121"/>
      <c r="AB356" s="121"/>
      <c r="AC356" s="121"/>
      <c r="AD356" s="121"/>
      <c r="AE356" s="121"/>
      <c r="AF356" s="121"/>
      <c r="AG356" s="121"/>
      <c r="AH356" s="121"/>
      <c r="AI356" s="121"/>
      <c r="AJ356" s="124"/>
      <c r="AL356" s="161"/>
      <c r="AM356" s="162"/>
      <c r="AN356" s="162"/>
      <c r="AO356" s="162"/>
      <c r="AP356" s="162"/>
      <c r="AQ356" s="145"/>
      <c r="AR356" s="145"/>
      <c r="AS356" s="145"/>
      <c r="AT356" s="145"/>
      <c r="AU356" s="145"/>
      <c r="AV356" s="145"/>
      <c r="AW356" s="145"/>
      <c r="AX356" s="143"/>
      <c r="AY356" s="149"/>
      <c r="BB356" s="18">
        <f t="shared" si="120"/>
        <v>348</v>
      </c>
      <c r="BC356" s="28"/>
      <c r="BD356" s="64"/>
      <c r="BE356" s="64"/>
      <c r="BF356" s="64"/>
    </row>
    <row r="357" spans="1:58" ht="19">
      <c r="A357" s="69" t="s">
        <v>17</v>
      </c>
      <c r="C357" s="268"/>
      <c r="D357" s="165"/>
      <c r="E357" s="166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  <c r="AA357" s="121"/>
      <c r="AB357" s="121"/>
      <c r="AC357" s="121"/>
      <c r="AD357" s="121"/>
      <c r="AE357" s="121"/>
      <c r="AF357" s="121"/>
      <c r="AG357" s="121"/>
      <c r="AH357" s="121"/>
      <c r="AI357" s="121"/>
      <c r="AJ357" s="124"/>
      <c r="AL357" s="126"/>
      <c r="AM357" s="127"/>
      <c r="AN357" s="127"/>
      <c r="AO357" s="127"/>
      <c r="AP357" s="127"/>
      <c r="AQ357" s="55" t="s">
        <v>30</v>
      </c>
      <c r="AR357" s="55" t="s">
        <v>17</v>
      </c>
      <c r="AS357" s="55" t="s">
        <v>12</v>
      </c>
      <c r="AT357" s="55" t="s">
        <v>149</v>
      </c>
      <c r="AU357" s="55" t="s">
        <v>14</v>
      </c>
      <c r="AV357" s="55" t="s">
        <v>20</v>
      </c>
      <c r="AW357" s="55" t="s">
        <v>34</v>
      </c>
      <c r="AX357" s="147"/>
      <c r="AY357" s="149"/>
      <c r="BB357" s="18">
        <f t="shared" si="120"/>
        <v>349</v>
      </c>
      <c r="BC357" s="28"/>
      <c r="BD357" s="64"/>
      <c r="BE357" s="64"/>
      <c r="BF357" s="64"/>
    </row>
    <row r="358" spans="1:58" ht="19">
      <c r="A358" s="69" t="s">
        <v>17</v>
      </c>
      <c r="C358" s="268"/>
      <c r="D358" s="165"/>
      <c r="E358" s="166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  <c r="AA358" s="121"/>
      <c r="AB358" s="121"/>
      <c r="AC358" s="121"/>
      <c r="AD358" s="121"/>
      <c r="AE358" s="121"/>
      <c r="AF358" s="121"/>
      <c r="AG358" s="121"/>
      <c r="AH358" s="121"/>
      <c r="AI358" s="121"/>
      <c r="AJ358" s="124"/>
      <c r="AL358" s="128" t="s">
        <v>102</v>
      </c>
      <c r="AM358" s="129"/>
      <c r="AN358" s="110">
        <v>1</v>
      </c>
      <c r="AO358" s="109"/>
      <c r="AP358" s="109"/>
      <c r="AQ358" s="56">
        <f>IF(COUNTIF(F362:AJ362,"")=31,0,COUNTIFS(F350:AJ350,AN358,F362:AJ362,"")+COUNTIFS(F350:AJ350,AN358,F362:AJ362,"■")+COUNTIFS(F350:AJ350,AN358,F362:AJ362,"★")+COUNTIFS(F350:AJ350,AN358,F362:AJ362,"▲")+COUNTIFS(F350:AJ350,AN358,F362:AJ362,"◎"))</f>
        <v>0</v>
      </c>
      <c r="AR358" s="56">
        <f>IF(COUNTIF(F362:AJ362,"")=31,0,COUNTIFS(F350:AJ350,AN358,F362:AJ362,"■"))</f>
        <v>0</v>
      </c>
      <c r="AS358" s="56">
        <f>IF(COUNTIF(F362:AJ362,"")=31,0,COUNTIFS(F350:AJ350,AN358,F362:AJ362,"★"))</f>
        <v>0</v>
      </c>
      <c r="AT358" s="56">
        <f>IF(COUNTIF(F362:AJ362,"")=31,0,COUNTIFS(F350:AJ350,AN358,F362:AJ362,"▲"))</f>
        <v>0</v>
      </c>
      <c r="AU358" s="56">
        <f>IF(COUNTIF(F362:AJ362,"")=31,0,COUNTIFS(F350:AJ350,AN358,F362:AJ362,"◎"))</f>
        <v>0</v>
      </c>
      <c r="AV358" s="56">
        <f t="shared" ref="AV358:AV363" si="130">SUM(AR358,AS358,AT358,AU358)</f>
        <v>0</v>
      </c>
      <c r="AW358" s="57" t="str">
        <f t="shared" ref="AW358:AW365" si="131">IFERROR(ROUNDDOWN(AV358/AQ358,3),"***")</f>
        <v>***</v>
      </c>
      <c r="AX358" s="36"/>
      <c r="AY358" s="140" t="str">
        <f>IF(COUNTA(AX358:AX363)=0,"",IF(AND(COUNTIF(AX358:AX363,"○")=0,COUNTIF(AX358:AX363,"×")=0),"－",IF(COUNTIF(AX358:AX363,"×")&gt;=1,"×","○")))</f>
        <v/>
      </c>
      <c r="BB358" s="92">
        <f t="shared" si="120"/>
        <v>350</v>
      </c>
      <c r="BC358" s="93" t="str">
        <f>IF(COUNTIF(F362:AJ362,"")=31,"",F349)</f>
        <v/>
      </c>
      <c r="BD358" s="94" t="str">
        <f>AY358</f>
        <v/>
      </c>
      <c r="BE358" s="95" t="str">
        <f>IF(AY364=0,"",AY364)</f>
        <v/>
      </c>
      <c r="BF358" s="95" t="str">
        <f>IF(AY365=0,"",AY365)</f>
        <v/>
      </c>
    </row>
    <row r="359" spans="1:58" ht="19">
      <c r="A359" s="69" t="s">
        <v>17</v>
      </c>
      <c r="C359" s="268"/>
      <c r="D359" s="165"/>
      <c r="E359" s="166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  <c r="AA359" s="121"/>
      <c r="AB359" s="121"/>
      <c r="AC359" s="121"/>
      <c r="AD359" s="121"/>
      <c r="AE359" s="121"/>
      <c r="AF359" s="121"/>
      <c r="AG359" s="121"/>
      <c r="AH359" s="121"/>
      <c r="AI359" s="121"/>
      <c r="AJ359" s="124"/>
      <c r="AL359" s="130"/>
      <c r="AM359" s="129"/>
      <c r="AN359" s="108">
        <v>2</v>
      </c>
      <c r="AO359" s="109"/>
      <c r="AP359" s="109"/>
      <c r="AQ359" s="56">
        <f>IF(COUNTIF(F362:AJ362,"")=31,0,COUNTIFS(F350:AJ350,AN359,F362:AJ362,"")+COUNTIFS(F350:AJ350,AN359,F362:AJ362,"■")+COUNTIFS(F350:AJ350,AN359,F362:AJ362,"★")+COUNTIFS(F350:AJ350,AN359,F362:AJ362,"▲")+COUNTIFS(F350:AJ350,AN359,F362:AJ362,"◎"))</f>
        <v>0</v>
      </c>
      <c r="AR359" s="56">
        <f>IF(COUNTIF(F362:AJ362,"")=31,0,COUNTIFS(F350:AJ350,AN359,F362:AJ362,"■"))</f>
        <v>0</v>
      </c>
      <c r="AS359" s="56">
        <f>IF(COUNTIF(F362:AJ362,"")=31,0,COUNTIFS(F350:AJ350,AN359,F362:AJ362,"★"))</f>
        <v>0</v>
      </c>
      <c r="AT359" s="56">
        <f>IF(COUNTIF(F362:AJ362,"")=31,0,COUNTIFS(F350:AJ350,AN359,F362:AJ362,"▲"))</f>
        <v>0</v>
      </c>
      <c r="AU359" s="56">
        <f>IF(COUNTIF(F362:AJ362,"")=31,0,COUNTIFS(F350:AJ350,AN359,F362:AJ362,"◎"))</f>
        <v>0</v>
      </c>
      <c r="AV359" s="56">
        <f t="shared" si="130"/>
        <v>0</v>
      </c>
      <c r="AW359" s="57" t="str">
        <f t="shared" si="131"/>
        <v>***</v>
      </c>
      <c r="AX359" s="36"/>
      <c r="AY359" s="141"/>
      <c r="BB359" s="18">
        <f t="shared" si="120"/>
        <v>351</v>
      </c>
      <c r="BC359" s="28"/>
      <c r="BD359" s="73"/>
      <c r="BE359" s="64"/>
      <c r="BF359" s="64"/>
    </row>
    <row r="360" spans="1:58" ht="19">
      <c r="A360" s="69" t="s">
        <v>17</v>
      </c>
      <c r="D360" s="167"/>
      <c r="E360" s="168"/>
      <c r="F360" s="122"/>
      <c r="G360" s="122"/>
      <c r="H360" s="122"/>
      <c r="I360" s="122"/>
      <c r="J360" s="122"/>
      <c r="K360" s="122"/>
      <c r="L360" s="122"/>
      <c r="M360" s="122"/>
      <c r="N360" s="122"/>
      <c r="O360" s="122"/>
      <c r="P360" s="122"/>
      <c r="Q360" s="122"/>
      <c r="R360" s="122"/>
      <c r="S360" s="122"/>
      <c r="T360" s="122"/>
      <c r="U360" s="122"/>
      <c r="V360" s="122"/>
      <c r="W360" s="122"/>
      <c r="X360" s="122"/>
      <c r="Y360" s="122"/>
      <c r="Z360" s="122"/>
      <c r="AA360" s="122"/>
      <c r="AB360" s="122"/>
      <c r="AC360" s="122"/>
      <c r="AD360" s="122"/>
      <c r="AE360" s="122"/>
      <c r="AF360" s="122"/>
      <c r="AG360" s="122"/>
      <c r="AH360" s="122"/>
      <c r="AI360" s="122"/>
      <c r="AJ360" s="125"/>
      <c r="AL360" s="130"/>
      <c r="AM360" s="129"/>
      <c r="AN360" s="110">
        <v>3</v>
      </c>
      <c r="AO360" s="109"/>
      <c r="AP360" s="109"/>
      <c r="AQ360" s="56">
        <f>IF(COUNTIF(F362:AJ362,"")=31,0,COUNTIFS(F350:AJ350,AN360,F362:AJ362,"")+COUNTIFS(F350:AJ350,AN360,F362:AJ362,"■")+COUNTIFS(F350:AJ350,AN360,F362:AJ362,"★")+COUNTIFS(F350:AJ350,AN360,F362:AJ362,"▲")+COUNTIFS(F352:AJ352,AN360,F362:AJ362,"◎"))</f>
        <v>0</v>
      </c>
      <c r="AR360" s="56">
        <f>IF(COUNTIF(F362:AJ362,"")=31,0,COUNTIFS(F350:AJ350,AN360,F362:AJ362,"■"))</f>
        <v>0</v>
      </c>
      <c r="AS360" s="56">
        <f>IF(COUNTIF(F362:AJ362,"")=31,0,COUNTIFS(F350:AJ350,AN360,F362:AJ362,"★"))</f>
        <v>0</v>
      </c>
      <c r="AT360" s="56">
        <f>IF(COUNTIF(F362:AJ362,"")=31,0,COUNTIFS(F350:AJ350,AN360,F362:AJ362,"▲"))</f>
        <v>0</v>
      </c>
      <c r="AU360" s="56">
        <f>IF(COUNTIF(F362:AJ362,"")=31,0,COUNTIFS(F350:AJ350,AN360,F362:AJ362,"◎"))</f>
        <v>0</v>
      </c>
      <c r="AV360" s="56">
        <f t="shared" si="130"/>
        <v>0</v>
      </c>
      <c r="AW360" s="57" t="str">
        <f t="shared" si="131"/>
        <v>***</v>
      </c>
      <c r="AX360" s="36"/>
      <c r="AY360" s="141"/>
      <c r="BB360" s="18">
        <f t="shared" si="120"/>
        <v>352</v>
      </c>
      <c r="BC360" s="28"/>
      <c r="BD360" s="73"/>
      <c r="BE360" s="64"/>
      <c r="BF360" s="64"/>
    </row>
    <row r="361" spans="1:58" ht="19">
      <c r="A361" s="69" t="s">
        <v>17</v>
      </c>
      <c r="D361" s="106" t="s">
        <v>4</v>
      </c>
      <c r="E361" s="107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8"/>
      <c r="AC361" s="36"/>
      <c r="AD361" s="36"/>
      <c r="AE361" s="36"/>
      <c r="AF361" s="36"/>
      <c r="AG361" s="36"/>
      <c r="AH361" s="36"/>
      <c r="AI361" s="36"/>
      <c r="AJ361" s="37"/>
      <c r="AL361" s="130"/>
      <c r="AM361" s="129"/>
      <c r="AN361" s="108">
        <v>4</v>
      </c>
      <c r="AO361" s="109"/>
      <c r="AP361" s="109"/>
      <c r="AQ361" s="56">
        <f>IF(COUNTIF(F362:AJ362,"")=31,0,COUNTIFS(F350:AJ350,AN361,F362:AJ362,"")+COUNTIFS(F350:AJ350,AN361,F362:AJ362,"■")+COUNTIFS(F350:AJ350,AN361,F362:AJ362,"★")+COUNTIFS(F350:AJ350,AN361,F362:AJ362,"▲")+COUNTIFS(F350:AJ350,AN361,F362:AJ362,"◎"))</f>
        <v>0</v>
      </c>
      <c r="AR361" s="56">
        <f>IF(COUNTIF(F362:AJ362,"")=31,0,COUNTIFS(F350:AJ350,AN361,F362:AJ362,"■"))</f>
        <v>0</v>
      </c>
      <c r="AS361" s="56">
        <f>COUNTIFS(F350:AJ350,AN361,F362:AJ362,"★")</f>
        <v>0</v>
      </c>
      <c r="AT361" s="56">
        <f>IF(COUNTIF(F362:AJ362,"")=31,0,COUNTIFS(F350:AJ350,AN361,F362:AJ362,"▲"))</f>
        <v>0</v>
      </c>
      <c r="AU361" s="56">
        <f>COUNTIFS(F350:AJ350,AN361,F362:AJ362,"◎")</f>
        <v>0</v>
      </c>
      <c r="AV361" s="56">
        <f t="shared" si="130"/>
        <v>0</v>
      </c>
      <c r="AW361" s="57" t="str">
        <f t="shared" si="131"/>
        <v>***</v>
      </c>
      <c r="AX361" s="36"/>
      <c r="AY361" s="141"/>
      <c r="BB361" s="18">
        <f t="shared" si="120"/>
        <v>353</v>
      </c>
      <c r="BC361" s="28"/>
      <c r="BD361" s="73"/>
      <c r="BE361" s="64"/>
      <c r="BF361" s="64"/>
    </row>
    <row r="362" spans="1:58" ht="19">
      <c r="A362" s="69" t="s">
        <v>17</v>
      </c>
      <c r="D362" s="106" t="s">
        <v>5</v>
      </c>
      <c r="E362" s="107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40"/>
      <c r="AL362" s="130"/>
      <c r="AM362" s="129"/>
      <c r="AN362" s="110">
        <v>5</v>
      </c>
      <c r="AO362" s="109"/>
      <c r="AP362" s="109"/>
      <c r="AQ362" s="56">
        <f>IF(COUNTIF(F362:AJ362,"")=31,0,COUNTIFS(F350:AJ350,AN362,F362:AJ362,"")+COUNTIFS(F350:AJ350,AN362,F362:AJ362,"■")+COUNTIFS(F350:AJ350,AN362,F362:AJ362,"★")+COUNTIFS(F350:AJ350,AN362,F362:AJ362,"▲")+COUNTIFS(F350:AJ350,AN362,F362:AJ362,"◎"))</f>
        <v>0</v>
      </c>
      <c r="AR362" s="56">
        <f>IF(COUNTIF(F362:AJ362,"")=31,0,COUNTIFS(F350:AJ350,AN362,F362:AJ362,"■"))</f>
        <v>0</v>
      </c>
      <c r="AS362" s="56">
        <f>IF(COUNTIF(F362:AJ362,"")=31,0,COUNTIFS(F350:AJ350,AN362,F362:AJ362,"★"))</f>
        <v>0</v>
      </c>
      <c r="AT362" s="56">
        <f>IF(COUNTIF(F362:AJ362,"")=31,0,COUNTIFS(F350:AJ350,AN362,F362:AJ362,"▲"))</f>
        <v>0</v>
      </c>
      <c r="AU362" s="56">
        <f>IF(COUNTIF(F362:AJ362,"")=31,0,COUNTIFS(F350:AJ350,AN362,F362:AJ362,"◎"))</f>
        <v>0</v>
      </c>
      <c r="AV362" s="56">
        <f t="shared" si="130"/>
        <v>0</v>
      </c>
      <c r="AW362" s="57" t="str">
        <f t="shared" si="131"/>
        <v>***</v>
      </c>
      <c r="AX362" s="36"/>
      <c r="AY362" s="141"/>
      <c r="BB362" s="18">
        <f t="shared" si="120"/>
        <v>354</v>
      </c>
      <c r="BC362" s="28"/>
      <c r="BD362" s="73"/>
      <c r="BE362" s="64"/>
      <c r="BF362" s="64"/>
    </row>
    <row r="363" spans="1:58" ht="19">
      <c r="A363" s="69" t="s">
        <v>17</v>
      </c>
      <c r="D363" s="111" t="s">
        <v>0</v>
      </c>
      <c r="E363" s="207"/>
      <c r="F363" s="117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  <c r="AA363" s="118"/>
      <c r="AB363" s="118"/>
      <c r="AC363" s="118"/>
      <c r="AD363" s="118"/>
      <c r="AE363" s="118"/>
      <c r="AF363" s="118"/>
      <c r="AG363" s="118"/>
      <c r="AH363" s="118"/>
      <c r="AI363" s="118"/>
      <c r="AJ363" s="119"/>
      <c r="AK363" s="42"/>
      <c r="AL363" s="130"/>
      <c r="AM363" s="129"/>
      <c r="AN363" s="108">
        <v>6</v>
      </c>
      <c r="AO363" s="109"/>
      <c r="AP363" s="109"/>
      <c r="AQ363" s="56">
        <f>IF(COUNTIF(F362:AJ362,"")=31,0,COUNTIFS(F350:AJ350,AN363,F362:AJ362,"")+COUNTIFS(F350:AJ350,AN363,F362:AJ362,"■")+COUNTIFS(F350:AJ350,AN363,F362:AJ362,"★")+COUNTIFS(F350:AJ350,AN363,F362:AJ362,"▲")+COUNTIFS(F350:AJ350,AN363,F362:AJ362,"◎"))</f>
        <v>0</v>
      </c>
      <c r="AR363" s="56">
        <f>IF(COUNTIF(F362:AJ362,"")=31,0,COUNTIFS(F350:AJ350,AN363,F362:AJ362,"■"))</f>
        <v>0</v>
      </c>
      <c r="AS363" s="56">
        <f>IF(COUNTIF(F362:AJ362,"")=31,0,COUNTIFS(F350:AJ350,AN363,F362:AJ362,"★"))</f>
        <v>0</v>
      </c>
      <c r="AT363" s="56">
        <f>IF(COUNTIF(F362:AJ362,"")=31,0,COUNTIFS(F350:AJ350,AN363,F362:AJ362,"▲"))</f>
        <v>0</v>
      </c>
      <c r="AU363" s="56">
        <f>IF(COUNTIF(F362:AJ362,"")=31,0,COUNTIFS(F350:AJ350,AN363,F362:AJ362,"◎"))</f>
        <v>0</v>
      </c>
      <c r="AV363" s="56">
        <f t="shared" si="130"/>
        <v>0</v>
      </c>
      <c r="AW363" s="57" t="str">
        <f t="shared" si="131"/>
        <v>***</v>
      </c>
      <c r="AX363" s="36"/>
      <c r="AY363" s="141"/>
      <c r="BB363" s="18">
        <f t="shared" si="120"/>
        <v>355</v>
      </c>
      <c r="BC363" s="28"/>
      <c r="BD363" s="73"/>
      <c r="BE363" s="64"/>
      <c r="BF363" s="64"/>
    </row>
    <row r="364" spans="1:58" ht="19">
      <c r="A364" s="69" t="s">
        <v>17</v>
      </c>
      <c r="C364" s="268"/>
      <c r="D364" s="208"/>
      <c r="E364" s="210"/>
      <c r="F364" s="131"/>
      <c r="G364" s="132"/>
      <c r="H364" s="132"/>
      <c r="I364" s="132"/>
      <c r="J364" s="132"/>
      <c r="K364" s="132"/>
      <c r="L364" s="132"/>
      <c r="M364" s="132"/>
      <c r="N364" s="132"/>
      <c r="O364" s="132"/>
      <c r="P364" s="132"/>
      <c r="Q364" s="132"/>
      <c r="R364" s="132"/>
      <c r="S364" s="132"/>
      <c r="T364" s="132"/>
      <c r="U364" s="132"/>
      <c r="V364" s="132"/>
      <c r="W364" s="132"/>
      <c r="X364" s="132"/>
      <c r="Y364" s="132"/>
      <c r="Z364" s="132"/>
      <c r="AA364" s="132"/>
      <c r="AB364" s="132"/>
      <c r="AC364" s="132"/>
      <c r="AD364" s="132"/>
      <c r="AE364" s="132"/>
      <c r="AF364" s="132"/>
      <c r="AG364" s="132"/>
      <c r="AH364" s="132"/>
      <c r="AI364" s="132"/>
      <c r="AJ364" s="133"/>
      <c r="AK364" s="42"/>
      <c r="AL364" s="106" t="s">
        <v>32</v>
      </c>
      <c r="AM364" s="107"/>
      <c r="AN364" s="107"/>
      <c r="AO364" s="109"/>
      <c r="AP364" s="109"/>
      <c r="AQ364" s="56">
        <f t="shared" ref="AQ364" si="132">SUM(AQ358:AQ363)</f>
        <v>0</v>
      </c>
      <c r="AR364" s="56">
        <f t="shared" ref="AR364" si="133">SUM(AR358:AR363)</f>
        <v>0</v>
      </c>
      <c r="AS364" s="56">
        <f t="shared" ref="AS364" si="134">SUM(AS358:AS363)</f>
        <v>0</v>
      </c>
      <c r="AT364" s="56">
        <f t="shared" ref="AT364" si="135">SUM(AT358:AT363)</f>
        <v>0</v>
      </c>
      <c r="AU364" s="56">
        <f t="shared" ref="AU364" si="136">SUM(AU358:AU363)</f>
        <v>0</v>
      </c>
      <c r="AV364" s="56">
        <f t="shared" ref="AV364" si="137">SUM(AV358:AV363)</f>
        <v>0</v>
      </c>
      <c r="AW364" s="57" t="str">
        <f t="shared" si="131"/>
        <v>***</v>
      </c>
      <c r="AX364" s="62"/>
      <c r="AY364" s="37"/>
      <c r="BB364" s="18">
        <f t="shared" si="120"/>
        <v>356</v>
      </c>
      <c r="BC364" s="28"/>
      <c r="BD364" s="64"/>
      <c r="BE364" s="64"/>
      <c r="BF364" s="64"/>
    </row>
    <row r="365" spans="1:58" ht="19.5" thickBot="1">
      <c r="A365" s="69" t="s">
        <v>17</v>
      </c>
      <c r="C365" s="268"/>
      <c r="D365" s="211"/>
      <c r="E365" s="213"/>
      <c r="F365" s="134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5"/>
      <c r="AI365" s="135"/>
      <c r="AJ365" s="136"/>
      <c r="AK365" s="43"/>
      <c r="AL365" s="137" t="s">
        <v>31</v>
      </c>
      <c r="AM365" s="138"/>
      <c r="AN365" s="138"/>
      <c r="AO365" s="139"/>
      <c r="AP365" s="139"/>
      <c r="AQ365" s="58">
        <f>IF(COUNTIF(F362:AJ362,"")=31,0,AQ334+AQ364)</f>
        <v>0</v>
      </c>
      <c r="AR365" s="58">
        <f>IF(COUNTIF(F362:AJ362,"")=31,0,AR334+AR364)</f>
        <v>0</v>
      </c>
      <c r="AS365" s="58">
        <f>IF(COUNTIF(F362:AJ362,"")=31,0,AS334+AS364)</f>
        <v>0</v>
      </c>
      <c r="AT365" s="58">
        <f>IF(COUNTIF(F362:AJ362,"")=31,0,AT334+AT364)</f>
        <v>0</v>
      </c>
      <c r="AU365" s="58">
        <f>IF(COUNTIF(F362:AJ362,"")=31,0,AU334+AU364)</f>
        <v>0</v>
      </c>
      <c r="AV365" s="58">
        <f>IF(COUNTIF(F362:AJ362,"")=31,0,AV334+AV364)</f>
        <v>0</v>
      </c>
      <c r="AW365" s="59" t="str">
        <f t="shared" si="131"/>
        <v>***</v>
      </c>
      <c r="AX365" s="63"/>
      <c r="AY365" s="60"/>
      <c r="BB365" s="18">
        <f t="shared" si="120"/>
        <v>357</v>
      </c>
      <c r="BC365" s="28"/>
      <c r="BD365" s="64"/>
      <c r="BE365" s="64"/>
      <c r="BF365" s="64"/>
    </row>
    <row r="366" spans="1:58" ht="14">
      <c r="A366" s="74" t="s">
        <v>17</v>
      </c>
      <c r="C366" s="268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6"/>
      <c r="AQ366" s="46"/>
      <c r="AR366" s="46"/>
      <c r="AS366" s="46"/>
      <c r="AT366" s="46"/>
      <c r="AU366" s="46"/>
      <c r="AV366" s="46"/>
      <c r="AW366" s="46"/>
      <c r="AX366" s="46"/>
      <c r="AY366" s="46"/>
      <c r="BB366" s="18">
        <f t="shared" si="120"/>
        <v>358</v>
      </c>
      <c r="BC366" s="28"/>
      <c r="BD366" s="64"/>
      <c r="BE366" s="64"/>
      <c r="BF366" s="64"/>
    </row>
    <row r="367" spans="1:58" ht="14">
      <c r="A367" s="74" t="s">
        <v>17</v>
      </c>
      <c r="B367" s="75"/>
      <c r="C367" s="268"/>
      <c r="D367" s="79" t="s">
        <v>146</v>
      </c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  <c r="AM367" s="80"/>
      <c r="AN367" s="80"/>
      <c r="AO367" s="80"/>
      <c r="AP367" s="80"/>
      <c r="AQ367" s="80"/>
      <c r="AR367" s="80"/>
      <c r="AS367" s="80"/>
      <c r="AT367" s="80"/>
      <c r="AU367" s="80"/>
      <c r="AV367" s="80"/>
      <c r="AW367" s="80"/>
      <c r="AX367" s="80"/>
      <c r="AY367" s="80"/>
      <c r="BB367" s="18">
        <f t="shared" si="120"/>
        <v>359</v>
      </c>
      <c r="BC367" s="28"/>
      <c r="BD367" s="64"/>
      <c r="BE367" s="64"/>
      <c r="BF367" s="64"/>
    </row>
    <row r="368" spans="1:58" ht="14">
      <c r="A368" s="74" t="s">
        <v>17</v>
      </c>
      <c r="B368" s="75"/>
      <c r="C368" s="268"/>
      <c r="D368" s="79" t="s">
        <v>147</v>
      </c>
      <c r="E368" s="80"/>
      <c r="F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  <c r="AL368" s="80"/>
      <c r="AM368" s="80"/>
      <c r="AN368" s="80"/>
      <c r="AO368" s="80"/>
      <c r="AP368" s="80"/>
      <c r="AQ368" s="80"/>
      <c r="AR368" s="80"/>
      <c r="AS368" s="80"/>
      <c r="AT368" s="80"/>
      <c r="AU368" s="80"/>
      <c r="AV368" s="80"/>
      <c r="AW368" s="80"/>
      <c r="AX368" s="80"/>
      <c r="AY368" s="80"/>
      <c r="BB368" s="18">
        <f t="shared" si="120"/>
        <v>360</v>
      </c>
      <c r="BC368" s="28"/>
      <c r="BD368" s="64"/>
      <c r="BE368" s="64"/>
      <c r="BF368" s="64"/>
    </row>
    <row r="369" spans="1:58" ht="14">
      <c r="A369" s="74" t="s">
        <v>17</v>
      </c>
      <c r="B369" s="75"/>
      <c r="C369" s="268"/>
      <c r="D369" s="79" t="s">
        <v>139</v>
      </c>
      <c r="E369" s="85"/>
      <c r="F369" s="85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80"/>
      <c r="AN369" s="80"/>
      <c r="AO369" s="80"/>
      <c r="AP369" s="80"/>
      <c r="AQ369" s="80"/>
      <c r="AR369" s="80"/>
      <c r="AS369" s="80"/>
      <c r="AT369" s="80"/>
      <c r="AU369" s="80"/>
      <c r="AV369" s="80"/>
      <c r="AW369" s="80"/>
      <c r="AX369" s="80"/>
      <c r="AY369" s="80"/>
      <c r="BB369" s="18">
        <f t="shared" si="120"/>
        <v>361</v>
      </c>
      <c r="BC369" s="28"/>
      <c r="BD369" s="64"/>
      <c r="BE369" s="64"/>
      <c r="BF369" s="64"/>
    </row>
    <row r="370" spans="1:58" ht="14">
      <c r="A370" s="74" t="s">
        <v>17</v>
      </c>
      <c r="B370" s="75"/>
      <c r="C370" s="268"/>
      <c r="D370" s="80" t="s">
        <v>150</v>
      </c>
      <c r="E370" s="80"/>
      <c r="F370" s="80"/>
      <c r="I370" s="80"/>
      <c r="J370" s="80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BB370" s="18">
        <f t="shared" si="120"/>
        <v>362</v>
      </c>
      <c r="BC370" s="28"/>
      <c r="BD370" s="64"/>
      <c r="BE370" s="64"/>
      <c r="BF370" s="64"/>
    </row>
    <row r="371" spans="1:58" s="75" customFormat="1" ht="14">
      <c r="A371" s="74" t="s">
        <v>17</v>
      </c>
      <c r="C371" s="268"/>
      <c r="D371" s="79" t="s">
        <v>93</v>
      </c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  <c r="AB371" s="83"/>
      <c r="AC371" s="79"/>
      <c r="AD371" s="79"/>
      <c r="AE371" s="79"/>
      <c r="AF371" s="79"/>
      <c r="AG371" s="79"/>
      <c r="AH371" s="79"/>
      <c r="AI371" s="79"/>
      <c r="AJ371" s="79"/>
      <c r="AK371" s="84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BB371" s="76">
        <f t="shared" si="120"/>
        <v>363</v>
      </c>
      <c r="BC371" s="77"/>
      <c r="BD371" s="78"/>
      <c r="BE371" s="78"/>
      <c r="BF371" s="78"/>
    </row>
    <row r="372" spans="1:58" s="75" customFormat="1" ht="14">
      <c r="A372" s="74" t="s">
        <v>17</v>
      </c>
      <c r="C372" s="268"/>
      <c r="D372" s="89" t="s">
        <v>129</v>
      </c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87"/>
      <c r="BB372" s="76">
        <f t="shared" si="120"/>
        <v>364</v>
      </c>
      <c r="BC372" s="77"/>
      <c r="BD372" s="78"/>
      <c r="BE372" s="78"/>
      <c r="BF372" s="78"/>
    </row>
    <row r="373" spans="1:58" s="75" customFormat="1" ht="14">
      <c r="A373" s="74" t="s">
        <v>17</v>
      </c>
      <c r="C373" s="268"/>
      <c r="D373" s="89" t="s">
        <v>130</v>
      </c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87"/>
      <c r="BB373" s="76">
        <f t="shared" si="120"/>
        <v>365</v>
      </c>
      <c r="BC373" s="77"/>
      <c r="BD373" s="78"/>
      <c r="BE373" s="78"/>
      <c r="BF373" s="78"/>
    </row>
    <row r="374" spans="1:58" s="75" customFormat="1" ht="14">
      <c r="A374" s="74" t="s">
        <v>17</v>
      </c>
      <c r="C374" s="268"/>
      <c r="D374" s="89" t="s">
        <v>163</v>
      </c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87"/>
      <c r="BB374" s="76">
        <f t="shared" si="120"/>
        <v>366</v>
      </c>
      <c r="BC374" s="77"/>
      <c r="BD374" s="78"/>
      <c r="BE374" s="78"/>
      <c r="BF374" s="78"/>
    </row>
    <row r="375" spans="1:58" ht="14">
      <c r="A375" s="74" t="s">
        <v>17</v>
      </c>
      <c r="B375" s="75"/>
      <c r="C375" s="268"/>
      <c r="D375" s="79" t="s">
        <v>94</v>
      </c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  <c r="AM375" s="80"/>
      <c r="AN375" s="80"/>
      <c r="AO375" s="80"/>
      <c r="AP375" s="80"/>
      <c r="AQ375" s="80"/>
      <c r="AR375" s="80"/>
      <c r="AS375" s="80"/>
      <c r="AT375" s="80"/>
      <c r="AU375" s="80"/>
      <c r="AV375" s="80"/>
      <c r="AW375" s="80"/>
      <c r="AX375" s="80"/>
      <c r="AY375" s="80"/>
      <c r="BB375" s="18">
        <f t="shared" si="120"/>
        <v>367</v>
      </c>
      <c r="BC375" s="28"/>
      <c r="BD375" s="64"/>
      <c r="BE375" s="64"/>
      <c r="BF375" s="64"/>
    </row>
    <row r="376" spans="1:58" ht="14">
      <c r="A376" s="74" t="s">
        <v>17</v>
      </c>
      <c r="B376" s="75"/>
      <c r="C376" s="268"/>
      <c r="D376" s="91" t="s">
        <v>164</v>
      </c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88"/>
      <c r="BB376" s="18">
        <f t="shared" si="120"/>
        <v>368</v>
      </c>
      <c r="BC376" s="28"/>
      <c r="BD376" s="64"/>
      <c r="BE376" s="64"/>
      <c r="BF376" s="64"/>
    </row>
    <row r="377" spans="1:58" ht="14">
      <c r="A377" s="74" t="s">
        <v>17</v>
      </c>
      <c r="B377" s="75"/>
      <c r="C377" s="268"/>
      <c r="D377" s="79" t="s">
        <v>33</v>
      </c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87"/>
      <c r="BB377" s="18">
        <f t="shared" si="120"/>
        <v>369</v>
      </c>
      <c r="BC377" s="28"/>
      <c r="BD377" s="64"/>
      <c r="BE377" s="64"/>
      <c r="BF377" s="64"/>
    </row>
    <row r="378" spans="1:58" ht="14">
      <c r="A378" s="74" t="s">
        <v>142</v>
      </c>
      <c r="B378" s="75"/>
      <c r="C378" s="268"/>
      <c r="D378" s="91" t="s">
        <v>144</v>
      </c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  <c r="AJ378" s="80"/>
      <c r="AK378" s="84"/>
      <c r="AL378" s="79"/>
      <c r="AM378" s="79"/>
      <c r="AN378" s="79"/>
      <c r="AO378" s="79"/>
      <c r="AP378" s="79"/>
      <c r="AQ378" s="79"/>
      <c r="AR378" s="79"/>
      <c r="AS378" s="79"/>
      <c r="AT378" s="79"/>
      <c r="AU378" s="79"/>
      <c r="AV378" s="79"/>
      <c r="AW378" s="79"/>
      <c r="AX378" s="79"/>
      <c r="AY378" s="79"/>
      <c r="BB378" s="18">
        <f t="shared" si="120"/>
        <v>370</v>
      </c>
      <c r="BC378" s="28"/>
      <c r="BD378" s="64"/>
      <c r="BE378" s="64"/>
      <c r="BF378" s="64"/>
    </row>
  </sheetData>
  <mergeCells count="812">
    <mergeCell ref="O354:O360"/>
    <mergeCell ref="P354:P360"/>
    <mergeCell ref="AN299:AP299"/>
    <mergeCell ref="AN300:AP300"/>
    <mergeCell ref="AN301:AP301"/>
    <mergeCell ref="AN327:AP327"/>
    <mergeCell ref="AN328:AP328"/>
    <mergeCell ref="AN329:AP329"/>
    <mergeCell ref="AN330:AP330"/>
    <mergeCell ref="AN331:AP331"/>
    <mergeCell ref="AN332:AP332"/>
    <mergeCell ref="Z323:Z329"/>
    <mergeCell ref="AA323:AA329"/>
    <mergeCell ref="P323:P329"/>
    <mergeCell ref="Q323:Q329"/>
    <mergeCell ref="R323:R329"/>
    <mergeCell ref="S323:S329"/>
    <mergeCell ref="T323:T329"/>
    <mergeCell ref="U323:U329"/>
    <mergeCell ref="AH323:AH329"/>
    <mergeCell ref="Y323:Y329"/>
    <mergeCell ref="O323:O329"/>
    <mergeCell ref="V323:V329"/>
    <mergeCell ref="W323:W329"/>
    <mergeCell ref="AL364:AP364"/>
    <mergeCell ref="AL365:AP365"/>
    <mergeCell ref="AL302:AP302"/>
    <mergeCell ref="AL303:AP303"/>
    <mergeCell ref="AL319:AP325"/>
    <mergeCell ref="AQ319:AQ325"/>
    <mergeCell ref="AL326:AP326"/>
    <mergeCell ref="AL333:AP333"/>
    <mergeCell ref="AN358:AP358"/>
    <mergeCell ref="AL334:AP334"/>
    <mergeCell ref="AL357:AP357"/>
    <mergeCell ref="AN359:AP359"/>
    <mergeCell ref="AN360:AP360"/>
    <mergeCell ref="AN361:AP361"/>
    <mergeCell ref="AN362:AP362"/>
    <mergeCell ref="AN363:AP363"/>
    <mergeCell ref="AL327:AM332"/>
    <mergeCell ref="AL358:AM363"/>
    <mergeCell ref="AQ350:AQ356"/>
    <mergeCell ref="D289:E289"/>
    <mergeCell ref="L292:L298"/>
    <mergeCell ref="AL295:AP295"/>
    <mergeCell ref="AL288:AP294"/>
    <mergeCell ref="AQ288:AQ294"/>
    <mergeCell ref="D318:E318"/>
    <mergeCell ref="F318:AJ318"/>
    <mergeCell ref="D319:E319"/>
    <mergeCell ref="AR319:AU319"/>
    <mergeCell ref="AN296:AP296"/>
    <mergeCell ref="AN297:AP297"/>
    <mergeCell ref="AN298:AP298"/>
    <mergeCell ref="AL296:AM301"/>
    <mergeCell ref="D301:E303"/>
    <mergeCell ref="F301:AJ301"/>
    <mergeCell ref="F302:AJ302"/>
    <mergeCell ref="F303:AJ303"/>
    <mergeCell ref="AB292:AB298"/>
    <mergeCell ref="AC292:AC298"/>
    <mergeCell ref="AD292:AD298"/>
    <mergeCell ref="AE292:AE298"/>
    <mergeCell ref="AF292:AF298"/>
    <mergeCell ref="AG292:AG298"/>
    <mergeCell ref="M292:M298"/>
    <mergeCell ref="AL272:AP272"/>
    <mergeCell ref="AL257:AP263"/>
    <mergeCell ref="AQ257:AQ263"/>
    <mergeCell ref="AV257:AV263"/>
    <mergeCell ref="AW257:AW263"/>
    <mergeCell ref="AR258:AR263"/>
    <mergeCell ref="AS258:AS263"/>
    <mergeCell ref="AT258:AT263"/>
    <mergeCell ref="AU258:AU263"/>
    <mergeCell ref="AN269:AP269"/>
    <mergeCell ref="AN270:AP270"/>
    <mergeCell ref="AL271:AP271"/>
    <mergeCell ref="AL265:AM270"/>
    <mergeCell ref="AN265:AP265"/>
    <mergeCell ref="AN266:AP266"/>
    <mergeCell ref="AN267:AP267"/>
    <mergeCell ref="AN268:AP268"/>
    <mergeCell ref="AL264:AP264"/>
    <mergeCell ref="D259:E259"/>
    <mergeCell ref="D260:E260"/>
    <mergeCell ref="Q261:Q267"/>
    <mergeCell ref="R261:R267"/>
    <mergeCell ref="S261:S267"/>
    <mergeCell ref="T261:T267"/>
    <mergeCell ref="U261:U267"/>
    <mergeCell ref="AH261:AH267"/>
    <mergeCell ref="AI261:AI267"/>
    <mergeCell ref="AJ261:AJ267"/>
    <mergeCell ref="AD261:AD267"/>
    <mergeCell ref="AE261:AE267"/>
    <mergeCell ref="AF261:AF267"/>
    <mergeCell ref="AG261:AG267"/>
    <mergeCell ref="V261:V267"/>
    <mergeCell ref="W261:W267"/>
    <mergeCell ref="X261:X267"/>
    <mergeCell ref="AL240:AP240"/>
    <mergeCell ref="AL241:AP241"/>
    <mergeCell ref="D227:E227"/>
    <mergeCell ref="L230:L236"/>
    <mergeCell ref="AL233:AP233"/>
    <mergeCell ref="AN234:AP234"/>
    <mergeCell ref="AN235:AP235"/>
    <mergeCell ref="AN236:AP236"/>
    <mergeCell ref="AN237:AP237"/>
    <mergeCell ref="AN238:AP238"/>
    <mergeCell ref="AN239:AP239"/>
    <mergeCell ref="D237:E237"/>
    <mergeCell ref="D238:E238"/>
    <mergeCell ref="D239:E241"/>
    <mergeCell ref="H230:H236"/>
    <mergeCell ref="I230:I236"/>
    <mergeCell ref="J230:J236"/>
    <mergeCell ref="F241:AJ241"/>
    <mergeCell ref="AB230:AB236"/>
    <mergeCell ref="AC230:AC236"/>
    <mergeCell ref="AD230:AD236"/>
    <mergeCell ref="AE230:AE236"/>
    <mergeCell ref="AL234:AM239"/>
    <mergeCell ref="AF230:AF236"/>
    <mergeCell ref="AG230:AG236"/>
    <mergeCell ref="M230:M236"/>
    <mergeCell ref="AQ226:AQ232"/>
    <mergeCell ref="AV226:AV232"/>
    <mergeCell ref="AW226:AW232"/>
    <mergeCell ref="AR227:AR232"/>
    <mergeCell ref="AS227:AS232"/>
    <mergeCell ref="AT227:AT232"/>
    <mergeCell ref="AU227:AU232"/>
    <mergeCell ref="AL171:AP171"/>
    <mergeCell ref="AL195:AP201"/>
    <mergeCell ref="AQ195:AQ201"/>
    <mergeCell ref="AV195:AV201"/>
    <mergeCell ref="AW195:AW201"/>
    <mergeCell ref="AR196:AR201"/>
    <mergeCell ref="AS196:AS201"/>
    <mergeCell ref="AT196:AT201"/>
    <mergeCell ref="AU196:AU201"/>
    <mergeCell ref="AL210:AP210"/>
    <mergeCell ref="AL226:AP232"/>
    <mergeCell ref="AN203:AP203"/>
    <mergeCell ref="AN204:AP204"/>
    <mergeCell ref="AN205:AP205"/>
    <mergeCell ref="AN206:AP206"/>
    <mergeCell ref="AN207:AP207"/>
    <mergeCell ref="AN208:AP208"/>
    <mergeCell ref="AL202:AP202"/>
    <mergeCell ref="AL209:AP209"/>
    <mergeCell ref="AL178:AP178"/>
    <mergeCell ref="AL179:AP179"/>
    <mergeCell ref="AL172:AM177"/>
    <mergeCell ref="AN172:AP172"/>
    <mergeCell ref="AN173:AP173"/>
    <mergeCell ref="AN174:AP174"/>
    <mergeCell ref="AN175:AP175"/>
    <mergeCell ref="AN176:AP176"/>
    <mergeCell ref="AN177:AP177"/>
    <mergeCell ref="AL203:AM208"/>
    <mergeCell ref="AQ164:AQ170"/>
    <mergeCell ref="AV164:AV170"/>
    <mergeCell ref="AW164:AW170"/>
    <mergeCell ref="AR165:AR170"/>
    <mergeCell ref="AS165:AS170"/>
    <mergeCell ref="AT165:AT170"/>
    <mergeCell ref="AU165:AU170"/>
    <mergeCell ref="AN143:AP143"/>
    <mergeCell ref="AN141:AP141"/>
    <mergeCell ref="AN142:AP142"/>
    <mergeCell ref="AL147:AP147"/>
    <mergeCell ref="AL148:AP148"/>
    <mergeCell ref="AL164:AP170"/>
    <mergeCell ref="D132:E132"/>
    <mergeCell ref="F132:AJ132"/>
    <mergeCell ref="AL141:AM146"/>
    <mergeCell ref="AN144:AP144"/>
    <mergeCell ref="AN145:AP145"/>
    <mergeCell ref="AN146:AP146"/>
    <mergeCell ref="AL133:AP139"/>
    <mergeCell ref="AQ133:AQ139"/>
    <mergeCell ref="AV133:AV139"/>
    <mergeCell ref="D133:E133"/>
    <mergeCell ref="AR133:AU133"/>
    <mergeCell ref="Z137:Z143"/>
    <mergeCell ref="AA137:AA143"/>
    <mergeCell ref="P137:P143"/>
    <mergeCell ref="Q137:Q143"/>
    <mergeCell ref="R137:R143"/>
    <mergeCell ref="S137:S143"/>
    <mergeCell ref="T137:T143"/>
    <mergeCell ref="U137:U143"/>
    <mergeCell ref="AH137:AH143"/>
    <mergeCell ref="AI137:AI143"/>
    <mergeCell ref="AJ137:AJ143"/>
    <mergeCell ref="AL140:AP140"/>
    <mergeCell ref="D135:E135"/>
    <mergeCell ref="AL116:AP116"/>
    <mergeCell ref="AL117:AP117"/>
    <mergeCell ref="D115:E117"/>
    <mergeCell ref="F115:AJ115"/>
    <mergeCell ref="F116:AJ116"/>
    <mergeCell ref="F117:AJ117"/>
    <mergeCell ref="AL110:AM115"/>
    <mergeCell ref="AN110:AP110"/>
    <mergeCell ref="AN111:AP111"/>
    <mergeCell ref="AN112:AP112"/>
    <mergeCell ref="AN113:AP113"/>
    <mergeCell ref="AN114:AP114"/>
    <mergeCell ref="AN115:AP115"/>
    <mergeCell ref="D113:E113"/>
    <mergeCell ref="D114:E114"/>
    <mergeCell ref="X106:X112"/>
    <mergeCell ref="Y106:Y112"/>
    <mergeCell ref="AL102:AP108"/>
    <mergeCell ref="AQ102:AQ108"/>
    <mergeCell ref="AV102:AV108"/>
    <mergeCell ref="AW102:AW108"/>
    <mergeCell ref="AR103:AR108"/>
    <mergeCell ref="AS103:AS108"/>
    <mergeCell ref="AT103:AT108"/>
    <mergeCell ref="AU103:AU108"/>
    <mergeCell ref="D103:E103"/>
    <mergeCell ref="L106:L112"/>
    <mergeCell ref="AC106:AC112"/>
    <mergeCell ref="AD106:AD112"/>
    <mergeCell ref="AE106:AE112"/>
    <mergeCell ref="AF106:AF112"/>
    <mergeCell ref="AG106:AG112"/>
    <mergeCell ref="M106:M112"/>
    <mergeCell ref="N106:N112"/>
    <mergeCell ref="O106:O112"/>
    <mergeCell ref="V106:V112"/>
    <mergeCell ref="W106:W112"/>
    <mergeCell ref="AL109:AP109"/>
    <mergeCell ref="AB106:AB112"/>
    <mergeCell ref="K106:K112"/>
    <mergeCell ref="AH75:AH81"/>
    <mergeCell ref="AI75:AI81"/>
    <mergeCell ref="AJ75:AJ81"/>
    <mergeCell ref="AL71:AP77"/>
    <mergeCell ref="AQ71:AQ77"/>
    <mergeCell ref="AV71:AV77"/>
    <mergeCell ref="AL79:AM84"/>
    <mergeCell ref="AN79:AP79"/>
    <mergeCell ref="AN80:AP80"/>
    <mergeCell ref="AN81:AP81"/>
    <mergeCell ref="AN82:AP82"/>
    <mergeCell ref="AN83:AP83"/>
    <mergeCell ref="AN84:AP84"/>
    <mergeCell ref="AN22:AP22"/>
    <mergeCell ref="AL24:AP24"/>
    <mergeCell ref="AL23:AP23"/>
    <mergeCell ref="AW71:AW77"/>
    <mergeCell ref="AR72:AR77"/>
    <mergeCell ref="AS72:AS77"/>
    <mergeCell ref="AT72:AT77"/>
    <mergeCell ref="AU72:AU77"/>
    <mergeCell ref="AL78:AP78"/>
    <mergeCell ref="AR71:AU71"/>
    <mergeCell ref="X13:X19"/>
    <mergeCell ref="Y13:Y19"/>
    <mergeCell ref="AB13:AB19"/>
    <mergeCell ref="D2:AX2"/>
    <mergeCell ref="C23:C41"/>
    <mergeCell ref="D8:E8"/>
    <mergeCell ref="F8:AJ8"/>
    <mergeCell ref="D9:E9"/>
    <mergeCell ref="AR9:AU9"/>
    <mergeCell ref="D11:E11"/>
    <mergeCell ref="D12:E12"/>
    <mergeCell ref="D13:E19"/>
    <mergeCell ref="F13:F19"/>
    <mergeCell ref="G13:G19"/>
    <mergeCell ref="H13:H19"/>
    <mergeCell ref="I13:I19"/>
    <mergeCell ref="J13:J19"/>
    <mergeCell ref="K13:K19"/>
    <mergeCell ref="AL17:AM22"/>
    <mergeCell ref="AN17:AP17"/>
    <mergeCell ref="AN18:AP18"/>
    <mergeCell ref="AN19:AP19"/>
    <mergeCell ref="AN20:AP20"/>
    <mergeCell ref="AN21:AP21"/>
    <mergeCell ref="AC13:AC19"/>
    <mergeCell ref="AD13:AD19"/>
    <mergeCell ref="AE13:AE19"/>
    <mergeCell ref="AF13:AF19"/>
    <mergeCell ref="AG13:AG19"/>
    <mergeCell ref="AH13:AH19"/>
    <mergeCell ref="AI13:AI19"/>
    <mergeCell ref="AJ13:AJ19"/>
    <mergeCell ref="Z13:Z19"/>
    <mergeCell ref="AA13:AA19"/>
    <mergeCell ref="D20:E20"/>
    <mergeCell ref="D21:E21"/>
    <mergeCell ref="D10:E10"/>
    <mergeCell ref="L13:L19"/>
    <mergeCell ref="M13:M19"/>
    <mergeCell ref="N13:N19"/>
    <mergeCell ref="O13:O19"/>
    <mergeCell ref="V13:V19"/>
    <mergeCell ref="W13:W19"/>
    <mergeCell ref="U13:U19"/>
    <mergeCell ref="P13:P19"/>
    <mergeCell ref="Q13:Q19"/>
    <mergeCell ref="R13:R19"/>
    <mergeCell ref="S13:S19"/>
    <mergeCell ref="T13:T19"/>
    <mergeCell ref="AJ44:AJ50"/>
    <mergeCell ref="AN48:AP48"/>
    <mergeCell ref="AN49:AP49"/>
    <mergeCell ref="AN50:AP50"/>
    <mergeCell ref="D41:E41"/>
    <mergeCell ref="L44:L50"/>
    <mergeCell ref="M44:M50"/>
    <mergeCell ref="N44:N50"/>
    <mergeCell ref="O44:O50"/>
    <mergeCell ref="V44:V50"/>
    <mergeCell ref="AL40:AP46"/>
    <mergeCell ref="AL48:AM53"/>
    <mergeCell ref="AN53:AP53"/>
    <mergeCell ref="AA44:AA50"/>
    <mergeCell ref="P44:P50"/>
    <mergeCell ref="Q44:Q50"/>
    <mergeCell ref="R44:R50"/>
    <mergeCell ref="S44:S50"/>
    <mergeCell ref="T44:T50"/>
    <mergeCell ref="U44:U50"/>
    <mergeCell ref="AH44:AH50"/>
    <mergeCell ref="AI44:AI50"/>
    <mergeCell ref="AN51:AP51"/>
    <mergeCell ref="AN52:AP52"/>
    <mergeCell ref="C81:C84"/>
    <mergeCell ref="D53:E55"/>
    <mergeCell ref="F53:AJ53"/>
    <mergeCell ref="F54:AJ54"/>
    <mergeCell ref="F55:AJ55"/>
    <mergeCell ref="AB44:AB50"/>
    <mergeCell ref="AC44:AC50"/>
    <mergeCell ref="AD44:AD50"/>
    <mergeCell ref="AE44:AE50"/>
    <mergeCell ref="AF44:AF50"/>
    <mergeCell ref="AG44:AG50"/>
    <mergeCell ref="C54:C80"/>
    <mergeCell ref="D70:E70"/>
    <mergeCell ref="F70:AJ70"/>
    <mergeCell ref="D71:E71"/>
    <mergeCell ref="Z75:Z81"/>
    <mergeCell ref="AA75:AA81"/>
    <mergeCell ref="P75:P81"/>
    <mergeCell ref="Q75:Q81"/>
    <mergeCell ref="R75:R81"/>
    <mergeCell ref="S75:S81"/>
    <mergeCell ref="T75:T81"/>
    <mergeCell ref="F75:F81"/>
    <mergeCell ref="G75:G81"/>
    <mergeCell ref="H75:H81"/>
    <mergeCell ref="I75:I81"/>
    <mergeCell ref="J75:J81"/>
    <mergeCell ref="K75:K81"/>
    <mergeCell ref="D72:E72"/>
    <mergeCell ref="L75:L81"/>
    <mergeCell ref="D82:E82"/>
    <mergeCell ref="D73:E73"/>
    <mergeCell ref="D74:E74"/>
    <mergeCell ref="D75:E81"/>
    <mergeCell ref="U75:U81"/>
    <mergeCell ref="G106:G112"/>
    <mergeCell ref="D83:E83"/>
    <mergeCell ref="C112:C115"/>
    <mergeCell ref="D84:E86"/>
    <mergeCell ref="F84:AJ84"/>
    <mergeCell ref="F85:AJ85"/>
    <mergeCell ref="F86:AJ86"/>
    <mergeCell ref="AB75:AB81"/>
    <mergeCell ref="AC75:AC81"/>
    <mergeCell ref="AD75:AD81"/>
    <mergeCell ref="AE75:AE81"/>
    <mergeCell ref="AF75:AF81"/>
    <mergeCell ref="AG75:AG81"/>
    <mergeCell ref="M75:M81"/>
    <mergeCell ref="N75:N81"/>
    <mergeCell ref="O75:O81"/>
    <mergeCell ref="V75:V81"/>
    <mergeCell ref="W75:W81"/>
    <mergeCell ref="X75:X81"/>
    <mergeCell ref="Y75:Y81"/>
    <mergeCell ref="H106:H112"/>
    <mergeCell ref="I106:I112"/>
    <mergeCell ref="J106:J112"/>
    <mergeCell ref="D134:E134"/>
    <mergeCell ref="C116:C142"/>
    <mergeCell ref="D101:E101"/>
    <mergeCell ref="F101:AJ101"/>
    <mergeCell ref="D102:E102"/>
    <mergeCell ref="AR102:AU102"/>
    <mergeCell ref="Z106:Z112"/>
    <mergeCell ref="AA106:AA112"/>
    <mergeCell ref="P106:P112"/>
    <mergeCell ref="Q106:Q112"/>
    <mergeCell ref="R106:R112"/>
    <mergeCell ref="S106:S112"/>
    <mergeCell ref="T106:T112"/>
    <mergeCell ref="U106:U112"/>
    <mergeCell ref="AH106:AH112"/>
    <mergeCell ref="AI106:AI112"/>
    <mergeCell ref="AJ106:AJ112"/>
    <mergeCell ref="C85:C111"/>
    <mergeCell ref="AL85:AP85"/>
    <mergeCell ref="AL86:AP86"/>
    <mergeCell ref="D104:E104"/>
    <mergeCell ref="D105:E105"/>
    <mergeCell ref="D106:E112"/>
    <mergeCell ref="F106:F112"/>
    <mergeCell ref="L137:L143"/>
    <mergeCell ref="D136:E136"/>
    <mergeCell ref="D137:E143"/>
    <mergeCell ref="F137:F143"/>
    <mergeCell ref="G137:G143"/>
    <mergeCell ref="H137:H143"/>
    <mergeCell ref="I137:I143"/>
    <mergeCell ref="J137:J143"/>
    <mergeCell ref="K137:K143"/>
    <mergeCell ref="AB137:AB143"/>
    <mergeCell ref="AC137:AC143"/>
    <mergeCell ref="AD137:AD143"/>
    <mergeCell ref="AE137:AE143"/>
    <mergeCell ref="AF137:AF143"/>
    <mergeCell ref="AG137:AG143"/>
    <mergeCell ref="M137:M143"/>
    <mergeCell ref="N137:N143"/>
    <mergeCell ref="O137:O143"/>
    <mergeCell ref="V137:V143"/>
    <mergeCell ref="W137:W143"/>
    <mergeCell ref="X137:X143"/>
    <mergeCell ref="Y137:Y143"/>
    <mergeCell ref="D176:E176"/>
    <mergeCell ref="D177:E179"/>
    <mergeCell ref="D144:E144"/>
    <mergeCell ref="D145:E145"/>
    <mergeCell ref="D146:E148"/>
    <mergeCell ref="F146:AJ146"/>
    <mergeCell ref="F147:AJ147"/>
    <mergeCell ref="F148:AJ148"/>
    <mergeCell ref="H168:H174"/>
    <mergeCell ref="I168:I174"/>
    <mergeCell ref="J168:J174"/>
    <mergeCell ref="K168:K174"/>
    <mergeCell ref="AB168:AB174"/>
    <mergeCell ref="AC168:AC174"/>
    <mergeCell ref="AD168:AD174"/>
    <mergeCell ref="AE168:AE174"/>
    <mergeCell ref="AF168:AF174"/>
    <mergeCell ref="D165:E165"/>
    <mergeCell ref="L168:L174"/>
    <mergeCell ref="D175:E175"/>
    <mergeCell ref="F177:AJ177"/>
    <mergeCell ref="F178:AJ178"/>
    <mergeCell ref="D194:E194"/>
    <mergeCell ref="F194:AJ194"/>
    <mergeCell ref="D195:E195"/>
    <mergeCell ref="AR195:AU195"/>
    <mergeCell ref="C178:C204"/>
    <mergeCell ref="D163:E163"/>
    <mergeCell ref="F163:AJ163"/>
    <mergeCell ref="D164:E164"/>
    <mergeCell ref="AR164:AU164"/>
    <mergeCell ref="Z168:Z174"/>
    <mergeCell ref="AA168:AA174"/>
    <mergeCell ref="P168:P174"/>
    <mergeCell ref="Q168:Q174"/>
    <mergeCell ref="R168:R174"/>
    <mergeCell ref="S168:S174"/>
    <mergeCell ref="T168:T174"/>
    <mergeCell ref="U168:U174"/>
    <mergeCell ref="AH168:AH174"/>
    <mergeCell ref="AI168:AI174"/>
    <mergeCell ref="AJ168:AJ174"/>
    <mergeCell ref="C147:C173"/>
    <mergeCell ref="D166:E166"/>
    <mergeCell ref="D167:E167"/>
    <mergeCell ref="D168:E174"/>
    <mergeCell ref="AA199:AA205"/>
    <mergeCell ref="P199:P205"/>
    <mergeCell ref="Q199:Q205"/>
    <mergeCell ref="R199:R205"/>
    <mergeCell ref="S199:S205"/>
    <mergeCell ref="T199:T205"/>
    <mergeCell ref="U199:U205"/>
    <mergeCell ref="AH199:AH205"/>
    <mergeCell ref="O168:O174"/>
    <mergeCell ref="V168:V174"/>
    <mergeCell ref="W168:W174"/>
    <mergeCell ref="X168:X174"/>
    <mergeCell ref="Y168:Y174"/>
    <mergeCell ref="F179:AJ179"/>
    <mergeCell ref="AG168:AG174"/>
    <mergeCell ref="M168:M174"/>
    <mergeCell ref="N168:N174"/>
    <mergeCell ref="F168:F174"/>
    <mergeCell ref="G168:G174"/>
    <mergeCell ref="D198:E198"/>
    <mergeCell ref="D199:E205"/>
    <mergeCell ref="F199:F205"/>
    <mergeCell ref="G199:G205"/>
    <mergeCell ref="H199:H205"/>
    <mergeCell ref="I199:I205"/>
    <mergeCell ref="J199:J205"/>
    <mergeCell ref="K199:K205"/>
    <mergeCell ref="Z199:Z205"/>
    <mergeCell ref="D196:E196"/>
    <mergeCell ref="L199:L205"/>
    <mergeCell ref="D206:E206"/>
    <mergeCell ref="D207:E207"/>
    <mergeCell ref="D208:E210"/>
    <mergeCell ref="F208:AJ208"/>
    <mergeCell ref="F209:AJ209"/>
    <mergeCell ref="F210:AJ210"/>
    <mergeCell ref="AB199:AB205"/>
    <mergeCell ref="AC199:AC205"/>
    <mergeCell ref="AD199:AD205"/>
    <mergeCell ref="AE199:AE205"/>
    <mergeCell ref="AF199:AF205"/>
    <mergeCell ref="AG199:AG205"/>
    <mergeCell ref="M199:M205"/>
    <mergeCell ref="N199:N205"/>
    <mergeCell ref="O199:O205"/>
    <mergeCell ref="V199:V205"/>
    <mergeCell ref="W199:W205"/>
    <mergeCell ref="X199:X205"/>
    <mergeCell ref="Y199:Y205"/>
    <mergeCell ref="AI199:AI205"/>
    <mergeCell ref="AJ199:AJ205"/>
    <mergeCell ref="D197:E197"/>
    <mergeCell ref="C240:C266"/>
    <mergeCell ref="D225:E225"/>
    <mergeCell ref="F225:AJ225"/>
    <mergeCell ref="D226:E226"/>
    <mergeCell ref="AR226:AU226"/>
    <mergeCell ref="Z230:Z236"/>
    <mergeCell ref="AA230:AA236"/>
    <mergeCell ref="P230:P236"/>
    <mergeCell ref="Q230:Q236"/>
    <mergeCell ref="R230:R236"/>
    <mergeCell ref="S230:S236"/>
    <mergeCell ref="T230:T236"/>
    <mergeCell ref="U230:U236"/>
    <mergeCell ref="AH230:AH236"/>
    <mergeCell ref="AI230:AI236"/>
    <mergeCell ref="AJ230:AJ236"/>
    <mergeCell ref="C209:C235"/>
    <mergeCell ref="D228:E228"/>
    <mergeCell ref="D229:E229"/>
    <mergeCell ref="D230:E236"/>
    <mergeCell ref="F230:F236"/>
    <mergeCell ref="G230:G236"/>
    <mergeCell ref="F239:AJ239"/>
    <mergeCell ref="F240:AJ240"/>
    <mergeCell ref="N230:N236"/>
    <mergeCell ref="O230:O236"/>
    <mergeCell ref="V230:V236"/>
    <mergeCell ref="W230:W236"/>
    <mergeCell ref="X230:X236"/>
    <mergeCell ref="Y230:Y236"/>
    <mergeCell ref="K230:K236"/>
    <mergeCell ref="D261:E267"/>
    <mergeCell ref="F261:F267"/>
    <mergeCell ref="G261:G267"/>
    <mergeCell ref="H261:H267"/>
    <mergeCell ref="I261:I267"/>
    <mergeCell ref="J261:J267"/>
    <mergeCell ref="K261:K267"/>
    <mergeCell ref="P261:P267"/>
    <mergeCell ref="M261:M267"/>
    <mergeCell ref="N261:N267"/>
    <mergeCell ref="O261:O267"/>
    <mergeCell ref="D256:E256"/>
    <mergeCell ref="F256:AJ256"/>
    <mergeCell ref="D257:E257"/>
    <mergeCell ref="Z261:Z267"/>
    <mergeCell ref="AA261:AA267"/>
    <mergeCell ref="Y261:Y267"/>
    <mergeCell ref="C302:C328"/>
    <mergeCell ref="D287:E287"/>
    <mergeCell ref="F287:AJ287"/>
    <mergeCell ref="D288:E288"/>
    <mergeCell ref="AR288:AU288"/>
    <mergeCell ref="Z292:Z298"/>
    <mergeCell ref="AA292:AA298"/>
    <mergeCell ref="P292:P298"/>
    <mergeCell ref="Q292:Q298"/>
    <mergeCell ref="R292:R298"/>
    <mergeCell ref="S292:S298"/>
    <mergeCell ref="T292:T298"/>
    <mergeCell ref="U292:U298"/>
    <mergeCell ref="AH292:AH298"/>
    <mergeCell ref="AI292:AI298"/>
    <mergeCell ref="AJ292:AJ298"/>
    <mergeCell ref="C271:C297"/>
    <mergeCell ref="D290:E290"/>
    <mergeCell ref="D291:E291"/>
    <mergeCell ref="D292:E298"/>
    <mergeCell ref="F292:F298"/>
    <mergeCell ref="G292:G298"/>
    <mergeCell ref="D299:E299"/>
    <mergeCell ref="D300:E300"/>
    <mergeCell ref="D321:E321"/>
    <mergeCell ref="N292:N298"/>
    <mergeCell ref="O292:O298"/>
    <mergeCell ref="V292:V298"/>
    <mergeCell ref="W292:W298"/>
    <mergeCell ref="X292:X298"/>
    <mergeCell ref="Y292:Y298"/>
    <mergeCell ref="H292:H298"/>
    <mergeCell ref="I292:I298"/>
    <mergeCell ref="J292:J298"/>
    <mergeCell ref="K292:K298"/>
    <mergeCell ref="D320:E320"/>
    <mergeCell ref="D322:E322"/>
    <mergeCell ref="D323:E329"/>
    <mergeCell ref="F323:F329"/>
    <mergeCell ref="G323:G329"/>
    <mergeCell ref="H323:H329"/>
    <mergeCell ref="I323:I329"/>
    <mergeCell ref="J323:J329"/>
    <mergeCell ref="K323:K329"/>
    <mergeCell ref="AL350:AP356"/>
    <mergeCell ref="L323:L329"/>
    <mergeCell ref="D330:E330"/>
    <mergeCell ref="D331:E331"/>
    <mergeCell ref="D332:E334"/>
    <mergeCell ref="F332:AJ332"/>
    <mergeCell ref="F333:AJ333"/>
    <mergeCell ref="F334:AJ334"/>
    <mergeCell ref="AB323:AB329"/>
    <mergeCell ref="AC323:AC329"/>
    <mergeCell ref="AD323:AD329"/>
    <mergeCell ref="AE323:AE329"/>
    <mergeCell ref="AF323:AF329"/>
    <mergeCell ref="AG323:AG329"/>
    <mergeCell ref="M323:M329"/>
    <mergeCell ref="N323:N329"/>
    <mergeCell ref="AI323:AI329"/>
    <mergeCell ref="AJ323:AJ329"/>
    <mergeCell ref="X323:X329"/>
    <mergeCell ref="AB354:AB360"/>
    <mergeCell ref="AC354:AC360"/>
    <mergeCell ref="R354:R360"/>
    <mergeCell ref="S354:S360"/>
    <mergeCell ref="T354:T360"/>
    <mergeCell ref="U354:U360"/>
    <mergeCell ref="V354:V360"/>
    <mergeCell ref="W354:W360"/>
    <mergeCell ref="AJ354:AJ360"/>
    <mergeCell ref="Y354:Y360"/>
    <mergeCell ref="Q354:Q360"/>
    <mergeCell ref="F354:F360"/>
    <mergeCell ref="G354:G360"/>
    <mergeCell ref="C364:C378"/>
    <mergeCell ref="D349:E349"/>
    <mergeCell ref="F349:AJ349"/>
    <mergeCell ref="D350:E350"/>
    <mergeCell ref="C333:C359"/>
    <mergeCell ref="AD354:AD360"/>
    <mergeCell ref="AE354:AE360"/>
    <mergeCell ref="AF354:AF360"/>
    <mergeCell ref="AG354:AG360"/>
    <mergeCell ref="AH354:AH360"/>
    <mergeCell ref="AI354:AI360"/>
    <mergeCell ref="D351:E351"/>
    <mergeCell ref="D352:E352"/>
    <mergeCell ref="D353:E353"/>
    <mergeCell ref="H354:H360"/>
    <mergeCell ref="I354:I360"/>
    <mergeCell ref="J354:J360"/>
    <mergeCell ref="K354:K360"/>
    <mergeCell ref="X354:X360"/>
    <mergeCell ref="Z354:Z360"/>
    <mergeCell ref="AA354:AA360"/>
    <mergeCell ref="AO5:AY5"/>
    <mergeCell ref="D363:E365"/>
    <mergeCell ref="F363:AJ363"/>
    <mergeCell ref="F364:AJ364"/>
    <mergeCell ref="F365:AJ365"/>
    <mergeCell ref="D361:E361"/>
    <mergeCell ref="D362:E362"/>
    <mergeCell ref="AL54:AP54"/>
    <mergeCell ref="AL55:AP55"/>
    <mergeCell ref="D51:E51"/>
    <mergeCell ref="D52:E52"/>
    <mergeCell ref="AL47:AP47"/>
    <mergeCell ref="D354:E360"/>
    <mergeCell ref="L354:L360"/>
    <mergeCell ref="M354:M360"/>
    <mergeCell ref="N354:N360"/>
    <mergeCell ref="AL9:AP15"/>
    <mergeCell ref="AQ9:AQ15"/>
    <mergeCell ref="AW9:AW15"/>
    <mergeCell ref="AV9:AV15"/>
    <mergeCell ref="D22:E24"/>
    <mergeCell ref="F22:AJ22"/>
    <mergeCell ref="F23:AJ23"/>
    <mergeCell ref="F24:AJ24"/>
    <mergeCell ref="AY9:AY16"/>
    <mergeCell ref="D42:E42"/>
    <mergeCell ref="D43:E43"/>
    <mergeCell ref="D44:E50"/>
    <mergeCell ref="F44:F50"/>
    <mergeCell ref="G44:G50"/>
    <mergeCell ref="H44:H50"/>
    <mergeCell ref="I44:I50"/>
    <mergeCell ref="J44:J50"/>
    <mergeCell ref="K44:K50"/>
    <mergeCell ref="AQ40:AQ46"/>
    <mergeCell ref="AV40:AV46"/>
    <mergeCell ref="AW40:AW46"/>
    <mergeCell ref="AR41:AR46"/>
    <mergeCell ref="AS41:AS46"/>
    <mergeCell ref="AT41:AT46"/>
    <mergeCell ref="AU41:AU46"/>
    <mergeCell ref="W44:W50"/>
    <mergeCell ref="X44:X50"/>
    <mergeCell ref="Y44:Y50"/>
    <mergeCell ref="F39:AJ39"/>
    <mergeCell ref="D40:E40"/>
    <mergeCell ref="AR40:AU40"/>
    <mergeCell ref="Z44:Z50"/>
    <mergeCell ref="AY17:AY22"/>
    <mergeCell ref="D39:E39"/>
    <mergeCell ref="AX288:AX295"/>
    <mergeCell ref="AY288:AY295"/>
    <mergeCell ref="D4:U4"/>
    <mergeCell ref="D5:U5"/>
    <mergeCell ref="D6:U6"/>
    <mergeCell ref="AL16:AP16"/>
    <mergeCell ref="AR10:AR15"/>
    <mergeCell ref="AS10:AS15"/>
    <mergeCell ref="AT10:AT15"/>
    <mergeCell ref="AU10:AU15"/>
    <mergeCell ref="AO6:AY6"/>
    <mergeCell ref="D258:E258"/>
    <mergeCell ref="L261:L267"/>
    <mergeCell ref="D268:E268"/>
    <mergeCell ref="D269:E269"/>
    <mergeCell ref="D270:E272"/>
    <mergeCell ref="F270:AJ270"/>
    <mergeCell ref="F271:AJ271"/>
    <mergeCell ref="F272:AJ272"/>
    <mergeCell ref="AB261:AB267"/>
    <mergeCell ref="AC261:AC267"/>
    <mergeCell ref="AX9:AX16"/>
    <mergeCell ref="AX71:AX78"/>
    <mergeCell ref="AY71:AY78"/>
    <mergeCell ref="AX40:AX47"/>
    <mergeCell ref="AY40:AY47"/>
    <mergeCell ref="AY265:AY270"/>
    <mergeCell ref="AY234:AY239"/>
    <mergeCell ref="AY203:AY208"/>
    <mergeCell ref="AY172:AY177"/>
    <mergeCell ref="AY141:AY146"/>
    <mergeCell ref="AY110:AY115"/>
    <mergeCell ref="AY79:AY84"/>
    <mergeCell ref="AY48:AY53"/>
    <mergeCell ref="AX226:AX233"/>
    <mergeCell ref="AY226:AY233"/>
    <mergeCell ref="AX195:AX202"/>
    <mergeCell ref="AY195:AY202"/>
    <mergeCell ref="AX164:AX171"/>
    <mergeCell ref="AY164:AY171"/>
    <mergeCell ref="AX133:AX140"/>
    <mergeCell ref="AY133:AY140"/>
    <mergeCell ref="AY358:AY363"/>
    <mergeCell ref="AX319:AX326"/>
    <mergeCell ref="AY319:AY326"/>
    <mergeCell ref="AX257:AX264"/>
    <mergeCell ref="AY257:AY264"/>
    <mergeCell ref="AR257:AU257"/>
    <mergeCell ref="AS289:AS294"/>
    <mergeCell ref="AT289:AT294"/>
    <mergeCell ref="AU289:AU294"/>
    <mergeCell ref="AX350:AX357"/>
    <mergeCell ref="AY350:AY357"/>
    <mergeCell ref="AY296:AY301"/>
    <mergeCell ref="AV350:AV356"/>
    <mergeCell ref="AR351:AR356"/>
    <mergeCell ref="AS351:AS356"/>
    <mergeCell ref="AT351:AT356"/>
    <mergeCell ref="AU351:AU356"/>
    <mergeCell ref="AR320:AR325"/>
    <mergeCell ref="AS320:AS325"/>
    <mergeCell ref="AT320:AT325"/>
    <mergeCell ref="AU320:AU325"/>
    <mergeCell ref="AR350:AU350"/>
    <mergeCell ref="AW350:AW356"/>
    <mergeCell ref="AV288:AV294"/>
    <mergeCell ref="AW288:AW294"/>
    <mergeCell ref="AR289:AR294"/>
    <mergeCell ref="AY327:AY332"/>
    <mergeCell ref="AV319:AV325"/>
    <mergeCell ref="AW319:AW325"/>
    <mergeCell ref="AX102:AX109"/>
    <mergeCell ref="AY102:AY109"/>
    <mergeCell ref="AW133:AW139"/>
    <mergeCell ref="AR134:AR139"/>
    <mergeCell ref="AS134:AS139"/>
    <mergeCell ref="AT134:AT139"/>
    <mergeCell ref="AU134:AU139"/>
  </mergeCells>
  <phoneticPr fontId="1"/>
  <conditionalFormatting sqref="F9:AJ9">
    <cfRule type="cellIs" dxfId="218" priority="574" operator="equal">
      <formula>4</formula>
    </cfRule>
    <cfRule type="cellIs" dxfId="217" priority="575" operator="equal">
      <formula>2</formula>
    </cfRule>
    <cfRule type="cellIs" dxfId="216" priority="573" operator="equal">
      <formula>6</formula>
    </cfRule>
  </conditionalFormatting>
  <conditionalFormatting sqref="F11:AJ11">
    <cfRule type="cellIs" dxfId="215" priority="579" operator="equal">
      <formula>"日"</formula>
    </cfRule>
    <cfRule type="cellIs" dxfId="214" priority="580" operator="equal">
      <formula>"土"</formula>
    </cfRule>
  </conditionalFormatting>
  <conditionalFormatting sqref="F40:AJ40">
    <cfRule type="cellIs" dxfId="213" priority="565" operator="equal">
      <formula>2</formula>
    </cfRule>
    <cfRule type="cellIs" dxfId="212" priority="564" operator="equal">
      <formula>4</formula>
    </cfRule>
    <cfRule type="cellIs" dxfId="211" priority="563" operator="equal">
      <formula>6</formula>
    </cfRule>
  </conditionalFormatting>
  <conditionalFormatting sqref="F42:AJ42">
    <cfRule type="cellIs" dxfId="210" priority="570" operator="equal">
      <formula>"土"</formula>
    </cfRule>
    <cfRule type="cellIs" dxfId="209" priority="569" operator="equal">
      <formula>"日"</formula>
    </cfRule>
  </conditionalFormatting>
  <conditionalFormatting sqref="F71:AJ71">
    <cfRule type="cellIs" dxfId="208" priority="512" operator="equal">
      <formula>6</formula>
    </cfRule>
    <cfRule type="cellIs" dxfId="207" priority="513" operator="equal">
      <formula>4</formula>
    </cfRule>
    <cfRule type="cellIs" dxfId="206" priority="514" operator="equal">
      <formula>2</formula>
    </cfRule>
  </conditionalFormatting>
  <conditionalFormatting sqref="F73:AJ73">
    <cfRule type="cellIs" dxfId="205" priority="518" operator="equal">
      <formula>"日"</formula>
    </cfRule>
    <cfRule type="cellIs" dxfId="204" priority="519" operator="equal">
      <formula>"土"</formula>
    </cfRule>
  </conditionalFormatting>
  <conditionalFormatting sqref="F102:AJ102">
    <cfRule type="cellIs" dxfId="203" priority="504" operator="equal">
      <formula>2</formula>
    </cfRule>
    <cfRule type="cellIs" dxfId="202" priority="503" operator="equal">
      <formula>4</formula>
    </cfRule>
    <cfRule type="cellIs" dxfId="201" priority="502" operator="equal">
      <formula>6</formula>
    </cfRule>
  </conditionalFormatting>
  <conditionalFormatting sqref="F104:AJ104">
    <cfRule type="cellIs" dxfId="200" priority="508" operator="equal">
      <formula>"日"</formula>
    </cfRule>
    <cfRule type="cellIs" dxfId="199" priority="509" operator="equal">
      <formula>"土"</formula>
    </cfRule>
  </conditionalFormatting>
  <conditionalFormatting sqref="F133:AJ133">
    <cfRule type="cellIs" dxfId="198" priority="492" operator="equal">
      <formula>6</formula>
    </cfRule>
    <cfRule type="cellIs" dxfId="197" priority="493" operator="equal">
      <formula>4</formula>
    </cfRule>
    <cfRule type="cellIs" dxfId="196" priority="494" operator="equal">
      <formula>2</formula>
    </cfRule>
  </conditionalFormatting>
  <conditionalFormatting sqref="F135:AJ135">
    <cfRule type="cellIs" dxfId="195" priority="498" operator="equal">
      <formula>"日"</formula>
    </cfRule>
    <cfRule type="cellIs" dxfId="194" priority="499" operator="equal">
      <formula>"土"</formula>
    </cfRule>
  </conditionalFormatting>
  <conditionalFormatting sqref="F164:AJ164">
    <cfRule type="cellIs" dxfId="193" priority="482" operator="equal">
      <formula>6</formula>
    </cfRule>
    <cfRule type="cellIs" dxfId="192" priority="483" operator="equal">
      <formula>4</formula>
    </cfRule>
    <cfRule type="cellIs" dxfId="191" priority="484" operator="equal">
      <formula>2</formula>
    </cfRule>
  </conditionalFormatting>
  <conditionalFormatting sqref="F166:AJ166">
    <cfRule type="cellIs" dxfId="190" priority="488" operator="equal">
      <formula>"日"</formula>
    </cfRule>
    <cfRule type="cellIs" dxfId="189" priority="489" operator="equal">
      <formula>"土"</formula>
    </cfRule>
  </conditionalFormatting>
  <conditionalFormatting sqref="F195:AJ195">
    <cfRule type="cellIs" dxfId="188" priority="472" operator="equal">
      <formula>6</formula>
    </cfRule>
    <cfRule type="cellIs" dxfId="187" priority="474" operator="equal">
      <formula>2</formula>
    </cfRule>
    <cfRule type="cellIs" dxfId="186" priority="473" operator="equal">
      <formula>4</formula>
    </cfRule>
  </conditionalFormatting>
  <conditionalFormatting sqref="F197:AJ197">
    <cfRule type="cellIs" dxfId="185" priority="478" operator="equal">
      <formula>"日"</formula>
    </cfRule>
    <cfRule type="cellIs" dxfId="184" priority="479" operator="equal">
      <formula>"土"</formula>
    </cfRule>
  </conditionalFormatting>
  <conditionalFormatting sqref="F226:AJ226">
    <cfRule type="cellIs" dxfId="183" priority="464" operator="equal">
      <formula>2</formula>
    </cfRule>
    <cfRule type="cellIs" dxfId="182" priority="462" operator="equal">
      <formula>6</formula>
    </cfRule>
    <cfRule type="cellIs" dxfId="181" priority="463" operator="equal">
      <formula>4</formula>
    </cfRule>
  </conditionalFormatting>
  <conditionalFormatting sqref="F228:AJ228">
    <cfRule type="cellIs" dxfId="180" priority="469" operator="equal">
      <formula>"土"</formula>
    </cfRule>
    <cfRule type="cellIs" dxfId="179" priority="468" operator="equal">
      <formula>"日"</formula>
    </cfRule>
  </conditionalFormatting>
  <conditionalFormatting sqref="F257:AJ257">
    <cfRule type="cellIs" dxfId="178" priority="452" operator="equal">
      <formula>6</formula>
    </cfRule>
    <cfRule type="cellIs" dxfId="177" priority="454" operator="equal">
      <formula>2</formula>
    </cfRule>
    <cfRule type="cellIs" dxfId="176" priority="453" operator="equal">
      <formula>4</formula>
    </cfRule>
  </conditionalFormatting>
  <conditionalFormatting sqref="F259:AJ259">
    <cfRule type="cellIs" dxfId="175" priority="459" operator="equal">
      <formula>"土"</formula>
    </cfRule>
    <cfRule type="cellIs" dxfId="174" priority="458" operator="equal">
      <formula>"日"</formula>
    </cfRule>
  </conditionalFormatting>
  <conditionalFormatting sqref="F288:AJ288">
    <cfRule type="cellIs" dxfId="173" priority="443" operator="equal">
      <formula>4</formula>
    </cfRule>
    <cfRule type="cellIs" dxfId="172" priority="442" operator="equal">
      <formula>6</formula>
    </cfRule>
    <cfRule type="cellIs" dxfId="171" priority="444" operator="equal">
      <formula>2</formula>
    </cfRule>
  </conditionalFormatting>
  <conditionalFormatting sqref="F290:AJ290">
    <cfRule type="cellIs" dxfId="170" priority="449" operator="equal">
      <formula>"土"</formula>
    </cfRule>
    <cfRule type="cellIs" dxfId="169" priority="448" operator="equal">
      <formula>"日"</formula>
    </cfRule>
  </conditionalFormatting>
  <conditionalFormatting sqref="F319:AJ319">
    <cfRule type="cellIs" dxfId="168" priority="432" operator="equal">
      <formula>6</formula>
    </cfRule>
    <cfRule type="cellIs" dxfId="167" priority="433" operator="equal">
      <formula>4</formula>
    </cfRule>
    <cfRule type="cellIs" dxfId="166" priority="434" operator="equal">
      <formula>2</formula>
    </cfRule>
  </conditionalFormatting>
  <conditionalFormatting sqref="F321:AJ321">
    <cfRule type="cellIs" dxfId="165" priority="438" operator="equal">
      <formula>"日"</formula>
    </cfRule>
    <cfRule type="cellIs" dxfId="164" priority="439" operator="equal">
      <formula>"土"</formula>
    </cfRule>
  </conditionalFormatting>
  <conditionalFormatting sqref="F350:AJ350">
    <cfRule type="cellIs" dxfId="163" priority="422" operator="equal">
      <formula>6</formula>
    </cfRule>
    <cfRule type="cellIs" dxfId="162" priority="423" operator="equal">
      <formula>4</formula>
    </cfRule>
    <cfRule type="cellIs" dxfId="161" priority="424" operator="equal">
      <formula>2</formula>
    </cfRule>
  </conditionalFormatting>
  <conditionalFormatting sqref="F352:AJ352">
    <cfRule type="cellIs" dxfId="160" priority="428" operator="equal">
      <formula>"日"</formula>
    </cfRule>
    <cfRule type="cellIs" dxfId="159" priority="429" operator="equal">
      <formula>"土"</formula>
    </cfRule>
  </conditionalFormatting>
  <conditionalFormatting sqref="AQ17:AQ22">
    <cfRule type="cellIs" dxfId="158" priority="412" operator="between">
      <formula>1</formula>
      <formula>6</formula>
    </cfRule>
  </conditionalFormatting>
  <conditionalFormatting sqref="AQ23">
    <cfRule type="cellIs" dxfId="157" priority="557" operator="between">
      <formula>29</formula>
      <formula>31</formula>
    </cfRule>
    <cfRule type="cellIs" dxfId="156" priority="558" operator="between">
      <formula>1</formula>
      <formula>27</formula>
    </cfRule>
  </conditionalFormatting>
  <conditionalFormatting sqref="AQ48:AQ53">
    <cfRule type="cellIs" dxfId="155" priority="23" operator="between">
      <formula>1</formula>
      <formula>6</formula>
    </cfRule>
  </conditionalFormatting>
  <conditionalFormatting sqref="AQ54">
    <cfRule type="cellIs" dxfId="154" priority="104" operator="between">
      <formula>29</formula>
      <formula>31</formula>
    </cfRule>
    <cfRule type="cellIs" dxfId="153" priority="105" operator="between">
      <formula>1</formula>
      <formula>27</formula>
    </cfRule>
  </conditionalFormatting>
  <conditionalFormatting sqref="AQ79:AQ84">
    <cfRule type="cellIs" dxfId="152" priority="21" operator="between">
      <formula>1</formula>
      <formula>6</formula>
    </cfRule>
  </conditionalFormatting>
  <conditionalFormatting sqref="AQ85">
    <cfRule type="cellIs" dxfId="151" priority="97" operator="between">
      <formula>29</formula>
      <formula>31</formula>
    </cfRule>
    <cfRule type="cellIs" dxfId="150" priority="98" operator="between">
      <formula>1</formula>
      <formula>27</formula>
    </cfRule>
  </conditionalFormatting>
  <conditionalFormatting sqref="AQ110:AQ115">
    <cfRule type="cellIs" dxfId="149" priority="17" operator="between">
      <formula>1</formula>
      <formula>6</formula>
    </cfRule>
  </conditionalFormatting>
  <conditionalFormatting sqref="AQ116">
    <cfRule type="cellIs" dxfId="148" priority="91" operator="between">
      <formula>1</formula>
      <formula>27</formula>
    </cfRule>
    <cfRule type="cellIs" dxfId="147" priority="90" operator="between">
      <formula>29</formula>
      <formula>31</formula>
    </cfRule>
  </conditionalFormatting>
  <conditionalFormatting sqref="AQ141:AQ146">
    <cfRule type="cellIs" dxfId="146" priority="15" operator="between">
      <formula>1</formula>
      <formula>6</formula>
    </cfRule>
  </conditionalFormatting>
  <conditionalFormatting sqref="AQ147">
    <cfRule type="cellIs" dxfId="145" priority="84" operator="between">
      <formula>1</formula>
      <formula>27</formula>
    </cfRule>
    <cfRule type="cellIs" dxfId="144" priority="83" operator="between">
      <formula>29</formula>
      <formula>31</formula>
    </cfRule>
  </conditionalFormatting>
  <conditionalFormatting sqref="AQ172:AQ177">
    <cfRule type="cellIs" dxfId="143" priority="13" operator="between">
      <formula>1</formula>
      <formula>6</formula>
    </cfRule>
  </conditionalFormatting>
  <conditionalFormatting sqref="AQ178">
    <cfRule type="cellIs" dxfId="142" priority="77" operator="between">
      <formula>1</formula>
      <formula>27</formula>
    </cfRule>
    <cfRule type="cellIs" dxfId="141" priority="76" operator="between">
      <formula>29</formula>
      <formula>31</formula>
    </cfRule>
  </conditionalFormatting>
  <conditionalFormatting sqref="AQ203:AQ208">
    <cfRule type="cellIs" dxfId="140" priority="11" operator="between">
      <formula>1</formula>
      <formula>6</formula>
    </cfRule>
  </conditionalFormatting>
  <conditionalFormatting sqref="AQ209">
    <cfRule type="cellIs" dxfId="139" priority="70" operator="between">
      <formula>1</formula>
      <formula>27</formula>
    </cfRule>
    <cfRule type="cellIs" dxfId="138" priority="69" operator="between">
      <formula>29</formula>
      <formula>31</formula>
    </cfRule>
  </conditionalFormatting>
  <conditionalFormatting sqref="AQ234:AQ239">
    <cfRule type="cellIs" dxfId="137" priority="9" operator="between">
      <formula>1</formula>
      <formula>6</formula>
    </cfRule>
  </conditionalFormatting>
  <conditionalFormatting sqref="AQ240">
    <cfRule type="cellIs" dxfId="136" priority="63" operator="between">
      <formula>1</formula>
      <formula>27</formula>
    </cfRule>
    <cfRule type="cellIs" dxfId="135" priority="62" operator="between">
      <formula>29</formula>
      <formula>31</formula>
    </cfRule>
  </conditionalFormatting>
  <conditionalFormatting sqref="AQ265:AQ270">
    <cfRule type="cellIs" dxfId="134" priority="7" operator="between">
      <formula>1</formula>
      <formula>6</formula>
    </cfRule>
  </conditionalFormatting>
  <conditionalFormatting sqref="AQ271">
    <cfRule type="cellIs" dxfId="133" priority="56" operator="between">
      <formula>1</formula>
      <formula>27</formula>
    </cfRule>
    <cfRule type="cellIs" dxfId="132" priority="55" operator="between">
      <formula>29</formula>
      <formula>31</formula>
    </cfRule>
  </conditionalFormatting>
  <conditionalFormatting sqref="AQ296:AQ301">
    <cfRule type="cellIs" dxfId="131" priority="5" operator="between">
      <formula>1</formula>
      <formula>6</formula>
    </cfRule>
  </conditionalFormatting>
  <conditionalFormatting sqref="AQ302">
    <cfRule type="cellIs" dxfId="130" priority="48" operator="between">
      <formula>29</formula>
      <formula>31</formula>
    </cfRule>
    <cfRule type="cellIs" dxfId="129" priority="49" operator="between">
      <formula>1</formula>
      <formula>27</formula>
    </cfRule>
  </conditionalFormatting>
  <conditionalFormatting sqref="AQ327:AQ332">
    <cfRule type="cellIs" dxfId="128" priority="3" operator="between">
      <formula>1</formula>
      <formula>6</formula>
    </cfRule>
  </conditionalFormatting>
  <conditionalFormatting sqref="AQ333">
    <cfRule type="cellIs" dxfId="127" priority="41" operator="between">
      <formula>29</formula>
      <formula>31</formula>
    </cfRule>
    <cfRule type="cellIs" dxfId="126" priority="42" operator="between">
      <formula>1</formula>
      <formula>27</formula>
    </cfRule>
  </conditionalFormatting>
  <conditionalFormatting sqref="AQ358:AQ363">
    <cfRule type="cellIs" dxfId="125" priority="1" operator="between">
      <formula>1</formula>
      <formula>6</formula>
    </cfRule>
  </conditionalFormatting>
  <conditionalFormatting sqref="AQ364">
    <cfRule type="cellIs" dxfId="124" priority="34" operator="between">
      <formula>29</formula>
      <formula>31</formula>
    </cfRule>
    <cfRule type="cellIs" dxfId="123" priority="35" operator="between">
      <formula>1</formula>
      <formula>27</formula>
    </cfRule>
  </conditionalFormatting>
  <conditionalFormatting sqref="AU23">
    <cfRule type="cellIs" dxfId="122" priority="371" operator="equal">
      <formula>1</formula>
    </cfRule>
    <cfRule type="cellIs" dxfId="121" priority="370" operator="equal">
      <formula>2</formula>
    </cfRule>
    <cfRule type="cellIs" dxfId="120" priority="369" operator="greaterThanOrEqual">
      <formula>3</formula>
    </cfRule>
  </conditionalFormatting>
  <conditionalFormatting sqref="AU54">
    <cfRule type="cellIs" dxfId="119" priority="101" operator="equal">
      <formula>1</formula>
    </cfRule>
    <cfRule type="cellIs" dxfId="118" priority="99" operator="greaterThanOrEqual">
      <formula>3</formula>
    </cfRule>
    <cfRule type="cellIs" dxfId="117" priority="100" operator="equal">
      <formula>2</formula>
    </cfRule>
  </conditionalFormatting>
  <conditionalFormatting sqref="AU85">
    <cfRule type="cellIs" dxfId="116" priority="92" operator="greaterThanOrEqual">
      <formula>3</formula>
    </cfRule>
    <cfRule type="cellIs" dxfId="115" priority="93" operator="equal">
      <formula>2</formula>
    </cfRule>
    <cfRule type="cellIs" dxfId="114" priority="94" operator="equal">
      <formula>1</formula>
    </cfRule>
  </conditionalFormatting>
  <conditionalFormatting sqref="AU116">
    <cfRule type="cellIs" dxfId="113" priority="87" operator="equal">
      <formula>1</formula>
    </cfRule>
    <cfRule type="cellIs" dxfId="112" priority="85" operator="greaterThanOrEqual">
      <formula>3</formula>
    </cfRule>
    <cfRule type="cellIs" dxfId="111" priority="86" operator="equal">
      <formula>2</formula>
    </cfRule>
  </conditionalFormatting>
  <conditionalFormatting sqref="AU147">
    <cfRule type="cellIs" dxfId="110" priority="80" operator="equal">
      <formula>1</formula>
    </cfRule>
    <cfRule type="cellIs" dxfId="109" priority="79" operator="equal">
      <formula>2</formula>
    </cfRule>
    <cfRule type="cellIs" dxfId="108" priority="78" operator="greaterThanOrEqual">
      <formula>3</formula>
    </cfRule>
  </conditionalFormatting>
  <conditionalFormatting sqref="AU178">
    <cfRule type="cellIs" dxfId="107" priority="72" operator="equal">
      <formula>2</formula>
    </cfRule>
    <cfRule type="cellIs" dxfId="106" priority="73" operator="equal">
      <formula>1</formula>
    </cfRule>
    <cfRule type="cellIs" dxfId="105" priority="71" operator="greaterThanOrEqual">
      <formula>3</formula>
    </cfRule>
  </conditionalFormatting>
  <conditionalFormatting sqref="AU209">
    <cfRule type="cellIs" dxfId="104" priority="64" operator="greaterThanOrEqual">
      <formula>3</formula>
    </cfRule>
    <cfRule type="cellIs" dxfId="103" priority="65" operator="equal">
      <formula>2</formula>
    </cfRule>
    <cfRule type="cellIs" dxfId="102" priority="66" operator="equal">
      <formula>1</formula>
    </cfRule>
  </conditionalFormatting>
  <conditionalFormatting sqref="AU240">
    <cfRule type="cellIs" dxfId="101" priority="57" operator="greaterThanOrEqual">
      <formula>3</formula>
    </cfRule>
    <cfRule type="cellIs" dxfId="100" priority="58" operator="equal">
      <formula>2</formula>
    </cfRule>
    <cfRule type="cellIs" dxfId="99" priority="59" operator="equal">
      <formula>1</formula>
    </cfRule>
  </conditionalFormatting>
  <conditionalFormatting sqref="AU271">
    <cfRule type="cellIs" dxfId="98" priority="52" operator="equal">
      <formula>1</formula>
    </cfRule>
    <cfRule type="cellIs" dxfId="97" priority="50" operator="greaterThanOrEqual">
      <formula>3</formula>
    </cfRule>
    <cfRule type="cellIs" dxfId="96" priority="51" operator="equal">
      <formula>2</formula>
    </cfRule>
  </conditionalFormatting>
  <conditionalFormatting sqref="AU302">
    <cfRule type="cellIs" dxfId="95" priority="45" operator="equal">
      <formula>1</formula>
    </cfRule>
    <cfRule type="cellIs" dxfId="94" priority="44" operator="equal">
      <formula>2</formula>
    </cfRule>
    <cfRule type="cellIs" dxfId="93" priority="43" operator="greaterThanOrEqual">
      <formula>3</formula>
    </cfRule>
  </conditionalFormatting>
  <conditionalFormatting sqref="AU333">
    <cfRule type="cellIs" dxfId="92" priority="37" operator="equal">
      <formula>2</formula>
    </cfRule>
    <cfRule type="cellIs" dxfId="91" priority="38" operator="equal">
      <formula>1</formula>
    </cfRule>
    <cfRule type="cellIs" dxfId="90" priority="36" operator="greaterThanOrEqual">
      <formula>3</formula>
    </cfRule>
  </conditionalFormatting>
  <conditionalFormatting sqref="AU364">
    <cfRule type="cellIs" dxfId="89" priority="31" operator="equal">
      <formula>1</formula>
    </cfRule>
    <cfRule type="cellIs" dxfId="88" priority="30" operator="equal">
      <formula>2</formula>
    </cfRule>
    <cfRule type="cellIs" dxfId="87" priority="29" operator="greaterThanOrEqual">
      <formula>3</formula>
    </cfRule>
  </conditionalFormatting>
  <conditionalFormatting sqref="AW17:AW24">
    <cfRule type="cellIs" dxfId="86" priority="561" operator="lessThanOrEqual">
      <formula>0.284</formula>
    </cfRule>
    <cfRule type="cellIs" dxfId="85" priority="562" operator="greaterThanOrEqual">
      <formula>0.285</formula>
    </cfRule>
    <cfRule type="cellIs" dxfId="84" priority="560" operator="equal">
      <formula>"***"</formula>
    </cfRule>
  </conditionalFormatting>
  <conditionalFormatting sqref="AW48:AW55">
    <cfRule type="cellIs" dxfId="83" priority="271" operator="lessThanOrEqual">
      <formula>0.284</formula>
    </cfRule>
    <cfRule type="cellIs" dxfId="82" priority="272" operator="greaterThanOrEqual">
      <formula>0.285</formula>
    </cfRule>
    <cfRule type="cellIs" dxfId="81" priority="270" operator="equal">
      <formula>"***"</formula>
    </cfRule>
  </conditionalFormatting>
  <conditionalFormatting sqref="AW79:AW86">
    <cfRule type="cellIs" dxfId="80" priority="258" operator="lessThanOrEqual">
      <formula>0.284</formula>
    </cfRule>
    <cfRule type="cellIs" dxfId="79" priority="259" operator="greaterThanOrEqual">
      <formula>0.285</formula>
    </cfRule>
    <cfRule type="cellIs" dxfId="78" priority="257" operator="equal">
      <formula>"***"</formula>
    </cfRule>
  </conditionalFormatting>
  <conditionalFormatting sqref="AW110:AW117">
    <cfRule type="cellIs" dxfId="77" priority="244" operator="equal">
      <formula>"***"</formula>
    </cfRule>
    <cfRule type="cellIs" dxfId="76" priority="245" operator="lessThanOrEqual">
      <formula>0.284</formula>
    </cfRule>
    <cfRule type="cellIs" dxfId="75" priority="246" operator="greaterThanOrEqual">
      <formula>0.285</formula>
    </cfRule>
  </conditionalFormatting>
  <conditionalFormatting sqref="AW141:AW148">
    <cfRule type="cellIs" dxfId="74" priority="231" operator="equal">
      <formula>"***"</formula>
    </cfRule>
    <cfRule type="cellIs" dxfId="73" priority="232" operator="lessThanOrEqual">
      <formula>0.284</formula>
    </cfRule>
    <cfRule type="cellIs" dxfId="72" priority="233" operator="greaterThanOrEqual">
      <formula>0.285</formula>
    </cfRule>
  </conditionalFormatting>
  <conditionalFormatting sqref="AW172:AW179">
    <cfRule type="cellIs" dxfId="71" priority="219" operator="lessThanOrEqual">
      <formula>0.284</formula>
    </cfRule>
    <cfRule type="cellIs" dxfId="70" priority="220" operator="greaterThanOrEqual">
      <formula>0.285</formula>
    </cfRule>
    <cfRule type="cellIs" dxfId="69" priority="218" operator="equal">
      <formula>"***"</formula>
    </cfRule>
  </conditionalFormatting>
  <conditionalFormatting sqref="AW203:AW210">
    <cfRule type="cellIs" dxfId="68" priority="206" operator="lessThanOrEqual">
      <formula>0.284</formula>
    </cfRule>
    <cfRule type="cellIs" dxfId="67" priority="207" operator="greaterThanOrEqual">
      <formula>0.285</formula>
    </cfRule>
    <cfRule type="cellIs" dxfId="66" priority="205" operator="equal">
      <formula>"***"</formula>
    </cfRule>
  </conditionalFormatting>
  <conditionalFormatting sqref="AW234:AW241">
    <cfRule type="cellIs" dxfId="65" priority="192" operator="equal">
      <formula>"***"</formula>
    </cfRule>
    <cfRule type="cellIs" dxfId="64" priority="193" operator="lessThanOrEqual">
      <formula>0.284</formula>
    </cfRule>
    <cfRule type="cellIs" dxfId="63" priority="194" operator="greaterThanOrEqual">
      <formula>0.285</formula>
    </cfRule>
  </conditionalFormatting>
  <conditionalFormatting sqref="AW265:AW272">
    <cfRule type="cellIs" dxfId="62" priority="179" operator="equal">
      <formula>"***"</formula>
    </cfRule>
    <cfRule type="cellIs" dxfId="61" priority="180" operator="lessThanOrEqual">
      <formula>0.284</formula>
    </cfRule>
    <cfRule type="cellIs" dxfId="60" priority="181" operator="greaterThanOrEqual">
      <formula>0.285</formula>
    </cfRule>
  </conditionalFormatting>
  <conditionalFormatting sqref="AW296:AW303">
    <cfRule type="cellIs" dxfId="59" priority="168" operator="greaterThanOrEqual">
      <formula>0.285</formula>
    </cfRule>
    <cfRule type="cellIs" dxfId="58" priority="167" operator="lessThanOrEqual">
      <formula>0.284</formula>
    </cfRule>
    <cfRule type="cellIs" dxfId="57" priority="166" operator="equal">
      <formula>"***"</formula>
    </cfRule>
  </conditionalFormatting>
  <conditionalFormatting sqref="AW327:AW334">
    <cfRule type="cellIs" dxfId="56" priority="155" operator="greaterThanOrEqual">
      <formula>0.285</formula>
    </cfRule>
    <cfRule type="cellIs" dxfId="55" priority="153" operator="equal">
      <formula>"***"</formula>
    </cfRule>
    <cfRule type="cellIs" dxfId="54" priority="154" operator="lessThanOrEqual">
      <formula>0.284</formula>
    </cfRule>
  </conditionalFormatting>
  <conditionalFormatting sqref="AW358:AW365">
    <cfRule type="cellIs" dxfId="53" priority="140" operator="equal">
      <formula>"***"</formula>
    </cfRule>
    <cfRule type="cellIs" dxfId="52" priority="142" operator="greaterThanOrEqual">
      <formula>0.285</formula>
    </cfRule>
    <cfRule type="cellIs" dxfId="51" priority="141" operator="lessThanOrEqual">
      <formula>0.284</formula>
    </cfRule>
  </conditionalFormatting>
  <conditionalFormatting sqref="AX17:AX22 AY23:AY24 AX48:AX53 AY54:AY55 AX79:AX84 AY85:AY86 AX110:AX115 AY116:AY117 AX141:AX146 AY147:AY148 AX172:AX177 AY178:AY179 AX203:AX208 AY209:AY210 AX234:AX239 AY240:AY241 AX265:AX270 AY271:AY272 AY302:AY303 AX327:AX332 AY333:AY334 AX358:AX363 AY364:AY365">
    <cfRule type="cellIs" dxfId="50" priority="395" operator="equal">
      <formula>"○"</formula>
    </cfRule>
  </conditionalFormatting>
  <conditionalFormatting sqref="AX17:AX22 AY23:AY24 AY54:AY55 AY85:AY86 AY116:AY117 AY147:AY148 AY178:AY179 AY209:AY210 AY240:AY241 AY271:AY272 AY302:AY303 AY333:AY334 AY364:AY365">
    <cfRule type="cellIs" dxfId="49" priority="559" operator="equal">
      <formula>"×"</formula>
    </cfRule>
  </conditionalFormatting>
  <conditionalFormatting sqref="AX48:AX53">
    <cfRule type="cellIs" dxfId="48" priority="269" operator="equal">
      <formula>"×"</formula>
    </cfRule>
  </conditionalFormatting>
  <conditionalFormatting sqref="AX79:AX84">
    <cfRule type="cellIs" dxfId="47" priority="256" operator="equal">
      <formula>"×"</formula>
    </cfRule>
  </conditionalFormatting>
  <conditionalFormatting sqref="AX110:AX115">
    <cfRule type="cellIs" dxfId="46" priority="243" operator="equal">
      <formula>"×"</formula>
    </cfRule>
  </conditionalFormatting>
  <conditionalFormatting sqref="AX141:AX146">
    <cfRule type="cellIs" dxfId="45" priority="230" operator="equal">
      <formula>"×"</formula>
    </cfRule>
  </conditionalFormatting>
  <conditionalFormatting sqref="AX172:AX177">
    <cfRule type="cellIs" dxfId="44" priority="217" operator="equal">
      <formula>"×"</formula>
    </cfRule>
  </conditionalFormatting>
  <conditionalFormatting sqref="AX203:AX208">
    <cfRule type="cellIs" dxfId="43" priority="204" operator="equal">
      <formula>"×"</formula>
    </cfRule>
  </conditionalFormatting>
  <conditionalFormatting sqref="AX234:AX239">
    <cfRule type="cellIs" dxfId="42" priority="191" operator="equal">
      <formula>"×"</formula>
    </cfRule>
  </conditionalFormatting>
  <conditionalFormatting sqref="AX265:AX270">
    <cfRule type="cellIs" dxfId="41" priority="178" operator="equal">
      <formula>"×"</formula>
    </cfRule>
  </conditionalFormatting>
  <conditionalFormatting sqref="AX296:AX301">
    <cfRule type="cellIs" dxfId="40" priority="160" operator="equal">
      <formula>"○"</formula>
    </cfRule>
    <cfRule type="cellIs" dxfId="39" priority="159" operator="equal">
      <formula>"×"</formula>
    </cfRule>
  </conditionalFormatting>
  <conditionalFormatting sqref="AX327:AX332">
    <cfRule type="cellIs" dxfId="38" priority="152" operator="equal">
      <formula>"×"</formula>
    </cfRule>
  </conditionalFormatting>
  <conditionalFormatting sqref="AX358:AX363">
    <cfRule type="cellIs" dxfId="37" priority="139" operator="equal">
      <formula>"×"</formula>
    </cfRule>
  </conditionalFormatting>
  <conditionalFormatting sqref="AY17">
    <cfRule type="cellIs" dxfId="36" priority="110" operator="equal">
      <formula>"×"</formula>
    </cfRule>
    <cfRule type="cellIs" dxfId="35" priority="111" operator="equal">
      <formula>"○"</formula>
    </cfRule>
  </conditionalFormatting>
  <conditionalFormatting sqref="AY48">
    <cfRule type="cellIs" dxfId="34" priority="112" operator="equal">
      <formula>"×"</formula>
    </cfRule>
    <cfRule type="cellIs" dxfId="33" priority="113" operator="equal">
      <formula>"○"</formula>
    </cfRule>
  </conditionalFormatting>
  <conditionalFormatting sqref="AY79">
    <cfRule type="cellIs" dxfId="32" priority="114" operator="equal">
      <formula>"×"</formula>
    </cfRule>
    <cfRule type="cellIs" dxfId="31" priority="115" operator="equal">
      <formula>"○"</formula>
    </cfRule>
  </conditionalFormatting>
  <conditionalFormatting sqref="AY110">
    <cfRule type="cellIs" dxfId="30" priority="117" operator="equal">
      <formula>"○"</formula>
    </cfRule>
    <cfRule type="cellIs" dxfId="29" priority="116" operator="equal">
      <formula>"×"</formula>
    </cfRule>
  </conditionalFormatting>
  <conditionalFormatting sqref="AY141">
    <cfRule type="cellIs" dxfId="28" priority="119" operator="equal">
      <formula>"○"</formula>
    </cfRule>
    <cfRule type="cellIs" dxfId="27" priority="118" operator="equal">
      <formula>"×"</formula>
    </cfRule>
  </conditionalFormatting>
  <conditionalFormatting sqref="AY172">
    <cfRule type="cellIs" dxfId="26" priority="120" operator="equal">
      <formula>"×"</formula>
    </cfRule>
    <cfRule type="cellIs" dxfId="25" priority="121" operator="equal">
      <formula>"○"</formula>
    </cfRule>
  </conditionalFormatting>
  <conditionalFormatting sqref="AY203">
    <cfRule type="cellIs" dxfId="24" priority="123" operator="equal">
      <formula>"○"</formula>
    </cfRule>
    <cfRule type="cellIs" dxfId="23" priority="122" operator="equal">
      <formula>"×"</formula>
    </cfRule>
  </conditionalFormatting>
  <conditionalFormatting sqref="AY234">
    <cfRule type="cellIs" dxfId="22" priority="125" operator="equal">
      <formula>"○"</formula>
    </cfRule>
    <cfRule type="cellIs" dxfId="21" priority="124" operator="equal">
      <formula>"×"</formula>
    </cfRule>
  </conditionalFormatting>
  <conditionalFormatting sqref="AY265">
    <cfRule type="cellIs" dxfId="20" priority="127" operator="equal">
      <formula>"○"</formula>
    </cfRule>
    <cfRule type="cellIs" dxfId="19" priority="126" operator="equal">
      <formula>"×"</formula>
    </cfRule>
  </conditionalFormatting>
  <conditionalFormatting sqref="AY296">
    <cfRule type="cellIs" dxfId="18" priority="129" operator="equal">
      <formula>"○"</formula>
    </cfRule>
    <cfRule type="cellIs" dxfId="17" priority="128" operator="equal">
      <formula>"×"</formula>
    </cfRule>
  </conditionalFormatting>
  <conditionalFormatting sqref="AY327">
    <cfRule type="cellIs" dxfId="16" priority="108" operator="equal">
      <formula>"×"</formula>
    </cfRule>
    <cfRule type="cellIs" dxfId="15" priority="109" operator="equal">
      <formula>"○"</formula>
    </cfRule>
  </conditionalFormatting>
  <conditionalFormatting sqref="AY358">
    <cfRule type="cellIs" dxfId="14" priority="107" operator="equal">
      <formula>"○"</formula>
    </cfRule>
    <cfRule type="cellIs" dxfId="13" priority="106" operator="equal">
      <formula>"×"</formula>
    </cfRule>
  </conditionalFormatting>
  <dataValidations count="4">
    <dataValidation type="list" allowBlank="1" showInputMessage="1" showErrorMessage="1" sqref="F353:AJ353 F12:AJ12 F322:AJ322 F43:AJ43 F74:AJ74 F105:AJ105 F136:AJ136 F167:AJ167 F198:AJ198 F229:AJ229 F260:AJ260 F291:AJ291" xr:uid="{1E23F685-F52A-4F6A-82E5-FED36821D574}">
      <formula1>"晴,曇,雨,雪,"</formula1>
    </dataValidation>
    <dataValidation type="list" allowBlank="1" showInputMessage="1" showErrorMessage="1" sqref="AY302:AY303 AX296:AX301 AY23:AY24 AX48:AX53 AY54:AY55 AX79:AX84 AY85:AY86 AX110:AX115 AY116:AY117 AX141:AX146 AY147:AY148 AX172:AX177 AY178:AY179 AX203:AX208 AY209:AY210 AX234:AX239 AY240:AY241 AX265:AX270 AY271:AY272 AX327:AX332 AY333:AY334 AX17:AX22 AY364:AY365 AX358:AX363" xr:uid="{4623EDA2-9177-4F25-8986-2B0156E3429D}">
      <formula1>"○,×,－"</formula1>
    </dataValidation>
    <dataValidation type="list" allowBlank="1" showInputMessage="1" showErrorMessage="1" sqref="F20:AJ20 F51:AJ51 F82:AJ82 F361:AJ361 F113:AJ113 F144:AJ144 F175:AJ175 F206:AJ206 F237:AJ237 F268:AJ268 F330:AJ330 F299:AJ299" xr:uid="{557FE3FE-C970-47EF-A0E5-F5B198DA021D}">
      <formula1>"□,☆,─,"</formula1>
    </dataValidation>
    <dataValidation type="list" allowBlank="1" showInputMessage="1" showErrorMessage="1" sqref="F21:AJ21 F52:AJ52 F83:AJ83 F362:AJ362 F114:AJ114 F145:AJ145 F176:AJ176 F207:AJ207 F238:AJ238 F269:AJ269 F331:AJ331 F300:AJ300" xr:uid="{7DE3BB2F-B872-4BC5-9541-A9C1464F2AD0}">
      <formula1>"■,★,▲,◎,─,"</formula1>
    </dataValidation>
  </dataValidations>
  <printOptions horizontalCentered="1"/>
  <pageMargins left="0.19685039370078741" right="0.19685039370078741" top="0.9055118110236221" bottom="0.47244094488188981" header="0.31496062992125984" footer="0.31496062992125984"/>
  <pageSetup paperSize="9" scale="71" fitToHeight="0" orientation="landscape" r:id="rId1"/>
  <rowBreaks count="11" manualBreakCount="11">
    <brk id="37" min="2" max="51" man="1"/>
    <brk id="68" min="2" max="51" man="1"/>
    <brk id="99" min="2" max="51" man="1"/>
    <brk id="130" min="2" max="51" man="1"/>
    <brk id="161" min="2" max="51" man="1"/>
    <brk id="192" min="2" max="51" man="1"/>
    <brk id="223" min="2" max="51" man="1"/>
    <brk id="254" min="2" max="51" man="1"/>
    <brk id="285" min="2" max="51" man="1"/>
    <brk id="316" min="2" max="51" man="1"/>
    <brk id="347" min="2" max="51" man="1"/>
  </row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B9348-539B-4391-A570-8E9965A41A32}">
  <sheetPr>
    <tabColor theme="8" tint="0.59999389629810485"/>
    <pageSetUpPr fitToPage="1"/>
  </sheetPr>
  <dimension ref="A1:AL47"/>
  <sheetViews>
    <sheetView view="pageBreakPreview" zoomScaleNormal="85" zoomScaleSheetLayoutView="100" workbookViewId="0">
      <selection activeCell="H1" sqref="H1"/>
    </sheetView>
  </sheetViews>
  <sheetFormatPr defaultColWidth="9" defaultRowHeight="19"/>
  <cols>
    <col min="1" max="1" width="7.25" style="72" bestFit="1" customWidth="1"/>
    <col min="2" max="2" width="7.5" style="14" bestFit="1" customWidth="1"/>
    <col min="3" max="3" width="6.5" style="16" bestFit="1" customWidth="1"/>
    <col min="4" max="5" width="6.5" style="16" customWidth="1"/>
    <col min="6" max="7" width="1.75" style="1" customWidth="1"/>
    <col min="8" max="14" width="3.08203125" style="1" customWidth="1"/>
    <col min="15" max="18" width="3.08203125" style="3" customWidth="1"/>
    <col min="19" max="21" width="3.08203125" style="2" customWidth="1"/>
    <col min="22" max="25" width="3.08203125" style="1" customWidth="1"/>
    <col min="26" max="29" width="3.08203125" style="3" customWidth="1"/>
    <col min="30" max="32" width="3.08203125" style="2" customWidth="1"/>
    <col min="33" max="36" width="3.08203125" style="1" customWidth="1"/>
    <col min="37" max="38" width="2" style="1" customWidth="1"/>
    <col min="39" max="16384" width="9" style="1"/>
  </cols>
  <sheetData>
    <row r="1" spans="1:38">
      <c r="A1" s="69" t="s">
        <v>124</v>
      </c>
      <c r="AJ1" s="2" t="s">
        <v>47</v>
      </c>
    </row>
    <row r="2" spans="1:38">
      <c r="A2" s="69" t="s">
        <v>17</v>
      </c>
      <c r="H2" s="67"/>
    </row>
    <row r="3" spans="1:38">
      <c r="A3" s="69" t="s">
        <v>17</v>
      </c>
      <c r="AD3" s="2" t="s">
        <v>118</v>
      </c>
      <c r="AE3" s="247">
        <v>46066</v>
      </c>
      <c r="AF3" s="248"/>
      <c r="AG3" s="248"/>
      <c r="AH3" s="248"/>
      <c r="AI3" s="248"/>
      <c r="AJ3" s="248"/>
    </row>
    <row r="4" spans="1:38">
      <c r="A4" s="69" t="s">
        <v>17</v>
      </c>
    </row>
    <row r="5" spans="1:38" s="7" customFormat="1">
      <c r="A5" s="69" t="s">
        <v>17</v>
      </c>
      <c r="B5" s="14"/>
      <c r="C5" s="16"/>
      <c r="D5" s="16"/>
      <c r="E5" s="16"/>
      <c r="H5" s="182" t="s">
        <v>80</v>
      </c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4"/>
      <c r="AL5" s="4"/>
    </row>
    <row r="6" spans="1:38" ht="19.5" thickBot="1">
      <c r="A6" s="69" t="s">
        <v>17</v>
      </c>
    </row>
    <row r="7" spans="1:38" s="7" customFormat="1">
      <c r="A7" s="69" t="s">
        <v>17</v>
      </c>
      <c r="B7" s="14"/>
      <c r="C7" s="16"/>
      <c r="D7" s="16"/>
      <c r="E7" s="16"/>
      <c r="H7" s="249" t="s">
        <v>116</v>
      </c>
      <c r="I7" s="250"/>
      <c r="J7" s="250"/>
      <c r="K7" s="250"/>
      <c r="L7" s="250"/>
      <c r="M7" s="250"/>
      <c r="N7" s="251"/>
      <c r="O7" s="252" t="str">
        <f>IF(【記入例】基本情報入力!L4=0,"",【記入例】基本情報入力!L4)</f>
        <v>一級河川　●●●川　護岸改修工事（▲▲▲橋上流右岸Ｒ７）</v>
      </c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4"/>
      <c r="AK7" s="1"/>
      <c r="AL7" s="1"/>
    </row>
    <row r="8" spans="1:38" s="7" customFormat="1">
      <c r="A8" s="69" t="s">
        <v>17</v>
      </c>
      <c r="B8" s="14"/>
      <c r="C8" s="16"/>
      <c r="D8" s="16"/>
      <c r="E8" s="16"/>
      <c r="H8" s="240" t="s">
        <v>83</v>
      </c>
      <c r="I8" s="241"/>
      <c r="J8" s="241"/>
      <c r="K8" s="241"/>
      <c r="L8" s="241"/>
      <c r="M8" s="241"/>
      <c r="N8" s="242"/>
      <c r="O8" s="246" t="str">
        <f>IF(【記入例】基本情報入力!L5=0,"",【記入例】基本情報入力!L5)</f>
        <v>◆◆◆建設株式会社</v>
      </c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4"/>
      <c r="AG8" s="244"/>
      <c r="AH8" s="244"/>
      <c r="AI8" s="244"/>
      <c r="AJ8" s="245"/>
      <c r="AK8" s="1"/>
      <c r="AL8" s="1"/>
    </row>
    <row r="9" spans="1:38" s="7" customFormat="1">
      <c r="A9" s="69" t="s">
        <v>17</v>
      </c>
      <c r="B9" s="14"/>
      <c r="C9" s="16"/>
      <c r="D9" s="16"/>
      <c r="E9" s="16"/>
      <c r="H9" s="240" t="s">
        <v>115</v>
      </c>
      <c r="I9" s="241"/>
      <c r="J9" s="241"/>
      <c r="K9" s="241"/>
      <c r="L9" s="241"/>
      <c r="M9" s="241"/>
      <c r="N9" s="242"/>
      <c r="O9" s="243" t="str">
        <f>CONCATENATE("令和",IF(【記入例】基本情報入力!N6=0,"　",【記入例】基本情報入力!N6),"年",IF(【記入例】基本情報入力!P6=0,"　",【記入例】基本情報入力!P6),"月",IF(【記入例】基本情報入力!R6=0,"　",【記入例】基本情報入力!R6),"日(",IF(【記入例】基本情報入力!U6="","　",【記入例】基本情報入力!U6),") ～ 令和",IF(【記入例】基本情報入力!N7=0,"　",【記入例】基本情報入力!N7),"年",IF(【記入例】基本情報入力!P7=0,"　",【記入例】基本情報入力!P7),"月",IF(【記入例】基本情報入力!R7=0,"　",【記入例】基本情報入力!R7),"日(",IF(【記入例】基本情報入力!U7="","　",【記入例】基本情報入力!U7),")")</f>
        <v>令和8年4月6日(月) ～ 令和9年2月12日(金)</v>
      </c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5"/>
      <c r="AK9" s="1"/>
      <c r="AL9" s="1"/>
    </row>
    <row r="10" spans="1:38" s="7" customFormat="1">
      <c r="A10" s="69" t="s">
        <v>17</v>
      </c>
      <c r="B10" s="14"/>
      <c r="C10" s="16"/>
      <c r="D10" s="16"/>
      <c r="E10" s="16"/>
      <c r="H10" s="240" t="s">
        <v>114</v>
      </c>
      <c r="I10" s="241"/>
      <c r="J10" s="241"/>
      <c r="K10" s="241"/>
      <c r="L10" s="241"/>
      <c r="M10" s="241"/>
      <c r="N10" s="242"/>
      <c r="O10" s="243" t="str">
        <f>CONCATENATE("令和",IF(【記入例】基本情報入力!N8=0,"　",【記入例】基本情報入力!N8),"年",IF(【記入例】基本情報入力!P8=0,"　",【記入例】基本情報入力!P8),"月",IF(【記入例】基本情報入力!R8=0,"　",【記入例】基本情報入力!R8),"日(",IF(【記入例】基本情報入力!U8="","　",【記入例】基本情報入力!U8),") ～ 令和",IF(【記入例】基本情報入力!N9=0,"　",【記入例】基本情報入力!N9),"年",IF(【記入例】基本情報入力!P9=0,"　",【記入例】基本情報入力!P9),"月",IF(【記入例】基本情報入力!R9=0,"　",【記入例】基本情報入力!R9),"日(",IF(【記入例】基本情報入力!U9="","　",【記入例】基本情報入力!U9),")")</f>
        <v>令和8年4月20日(月) ～ 令和9年2月5日(金)</v>
      </c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5"/>
      <c r="AK10" s="1"/>
      <c r="AL10" s="1"/>
    </row>
    <row r="11" spans="1:38" s="7" customFormat="1">
      <c r="A11" s="69" t="s">
        <v>17</v>
      </c>
      <c r="B11" s="14"/>
      <c r="C11" s="16"/>
      <c r="D11" s="16"/>
      <c r="E11" s="16"/>
      <c r="H11" s="106" t="s">
        <v>112</v>
      </c>
      <c r="I11" s="107"/>
      <c r="J11" s="107"/>
      <c r="K11" s="107"/>
      <c r="L11" s="107"/>
      <c r="M11" s="107"/>
      <c r="N11" s="107"/>
      <c r="O11" s="246" t="str">
        <f>IF(【記入例】基本情報入力!L10=0,"",【記入例】基本情報入力!L10)</f>
        <v>完全週休２日（土日）</v>
      </c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5"/>
      <c r="AK11" s="1"/>
      <c r="AL11" s="1"/>
    </row>
    <row r="12" spans="1:38" s="7" customFormat="1" ht="19.5" thickBot="1">
      <c r="A12" s="69" t="s">
        <v>17</v>
      </c>
      <c r="B12" s="14"/>
      <c r="C12" s="16"/>
      <c r="D12" s="16"/>
      <c r="E12" s="16"/>
      <c r="H12" s="137" t="s">
        <v>113</v>
      </c>
      <c r="I12" s="138"/>
      <c r="J12" s="138"/>
      <c r="K12" s="138"/>
      <c r="L12" s="138"/>
      <c r="M12" s="138"/>
      <c r="N12" s="138"/>
      <c r="O12" s="192" t="s">
        <v>117</v>
      </c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4"/>
      <c r="AK12" s="1"/>
      <c r="AL12" s="1"/>
    </row>
    <row r="13" spans="1:38" s="7" customFormat="1" ht="19.5" thickBot="1">
      <c r="A13" s="69" t="s">
        <v>17</v>
      </c>
      <c r="B13" s="14" t="s">
        <v>125</v>
      </c>
      <c r="C13" s="16"/>
      <c r="D13" s="16"/>
      <c r="E13" s="16"/>
      <c r="O13" s="10"/>
      <c r="P13" s="10"/>
      <c r="Q13" s="10"/>
      <c r="R13" s="10"/>
      <c r="S13" s="11"/>
      <c r="T13" s="11"/>
      <c r="U13" s="11"/>
      <c r="Z13" s="10"/>
      <c r="AA13" s="10"/>
      <c r="AB13" s="10"/>
      <c r="AC13" s="10"/>
      <c r="AD13" s="11"/>
      <c r="AE13" s="11"/>
      <c r="AF13" s="11"/>
      <c r="AK13" s="1"/>
      <c r="AL13" s="1"/>
    </row>
    <row r="14" spans="1:38" s="13" customFormat="1">
      <c r="A14" s="69" t="s">
        <v>17</v>
      </c>
      <c r="B14" s="65"/>
      <c r="C14" s="66"/>
      <c r="D14" s="237" t="s">
        <v>109</v>
      </c>
      <c r="E14" s="237"/>
      <c r="F14" s="1"/>
      <c r="G14" s="1"/>
      <c r="H14" s="9"/>
      <c r="I14" s="8"/>
      <c r="J14" s="68"/>
      <c r="K14" s="6"/>
      <c r="L14" s="12"/>
      <c r="M14" s="238" t="s">
        <v>37</v>
      </c>
      <c r="N14" s="238"/>
      <c r="O14" s="238"/>
      <c r="P14" s="238"/>
      <c r="Q14" s="238"/>
      <c r="R14" s="238"/>
      <c r="S14" s="238"/>
      <c r="T14" s="238"/>
      <c r="U14" s="239" t="s">
        <v>32</v>
      </c>
      <c r="V14" s="239"/>
      <c r="W14" s="239"/>
      <c r="X14" s="239"/>
      <c r="Y14" s="239"/>
      <c r="Z14" s="239"/>
      <c r="AA14" s="239"/>
      <c r="AB14" s="239"/>
      <c r="AC14" s="151" t="s">
        <v>31</v>
      </c>
      <c r="AD14" s="151"/>
      <c r="AE14" s="151"/>
      <c r="AF14" s="151"/>
      <c r="AG14" s="151"/>
      <c r="AH14" s="151"/>
      <c r="AI14" s="151"/>
      <c r="AJ14" s="230"/>
      <c r="AK14" s="1"/>
      <c r="AL14" s="1"/>
    </row>
    <row r="15" spans="1:38" s="13" customFormat="1">
      <c r="A15" s="69" t="s">
        <v>17</v>
      </c>
      <c r="B15" s="26" t="s">
        <v>76</v>
      </c>
      <c r="C15" s="27" t="s">
        <v>77</v>
      </c>
      <c r="D15" s="20" t="s">
        <v>110</v>
      </c>
      <c r="E15" s="20" t="s">
        <v>111</v>
      </c>
      <c r="F15" s="5"/>
      <c r="G15" s="5"/>
      <c r="H15" s="260" t="s">
        <v>46</v>
      </c>
      <c r="I15" s="261"/>
      <c r="J15" s="262"/>
      <c r="K15" s="263" t="s">
        <v>1</v>
      </c>
      <c r="L15" s="262"/>
      <c r="M15" s="107" t="s">
        <v>35</v>
      </c>
      <c r="N15" s="107"/>
      <c r="O15" s="129"/>
      <c r="P15" s="129"/>
      <c r="Q15" s="129"/>
      <c r="R15" s="129"/>
      <c r="S15" s="129"/>
      <c r="T15" s="129"/>
      <c r="U15" s="107" t="s">
        <v>35</v>
      </c>
      <c r="V15" s="107"/>
      <c r="W15" s="129"/>
      <c r="X15" s="129"/>
      <c r="Y15" s="129"/>
      <c r="Z15" s="129"/>
      <c r="AA15" s="129"/>
      <c r="AB15" s="129"/>
      <c r="AC15" s="107" t="s">
        <v>35</v>
      </c>
      <c r="AD15" s="107"/>
      <c r="AE15" s="129"/>
      <c r="AF15" s="129"/>
      <c r="AG15" s="129"/>
      <c r="AH15" s="129"/>
      <c r="AI15" s="129"/>
      <c r="AJ15" s="264"/>
      <c r="AK15" s="1"/>
      <c r="AL15" s="1"/>
    </row>
    <row r="16" spans="1:38" s="13" customFormat="1">
      <c r="A16" s="69" t="s">
        <v>17</v>
      </c>
      <c r="B16" s="18">
        <v>9</v>
      </c>
      <c r="C16" s="19" cm="1">
        <f t="array" ref="C16">INDEX('【記入例】休工計画（実施）表（様式４号）'!$BC$9:$BC$4999,B16)</f>
        <v>46113</v>
      </c>
      <c r="D16" s="64">
        <f>IF(C16="",0,1)</f>
        <v>1</v>
      </c>
      <c r="E16" s="64">
        <f>D16-D17</f>
        <v>0</v>
      </c>
      <c r="F16" s="1"/>
      <c r="G16" s="1"/>
      <c r="H16" s="231">
        <f>IF(C16="","",C16)</f>
        <v>46113</v>
      </c>
      <c r="I16" s="232"/>
      <c r="J16" s="233"/>
      <c r="K16" s="234">
        <f t="shared" ref="K16:K27" si="0">C16</f>
        <v>46113</v>
      </c>
      <c r="L16" s="235"/>
      <c r="M16" s="107" t="str" cm="1">
        <f t="array" ref="M16">IF(D16=0,"",INDEX('【記入例】休工計画（実施）表（様式４号）'!$BD$9:$BD$4999,'【記入例】休工状況報告書（様式５号）'!B16))</f>
        <v>○</v>
      </c>
      <c r="N16" s="129"/>
      <c r="O16" s="129"/>
      <c r="P16" s="129"/>
      <c r="Q16" s="129"/>
      <c r="R16" s="129"/>
      <c r="S16" s="129"/>
      <c r="T16" s="129"/>
      <c r="U16" s="107" t="str" cm="1">
        <f t="array" ref="U16">IF(D16=0,"",INDEX('【記入例】休工計画（実施）表（様式４号）'!$BE$9:$BE$4999,'【記入例】休工状況報告書（様式５号）'!B16))</f>
        <v>○</v>
      </c>
      <c r="V16" s="189"/>
      <c r="W16" s="129"/>
      <c r="X16" s="129"/>
      <c r="Y16" s="129"/>
      <c r="Z16" s="129"/>
      <c r="AA16" s="129"/>
      <c r="AB16" s="129"/>
      <c r="AC16" s="107" t="str" cm="1">
        <f t="array" ref="AC16">IF(D16=0,"",IF(AND(D16=1,E16=0),"－",INDEX('【記入例】休工計画（実施）表（様式４号）'!$BF$9:$BF$4999,'【記入例】休工状況報告書（様式５号）'!B16)))</f>
        <v>－</v>
      </c>
      <c r="AD16" s="107"/>
      <c r="AE16" s="107"/>
      <c r="AF16" s="107"/>
      <c r="AG16" s="107"/>
      <c r="AH16" s="107"/>
      <c r="AI16" s="107"/>
      <c r="AJ16" s="236"/>
      <c r="AK16" s="1"/>
      <c r="AL16" s="1"/>
    </row>
    <row r="17" spans="1:37" s="13" customFormat="1">
      <c r="A17" s="69" t="s">
        <v>17</v>
      </c>
      <c r="B17" s="18">
        <f>B16+31</f>
        <v>40</v>
      </c>
      <c r="C17" s="19" cm="1">
        <f t="array" ref="C17">INDEX('【記入例】休工計画（実施）表（様式４号）'!$BC$9:$BC$4999,B17)</f>
        <v>46143</v>
      </c>
      <c r="D17" s="64">
        <f t="shared" ref="D17:D27" si="1">IF(C17="",0,1)</f>
        <v>1</v>
      </c>
      <c r="E17" s="64">
        <f t="shared" ref="E17:E26" si="2">D17-D18</f>
        <v>0</v>
      </c>
      <c r="F17" s="1"/>
      <c r="G17" s="1"/>
      <c r="H17" s="231" t="str">
        <f t="shared" ref="H17:H27" si="3">IF(C17="","",IF(YEAR(C17)=YEAR(C16),"",C17))</f>
        <v/>
      </c>
      <c r="I17" s="232"/>
      <c r="J17" s="232"/>
      <c r="K17" s="234">
        <f t="shared" si="0"/>
        <v>46143</v>
      </c>
      <c r="L17" s="235"/>
      <c r="M17" s="107" t="str" cm="1">
        <f t="array" ref="M17">IF(D17=0,"",INDEX('【記入例】休工計画（実施）表（様式４号）'!$BD$9:$BD$4999,'【記入例】休工状況報告書（様式５号）'!B17))</f>
        <v>○</v>
      </c>
      <c r="N17" s="129"/>
      <c r="O17" s="129"/>
      <c r="P17" s="129"/>
      <c r="Q17" s="129"/>
      <c r="R17" s="129"/>
      <c r="S17" s="129"/>
      <c r="T17" s="129"/>
      <c r="U17" s="107" t="str" cm="1">
        <f t="array" ref="U17">IF(D17=0,"",INDEX('【記入例】休工計画（実施）表（様式４号）'!$BE$9:$BE$4999,'【記入例】休工状況報告書（様式５号）'!B17))</f>
        <v>○</v>
      </c>
      <c r="V17" s="189"/>
      <c r="W17" s="129"/>
      <c r="X17" s="129"/>
      <c r="Y17" s="129"/>
      <c r="Z17" s="129"/>
      <c r="AA17" s="129"/>
      <c r="AB17" s="129"/>
      <c r="AC17" s="107" t="str" cm="1">
        <f t="array" ref="AC17">IF(D17=0,"",IF(AND(D17=1,E17=0),"－",INDEX('【記入例】休工計画（実施）表（様式４号）'!$BF$9:$BF$4999,'【記入例】休工状況報告書（様式５号）'!B17)))</f>
        <v>－</v>
      </c>
      <c r="AD17" s="107"/>
      <c r="AE17" s="107"/>
      <c r="AF17" s="107"/>
      <c r="AG17" s="107"/>
      <c r="AH17" s="107"/>
      <c r="AI17" s="107"/>
      <c r="AJ17" s="236"/>
    </row>
    <row r="18" spans="1:37" s="13" customFormat="1">
      <c r="A18" s="69" t="s">
        <v>17</v>
      </c>
      <c r="B18" s="18">
        <f t="shared" ref="B18:B27" si="4">B17+31</f>
        <v>71</v>
      </c>
      <c r="C18" s="19" cm="1">
        <f t="array" ref="C18">INDEX('【記入例】休工計画（実施）表（様式４号）'!$BC$9:$BC$4999,B18)</f>
        <v>46174</v>
      </c>
      <c r="D18" s="64">
        <f t="shared" si="1"/>
        <v>1</v>
      </c>
      <c r="E18" s="64">
        <f t="shared" si="2"/>
        <v>0</v>
      </c>
      <c r="F18" s="1"/>
      <c r="G18" s="1"/>
      <c r="H18" s="231" t="str">
        <f t="shared" si="3"/>
        <v/>
      </c>
      <c r="I18" s="232"/>
      <c r="J18" s="233"/>
      <c r="K18" s="234">
        <f t="shared" si="0"/>
        <v>46174</v>
      </c>
      <c r="L18" s="235"/>
      <c r="M18" s="107" t="str" cm="1">
        <f t="array" ref="M18">IF(D18=0,"",INDEX('【記入例】休工計画（実施）表（様式４号）'!$BD$9:$BD$4999,'【記入例】休工状況報告書（様式５号）'!B18))</f>
        <v>○</v>
      </c>
      <c r="N18" s="129"/>
      <c r="O18" s="129"/>
      <c r="P18" s="129"/>
      <c r="Q18" s="129"/>
      <c r="R18" s="129"/>
      <c r="S18" s="129"/>
      <c r="T18" s="129"/>
      <c r="U18" s="107" t="str" cm="1">
        <f t="array" ref="U18">IF(D18=0,"",INDEX('【記入例】休工計画（実施）表（様式４号）'!$BE$9:$BE$4999,'【記入例】休工状況報告書（様式５号）'!B18))</f>
        <v>○</v>
      </c>
      <c r="V18" s="189"/>
      <c r="W18" s="129"/>
      <c r="X18" s="129"/>
      <c r="Y18" s="129"/>
      <c r="Z18" s="129"/>
      <c r="AA18" s="129"/>
      <c r="AB18" s="129"/>
      <c r="AC18" s="107" t="str" cm="1">
        <f t="array" ref="AC18">IF(D18=0,"",IF(AND(D18=1,E18=0),"－",INDEX('【記入例】休工計画（実施）表（様式４号）'!$BF$9:$BF$4999,'【記入例】休工状況報告書（様式５号）'!B18)))</f>
        <v>－</v>
      </c>
      <c r="AD18" s="107"/>
      <c r="AE18" s="107"/>
      <c r="AF18" s="107"/>
      <c r="AG18" s="107"/>
      <c r="AH18" s="107"/>
      <c r="AI18" s="107"/>
      <c r="AJ18" s="236"/>
    </row>
    <row r="19" spans="1:37" s="13" customFormat="1">
      <c r="A19" s="69" t="s">
        <v>17</v>
      </c>
      <c r="B19" s="18">
        <f t="shared" si="4"/>
        <v>102</v>
      </c>
      <c r="C19" s="19" cm="1">
        <f t="array" ref="C19">INDEX('【記入例】休工計画（実施）表（様式４号）'!$BC$9:$BC$4999,B19)</f>
        <v>46204</v>
      </c>
      <c r="D19" s="64">
        <f t="shared" si="1"/>
        <v>1</v>
      </c>
      <c r="E19" s="64">
        <f t="shared" si="2"/>
        <v>0</v>
      </c>
      <c r="F19" s="1"/>
      <c r="G19" s="1"/>
      <c r="H19" s="231" t="str">
        <f t="shared" si="3"/>
        <v/>
      </c>
      <c r="I19" s="232"/>
      <c r="J19" s="233"/>
      <c r="K19" s="234">
        <f t="shared" si="0"/>
        <v>46204</v>
      </c>
      <c r="L19" s="235"/>
      <c r="M19" s="107" t="str" cm="1">
        <f t="array" ref="M19">IF(D19=0,"",INDEX('【記入例】休工計画（実施）表（様式４号）'!$BD$9:$BD$4999,'【記入例】休工状況報告書（様式５号）'!B19))</f>
        <v>×</v>
      </c>
      <c r="N19" s="129"/>
      <c r="O19" s="129"/>
      <c r="P19" s="129"/>
      <c r="Q19" s="129"/>
      <c r="R19" s="129"/>
      <c r="S19" s="129"/>
      <c r="T19" s="129"/>
      <c r="U19" s="107" t="str" cm="1">
        <f t="array" ref="U19">IF(D19=0,"",INDEX('【記入例】休工計画（実施）表（様式４号）'!$BE$9:$BE$4999,'【記入例】休工状況報告書（様式５号）'!B19))</f>
        <v>○</v>
      </c>
      <c r="V19" s="189"/>
      <c r="W19" s="129"/>
      <c r="X19" s="129"/>
      <c r="Y19" s="129"/>
      <c r="Z19" s="129"/>
      <c r="AA19" s="129"/>
      <c r="AB19" s="129"/>
      <c r="AC19" s="107" t="str" cm="1">
        <f t="array" ref="AC19">IF(D19=0,"",IF(AND(D19=1,E19=0),"－",INDEX('【記入例】休工計画（実施）表（様式４号）'!$BF$9:$BF$4999,'【記入例】休工状況報告書（様式５号）'!B19)))</f>
        <v>－</v>
      </c>
      <c r="AD19" s="107"/>
      <c r="AE19" s="107"/>
      <c r="AF19" s="107"/>
      <c r="AG19" s="107"/>
      <c r="AH19" s="107"/>
      <c r="AI19" s="107"/>
      <c r="AJ19" s="236"/>
    </row>
    <row r="20" spans="1:37" s="13" customFormat="1">
      <c r="A20" s="69" t="s">
        <v>17</v>
      </c>
      <c r="B20" s="18">
        <f t="shared" si="4"/>
        <v>133</v>
      </c>
      <c r="C20" s="19" cm="1">
        <f t="array" ref="C20">INDEX('【記入例】休工計画（実施）表（様式４号）'!$BC$9:$BC$4999,B20)</f>
        <v>46235</v>
      </c>
      <c r="D20" s="64">
        <f t="shared" si="1"/>
        <v>1</v>
      </c>
      <c r="E20" s="64">
        <f t="shared" si="2"/>
        <v>0</v>
      </c>
      <c r="F20" s="1"/>
      <c r="G20" s="1"/>
      <c r="H20" s="231" t="str">
        <f t="shared" si="3"/>
        <v/>
      </c>
      <c r="I20" s="232"/>
      <c r="J20" s="233"/>
      <c r="K20" s="234">
        <f t="shared" si="0"/>
        <v>46235</v>
      </c>
      <c r="L20" s="235"/>
      <c r="M20" s="107" t="str" cm="1">
        <f t="array" ref="M20">IF(D20=0,"",INDEX('【記入例】休工計画（実施）表（様式４号）'!$BD$9:$BD$4999,'【記入例】休工状況報告書（様式５号）'!B20))</f>
        <v>○</v>
      </c>
      <c r="N20" s="129"/>
      <c r="O20" s="129"/>
      <c r="P20" s="129"/>
      <c r="Q20" s="129"/>
      <c r="R20" s="129"/>
      <c r="S20" s="129"/>
      <c r="T20" s="129"/>
      <c r="U20" s="107" t="str" cm="1">
        <f t="array" ref="U20">IF(D20=0,"",INDEX('【記入例】休工計画（実施）表（様式４号）'!$BE$9:$BE$4999,'【記入例】休工状況報告書（様式５号）'!B20))</f>
        <v>○</v>
      </c>
      <c r="V20" s="189"/>
      <c r="W20" s="129"/>
      <c r="X20" s="129"/>
      <c r="Y20" s="129"/>
      <c r="Z20" s="129"/>
      <c r="AA20" s="129"/>
      <c r="AB20" s="129"/>
      <c r="AC20" s="107" t="str" cm="1">
        <f t="array" ref="AC20">IF(D20=0,"",IF(AND(D20=1,E20=0),"－",INDEX('【記入例】休工計画（実施）表（様式４号）'!$BF$9:$BF$4999,'【記入例】休工状況報告書（様式５号）'!B20)))</f>
        <v>－</v>
      </c>
      <c r="AD20" s="107"/>
      <c r="AE20" s="107"/>
      <c r="AF20" s="107"/>
      <c r="AG20" s="107"/>
      <c r="AH20" s="107"/>
      <c r="AI20" s="107"/>
      <c r="AJ20" s="236"/>
    </row>
    <row r="21" spans="1:37" s="13" customFormat="1">
      <c r="A21" s="69" t="s">
        <v>17</v>
      </c>
      <c r="B21" s="18">
        <f t="shared" si="4"/>
        <v>164</v>
      </c>
      <c r="C21" s="19" cm="1">
        <f t="array" ref="C21">INDEX('【記入例】休工計画（実施）表（様式４号）'!$BC$9:$BC$4999,B21)</f>
        <v>46266</v>
      </c>
      <c r="D21" s="64">
        <f t="shared" si="1"/>
        <v>1</v>
      </c>
      <c r="E21" s="64">
        <f t="shared" si="2"/>
        <v>0</v>
      </c>
      <c r="F21" s="1"/>
      <c r="G21" s="1"/>
      <c r="H21" s="231" t="str">
        <f t="shared" si="3"/>
        <v/>
      </c>
      <c r="I21" s="232"/>
      <c r="J21" s="233"/>
      <c r="K21" s="234">
        <f t="shared" si="0"/>
        <v>46266</v>
      </c>
      <c r="L21" s="235"/>
      <c r="M21" s="107" t="str" cm="1">
        <f t="array" ref="M21">IF(D21=0,"",INDEX('【記入例】休工計画（実施）表（様式４号）'!$BD$9:$BD$4999,'【記入例】休工状況報告書（様式５号）'!B21))</f>
        <v>×</v>
      </c>
      <c r="N21" s="129"/>
      <c r="O21" s="129"/>
      <c r="P21" s="129"/>
      <c r="Q21" s="129"/>
      <c r="R21" s="129"/>
      <c r="S21" s="129"/>
      <c r="T21" s="129"/>
      <c r="U21" s="107" t="str" cm="1">
        <f t="array" ref="U21">IF(D21=0,"",INDEX('【記入例】休工計画（実施）表（様式４号）'!$BE$9:$BE$4999,'【記入例】休工状況報告書（様式５号）'!B21))</f>
        <v>○</v>
      </c>
      <c r="V21" s="189"/>
      <c r="W21" s="129"/>
      <c r="X21" s="129"/>
      <c r="Y21" s="129"/>
      <c r="Z21" s="129"/>
      <c r="AA21" s="129"/>
      <c r="AB21" s="129"/>
      <c r="AC21" s="107" t="str" cm="1">
        <f t="array" ref="AC21">IF(D21=0,"",IF(AND(D21=1,E21=0),"－",INDEX('【記入例】休工計画（実施）表（様式４号）'!$BF$9:$BF$4999,'【記入例】休工状況報告書（様式５号）'!B21)))</f>
        <v>－</v>
      </c>
      <c r="AD21" s="107"/>
      <c r="AE21" s="107"/>
      <c r="AF21" s="107"/>
      <c r="AG21" s="107"/>
      <c r="AH21" s="107"/>
      <c r="AI21" s="107"/>
      <c r="AJ21" s="236"/>
    </row>
    <row r="22" spans="1:37" s="13" customFormat="1">
      <c r="A22" s="69" t="s">
        <v>17</v>
      </c>
      <c r="B22" s="18">
        <f t="shared" si="4"/>
        <v>195</v>
      </c>
      <c r="C22" s="19" cm="1">
        <f t="array" ref="C22">INDEX('【記入例】休工計画（実施）表（様式４号）'!$BC$9:$BC$4999,B22)</f>
        <v>46296</v>
      </c>
      <c r="D22" s="64">
        <f t="shared" si="1"/>
        <v>1</v>
      </c>
      <c r="E22" s="64">
        <f t="shared" si="2"/>
        <v>0</v>
      </c>
      <c r="F22" s="1"/>
      <c r="G22" s="1"/>
      <c r="H22" s="231" t="str">
        <f t="shared" si="3"/>
        <v/>
      </c>
      <c r="I22" s="232"/>
      <c r="J22" s="233"/>
      <c r="K22" s="234">
        <f t="shared" si="0"/>
        <v>46296</v>
      </c>
      <c r="L22" s="235"/>
      <c r="M22" s="107" t="str" cm="1">
        <f t="array" ref="M22">IF(D22=0,"",INDEX('【記入例】休工計画（実施）表（様式４号）'!$BD$9:$BD$4999,'【記入例】休工状況報告書（様式５号）'!B22))</f>
        <v>○</v>
      </c>
      <c r="N22" s="129"/>
      <c r="O22" s="129"/>
      <c r="P22" s="129"/>
      <c r="Q22" s="129"/>
      <c r="R22" s="129"/>
      <c r="S22" s="129"/>
      <c r="T22" s="129"/>
      <c r="U22" s="107" t="str" cm="1">
        <f t="array" ref="U22">IF(D22=0,"",INDEX('【記入例】休工計画（実施）表（様式４号）'!$BE$9:$BE$4999,'【記入例】休工状況報告書（様式５号）'!B22))</f>
        <v>○</v>
      </c>
      <c r="V22" s="189"/>
      <c r="W22" s="129"/>
      <c r="X22" s="129"/>
      <c r="Y22" s="129"/>
      <c r="Z22" s="129"/>
      <c r="AA22" s="129"/>
      <c r="AB22" s="129"/>
      <c r="AC22" s="107" t="str" cm="1">
        <f t="array" ref="AC22">IF(D22=0,"",IF(AND(D22=1,E22=0),"－",INDEX('【記入例】休工計画（実施）表（様式４号）'!$BF$9:$BF$4999,'【記入例】休工状況報告書（様式５号）'!B22)))</f>
        <v>－</v>
      </c>
      <c r="AD22" s="107"/>
      <c r="AE22" s="107"/>
      <c r="AF22" s="107"/>
      <c r="AG22" s="107"/>
      <c r="AH22" s="107"/>
      <c r="AI22" s="107"/>
      <c r="AJ22" s="236"/>
    </row>
    <row r="23" spans="1:37" s="13" customFormat="1">
      <c r="A23" s="69" t="s">
        <v>17</v>
      </c>
      <c r="B23" s="18">
        <f t="shared" si="4"/>
        <v>226</v>
      </c>
      <c r="C23" s="19" cm="1">
        <f t="array" ref="C23">INDEX('【記入例】休工計画（実施）表（様式４号）'!$BC$9:$BC$4999,B23)</f>
        <v>46327</v>
      </c>
      <c r="D23" s="64">
        <f t="shared" si="1"/>
        <v>1</v>
      </c>
      <c r="E23" s="64">
        <f t="shared" si="2"/>
        <v>0</v>
      </c>
      <c r="F23" s="1"/>
      <c r="G23" s="1"/>
      <c r="H23" s="231" t="str">
        <f t="shared" si="3"/>
        <v/>
      </c>
      <c r="I23" s="232"/>
      <c r="J23" s="233"/>
      <c r="K23" s="234">
        <f t="shared" si="0"/>
        <v>46327</v>
      </c>
      <c r="L23" s="235"/>
      <c r="M23" s="107" t="str" cm="1">
        <f t="array" ref="M23">IF(D23=0,"",INDEX('【記入例】休工計画（実施）表（様式４号）'!$BD$9:$BD$4999,'【記入例】休工状況報告書（様式５号）'!B23))</f>
        <v>○</v>
      </c>
      <c r="N23" s="129"/>
      <c r="O23" s="129"/>
      <c r="P23" s="129"/>
      <c r="Q23" s="129"/>
      <c r="R23" s="129"/>
      <c r="S23" s="129"/>
      <c r="T23" s="129"/>
      <c r="U23" s="107" t="str" cm="1">
        <f t="array" ref="U23">IF(D23=0,"",INDEX('【記入例】休工計画（実施）表（様式４号）'!$BE$9:$BE$4999,'【記入例】休工状況報告書（様式５号）'!B23))</f>
        <v>○</v>
      </c>
      <c r="V23" s="189"/>
      <c r="W23" s="129"/>
      <c r="X23" s="129"/>
      <c r="Y23" s="129"/>
      <c r="Z23" s="129"/>
      <c r="AA23" s="129"/>
      <c r="AB23" s="129"/>
      <c r="AC23" s="107" t="str" cm="1">
        <f t="array" ref="AC23">IF(D23=0,"",IF(AND(D23=1,E23=0),"－",INDEX('【記入例】休工計画（実施）表（様式４号）'!$BF$9:$BF$4999,'【記入例】休工状況報告書（様式５号）'!B23)))</f>
        <v>－</v>
      </c>
      <c r="AD23" s="107"/>
      <c r="AE23" s="107"/>
      <c r="AF23" s="107"/>
      <c r="AG23" s="107"/>
      <c r="AH23" s="107"/>
      <c r="AI23" s="107"/>
      <c r="AJ23" s="236"/>
    </row>
    <row r="24" spans="1:37" s="13" customFormat="1">
      <c r="A24" s="69" t="s">
        <v>17</v>
      </c>
      <c r="B24" s="18">
        <f t="shared" si="4"/>
        <v>257</v>
      </c>
      <c r="C24" s="19" cm="1">
        <f t="array" ref="C24">INDEX('【記入例】休工計画（実施）表（様式４号）'!$BC$9:$BC$4999,B24)</f>
        <v>46357</v>
      </c>
      <c r="D24" s="64">
        <f t="shared" si="1"/>
        <v>1</v>
      </c>
      <c r="E24" s="64">
        <f t="shared" si="2"/>
        <v>0</v>
      </c>
      <c r="F24" s="1"/>
      <c r="G24" s="1"/>
      <c r="H24" s="231" t="str">
        <f t="shared" si="3"/>
        <v/>
      </c>
      <c r="I24" s="232"/>
      <c r="J24" s="233"/>
      <c r="K24" s="234">
        <f t="shared" si="0"/>
        <v>46357</v>
      </c>
      <c r="L24" s="235"/>
      <c r="M24" s="107" t="str" cm="1">
        <f t="array" ref="M24">IF(D24=0,"",INDEX('【記入例】休工計画（実施）表（様式４号）'!$BD$9:$BD$4999,'【記入例】休工状況報告書（様式５号）'!B24))</f>
        <v>○</v>
      </c>
      <c r="N24" s="129"/>
      <c r="O24" s="129"/>
      <c r="P24" s="129"/>
      <c r="Q24" s="129"/>
      <c r="R24" s="129"/>
      <c r="S24" s="129"/>
      <c r="T24" s="129"/>
      <c r="U24" s="107" t="str" cm="1">
        <f t="array" ref="U24">IF(D24=0,"",INDEX('【記入例】休工計画（実施）表（様式４号）'!$BE$9:$BE$4999,'【記入例】休工状況報告書（様式５号）'!B24))</f>
        <v>○</v>
      </c>
      <c r="V24" s="189"/>
      <c r="W24" s="129"/>
      <c r="X24" s="129"/>
      <c r="Y24" s="129"/>
      <c r="Z24" s="129"/>
      <c r="AA24" s="129"/>
      <c r="AB24" s="129"/>
      <c r="AC24" s="107" t="str" cm="1">
        <f t="array" ref="AC24">IF(D24=0,"",IF(AND(D24=1,E24=0),"－",INDEX('【記入例】休工計画（実施）表（様式４号）'!$BF$9:$BF$4999,'【記入例】休工状況報告書（様式５号）'!B24)))</f>
        <v>－</v>
      </c>
      <c r="AD24" s="107"/>
      <c r="AE24" s="107"/>
      <c r="AF24" s="107"/>
      <c r="AG24" s="107"/>
      <c r="AH24" s="107"/>
      <c r="AI24" s="107"/>
      <c r="AJ24" s="236"/>
    </row>
    <row r="25" spans="1:37" s="13" customFormat="1">
      <c r="A25" s="69" t="s">
        <v>17</v>
      </c>
      <c r="B25" s="18">
        <f t="shared" si="4"/>
        <v>288</v>
      </c>
      <c r="C25" s="19" cm="1">
        <f t="array" ref="C25">INDEX('【記入例】休工計画（実施）表（様式４号）'!$BC$9:$BC$4999,B25)</f>
        <v>46388</v>
      </c>
      <c r="D25" s="64">
        <f t="shared" si="1"/>
        <v>1</v>
      </c>
      <c r="E25" s="64">
        <f t="shared" si="2"/>
        <v>0</v>
      </c>
      <c r="F25" s="1"/>
      <c r="G25" s="1"/>
      <c r="H25" s="231">
        <f t="shared" si="3"/>
        <v>46388</v>
      </c>
      <c r="I25" s="232"/>
      <c r="J25" s="233"/>
      <c r="K25" s="234">
        <f t="shared" si="0"/>
        <v>46388</v>
      </c>
      <c r="L25" s="235"/>
      <c r="M25" s="107" t="str" cm="1">
        <f t="array" ref="M25">IF(D25=0,"",INDEX('【記入例】休工計画（実施）表（様式４号）'!$BD$9:$BD$4999,'【記入例】休工状況報告書（様式５号）'!B25))</f>
        <v>○</v>
      </c>
      <c r="N25" s="129"/>
      <c r="O25" s="129"/>
      <c r="P25" s="129"/>
      <c r="Q25" s="129"/>
      <c r="R25" s="129"/>
      <c r="S25" s="129"/>
      <c r="T25" s="129"/>
      <c r="U25" s="107" t="str" cm="1">
        <f t="array" ref="U25">IF(D25=0,"",INDEX('【記入例】休工計画（実施）表（様式４号）'!$BE$9:$BE$4999,'【記入例】休工状況報告書（様式５号）'!B25))</f>
        <v>○</v>
      </c>
      <c r="V25" s="189"/>
      <c r="W25" s="129"/>
      <c r="X25" s="129"/>
      <c r="Y25" s="129"/>
      <c r="Z25" s="129"/>
      <c r="AA25" s="129"/>
      <c r="AB25" s="129"/>
      <c r="AC25" s="107" t="str" cm="1">
        <f t="array" ref="AC25">IF(D25=0,"",IF(AND(D25=1,E25=0),"－",INDEX('【記入例】休工計画（実施）表（様式４号）'!$BF$9:$BF$4999,'【記入例】休工状況報告書（様式５号）'!B25)))</f>
        <v>－</v>
      </c>
      <c r="AD25" s="107"/>
      <c r="AE25" s="107"/>
      <c r="AF25" s="107"/>
      <c r="AG25" s="107"/>
      <c r="AH25" s="107"/>
      <c r="AI25" s="107"/>
      <c r="AJ25" s="236"/>
    </row>
    <row r="26" spans="1:37" s="13" customFormat="1">
      <c r="A26" s="69" t="s">
        <v>17</v>
      </c>
      <c r="B26" s="18">
        <f t="shared" si="4"/>
        <v>319</v>
      </c>
      <c r="C26" s="19" cm="1">
        <f t="array" ref="C26">INDEX('【記入例】休工計画（実施）表（様式４号）'!$BC$9:$BC$4999,B26)</f>
        <v>46419</v>
      </c>
      <c r="D26" s="64">
        <f t="shared" si="1"/>
        <v>1</v>
      </c>
      <c r="E26" s="64">
        <f t="shared" si="2"/>
        <v>1</v>
      </c>
      <c r="F26" s="1"/>
      <c r="G26" s="1"/>
      <c r="H26" s="231" t="str">
        <f t="shared" si="3"/>
        <v/>
      </c>
      <c r="I26" s="232"/>
      <c r="J26" s="233"/>
      <c r="K26" s="234">
        <f t="shared" si="0"/>
        <v>46419</v>
      </c>
      <c r="L26" s="235"/>
      <c r="M26" s="107" t="str" cm="1">
        <f t="array" ref="M26">IF(D26=0,"",INDEX('【記入例】休工計画（実施）表（様式４号）'!$BD$9:$BD$4999,'【記入例】休工状況報告書（様式５号）'!B26))</f>
        <v>○</v>
      </c>
      <c r="N26" s="129"/>
      <c r="O26" s="129"/>
      <c r="P26" s="129"/>
      <c r="Q26" s="129"/>
      <c r="R26" s="129"/>
      <c r="S26" s="129"/>
      <c r="T26" s="129"/>
      <c r="U26" s="107" t="str" cm="1">
        <f t="array" ref="U26">IF(D26=0,"",INDEX('【記入例】休工計画（実施）表（様式４号）'!$BE$9:$BE$4999,'【記入例】休工状況報告書（様式５号）'!B26))</f>
        <v>○</v>
      </c>
      <c r="V26" s="189"/>
      <c r="W26" s="129"/>
      <c r="X26" s="129"/>
      <c r="Y26" s="129"/>
      <c r="Z26" s="129"/>
      <c r="AA26" s="129"/>
      <c r="AB26" s="129"/>
      <c r="AC26" s="107" t="str" cm="1">
        <f t="array" ref="AC26">IF(D26=0,"",IF(AND(D26=1,E26=0),"－",INDEX('【記入例】休工計画（実施）表（様式４号）'!$BF$9:$BF$4999,'【記入例】休工状況報告書（様式５号）'!B26)))</f>
        <v>○</v>
      </c>
      <c r="AD26" s="107"/>
      <c r="AE26" s="107"/>
      <c r="AF26" s="107"/>
      <c r="AG26" s="107"/>
      <c r="AH26" s="107"/>
      <c r="AI26" s="107"/>
      <c r="AJ26" s="236"/>
    </row>
    <row r="27" spans="1:37" s="13" customFormat="1">
      <c r="A27" s="69" t="s">
        <v>17</v>
      </c>
      <c r="B27" s="18">
        <f t="shared" si="4"/>
        <v>350</v>
      </c>
      <c r="C27" s="19" t="str" cm="1">
        <f t="array" ref="C27">INDEX('【記入例】休工計画（実施）表（様式４号）'!$BC$9:$BC$4999,B27)</f>
        <v/>
      </c>
      <c r="D27" s="64">
        <f t="shared" si="1"/>
        <v>0</v>
      </c>
      <c r="E27" s="64">
        <f>D27-D29</f>
        <v>0</v>
      </c>
      <c r="F27" s="1"/>
      <c r="G27" s="1"/>
      <c r="H27" s="231" t="str">
        <f t="shared" si="3"/>
        <v/>
      </c>
      <c r="I27" s="232"/>
      <c r="J27" s="233"/>
      <c r="K27" s="234" t="str">
        <f t="shared" si="0"/>
        <v/>
      </c>
      <c r="L27" s="235"/>
      <c r="M27" s="107" t="str" cm="1">
        <f t="array" ref="M27">IF(D27=0,"",INDEX('【記入例】休工計画（実施）表（様式４号）'!$BD$9:$BD$4999,'【記入例】休工状況報告書（様式５号）'!B27))</f>
        <v/>
      </c>
      <c r="N27" s="129"/>
      <c r="O27" s="129"/>
      <c r="P27" s="129"/>
      <c r="Q27" s="129"/>
      <c r="R27" s="129"/>
      <c r="S27" s="129"/>
      <c r="T27" s="129"/>
      <c r="U27" s="107" t="str" cm="1">
        <f t="array" ref="U27">IF(D27=0,"",INDEX('【記入例】休工計画（実施）表（様式４号）'!$BE$9:$BE$4999,'【記入例】休工状況報告書（様式５号）'!B27))</f>
        <v/>
      </c>
      <c r="V27" s="189"/>
      <c r="W27" s="129"/>
      <c r="X27" s="129"/>
      <c r="Y27" s="129"/>
      <c r="Z27" s="129"/>
      <c r="AA27" s="129"/>
      <c r="AB27" s="129"/>
      <c r="AC27" s="107" t="str" cm="1">
        <f t="array" ref="AC27">IF(D27=0,"",IF(AND(D27=1,E27=0),"－",INDEX('【記入例】休工計画（実施）表（様式４号）'!$BF$9:$BF$4999,'【記入例】休工状況報告書（様式５号）'!B27)))</f>
        <v/>
      </c>
      <c r="AD27" s="107"/>
      <c r="AE27" s="107"/>
      <c r="AF27" s="107"/>
      <c r="AG27" s="107"/>
      <c r="AH27" s="107"/>
      <c r="AI27" s="107"/>
      <c r="AJ27" s="236"/>
    </row>
    <row r="28" spans="1:37" s="103" customFormat="1" ht="5.5">
      <c r="A28" s="100" t="s">
        <v>16</v>
      </c>
      <c r="B28" s="101"/>
      <c r="C28" s="102"/>
      <c r="D28" s="100"/>
      <c r="E28" s="100"/>
      <c r="H28" s="255"/>
      <c r="I28" s="256"/>
      <c r="J28" s="256"/>
      <c r="K28" s="256"/>
      <c r="L28" s="257"/>
      <c r="M28" s="258"/>
      <c r="N28" s="256"/>
      <c r="O28" s="256"/>
      <c r="P28" s="256"/>
      <c r="Q28" s="256"/>
      <c r="R28" s="256"/>
      <c r="S28" s="256"/>
      <c r="T28" s="257"/>
      <c r="U28" s="258"/>
      <c r="V28" s="256"/>
      <c r="W28" s="256"/>
      <c r="X28" s="256"/>
      <c r="Y28" s="256"/>
      <c r="Z28" s="256"/>
      <c r="AA28" s="256"/>
      <c r="AB28" s="257"/>
      <c r="AC28" s="258"/>
      <c r="AD28" s="256"/>
      <c r="AE28" s="256"/>
      <c r="AF28" s="256"/>
      <c r="AG28" s="256"/>
      <c r="AH28" s="256"/>
      <c r="AI28" s="256"/>
      <c r="AJ28" s="259"/>
    </row>
    <row r="29" spans="1:37" ht="38">
      <c r="A29" s="70" t="s">
        <v>75</v>
      </c>
      <c r="H29" s="205" t="s">
        <v>38</v>
      </c>
      <c r="I29" s="206"/>
      <c r="J29" s="206"/>
      <c r="K29" s="206"/>
      <c r="L29" s="207"/>
      <c r="M29" s="214" t="s">
        <v>108</v>
      </c>
      <c r="N29" s="214"/>
      <c r="O29" s="214"/>
      <c r="P29" s="214"/>
      <c r="Q29" s="214"/>
      <c r="R29" s="214"/>
      <c r="S29" s="214"/>
      <c r="T29" s="214"/>
      <c r="U29" s="214" t="s">
        <v>105</v>
      </c>
      <c r="V29" s="214"/>
      <c r="W29" s="214"/>
      <c r="X29" s="214"/>
      <c r="Y29" s="214"/>
      <c r="Z29" s="214"/>
      <c r="AA29" s="214"/>
      <c r="AB29" s="214"/>
      <c r="AC29" s="214" t="s">
        <v>105</v>
      </c>
      <c r="AD29" s="214"/>
      <c r="AE29" s="214"/>
      <c r="AF29" s="214"/>
      <c r="AG29" s="214"/>
      <c r="AH29" s="214"/>
      <c r="AI29" s="214"/>
      <c r="AJ29" s="215"/>
      <c r="AK29" s="13"/>
    </row>
    <row r="30" spans="1:37" ht="16.5">
      <c r="A30" s="74" t="s">
        <v>17</v>
      </c>
      <c r="B30" s="15"/>
      <c r="C30" s="17"/>
      <c r="D30" s="17"/>
      <c r="E30" s="17"/>
      <c r="H30" s="208"/>
      <c r="I30" s="209"/>
      <c r="J30" s="209"/>
      <c r="K30" s="209"/>
      <c r="L30" s="210"/>
      <c r="M30" s="216" t="s">
        <v>119</v>
      </c>
      <c r="N30" s="217"/>
      <c r="O30" s="217"/>
      <c r="P30" s="217"/>
      <c r="Q30" s="217"/>
      <c r="R30" s="217"/>
      <c r="S30" s="217"/>
      <c r="T30" s="218"/>
      <c r="U30" s="216" t="s">
        <v>119</v>
      </c>
      <c r="V30" s="217"/>
      <c r="W30" s="217"/>
      <c r="X30" s="217"/>
      <c r="Y30" s="217"/>
      <c r="Z30" s="217"/>
      <c r="AA30" s="217"/>
      <c r="AB30" s="218"/>
      <c r="AC30" s="216" t="s">
        <v>119</v>
      </c>
      <c r="AD30" s="217"/>
      <c r="AE30" s="217"/>
      <c r="AF30" s="217"/>
      <c r="AG30" s="217"/>
      <c r="AH30" s="217"/>
      <c r="AI30" s="217"/>
      <c r="AJ30" s="225"/>
      <c r="AK30" s="13"/>
    </row>
    <row r="31" spans="1:37" ht="28.5" thickBot="1">
      <c r="A31" s="71" t="s">
        <v>75</v>
      </c>
      <c r="B31" s="1"/>
      <c r="C31" s="17"/>
      <c r="D31" s="17"/>
      <c r="E31" s="17"/>
      <c r="H31" s="211"/>
      <c r="I31" s="212"/>
      <c r="J31" s="212"/>
      <c r="K31" s="212"/>
      <c r="L31" s="213"/>
      <c r="M31" s="226" t="s">
        <v>121</v>
      </c>
      <c r="N31" s="227"/>
      <c r="O31" s="227"/>
      <c r="P31" s="227"/>
      <c r="Q31" s="227"/>
      <c r="R31" s="227"/>
      <c r="S31" s="227"/>
      <c r="T31" s="228"/>
      <c r="U31" s="226" t="s">
        <v>121</v>
      </c>
      <c r="V31" s="227"/>
      <c r="W31" s="227"/>
      <c r="X31" s="227"/>
      <c r="Y31" s="227"/>
      <c r="Z31" s="227"/>
      <c r="AA31" s="227"/>
      <c r="AB31" s="228"/>
      <c r="AC31" s="226" t="s">
        <v>120</v>
      </c>
      <c r="AD31" s="227"/>
      <c r="AE31" s="227"/>
      <c r="AF31" s="227"/>
      <c r="AG31" s="227"/>
      <c r="AH31" s="227"/>
      <c r="AI31" s="227"/>
      <c r="AJ31" s="229"/>
      <c r="AK31" s="13"/>
    </row>
    <row r="32" spans="1:37" ht="16.5">
      <c r="A32" s="74" t="s">
        <v>17</v>
      </c>
      <c r="O32" s="1"/>
      <c r="P32" s="1"/>
      <c r="S32" s="3"/>
      <c r="T32" s="3"/>
      <c r="V32" s="2"/>
      <c r="W32" s="2"/>
      <c r="Z32" s="1"/>
      <c r="AA32" s="1"/>
      <c r="AD32" s="3"/>
      <c r="AE32" s="3"/>
      <c r="AG32" s="2"/>
      <c r="AH32" s="2"/>
      <c r="AK32" s="13"/>
    </row>
    <row r="33" spans="1:37" ht="16.5">
      <c r="A33" s="74" t="s">
        <v>17</v>
      </c>
      <c r="H33" s="79" t="s">
        <v>39</v>
      </c>
      <c r="I33" s="79"/>
      <c r="J33" s="79"/>
      <c r="K33" s="79"/>
      <c r="L33" s="79"/>
      <c r="M33" s="79"/>
      <c r="N33" s="79"/>
      <c r="O33" s="96"/>
      <c r="P33" s="96"/>
      <c r="Q33" s="96"/>
      <c r="R33" s="96"/>
      <c r="S33" s="97"/>
      <c r="T33" s="97"/>
      <c r="U33" s="97"/>
      <c r="V33" s="79"/>
      <c r="W33" s="79"/>
      <c r="X33" s="79"/>
      <c r="Y33" s="79"/>
      <c r="Z33" s="96"/>
      <c r="AA33" s="96"/>
      <c r="AB33" s="96"/>
      <c r="AC33" s="96"/>
      <c r="AD33" s="97"/>
      <c r="AE33" s="97"/>
      <c r="AF33" s="97"/>
      <c r="AG33" s="79"/>
      <c r="AH33" s="79"/>
      <c r="AI33" s="79"/>
      <c r="AJ33" s="79"/>
      <c r="AK33" s="13"/>
    </row>
    <row r="34" spans="1:37" ht="16.5">
      <c r="A34" s="74" t="s">
        <v>17</v>
      </c>
      <c r="H34" s="96" t="s">
        <v>132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</row>
    <row r="35" spans="1:37" ht="16.5">
      <c r="A35" s="74" t="s">
        <v>17</v>
      </c>
      <c r="H35" s="96" t="s">
        <v>133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</row>
    <row r="36" spans="1:37" ht="16.5">
      <c r="A36" s="74" t="s">
        <v>17</v>
      </c>
      <c r="H36" s="96" t="s">
        <v>134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</row>
    <row r="37" spans="1:37" ht="16.5">
      <c r="A37" s="74" t="s">
        <v>17</v>
      </c>
      <c r="H37" s="96" t="s">
        <v>140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</row>
    <row r="38" spans="1:37" ht="14.5" thickBot="1">
      <c r="A38" s="74" t="s">
        <v>17</v>
      </c>
    </row>
    <row r="39" spans="1:37" ht="28.5" customHeight="1">
      <c r="A39" s="71" t="s">
        <v>75</v>
      </c>
      <c r="K39" s="153" t="s">
        <v>41</v>
      </c>
      <c r="L39" s="151"/>
      <c r="M39" s="151"/>
      <c r="N39" s="151"/>
      <c r="O39" s="151" t="s">
        <v>45</v>
      </c>
      <c r="P39" s="151"/>
      <c r="Q39" s="151"/>
      <c r="R39" s="151"/>
      <c r="S39" s="151" t="s">
        <v>44</v>
      </c>
      <c r="T39" s="151"/>
      <c r="U39" s="151"/>
      <c r="V39" s="151"/>
      <c r="W39" s="151" t="s">
        <v>43</v>
      </c>
      <c r="X39" s="151"/>
      <c r="Y39" s="151"/>
      <c r="Z39" s="230"/>
      <c r="AA39" s="1"/>
      <c r="AB39" s="1"/>
      <c r="AC39" s="153" t="s">
        <v>40</v>
      </c>
      <c r="AD39" s="151"/>
      <c r="AE39" s="151"/>
      <c r="AF39" s="151"/>
      <c r="AG39" s="219" t="s">
        <v>122</v>
      </c>
      <c r="AH39" s="220"/>
      <c r="AI39" s="220"/>
      <c r="AJ39" s="221"/>
    </row>
    <row r="40" spans="1:37" s="13" customFormat="1" ht="19.5" thickBot="1">
      <c r="A40" s="69" t="s">
        <v>17</v>
      </c>
      <c r="B40" s="14"/>
      <c r="C40" s="16"/>
      <c r="D40" s="16"/>
      <c r="E40" s="16"/>
      <c r="K40" s="222" t="s">
        <v>138</v>
      </c>
      <c r="L40" s="223"/>
      <c r="M40" s="223"/>
      <c r="N40" s="223"/>
      <c r="O40" s="223" t="s">
        <v>138</v>
      </c>
      <c r="P40" s="223"/>
      <c r="Q40" s="223"/>
      <c r="R40" s="223"/>
      <c r="S40" s="223" t="s">
        <v>138</v>
      </c>
      <c r="T40" s="223"/>
      <c r="U40" s="223"/>
      <c r="V40" s="223"/>
      <c r="W40" s="223" t="s">
        <v>138</v>
      </c>
      <c r="X40" s="223"/>
      <c r="Y40" s="223"/>
      <c r="Z40" s="224"/>
      <c r="AC40" s="222" t="s">
        <v>138</v>
      </c>
      <c r="AD40" s="223"/>
      <c r="AE40" s="223"/>
      <c r="AF40" s="223"/>
      <c r="AG40" s="223" t="s">
        <v>138</v>
      </c>
      <c r="AH40" s="223"/>
      <c r="AI40" s="223"/>
      <c r="AJ40" s="224"/>
    </row>
    <row r="41" spans="1:37">
      <c r="A41" s="69" t="s">
        <v>17</v>
      </c>
    </row>
    <row r="45" spans="1:37">
      <c r="AC45" s="1"/>
      <c r="AD45" s="1"/>
      <c r="AE45" s="1"/>
      <c r="AF45" s="1"/>
    </row>
    <row r="46" spans="1:37">
      <c r="O46" s="1"/>
      <c r="P46" s="1"/>
      <c r="Q46" s="1"/>
      <c r="R46" s="1"/>
      <c r="S46" s="1"/>
      <c r="T46" s="1"/>
      <c r="U46" s="1"/>
      <c r="AC46" s="1"/>
      <c r="AD46" s="1"/>
      <c r="AE46" s="1"/>
      <c r="AF46" s="1"/>
    </row>
    <row r="47" spans="1:37">
      <c r="O47" s="1"/>
      <c r="P47" s="1"/>
      <c r="Q47" s="1"/>
      <c r="R47" s="1"/>
      <c r="S47" s="1"/>
      <c r="T47" s="1"/>
      <c r="U47" s="1"/>
    </row>
  </sheetData>
  <mergeCells count="109">
    <mergeCell ref="AE3:AJ3"/>
    <mergeCell ref="AC17:AJ17"/>
    <mergeCell ref="H17:J17"/>
    <mergeCell ref="K17:L17"/>
    <mergeCell ref="M16:T16"/>
    <mergeCell ref="AC16:AJ16"/>
    <mergeCell ref="H16:J16"/>
    <mergeCell ref="K16:L16"/>
    <mergeCell ref="M15:T15"/>
    <mergeCell ref="H15:J15"/>
    <mergeCell ref="K15:L15"/>
    <mergeCell ref="H12:N12"/>
    <mergeCell ref="H11:N11"/>
    <mergeCell ref="H5:AJ5"/>
    <mergeCell ref="H10:N10"/>
    <mergeCell ref="H9:N9"/>
    <mergeCell ref="H7:N7"/>
    <mergeCell ref="O7:AJ7"/>
    <mergeCell ref="O9:AJ9"/>
    <mergeCell ref="O10:AJ10"/>
    <mergeCell ref="O11:AJ11"/>
    <mergeCell ref="O12:AJ12"/>
    <mergeCell ref="M17:T17"/>
    <mergeCell ref="H8:N8"/>
    <mergeCell ref="M22:T22"/>
    <mergeCell ref="U22:AB22"/>
    <mergeCell ref="M14:T14"/>
    <mergeCell ref="AC20:AJ20"/>
    <mergeCell ref="H20:J20"/>
    <mergeCell ref="K20:L20"/>
    <mergeCell ref="M19:T19"/>
    <mergeCell ref="AC19:AJ19"/>
    <mergeCell ref="H19:J19"/>
    <mergeCell ref="K19:L19"/>
    <mergeCell ref="U20:AB20"/>
    <mergeCell ref="AC22:AJ22"/>
    <mergeCell ref="H22:J22"/>
    <mergeCell ref="K22:L22"/>
    <mergeCell ref="M21:T21"/>
    <mergeCell ref="AC21:AJ21"/>
    <mergeCell ref="H21:J21"/>
    <mergeCell ref="K21:L21"/>
    <mergeCell ref="U21:AB21"/>
    <mergeCell ref="M20:T20"/>
    <mergeCell ref="M24:T24"/>
    <mergeCell ref="U24:AB24"/>
    <mergeCell ref="AC24:AJ24"/>
    <mergeCell ref="H24:J24"/>
    <mergeCell ref="K24:L24"/>
    <mergeCell ref="M23:T23"/>
    <mergeCell ref="U23:AB23"/>
    <mergeCell ref="AC23:AJ23"/>
    <mergeCell ref="H23:J23"/>
    <mergeCell ref="K23:L23"/>
    <mergeCell ref="M26:T26"/>
    <mergeCell ref="U26:AB26"/>
    <mergeCell ref="AC26:AJ26"/>
    <mergeCell ref="H26:J26"/>
    <mergeCell ref="K26:L26"/>
    <mergeCell ref="M25:T25"/>
    <mergeCell ref="U25:AB25"/>
    <mergeCell ref="AC25:AJ25"/>
    <mergeCell ref="H25:J25"/>
    <mergeCell ref="K25:L25"/>
    <mergeCell ref="M29:T29"/>
    <mergeCell ref="U29:AB29"/>
    <mergeCell ref="AC29:AJ29"/>
    <mergeCell ref="M30:T30"/>
    <mergeCell ref="U30:AB30"/>
    <mergeCell ref="AC30:AJ30"/>
    <mergeCell ref="H29:L31"/>
    <mergeCell ref="M27:T27"/>
    <mergeCell ref="U27:AB27"/>
    <mergeCell ref="AC27:AJ27"/>
    <mergeCell ref="M31:T31"/>
    <mergeCell ref="U31:AB31"/>
    <mergeCell ref="AC31:AJ31"/>
    <mergeCell ref="H27:J27"/>
    <mergeCell ref="K27:L27"/>
    <mergeCell ref="M28:T28"/>
    <mergeCell ref="U28:AB28"/>
    <mergeCell ref="AC28:AJ28"/>
    <mergeCell ref="H28:L28"/>
    <mergeCell ref="K40:N40"/>
    <mergeCell ref="O40:R40"/>
    <mergeCell ref="S40:V40"/>
    <mergeCell ref="W40:Z40"/>
    <mergeCell ref="AC40:AF40"/>
    <mergeCell ref="AG40:AJ40"/>
    <mergeCell ref="AG39:AJ39"/>
    <mergeCell ref="AC39:AF39"/>
    <mergeCell ref="W39:Z39"/>
    <mergeCell ref="S39:V39"/>
    <mergeCell ref="O39:R39"/>
    <mergeCell ref="K39:N39"/>
    <mergeCell ref="O8:AJ8"/>
    <mergeCell ref="D14:E14"/>
    <mergeCell ref="U14:AB14"/>
    <mergeCell ref="U15:AB15"/>
    <mergeCell ref="U16:AB16"/>
    <mergeCell ref="U17:AB17"/>
    <mergeCell ref="U18:AB18"/>
    <mergeCell ref="U19:AB19"/>
    <mergeCell ref="M18:T18"/>
    <mergeCell ref="AC18:AJ18"/>
    <mergeCell ref="H18:J18"/>
    <mergeCell ref="K18:L18"/>
    <mergeCell ref="AC14:AJ14"/>
    <mergeCell ref="AC15:AJ15"/>
  </mergeCells>
  <phoneticPr fontId="1"/>
  <conditionalFormatting sqref="M16:M28">
    <cfRule type="cellIs" dxfId="12" priority="8" operator="equal">
      <formula>"○"</formula>
    </cfRule>
    <cfRule type="cellIs" dxfId="11" priority="9" operator="equal">
      <formula>"×"</formula>
    </cfRule>
  </conditionalFormatting>
  <conditionalFormatting sqref="M29">
    <cfRule type="cellIs" dxfId="10" priority="7" operator="equal">
      <formula>"達成"</formula>
    </cfRule>
    <cfRule type="cellIs" dxfId="9" priority="239" operator="equal">
      <formula>-"未達成"</formula>
    </cfRule>
    <cfRule type="cellIs" dxfId="8" priority="240" operator="equal">
      <formula>-"―"</formula>
    </cfRule>
  </conditionalFormatting>
  <conditionalFormatting sqref="U16:U28 AC16:AC28">
    <cfRule type="cellIs" dxfId="7" priority="242" operator="equal">
      <formula>"○"</formula>
    </cfRule>
    <cfRule type="cellIs" dxfId="6" priority="243" operator="equal">
      <formula>"×"</formula>
    </cfRule>
  </conditionalFormatting>
  <conditionalFormatting sqref="U29">
    <cfRule type="cellIs" dxfId="5" priority="4" operator="equal">
      <formula>"達成"</formula>
    </cfRule>
    <cfRule type="cellIs" dxfId="4" priority="5" operator="equal">
      <formula>-"未達成"</formula>
    </cfRule>
    <cfRule type="cellIs" dxfId="3" priority="6" operator="equal">
      <formula>-"―"</formula>
    </cfRule>
  </conditionalFormatting>
  <conditionalFormatting sqref="AC29">
    <cfRule type="cellIs" dxfId="2" priority="1" operator="equal">
      <formula>"達成"</formula>
    </cfRule>
    <cfRule type="cellIs" dxfId="1" priority="2" operator="equal">
      <formula>-"未達成"</formula>
    </cfRule>
    <cfRule type="cellIs" dxfId="0" priority="3" operator="equal">
      <formula>-"―"</formula>
    </cfRule>
  </conditionalFormatting>
  <dataValidations count="3">
    <dataValidation type="list" allowBlank="1" showInputMessage="1" showErrorMessage="1" sqref="M29 U29 AC29" xr:uid="{3DC70A37-AF3A-4E09-B3D9-E6BC470B2878}">
      <formula1>"達成,未達成,―"</formula1>
    </dataValidation>
    <dataValidation type="list" allowBlank="1" showInputMessage="1" showErrorMessage="1" sqref="K40:Z40 AC40:AJ40" xr:uid="{EEB47733-EDEA-4C7E-9834-D13AEF5E148A}">
      <formula1>"□,■,"</formula1>
    </dataValidation>
    <dataValidation type="list" allowBlank="1" showInputMessage="1" showErrorMessage="1" sqref="O12" xr:uid="{80440834-24D7-4CF4-BFC5-6CB6179388D7}">
      <formula1>"完全週休２日（土日）,月単位の週休２日,通期の週休２日,週休２日に該当しない（４週７休以下）"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scale="84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10</vt:i4>
      </vt:variant>
    </vt:vector>
  </HeadingPairs>
  <TitlesOfParts>
    <vt:vector size="17" baseType="lpstr">
      <vt:lpstr>基本情報入力</vt:lpstr>
      <vt:lpstr>休工計画（実施）表（様式４号）</vt:lpstr>
      <vt:lpstr>休工状況報告書（様式５号）</vt:lpstr>
      <vt:lpstr>記入例　⇒</vt:lpstr>
      <vt:lpstr>【記入例】基本情報入力</vt:lpstr>
      <vt:lpstr>【記入例】休工計画（実施）表（様式４号）</vt:lpstr>
      <vt:lpstr>【記入例】休工状況報告書（様式５号）</vt:lpstr>
      <vt:lpstr>【記入例】基本情報入力!Print_Area</vt:lpstr>
      <vt:lpstr>'【記入例】休工計画（実施）表（様式４号）'!Print_Area</vt:lpstr>
      <vt:lpstr>'【記入例】休工状況報告書（様式５号）'!Print_Area</vt:lpstr>
      <vt:lpstr>基本情報入力!Print_Area</vt:lpstr>
      <vt:lpstr>'休工計画（実施）表（様式４号）'!Print_Area</vt:lpstr>
      <vt:lpstr>'休工状況報告書（様式５号）'!Print_Area</vt:lpstr>
      <vt:lpstr>'【記入例】休工計画（実施）表（様式４号）'!Print_Titles</vt:lpstr>
      <vt:lpstr>'【記入例】休工状況報告書（様式５号）'!Print_Titles</vt:lpstr>
      <vt:lpstr>'休工計画（実施）表（様式４号）'!Print_Titles</vt:lpstr>
      <vt:lpstr>'休工状況報告書（様式５号）'!Print_Titles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2026-07-24T05:35:30Z</dcterms:created>
  <dcterms:modified xsi:type="dcterms:W3CDTF">2026-07-24T05:39:00Z</dcterms:modified>
</cp:coreProperties>
</file>