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19.141.21\corona_fol\中国武漢市肺炎（新型コロナウイルス）\新興感染症設備整備\02 補助事業関係\R7\03_様式\"/>
    </mc:Choice>
  </mc:AlternateContent>
  <xr:revisionPtr revIDLastSave="0" documentId="13_ncr:1_{5BF1B4BA-42ED-4FEE-BE6D-89422F8E61E3}" xr6:coauthVersionLast="47" xr6:coauthVersionMax="47" xr10:uidLastSave="{00000000-0000-0000-0000-000000000000}"/>
  <workbookProtection workbookAlgorithmName="SHA-512" workbookHashValue="PDCJ2vAEHCT5dCYglFIXyY7lVzkiuNxvrKABaSGdo6vJjZG6MAJqez3rxbNfGc+g5bDTMEPq0iNsY6JJTneFUw==" workbookSaltValue="qfQcyWcGcAgz1yaZaSb2dQ==" workbookSpinCount="100000" lockStructure="1"/>
  <bookViews>
    <workbookView xWindow="-108" yWindow="-108" windowWidth="23256" windowHeight="14160" tabRatio="832" xr2:uid="{00000000-000D-0000-FFFF-FFFF00000000}"/>
  </bookViews>
  <sheets>
    <sheet name="基本情報シート" sheetId="50" r:id="rId1"/>
    <sheet name="補助額" sheetId="59" r:id="rId2"/>
    <sheet name="（病室）様式2内訳" sheetId="57" r:id="rId3"/>
    <sheet name="（病室）様式3-16" sheetId="34" r:id="rId4"/>
    <sheet name="（病室以外）様式2内訳" sheetId="72" r:id="rId5"/>
    <sheet name="（病室以外）様式3-16" sheetId="49" r:id="rId6"/>
    <sheet name="大阪府作業用" sheetId="51" state="hidden" r:id="rId7"/>
    <sheet name="管理用（このシートは削除しないでください）" sheetId="71" state="hidden" r:id="rId8"/>
  </sheets>
  <externalReferences>
    <externalReference r:id="rId9"/>
  </externalReferences>
  <definedNames>
    <definedName name="_xlnm._FilterDatabase" localSheetId="2" hidden="1">'（病室）様式2内訳'!$A$1:$Y$59</definedName>
    <definedName name="_xlnm._FilterDatabase" localSheetId="4" hidden="1">'（病室以外）様式2内訳'!$A$1:$AB$58</definedName>
    <definedName name="_xlnm.Print_Area" localSheetId="2">'（病室）様式2内訳'!$A$1:$Q$50</definedName>
    <definedName name="_xlnm.Print_Area" localSheetId="3">'（病室）様式3-16'!$A$1:$K$54</definedName>
    <definedName name="_xlnm.Print_Area" localSheetId="4">'（病室以外）様式2内訳'!$A$1:$J$49</definedName>
    <definedName name="_xlnm.Print_Area" localSheetId="5">'（病室以外）様式3-16'!$A$1:$K$53</definedName>
    <definedName name="_xlnm.Print_Area" localSheetId="7">'管理用（このシートは削除しないでください）'!$A$1:$W$72</definedName>
    <definedName name="_xlnm.Print_Area" localSheetId="0">基本情報シート!$A$1:$H$26</definedName>
    <definedName name="_xlnm.Print_Area" localSheetId="1">補助額!$A$1:$M$20</definedName>
    <definedName name="_xlnm.Print_Titles" localSheetId="2">'（病室）様式2内訳'!$A:$C</definedName>
    <definedName name="_xlnm.Print_Titles" localSheetId="4">'（病室以外）様式2内訳'!$A:$D</definedName>
    <definedName name="へき地医療拠点病院施設整備事業" localSheetId="7">'管理用（このシートは削除しないでください）'!$M$4:$M$5</definedName>
    <definedName name="へき地医療拠点病院施設整備事業">#REF!</definedName>
    <definedName name="へき地診療所施設整備事業" localSheetId="7">'管理用（このシートは削除しないでください）'!$H$4:$H$8</definedName>
    <definedName name="へき地診療所施設整備事業">#REF!</definedName>
    <definedName name="へき地保健指導所施設整備事業" localSheetId="7">'管理用（このシートは削除しないでください）'!$J$4:$J$6</definedName>
    <definedName name="へき地保健指導所施設整備事業">#REF!</definedName>
    <definedName name="医師臨床研修病院研修医環境整備事業" localSheetId="7">'管理用（このシートは削除しないでください）'!$N$4</definedName>
    <definedName name="医師臨床研修病院研修医環境整備事業">#REF!</definedName>
    <definedName name="院内感染対策施設整備事業" localSheetId="7">'管理用（このシートは削除しないでください）'!$T$4</definedName>
    <definedName name="院内感染対策施設整備事業">#REF!</definedName>
    <definedName name="過疎地域等特定診療所施設整備事業" localSheetId="7">'管理用（このシートは削除しないでください）'!$I$4:$I$7</definedName>
    <definedName name="過疎地域等特定診療所施設整備事業">#REF!</definedName>
    <definedName name="研修医のための研修施設整備事業" localSheetId="7">'管理用（このシートは削除しないでください）'!$K$4</definedName>
    <definedName name="研修医のための研修施設整備事業">#REF!</definedName>
    <definedName name="産科医療機関施設整備事業" localSheetId="7">'管理用（このシートは削除しないでください）'!$P$4:$P$5</definedName>
    <definedName name="産科医療機関施設整備事業">#REF!</definedName>
    <definedName name="死亡時画像診断システム施設整備事業" localSheetId="7">'管理用（このシートは削除しないでください）'!$R$4</definedName>
    <definedName name="死亡時画像診断システム施設整備事業">#REF!</definedName>
    <definedName name="新興感染症区分">'管理用（このシートは削除しないでください）'!$U$3:$V$3</definedName>
    <definedName name="南海トラフ地震に係る津波避難対策緊急事業" localSheetId="7">'管理用（このシートは削除しないでください）'!$S$4:$S$5</definedName>
    <definedName name="南海トラフ地震に係る津波避難対策緊急事業">#REF!</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 localSheetId="7">'管理用（このシートは削除しないでください）'!$Q$4:$Q$5</definedName>
    <definedName name="分娩取扱施設施設整備事業">#REF!</definedName>
    <definedName name="補助事業名" localSheetId="2">'[1]管理用（このシートは削除しないでください）'!$H$3:$V$3</definedName>
    <definedName name="補助事業名" localSheetId="4">'[1]管理用（このシートは削除しないでください）'!$H$3:$V$3</definedName>
    <definedName name="補助事業名" localSheetId="7">'管理用（このシートは削除しないでください）'!$H$3:$V$3</definedName>
    <definedName name="補助事業名">#REF!</definedName>
    <definedName name="有床診療所等スプリンクラー等施設整備事業" localSheetId="2">'[1]管理用（このシートは削除しないでください）'!#REF!</definedName>
    <definedName name="有床診療所等スプリンクラー等施設整備事業" localSheetId="4">'[1]管理用（このシートは削除しないでください）'!#REF!</definedName>
    <definedName name="有床診療所等スプリンクラー等施設整備事業" localSheetId="7">'管理用（このシートは削除しないでください）'!#REF!</definedName>
    <definedName name="有床診療所等スプリンクラー等施設整備事業">#REF!</definedName>
    <definedName name="離島等患者宿泊施設施設整備事業" localSheetId="7">'管理用（このシートは削除しないでください）'!$O$4</definedName>
    <definedName name="離島等患者宿泊施設施設整備事業">#REF!</definedName>
    <definedName name="臨床研修病院施設整備事業" localSheetId="7">'管理用（このシートは削除しないでください）'!$L$4</definedName>
    <definedName name="臨床研修病院施設整備事業">#REF!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59" l="1"/>
  <c r="C14" i="59"/>
  <c r="E14" i="59" s="1"/>
  <c r="CU8" i="51"/>
  <c r="CV8" i="51"/>
  <c r="CT8" i="51"/>
  <c r="CP8" i="51"/>
  <c r="CO8" i="51" s="1"/>
  <c r="CN8" i="51"/>
  <c r="F14" i="72"/>
  <c r="Z45" i="72"/>
  <c r="Z46" i="72"/>
  <c r="Z47" i="72"/>
  <c r="Z41" i="72"/>
  <c r="Z42" i="72"/>
  <c r="Z40" i="72"/>
  <c r="X45" i="72"/>
  <c r="X46" i="72"/>
  <c r="X47" i="72"/>
  <c r="X42" i="72"/>
  <c r="X41" i="72"/>
  <c r="X40" i="72"/>
  <c r="X48" i="72" s="1"/>
  <c r="Y40" i="72"/>
  <c r="Y48" i="72" s="1"/>
  <c r="Z48" i="72"/>
  <c r="X36" i="72"/>
  <c r="Y36" i="72"/>
  <c r="Z36" i="72"/>
  <c r="Z32" i="72"/>
  <c r="Z33" i="72"/>
  <c r="Z34" i="72"/>
  <c r="Z35" i="72"/>
  <c r="Z31" i="72"/>
  <c r="AA31" i="72"/>
  <c r="X32" i="72"/>
  <c r="X33" i="72"/>
  <c r="X34" i="72"/>
  <c r="X35" i="72"/>
  <c r="X31" i="72"/>
  <c r="Y31" i="72"/>
  <c r="Z29" i="72"/>
  <c r="Z28" i="72"/>
  <c r="Z26" i="72"/>
  <c r="X23" i="72"/>
  <c r="X22" i="72"/>
  <c r="X20" i="72"/>
  <c r="X17" i="72"/>
  <c r="X16" i="72"/>
  <c r="X14" i="72"/>
  <c r="X30" i="72" s="1"/>
  <c r="CK8" i="51" s="1"/>
  <c r="CJ8" i="51"/>
  <c r="CI8" i="51"/>
  <c r="CC8" i="51"/>
  <c r="CB8" i="51"/>
  <c r="CA8" i="51"/>
  <c r="BZ8" i="51"/>
  <c r="BR8" i="51"/>
  <c r="BY8" i="51"/>
  <c r="BX8" i="51"/>
  <c r="AA8" i="51"/>
  <c r="Z8" i="51"/>
  <c r="Y8" i="51"/>
  <c r="BL8" i="51"/>
  <c r="BK8" i="51"/>
  <c r="BJ8" i="51"/>
  <c r="BH8" i="51"/>
  <c r="BG8" i="51"/>
  <c r="BF8" i="51"/>
  <c r="BA8" i="51"/>
  <c r="AW8" i="51"/>
  <c r="AV8" i="51"/>
  <c r="AU8" i="51"/>
  <c r="AT8" i="51"/>
  <c r="AS8" i="51"/>
  <c r="AP8" i="51"/>
  <c r="AR8" i="51"/>
  <c r="AQ8" i="51"/>
  <c r="AO8" i="51"/>
  <c r="AN8" i="51"/>
  <c r="R8" i="51"/>
  <c r="U8" i="51"/>
  <c r="F13" i="59" l="1"/>
  <c r="I13" i="59" s="1"/>
  <c r="E13" i="59"/>
  <c r="X37" i="72"/>
  <c r="X49" i="72" s="1"/>
  <c r="Z30" i="72"/>
  <c r="F14" i="59" s="1"/>
  <c r="I14" i="59" s="1"/>
  <c r="C15" i="34"/>
  <c r="AB8" i="51" s="1"/>
  <c r="K15" i="34"/>
  <c r="F15" i="34"/>
  <c r="H15" i="34"/>
  <c r="E14" i="57"/>
  <c r="E15" i="57"/>
  <c r="B9" i="50"/>
  <c r="AA47" i="72"/>
  <c r="Y47" i="72"/>
  <c r="AA46" i="72"/>
  <c r="Y46" i="72"/>
  <c r="AA45" i="72"/>
  <c r="Y45" i="72"/>
  <c r="Y41" i="72"/>
  <c r="AA41" i="72"/>
  <c r="Y42" i="72"/>
  <c r="AA42" i="72"/>
  <c r="AA40" i="72"/>
  <c r="Y35" i="72"/>
  <c r="Y32" i="72"/>
  <c r="AA32" i="72"/>
  <c r="Y33" i="72"/>
  <c r="AA33" i="72"/>
  <c r="Y34" i="72"/>
  <c r="AA34" i="72"/>
  <c r="AA35" i="72"/>
  <c r="AA29" i="72"/>
  <c r="AA28" i="72"/>
  <c r="AA26" i="72"/>
  <c r="Y23" i="72"/>
  <c r="Y22" i="72"/>
  <c r="Y20" i="72"/>
  <c r="Y17" i="72"/>
  <c r="Y16" i="72"/>
  <c r="Y14" i="72"/>
  <c r="Y30" i="72" s="1"/>
  <c r="H13" i="59" s="1"/>
  <c r="C5" i="72"/>
  <c r="D9" i="49"/>
  <c r="G48" i="72"/>
  <c r="E48" i="72"/>
  <c r="E36" i="72"/>
  <c r="G36" i="72"/>
  <c r="G30" i="72"/>
  <c r="E30" i="72"/>
  <c r="F27" i="72"/>
  <c r="F26" i="72"/>
  <c r="F25" i="72"/>
  <c r="F24" i="72"/>
  <c r="L26" i="72"/>
  <c r="I26" i="72"/>
  <c r="L25" i="72"/>
  <c r="I25" i="72"/>
  <c r="L24" i="72"/>
  <c r="I24" i="72"/>
  <c r="I30" i="72"/>
  <c r="J30" i="72"/>
  <c r="J37" i="72" s="1"/>
  <c r="J49" i="72" s="1"/>
  <c r="L30" i="72"/>
  <c r="M30" i="72"/>
  <c r="M37" i="72" s="1"/>
  <c r="M49" i="72" s="1"/>
  <c r="F23" i="72"/>
  <c r="F22" i="72"/>
  <c r="F20" i="72"/>
  <c r="V57" i="72"/>
  <c r="S57" i="72"/>
  <c r="P57" i="72"/>
  <c r="M57" i="72"/>
  <c r="J57" i="72"/>
  <c r="G57" i="72"/>
  <c r="U49" i="72"/>
  <c r="R49" i="72"/>
  <c r="O49" i="72"/>
  <c r="L49" i="72"/>
  <c r="I49" i="72"/>
  <c r="V48" i="72"/>
  <c r="U48" i="72"/>
  <c r="S48" i="72"/>
  <c r="R48" i="72"/>
  <c r="P48" i="72"/>
  <c r="O48" i="72"/>
  <c r="M48" i="72"/>
  <c r="L48" i="72"/>
  <c r="J48" i="72"/>
  <c r="I48" i="72"/>
  <c r="U47" i="72"/>
  <c r="R47" i="72"/>
  <c r="O47" i="72"/>
  <c r="L47" i="72"/>
  <c r="I47" i="72"/>
  <c r="F47" i="72"/>
  <c r="U46" i="72"/>
  <c r="R46" i="72"/>
  <c r="O46" i="72"/>
  <c r="L46" i="72"/>
  <c r="I46" i="72"/>
  <c r="F46" i="72"/>
  <c r="U45" i="72"/>
  <c r="R45" i="72"/>
  <c r="O45" i="72"/>
  <c r="L45" i="72"/>
  <c r="I45" i="72"/>
  <c r="F45" i="72"/>
  <c r="U44" i="72"/>
  <c r="R44" i="72"/>
  <c r="O44" i="72"/>
  <c r="L44" i="72"/>
  <c r="I44" i="72"/>
  <c r="F44" i="72"/>
  <c r="B44" i="72"/>
  <c r="U43" i="72"/>
  <c r="R43" i="72"/>
  <c r="O43" i="72"/>
  <c r="L43" i="72"/>
  <c r="I43" i="72"/>
  <c r="F43" i="72"/>
  <c r="U42" i="72"/>
  <c r="R42" i="72"/>
  <c r="O42" i="72"/>
  <c r="L42" i="72"/>
  <c r="I42" i="72"/>
  <c r="F42" i="72"/>
  <c r="U41" i="72"/>
  <c r="R41" i="72"/>
  <c r="O41" i="72"/>
  <c r="L41" i="72"/>
  <c r="I41" i="72"/>
  <c r="F41" i="72"/>
  <c r="U40" i="72"/>
  <c r="R40" i="72"/>
  <c r="O40" i="72"/>
  <c r="L40" i="72"/>
  <c r="I40" i="72"/>
  <c r="F40" i="72"/>
  <c r="U39" i="72"/>
  <c r="R39" i="72"/>
  <c r="O39" i="72"/>
  <c r="L39" i="72"/>
  <c r="I39" i="72"/>
  <c r="F39" i="72"/>
  <c r="B39" i="72"/>
  <c r="U38" i="72"/>
  <c r="R38" i="72"/>
  <c r="O38" i="72"/>
  <c r="L38" i="72"/>
  <c r="I38" i="72"/>
  <c r="F38" i="72"/>
  <c r="B38" i="72"/>
  <c r="U37" i="72"/>
  <c r="R37" i="72"/>
  <c r="O37" i="72"/>
  <c r="L37" i="72"/>
  <c r="I37" i="72"/>
  <c r="V36" i="72"/>
  <c r="U36" i="72"/>
  <c r="S36" i="72"/>
  <c r="R36" i="72"/>
  <c r="P36" i="72"/>
  <c r="O36" i="72"/>
  <c r="M36" i="72"/>
  <c r="L36" i="72"/>
  <c r="J36" i="72"/>
  <c r="I36" i="72"/>
  <c r="U35" i="72"/>
  <c r="R35" i="72"/>
  <c r="O35" i="72"/>
  <c r="L35" i="72"/>
  <c r="I35" i="72"/>
  <c r="F35" i="72"/>
  <c r="U34" i="72"/>
  <c r="R34" i="72"/>
  <c r="O34" i="72"/>
  <c r="L34" i="72"/>
  <c r="I34" i="72"/>
  <c r="F34" i="72"/>
  <c r="U33" i="72"/>
  <c r="R33" i="72"/>
  <c r="O33" i="72"/>
  <c r="L33" i="72"/>
  <c r="I33" i="72"/>
  <c r="F33" i="72"/>
  <c r="U32" i="72"/>
  <c r="R32" i="72"/>
  <c r="O32" i="72"/>
  <c r="L32" i="72"/>
  <c r="I32" i="72"/>
  <c r="F32" i="72"/>
  <c r="U31" i="72"/>
  <c r="R31" i="72"/>
  <c r="O31" i="72"/>
  <c r="L31" i="72"/>
  <c r="I31" i="72"/>
  <c r="F31" i="72"/>
  <c r="V30" i="72"/>
  <c r="V37" i="72" s="1"/>
  <c r="V49" i="72" s="1"/>
  <c r="U30" i="72"/>
  <c r="S30" i="72"/>
  <c r="S37" i="72" s="1"/>
  <c r="S49" i="72" s="1"/>
  <c r="R30" i="72"/>
  <c r="P30" i="72"/>
  <c r="P37" i="72" s="1"/>
  <c r="P49" i="72" s="1"/>
  <c r="O30" i="72"/>
  <c r="U23" i="72"/>
  <c r="R23" i="72"/>
  <c r="O23" i="72"/>
  <c r="L23" i="72"/>
  <c r="I23" i="72"/>
  <c r="U22" i="72"/>
  <c r="R22" i="72"/>
  <c r="O22" i="72"/>
  <c r="L22" i="72"/>
  <c r="I22" i="72"/>
  <c r="U21" i="72"/>
  <c r="R21" i="72"/>
  <c r="O21" i="72"/>
  <c r="L21" i="72"/>
  <c r="I21" i="72"/>
  <c r="F21" i="72"/>
  <c r="U20" i="72"/>
  <c r="R20" i="72"/>
  <c r="O20" i="72"/>
  <c r="L20" i="72"/>
  <c r="I20" i="72"/>
  <c r="U19" i="72"/>
  <c r="R19" i="72"/>
  <c r="O19" i="72"/>
  <c r="L19" i="72"/>
  <c r="I19" i="72"/>
  <c r="F19" i="72"/>
  <c r="U18" i="72"/>
  <c r="R18" i="72"/>
  <c r="O18" i="72"/>
  <c r="L18" i="72"/>
  <c r="I18" i="72"/>
  <c r="F18" i="72"/>
  <c r="F17" i="72"/>
  <c r="U16" i="72"/>
  <c r="R16" i="72"/>
  <c r="O16" i="72"/>
  <c r="L16" i="72"/>
  <c r="I16" i="72"/>
  <c r="F16" i="72"/>
  <c r="U15" i="72"/>
  <c r="R15" i="72"/>
  <c r="O15" i="72"/>
  <c r="L15" i="72"/>
  <c r="I15" i="72"/>
  <c r="F15" i="72"/>
  <c r="U14" i="72"/>
  <c r="R14" i="72"/>
  <c r="O14" i="72"/>
  <c r="L14" i="72"/>
  <c r="I14" i="72"/>
  <c r="U13" i="72"/>
  <c r="R13" i="72"/>
  <c r="O13" i="72"/>
  <c r="L13" i="72"/>
  <c r="I13" i="72"/>
  <c r="F13" i="72"/>
  <c r="U11" i="72"/>
  <c r="R11" i="72"/>
  <c r="O11" i="72"/>
  <c r="L11" i="72"/>
  <c r="I11" i="72"/>
  <c r="F11" i="72"/>
  <c r="S8" i="72"/>
  <c r="P8" i="72"/>
  <c r="V8" i="72" s="1"/>
  <c r="J8" i="72"/>
  <c r="M8" i="72" s="1"/>
  <c r="K32" i="34"/>
  <c r="E16" i="57"/>
  <c r="G13" i="59" l="1"/>
  <c r="J13" i="59" s="1"/>
  <c r="K13" i="59" s="1"/>
  <c r="O13" i="59" s="1"/>
  <c r="CQ8" i="51"/>
  <c r="Z37" i="72"/>
  <c r="Z49" i="72" s="1"/>
  <c r="CM8" i="51"/>
  <c r="CL8" i="51" s="1"/>
  <c r="Y37" i="72"/>
  <c r="Y49" i="72" s="1"/>
  <c r="AA48" i="72"/>
  <c r="AA30" i="72"/>
  <c r="AA36" i="72"/>
  <c r="F30" i="72"/>
  <c r="E37" i="72"/>
  <c r="E49" i="72" s="1"/>
  <c r="F36" i="72"/>
  <c r="G37" i="72"/>
  <c r="G49" i="72" s="1"/>
  <c r="CW8" i="51" s="1"/>
  <c r="F48" i="72"/>
  <c r="L13" i="59" l="1"/>
  <c r="M13" i="59" s="1"/>
  <c r="CS8" i="51"/>
  <c r="CR8" i="51" s="1"/>
  <c r="H14" i="59"/>
  <c r="AA37" i="72"/>
  <c r="AA49" i="72" s="1"/>
  <c r="F37" i="72"/>
  <c r="G58" i="72"/>
  <c r="F49" i="72"/>
  <c r="G14" i="59" l="1"/>
  <c r="J14" i="59" s="1"/>
  <c r="K14" i="59" s="1"/>
  <c r="O14" i="59" s="1"/>
  <c r="L14" i="59" s="1"/>
  <c r="M14" i="59" s="1"/>
  <c r="D37" i="57"/>
  <c r="E32" i="57"/>
  <c r="D49" i="57"/>
  <c r="D31" i="57"/>
  <c r="BC8" i="51" s="1"/>
  <c r="F31" i="57"/>
  <c r="BE8" i="51" s="1"/>
  <c r="E26" i="57"/>
  <c r="E25" i="57"/>
  <c r="E24" i="57"/>
  <c r="R8" i="57"/>
  <c r="O8" i="57"/>
  <c r="U8" i="57" s="1"/>
  <c r="I8" i="57"/>
  <c r="L8" i="57" s="1"/>
  <c r="D38" i="57" l="1"/>
  <c r="D50" i="57" s="1"/>
  <c r="E31" i="57"/>
  <c r="BD8" i="51" s="1"/>
  <c r="K4" i="59"/>
  <c r="E19" i="50" l="1"/>
  <c r="E19" i="57" l="1"/>
  <c r="E20" i="57"/>
  <c r="AZ8" i="51"/>
  <c r="AY8" i="51"/>
  <c r="AX8" i="51"/>
  <c r="BS8" i="51"/>
  <c r="BT8" i="51"/>
  <c r="BU8" i="51"/>
  <c r="BV8" i="51"/>
  <c r="CE8" i="51"/>
  <c r="CF8" i="51"/>
  <c r="CG8" i="51"/>
  <c r="CH8" i="51"/>
  <c r="K15" i="49" l="1"/>
  <c r="F15" i="49"/>
  <c r="H15" i="49"/>
  <c r="C15" i="49"/>
  <c r="BP8" i="51" l="1"/>
  <c r="BN8" i="51"/>
  <c r="BQ8" i="51"/>
  <c r="BO8" i="51"/>
  <c r="K35" i="34"/>
  <c r="K34" i="34"/>
  <c r="K33" i="34"/>
  <c r="N8" i="50" l="1"/>
  <c r="O8" i="50"/>
  <c r="D15" i="59"/>
  <c r="B10" i="50" l="1"/>
  <c r="A2" i="51" s="1"/>
  <c r="B22" i="59"/>
  <c r="B21" i="59"/>
  <c r="E17" i="57" l="1"/>
  <c r="E18" i="57"/>
  <c r="E21" i="57"/>
  <c r="E22" i="57"/>
  <c r="E23" i="57"/>
  <c r="E27" i="57"/>
  <c r="E28" i="57"/>
  <c r="E29" i="57"/>
  <c r="E30" i="57"/>
  <c r="BB8" i="51"/>
  <c r="F49" i="57"/>
  <c r="E49" i="57" s="1"/>
  <c r="E33" i="57"/>
  <c r="E34" i="57"/>
  <c r="E35" i="57"/>
  <c r="E36" i="57"/>
  <c r="F37" i="57"/>
  <c r="E37" i="57" s="1"/>
  <c r="F38" i="57" l="1"/>
  <c r="BI8" i="51" s="1"/>
  <c r="F50" i="57" l="1"/>
  <c r="E38" i="57"/>
  <c r="K50" i="57"/>
  <c r="H50" i="57"/>
  <c r="L49" i="57"/>
  <c r="K49" i="57"/>
  <c r="I49" i="57"/>
  <c r="H49" i="57"/>
  <c r="K48" i="57"/>
  <c r="H48" i="57"/>
  <c r="K47" i="57"/>
  <c r="H47" i="57"/>
  <c r="K46" i="57"/>
  <c r="H46" i="57"/>
  <c r="K45" i="57"/>
  <c r="H45" i="57"/>
  <c r="K44" i="57"/>
  <c r="H44" i="57"/>
  <c r="K43" i="57"/>
  <c r="H43" i="57"/>
  <c r="K42" i="57"/>
  <c r="H42" i="57"/>
  <c r="K41" i="57"/>
  <c r="H41" i="57"/>
  <c r="K40" i="57"/>
  <c r="H40" i="57"/>
  <c r="K39" i="57"/>
  <c r="H39" i="57"/>
  <c r="K38" i="57"/>
  <c r="H38" i="57"/>
  <c r="L37" i="57"/>
  <c r="K37" i="57"/>
  <c r="I37" i="57"/>
  <c r="H37" i="57"/>
  <c r="K36" i="57"/>
  <c r="H36" i="57"/>
  <c r="K35" i="57"/>
  <c r="H35" i="57"/>
  <c r="K34" i="57"/>
  <c r="H34" i="57"/>
  <c r="K33" i="57"/>
  <c r="H33" i="57"/>
  <c r="K32" i="57"/>
  <c r="H32" i="57"/>
  <c r="L31" i="57"/>
  <c r="L38" i="57" s="1"/>
  <c r="L50" i="57" s="1"/>
  <c r="K31" i="57"/>
  <c r="I31" i="57"/>
  <c r="H31" i="57"/>
  <c r="K30" i="57"/>
  <c r="H30" i="57"/>
  <c r="K29" i="57"/>
  <c r="H29" i="57"/>
  <c r="K28" i="57"/>
  <c r="H28" i="57"/>
  <c r="K27" i="57"/>
  <c r="H27" i="57"/>
  <c r="K23" i="57"/>
  <c r="H23" i="57"/>
  <c r="K22" i="57"/>
  <c r="H22" i="57"/>
  <c r="K21" i="57"/>
  <c r="H21" i="57"/>
  <c r="K18" i="57"/>
  <c r="H18" i="57"/>
  <c r="K17" i="57"/>
  <c r="H17" i="57"/>
  <c r="K13" i="57"/>
  <c r="H13" i="57"/>
  <c r="K12" i="57"/>
  <c r="H12" i="57"/>
  <c r="K11" i="57"/>
  <c r="H11" i="57"/>
  <c r="BM8" i="51" l="1"/>
  <c r="C10" i="59"/>
  <c r="E50" i="57"/>
  <c r="I38" i="57"/>
  <c r="I50" i="57" s="1"/>
  <c r="E10" i="59" l="1"/>
  <c r="H11" i="59"/>
  <c r="H12" i="59"/>
  <c r="H10" i="59"/>
  <c r="C15" i="59"/>
  <c r="F10" i="59" l="1"/>
  <c r="F12" i="59"/>
  <c r="I12" i="59" s="1"/>
  <c r="F11" i="59"/>
  <c r="I11" i="59" s="1"/>
  <c r="G11" i="59"/>
  <c r="J11" i="59" s="1"/>
  <c r="K11" i="59" s="1"/>
  <c r="O11" i="59" s="1"/>
  <c r="L11" i="59" s="1"/>
  <c r="M11" i="59" s="1"/>
  <c r="E15" i="59"/>
  <c r="C5" i="57"/>
  <c r="E11" i="57"/>
  <c r="N11" i="57"/>
  <c r="Q11" i="57"/>
  <c r="T11" i="57"/>
  <c r="E12" i="57"/>
  <c r="N12" i="57"/>
  <c r="Q12" i="57"/>
  <c r="T12" i="57"/>
  <c r="E13" i="57"/>
  <c r="N13" i="57"/>
  <c r="Q13" i="57"/>
  <c r="T13" i="57"/>
  <c r="N17" i="57"/>
  <c r="Q17" i="57"/>
  <c r="T17" i="57"/>
  <c r="N18" i="57"/>
  <c r="Q18" i="57"/>
  <c r="T18" i="57"/>
  <c r="N21" i="57"/>
  <c r="Q21" i="57"/>
  <c r="T21" i="57"/>
  <c r="N22" i="57"/>
  <c r="Q22" i="57"/>
  <c r="T22" i="57"/>
  <c r="B45" i="57"/>
  <c r="N23" i="57"/>
  <c r="Q23" i="57"/>
  <c r="T23" i="57"/>
  <c r="N27" i="57"/>
  <c r="Q27" i="57"/>
  <c r="T27" i="57"/>
  <c r="N28" i="57"/>
  <c r="Q28" i="57"/>
  <c r="T28" i="57"/>
  <c r="N29" i="57"/>
  <c r="Q29" i="57"/>
  <c r="T29" i="57"/>
  <c r="N30" i="57"/>
  <c r="Q30" i="57"/>
  <c r="T30" i="57"/>
  <c r="N31" i="57"/>
  <c r="O31" i="57"/>
  <c r="Q31" i="57"/>
  <c r="R31" i="57"/>
  <c r="T31" i="57"/>
  <c r="U31" i="57"/>
  <c r="U38" i="57" s="1"/>
  <c r="U50" i="57" s="1"/>
  <c r="N32" i="57"/>
  <c r="Q32" i="57"/>
  <c r="T32" i="57"/>
  <c r="N33" i="57"/>
  <c r="Q33" i="57"/>
  <c r="T33" i="57"/>
  <c r="N34" i="57"/>
  <c r="Q34" i="57"/>
  <c r="T34" i="57"/>
  <c r="N35" i="57"/>
  <c r="Q35" i="57"/>
  <c r="T35" i="57"/>
  <c r="N36" i="57"/>
  <c r="Q36" i="57"/>
  <c r="T36" i="57"/>
  <c r="N37" i="57"/>
  <c r="O37" i="57"/>
  <c r="Q37" i="57"/>
  <c r="R37" i="57"/>
  <c r="T37" i="57"/>
  <c r="U37" i="57"/>
  <c r="N38" i="57"/>
  <c r="Q38" i="57"/>
  <c r="T38" i="57"/>
  <c r="B39" i="57"/>
  <c r="E39" i="57"/>
  <c r="N39" i="57"/>
  <c r="Q39" i="57"/>
  <c r="T39" i="57"/>
  <c r="E40" i="57"/>
  <c r="N40" i="57"/>
  <c r="Q40" i="57"/>
  <c r="T40" i="57"/>
  <c r="E41" i="57"/>
  <c r="N41" i="57"/>
  <c r="Q41" i="57"/>
  <c r="T41" i="57"/>
  <c r="E42" i="57"/>
  <c r="N42" i="57"/>
  <c r="Q42" i="57"/>
  <c r="T42" i="57"/>
  <c r="E43" i="57"/>
  <c r="N43" i="57"/>
  <c r="Q43" i="57"/>
  <c r="T43" i="57"/>
  <c r="E44" i="57"/>
  <c r="N44" i="57"/>
  <c r="Q44" i="57"/>
  <c r="T44" i="57"/>
  <c r="E45" i="57"/>
  <c r="N45" i="57"/>
  <c r="Q45" i="57"/>
  <c r="T45" i="57"/>
  <c r="E46" i="57"/>
  <c r="N46" i="57"/>
  <c r="Q46" i="57"/>
  <c r="T46" i="57"/>
  <c r="E47" i="57"/>
  <c r="N47" i="57"/>
  <c r="Q47" i="57"/>
  <c r="T47" i="57"/>
  <c r="E48" i="57"/>
  <c r="N48" i="57"/>
  <c r="Q48" i="57"/>
  <c r="T48" i="57"/>
  <c r="N49" i="57"/>
  <c r="O49" i="57"/>
  <c r="Q49" i="57"/>
  <c r="R49" i="57"/>
  <c r="T49" i="57"/>
  <c r="U49" i="57"/>
  <c r="N50" i="57"/>
  <c r="Q50" i="57"/>
  <c r="T50" i="57"/>
  <c r="F58" i="57"/>
  <c r="I58" i="57"/>
  <c r="L58" i="57"/>
  <c r="O58" i="57"/>
  <c r="R58" i="57"/>
  <c r="U58" i="57"/>
  <c r="G10" i="59" l="1"/>
  <c r="J10" i="59" s="1"/>
  <c r="I10" i="59"/>
  <c r="G12" i="59"/>
  <c r="J12" i="59" s="1"/>
  <c r="K12" i="59" s="1"/>
  <c r="O12" i="59" s="1"/>
  <c r="L12" i="59" s="1"/>
  <c r="M12" i="59" s="1"/>
  <c r="H15" i="59"/>
  <c r="F59" i="57"/>
  <c r="B40" i="57"/>
  <c r="O38" i="57"/>
  <c r="O50" i="57" s="1"/>
  <c r="R38" i="57"/>
  <c r="R50" i="57" s="1"/>
  <c r="K10" i="59" l="1"/>
  <c r="O10" i="59" s="1"/>
  <c r="L10" i="59" s="1"/>
  <c r="M10" i="59" s="1"/>
  <c r="AE8" i="51"/>
  <c r="AD8" i="51"/>
  <c r="AC8" i="51"/>
  <c r="D9" i="34"/>
  <c r="K15" i="59" l="1"/>
  <c r="L15" i="59"/>
  <c r="M15" i="59" s="1"/>
  <c r="K33" i="49"/>
  <c r="K31" i="49"/>
  <c r="AM8" i="51" l="1"/>
  <c r="AL8" i="51"/>
  <c r="AJ8" i="51"/>
  <c r="AI8" i="51"/>
  <c r="AH8" i="51"/>
  <c r="AG8" i="51"/>
  <c r="AF8" i="51"/>
  <c r="K17" i="34"/>
  <c r="AK8" i="51" s="1"/>
  <c r="A8" i="51"/>
  <c r="B8" i="51"/>
  <c r="C8" i="51"/>
  <c r="X8" i="51"/>
  <c r="W8" i="51"/>
  <c r="V8" i="51"/>
  <c r="T8" i="51"/>
  <c r="S8" i="51"/>
  <c r="Q8" i="51"/>
  <c r="P8" i="51"/>
  <c r="O8" i="51"/>
  <c r="N8" i="51"/>
  <c r="H8" i="51"/>
  <c r="G8" i="51"/>
  <c r="F8" i="51"/>
  <c r="E8" i="51"/>
  <c r="D8" i="51"/>
  <c r="M8" i="51"/>
  <c r="I8" i="51"/>
  <c r="J8" i="51"/>
  <c r="L8" i="51"/>
  <c r="K8" i="51"/>
  <c r="J3" i="50"/>
  <c r="A9" i="49" l="1"/>
  <c r="G9" i="34"/>
  <c r="A9" i="34"/>
  <c r="G9" i="49"/>
  <c r="K32" i="49"/>
  <c r="CD8" i="51" s="1"/>
  <c r="K17" i="49"/>
  <c r="BW8"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10" authorId="0" shapeId="0" xr:uid="{D8010094-57A5-4B68-8F84-12260D31C04D}">
      <text>
        <r>
          <rPr>
            <b/>
            <sz val="9"/>
            <color indexed="81"/>
            <rFont val="MS P ゴシック"/>
            <family val="3"/>
            <charset val="128"/>
          </rPr>
          <t>0円ではない場合修正してください。
※本補助金の補助額ではありません。</t>
        </r>
      </text>
    </comment>
    <comment ref="M10" authorId="0" shapeId="0" xr:uid="{1D4BFF09-3067-4793-B641-2543ACAD427A}">
      <text>
        <r>
          <rPr>
            <sz val="9"/>
            <color indexed="81"/>
            <rFont val="MS P ゴシック"/>
            <family val="3"/>
            <charset val="128"/>
          </rPr>
          <t>補助率は2/3です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1540E66-6C95-4B1F-9550-5D4CB88E8544}">
      <text>
        <r>
          <rPr>
            <sz val="9"/>
            <color indexed="81"/>
            <rFont val="ＭＳ Ｐゴシック"/>
            <family val="3"/>
            <charset val="128"/>
          </rPr>
          <t>年度欄が不足する場合は
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大阪府</author>
    <author>川端 剛史(kawabata-tsuyoshi)</author>
  </authors>
  <commentList>
    <comment ref="B15" authorId="0" shapeId="0" xr:uid="{00000000-0006-0000-0700-000001000000}">
      <text>
        <r>
          <rPr>
            <b/>
            <sz val="9"/>
            <color indexed="10"/>
            <rFont val="ＭＳ Ｐゴシック"/>
            <family val="3"/>
            <charset val="128"/>
          </rPr>
          <t xml:space="preserve">予定で結構ですが、実際の着工は内示以降に行ってください。
</t>
        </r>
        <r>
          <rPr>
            <b/>
            <u/>
            <sz val="9"/>
            <color indexed="10"/>
            <rFont val="ＭＳ Ｐゴシック"/>
            <family val="3"/>
            <charset val="128"/>
          </rPr>
          <t>大阪府の内示を待たずに事業に着手した場合、補助対象となりません。</t>
        </r>
      </text>
    </comment>
    <comment ref="C17" authorId="0" shapeId="0" xr:uid="{00000000-0006-0000-0700-000002000000}">
      <text>
        <r>
          <rPr>
            <sz val="9"/>
            <color indexed="81"/>
            <rFont val="ＭＳ Ｐゴシック"/>
            <family val="3"/>
            <charset val="128"/>
          </rPr>
          <t>数値を入力</t>
        </r>
      </text>
    </comment>
    <comment ref="K22" authorId="0" shapeId="0" xr:uid="{3C3C44D8-6974-4B4F-9FCD-DEE294763989}">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3" authorId="0" shapeId="0" xr:uid="{67B29E82-6376-41D8-9F04-CCF5F90D1E91}">
      <text>
        <r>
          <rPr>
            <sz val="9"/>
            <color indexed="81"/>
            <rFont val="ＭＳ Ｐゴシック"/>
            <family val="3"/>
            <charset val="128"/>
          </rPr>
          <t>上段：補助対象部分を再掲で記載</t>
        </r>
      </text>
    </comment>
    <comment ref="C34" authorId="0" shapeId="0" xr:uid="{F22DB2CB-5EBB-4143-9E6C-768F0F8CA7D4}">
      <text>
        <r>
          <rPr>
            <sz val="9"/>
            <color indexed="81"/>
            <rFont val="ＭＳ Ｐゴシック"/>
            <family val="3"/>
            <charset val="128"/>
          </rPr>
          <t>下段：補助対象部分も含めた面積を記載</t>
        </r>
      </text>
    </comment>
    <comment ref="D51" authorId="1" shapeId="0" xr:uid="{230EBE87-D285-4F70-9EEF-6255B6A38222}">
      <text>
        <r>
          <rPr>
            <sz val="9"/>
            <color indexed="81"/>
            <rFont val="MS P ゴシック"/>
            <family val="3"/>
            <charset val="128"/>
          </rPr>
          <t>協定締結日を記入してください。</t>
        </r>
      </text>
    </comment>
    <comment ref="D52" authorId="2" shapeId="0" xr:uid="{72F74914-8CB5-466A-98AA-E51C82EA59B6}">
      <text>
        <r>
          <rPr>
            <b/>
            <sz val="9"/>
            <color indexed="81"/>
            <rFont val="MS P ゴシック"/>
            <family val="3"/>
            <charset val="128"/>
          </rPr>
          <t>病室の整備は、「病床確保」のみ
が対象のため固定</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大阪府</author>
  </authors>
  <commentList>
    <comment ref="N7" authorId="0" shapeId="0" xr:uid="{40390C10-3586-49E8-9686-FCFA4C37E057}">
      <text>
        <r>
          <rPr>
            <sz val="9"/>
            <color indexed="81"/>
            <rFont val="ＭＳ Ｐゴシック"/>
            <family val="3"/>
            <charset val="128"/>
          </rPr>
          <t>年度欄が不足する場合は
適宜追加すること</t>
        </r>
      </text>
    </comment>
    <comment ref="D13" authorId="0" shapeId="0" xr:uid="{D1C66359-E44D-42F3-B964-8381F704C896}">
      <text>
        <r>
          <rPr>
            <sz val="9"/>
            <color indexed="81"/>
            <rFont val="ＭＳ Ｐゴシック"/>
            <family val="3"/>
            <charset val="128"/>
          </rPr>
          <t>改修工事の場合は
&lt;改修工事&gt;を選択</t>
        </r>
      </text>
    </comment>
    <comment ref="D14" authorId="0" shapeId="0" xr:uid="{981DF288-38F2-4892-98A7-FAF898F11E5F}">
      <text>
        <r>
          <rPr>
            <sz val="9"/>
            <color indexed="81"/>
            <rFont val="ＭＳ Ｐゴシック"/>
            <family val="3"/>
            <charset val="128"/>
          </rPr>
          <t>&lt;建築工事&gt;の場合は、
さらに工事種別を選択</t>
        </r>
      </text>
    </comment>
    <comment ref="D20" authorId="0" shapeId="0" xr:uid="{F9E3866E-E0B1-4798-B624-3A5AF942B3F0}">
      <text>
        <r>
          <rPr>
            <sz val="9"/>
            <color indexed="81"/>
            <rFont val="ＭＳ Ｐゴシック"/>
            <family val="3"/>
            <charset val="128"/>
          </rPr>
          <t>&lt;建築工事&gt;の場合は、
さらに工事種別を選択</t>
        </r>
      </text>
    </comment>
    <comment ref="D26" authorId="0" shapeId="0" xr:uid="{CCF39EBF-8359-4AF7-8D07-05B7B62D4201}">
      <text>
        <r>
          <rPr>
            <sz val="9"/>
            <color indexed="81"/>
            <rFont val="ＭＳ Ｐゴシック"/>
            <family val="3"/>
            <charset val="128"/>
          </rPr>
          <t>&lt;建築工事&gt;の場合は、
さらに工事種別を選択</t>
        </r>
      </text>
    </comment>
    <comment ref="C31" authorId="1" shapeId="0" xr:uid="{4294FDB4-57E5-407D-A683-A8E8B4B76BAA}">
      <text>
        <r>
          <rPr>
            <sz val="9"/>
            <color indexed="81"/>
            <rFont val="MS P ゴシック"/>
            <family val="3"/>
            <charset val="128"/>
          </rPr>
          <t>区分を選択してください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大阪府</author>
  </authors>
  <commentList>
    <comment ref="B15" authorId="0" shapeId="0" xr:uid="{3DE5D87E-30A2-40A3-92A9-C426D0BE9F11}">
      <text>
        <r>
          <rPr>
            <b/>
            <sz val="9"/>
            <color indexed="10"/>
            <rFont val="ＭＳ Ｐゴシック"/>
            <family val="3"/>
            <charset val="128"/>
          </rPr>
          <t xml:space="preserve">予定で結構ですが、実際の着工は内示以降に行ってください。
</t>
        </r>
        <r>
          <rPr>
            <b/>
            <u/>
            <sz val="9"/>
            <color indexed="10"/>
            <rFont val="ＭＳ Ｐゴシック"/>
            <family val="3"/>
            <charset val="128"/>
          </rPr>
          <t>大阪府の内示を待たずに事業に着手した場合、補助対象となりません。</t>
        </r>
      </text>
    </comment>
    <comment ref="C17" authorId="0" shapeId="0" xr:uid="{4B0025DA-332B-455C-BFA2-38CAB13CB32A}">
      <text>
        <r>
          <rPr>
            <sz val="9"/>
            <color indexed="81"/>
            <rFont val="ＭＳ Ｐゴシック"/>
            <family val="3"/>
            <charset val="128"/>
          </rPr>
          <t>数値を入力</t>
        </r>
      </text>
    </comment>
    <comment ref="K22" authorId="0" shapeId="0" xr:uid="{D9BF214E-1258-4A1C-A90F-647C11233479}">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29" authorId="1" shapeId="0" xr:uid="{22CACFBD-EE07-4F10-8637-48B9E658364E}">
      <text>
        <r>
          <rPr>
            <sz val="9"/>
            <color indexed="81"/>
            <rFont val="MS P ゴシック"/>
            <family val="3"/>
            <charset val="128"/>
          </rPr>
          <t>＜留意事項＞
個人防護具保管施設の整備は、以下要件を満たす場合のみ対象となります。
・病床確保、発熱外来、自宅療養者への医療の提供のいずれかに係る協定に、
　備蓄に関する項目が含まれており、かつ、５種類（※）を</t>
        </r>
        <r>
          <rPr>
            <b/>
            <sz val="10"/>
            <color indexed="81"/>
            <rFont val="MS P ゴシック"/>
            <family val="3"/>
            <charset val="128"/>
          </rPr>
          <t>２か月分以上備蓄
　するとしていること。</t>
        </r>
        <r>
          <rPr>
            <sz val="9"/>
            <color indexed="81"/>
            <rFont val="MS P ゴシック"/>
            <family val="3"/>
            <charset val="128"/>
          </rPr>
          <t xml:space="preserve">
※サージカルマスク、N95マスク、フェイスシールド、非滅菌手袋、
　アイソレーションガウン</t>
        </r>
      </text>
    </comment>
    <comment ref="C32" authorId="0" shapeId="0" xr:uid="{38D0FD66-F1F4-4B11-99D7-CF25DD05808A}">
      <text>
        <r>
          <rPr>
            <sz val="9"/>
            <color indexed="81"/>
            <rFont val="ＭＳ Ｐゴシック"/>
            <family val="3"/>
            <charset val="128"/>
          </rPr>
          <t>上段：補助対象部分を再掲で記載</t>
        </r>
      </text>
    </comment>
    <comment ref="C33" authorId="0" shapeId="0" xr:uid="{26238C8F-B47F-44C2-A77A-11D4277186B4}">
      <text>
        <r>
          <rPr>
            <sz val="9"/>
            <color indexed="81"/>
            <rFont val="ＭＳ Ｐゴシック"/>
            <family val="3"/>
            <charset val="128"/>
          </rPr>
          <t>下段：補助対象部分も含めた面積を記載</t>
        </r>
      </text>
    </comment>
    <comment ref="D50" authorId="1" shapeId="0" xr:uid="{2667669E-E9A5-4B31-862D-F5F19E2FB55A}">
      <text>
        <r>
          <rPr>
            <sz val="9"/>
            <color indexed="81"/>
            <rFont val="MS P ゴシック"/>
            <family val="3"/>
            <charset val="128"/>
          </rPr>
          <t>協定締結日を記入してください。</t>
        </r>
      </text>
    </comment>
    <comment ref="D51" authorId="1" shapeId="0" xr:uid="{BC3C5B1F-4A03-4206-8F3D-08BE6AE9C813}">
      <text>
        <r>
          <rPr>
            <sz val="9"/>
            <color indexed="81"/>
            <rFont val="MS P ゴシック"/>
            <family val="3"/>
            <charset val="128"/>
          </rPr>
          <t>プルダウンから選択</t>
        </r>
      </text>
    </comment>
  </commentList>
</comments>
</file>

<file path=xl/sharedStrings.xml><?xml version="1.0" encoding="utf-8"?>
<sst xmlns="http://schemas.openxmlformats.org/spreadsheetml/2006/main" count="913" uniqueCount="450">
  <si>
    <t>Ａ</t>
  </si>
  <si>
    <t>Ｂ</t>
  </si>
  <si>
    <t>Ａ－Ｂ＝Ｃ</t>
  </si>
  <si>
    <t>Ｄ</t>
  </si>
  <si>
    <t>Ｅ</t>
  </si>
  <si>
    <t>Ｆ</t>
  </si>
  <si>
    <t>Ｇ</t>
  </si>
  <si>
    <t>差引事業費</t>
  </si>
  <si>
    <t>単価</t>
  </si>
  <si>
    <t>金額</t>
  </si>
  <si>
    <t>円</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</si>
  <si>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</si>
  <si>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t>
    <phoneticPr fontId="4"/>
  </si>
  <si>
    <t>様式２</t>
    <phoneticPr fontId="4"/>
  </si>
  <si>
    <t>施設整備事業費内訳書</t>
    <phoneticPr fontId="4"/>
  </si>
  <si>
    <t xml:space="preserve">                                                                                                            </t>
  </si>
  <si>
    <t>施設名</t>
  </si>
  <si>
    <t>事業区分</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</si>
  <si>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</si>
  <si>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</si>
  <si>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</si>
  <si>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</si>
  <si>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</si>
  <si>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</si>
  <si>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</si>
  <si>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</si>
  <si>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令和○年度</t>
    <rPh sb="0" eb="2">
      <t>レイワ</t>
    </rPh>
    <rPh sb="3" eb="5">
      <t>ネンド</t>
    </rPh>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</si>
  <si>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</si>
  <si>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</si>
  <si>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</si>
  <si>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</si>
  <si>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</si>
  <si>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</si>
  <si>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</si>
  <si>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&lt;改修工事&gt;</t>
  </si>
  <si>
    <t xml:space="preserve"> &lt;附帯工事&gt;</t>
    <phoneticPr fontId="4"/>
  </si>
  <si>
    <t>小　計</t>
    <phoneticPr fontId="4"/>
  </si>
  <si>
    <t>補助対象外経費</t>
    <rPh sb="0" eb="2">
      <t>ホジョ</t>
    </rPh>
    <rPh sb="2" eb="5">
      <t>タイショウガイ</t>
    </rPh>
    <rPh sb="5" eb="7">
      <t>ケイヒ</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</si>
  <si>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</si>
  <si>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</si>
  <si>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</si>
  <si>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</si>
  <si>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</si>
  <si>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</si>
  <si>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</si>
  <si>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</si>
  <si>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</si>
  <si>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</si>
  <si>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</si>
  <si>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</si>
  <si>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</si>
  <si>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</si>
  <si>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寄付金</t>
    <phoneticPr fontId="4"/>
  </si>
  <si>
    <t>借入金</t>
  </si>
  <si>
    <t>自己財源</t>
  </si>
  <si>
    <t xml:space="preserve">計         </t>
    <phoneticPr fontId="4"/>
  </si>
  <si>
    <t xml:space="preserve">      </t>
  </si>
  <si>
    <t xml:space="preserve">     </t>
  </si>
  <si>
    <t>（記入上の注意）</t>
  </si>
  <si>
    <t>（１）</t>
    <phoneticPr fontId="4"/>
  </si>
  <si>
    <t>（２）</t>
    <phoneticPr fontId="4"/>
  </si>
  <si>
    <t xml:space="preserve">      　</t>
    <phoneticPr fontId="4"/>
  </si>
  <si>
    <t>年度間の金額の按分は支払額ではなく進捗率により行うこと。</t>
    <phoneticPr fontId="4"/>
  </si>
  <si>
    <t>（３）</t>
    <phoneticPr fontId="4"/>
  </si>
  <si>
    <t>また、「補助対象経費」とは補助対象事業分のうち、交付要綱に定める（交付額の算定方法）において対象経費とされている経費を指す。</t>
    <phoneticPr fontId="4"/>
  </si>
  <si>
    <t>（４）</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</si>
  <si>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</si>
  <si>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</si>
  <si>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</si>
  <si>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</si>
  <si>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</si>
  <si>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</si>
  <si>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</si>
  <si>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</si>
  <si>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</si>
  <si>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</si>
  <si>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</si>
  <si>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</si>
  <si>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</si>
  <si>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</si>
  <si>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</si>
  <si>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</si>
  <si>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様式３－１６</t>
    <rPh sb="0" eb="2">
      <t>ヨウシキ</t>
    </rPh>
    <phoneticPr fontId="4"/>
  </si>
  <si>
    <t>施設整備事業計画書</t>
    <rPh sb="0" eb="2">
      <t>シセツ</t>
    </rPh>
    <rPh sb="2" eb="4">
      <t>セイビ</t>
    </rPh>
    <rPh sb="4" eb="6">
      <t>ジギョウ</t>
    </rPh>
    <rPh sb="6" eb="9">
      <t>ケイカクショ</t>
    </rPh>
    <phoneticPr fontId="4"/>
  </si>
  <si>
    <t>事業区分</t>
    <rPh sb="0" eb="2">
      <t>ジギョウ</t>
    </rPh>
    <rPh sb="2" eb="4">
      <t>クブン</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</si>
  <si>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</si>
  <si>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団体名（開設者）</t>
    <rPh sb="0" eb="3">
      <t>ダンタイメイ</t>
    </rPh>
    <rPh sb="4" eb="7">
      <t>カイセツシャ</t>
    </rPh>
    <phoneticPr fontId="4"/>
  </si>
  <si>
    <t>施設名</t>
    <rPh sb="0" eb="2">
      <t>シセツ</t>
    </rPh>
    <rPh sb="2" eb="3">
      <t>メイ</t>
    </rPh>
    <phoneticPr fontId="4"/>
  </si>
  <si>
    <t>所在地</t>
    <rPh sb="0" eb="3">
      <t>ショザイチ</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</si>
  <si>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</si>
  <si>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</si>
  <si>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</si>
  <si>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</si>
  <si>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</si>
  <si>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xml:space="preserve"> ～ </t>
    <phoneticPr fontId="4"/>
  </si>
  <si>
    <t>竣工</t>
    <phoneticPr fontId="4"/>
  </si>
  <si>
    <t>事業の種別</t>
    <rPh sb="0" eb="2">
      <t>ジギョウ</t>
    </rPh>
    <rPh sb="3" eb="5">
      <t>シュベツ</t>
    </rPh>
    <phoneticPr fontId="4"/>
  </si>
  <si>
    <t>許可病床数</t>
    <rPh sb="0" eb="2">
      <t>キョカ</t>
    </rPh>
    <rPh sb="2" eb="5">
      <t>ビョウショウスウ</t>
    </rPh>
    <phoneticPr fontId="4"/>
  </si>
  <si>
    <t>一般：</t>
    <rPh sb="0" eb="2">
      <t>イッパン</t>
    </rPh>
    <phoneticPr fontId="4"/>
  </si>
  <si>
    <t>精神：</t>
    <phoneticPr fontId="4"/>
  </si>
  <si>
    <t>結核：</t>
    <phoneticPr fontId="4"/>
  </si>
  <si>
    <t>感染症：</t>
    <phoneticPr fontId="4"/>
  </si>
  <si>
    <t>合計：</t>
    <phoneticPr fontId="4"/>
  </si>
  <si>
    <t>構造の種類
（主たる構造）</t>
    <rPh sb="0" eb="2">
      <t>コウゾウ</t>
    </rPh>
    <rPh sb="3" eb="5">
      <t>シュルイ</t>
    </rPh>
    <phoneticPr fontId="4"/>
  </si>
  <si>
    <t>既設分</t>
    <rPh sb="0" eb="2">
      <t>キセツ</t>
    </rPh>
    <rPh sb="2" eb="3">
      <t>ブン</t>
    </rPh>
    <phoneticPr fontId="4"/>
  </si>
  <si>
    <t>補助対象部門</t>
    <rPh sb="0" eb="2">
      <t>ホジョ</t>
    </rPh>
    <rPh sb="2" eb="4">
      <t>タイショウ</t>
    </rPh>
    <rPh sb="4" eb="6">
      <t>ブモン</t>
    </rPh>
    <phoneticPr fontId="4"/>
  </si>
  <si>
    <t>２．整備事業の概要</t>
    <rPh sb="2" eb="4">
      <t>セイビ</t>
    </rPh>
    <rPh sb="4" eb="6">
      <t>ジギョウ</t>
    </rPh>
    <rPh sb="7" eb="9">
      <t>ガイヨウ</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</si>
  <si>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</si>
  <si>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</si>
  <si>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</si>
  <si>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合計</t>
    <rPh sb="0" eb="2">
      <t>ゴウケイ</t>
    </rPh>
    <phoneticPr fontId="4"/>
  </si>
  <si>
    <t>うち浴室
及びトイレ</t>
    <rPh sb="2" eb="4">
      <t>ヨクシツ</t>
    </rPh>
    <rPh sb="5" eb="6">
      <t>オヨ</t>
    </rPh>
    <phoneticPr fontId="4"/>
  </si>
  <si>
    <t>現在（㎡）</t>
    <rPh sb="0" eb="2">
      <t>ゲンザイ</t>
    </rPh>
    <phoneticPr fontId="4"/>
  </si>
  <si>
    <t>整備後（㎡）</t>
    <rPh sb="0" eb="2">
      <t>セイビ</t>
    </rPh>
    <rPh sb="2" eb="3">
      <t>ゴ</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</si>
  <si>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</si>
  <si>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</si>
  <si>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</si>
  <si>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（３）協定の内容</t>
    <rPh sb="3" eb="5">
      <t>キョウテイ</t>
    </rPh>
    <rPh sb="6" eb="8">
      <t>ナイヨウ</t>
    </rPh>
    <phoneticPr fontId="4"/>
  </si>
  <si>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</si>
  <si>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</si>
  <si>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t>
  </si>
  <si>
    <t>有</t>
  </si>
  <si>
    <t>施工内容</t>
    <rPh sb="0" eb="2">
      <t>セコウ</t>
    </rPh>
    <rPh sb="2" eb="4">
      <t>ナイヨウ</t>
    </rPh>
    <phoneticPr fontId="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</si>
  <si>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</si>
  <si>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</si>
  <si>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phoneticPr fontId="4"/>
  </si>
  <si>
    <t>新築</t>
    <rPh sb="0" eb="2">
      <t>シンチク</t>
    </rPh>
    <phoneticPr fontId="4"/>
  </si>
  <si>
    <t>鉄骨鉄筋コンクリート造</t>
    <rPh sb="0" eb="2">
      <t>テッコツ</t>
    </rPh>
    <rPh sb="2" eb="4">
      <t>テッキン</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</si>
  <si>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</si>
  <si>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</si>
  <si>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</si>
  <si>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</si>
  <si>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</si>
  <si>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</si>
  <si>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</si>
  <si>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</si>
  <si>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</si>
  <si>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</si>
  <si>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</si>
  <si>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</si>
  <si>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(2) 過疎地域等特定診療所施設整備事業</t>
    <phoneticPr fontId="4"/>
  </si>
  <si>
    <t>移転新築</t>
    <rPh sb="0" eb="2">
      <t>イテン</t>
    </rPh>
    <rPh sb="2" eb="4">
      <t>シンチク</t>
    </rPh>
    <phoneticPr fontId="4"/>
  </si>
  <si>
    <t>鉄筋コンクリート造</t>
    <rPh sb="0" eb="2">
      <t>テッキン</t>
    </rPh>
    <phoneticPr fontId="4"/>
  </si>
  <si>
    <t>診療所</t>
    <rPh sb="0" eb="3">
      <t>シンリョウジョ</t>
    </rPh>
    <phoneticPr fontId="4"/>
  </si>
  <si>
    <t>指導部門及び住宅部門</t>
    <rPh sb="0" eb="2">
      <t>シドウ</t>
    </rPh>
    <rPh sb="2" eb="4">
      <t>ブモン</t>
    </rPh>
    <rPh sb="4" eb="5">
      <t>オヨ</t>
    </rPh>
    <rPh sb="6" eb="8">
      <t>ジュウタク</t>
    </rPh>
    <rPh sb="8" eb="10">
      <t>ブモン</t>
    </rPh>
    <phoneticPr fontId="4"/>
  </si>
  <si>
    <t>診療部門</t>
    <rPh sb="0" eb="2">
      <t>シンリョウ</t>
    </rPh>
    <rPh sb="2" eb="4">
      <t>ブモン</t>
    </rPh>
    <phoneticPr fontId="4"/>
  </si>
  <si>
    <t>へき地医療拠点病院</t>
    <rPh sb="2" eb="3">
      <t>チ</t>
    </rPh>
    <rPh sb="3" eb="5">
      <t>イリョウ</t>
    </rPh>
    <rPh sb="5" eb="7">
      <t>キョテン</t>
    </rPh>
    <rPh sb="7" eb="9">
      <t>ビョウイン</t>
    </rPh>
    <phoneticPr fontId="4"/>
  </si>
  <si>
    <t>(3) へき地保健指導所施設整備事業</t>
    <phoneticPr fontId="4"/>
  </si>
  <si>
    <t>改築</t>
    <rPh sb="0" eb="2">
      <t>カイチク</t>
    </rPh>
    <phoneticPr fontId="4"/>
  </si>
  <si>
    <t>鉄骨造（鉄筋コンクリート造と同等の強度）</t>
    <rPh sb="0" eb="2">
      <t>テッコツ</t>
    </rPh>
    <rPh sb="4" eb="6">
      <t>テッキン</t>
    </rPh>
    <rPh sb="12" eb="13">
      <t>ヅク</t>
    </rPh>
    <rPh sb="14" eb="16">
      <t>ドウトウ</t>
    </rPh>
    <rPh sb="17" eb="19">
      <t>キョウド</t>
    </rPh>
    <phoneticPr fontId="4"/>
  </si>
  <si>
    <t>医師住宅</t>
    <rPh sb="0" eb="2">
      <t>イシ</t>
    </rPh>
    <rPh sb="2" eb="4">
      <t>ジュウタク</t>
    </rPh>
    <phoneticPr fontId="4"/>
  </si>
  <si>
    <t>指導部門</t>
    <rPh sb="0" eb="2">
      <t>シドウ</t>
    </rPh>
    <rPh sb="2" eb="4">
      <t>ブモン</t>
    </rPh>
    <phoneticPr fontId="4"/>
  </si>
  <si>
    <t>宿泊施設</t>
    <rPh sb="0" eb="2">
      <t>シュクハク</t>
    </rPh>
    <rPh sb="2" eb="4">
      <t>シセツ</t>
    </rPh>
    <phoneticPr fontId="4"/>
  </si>
  <si>
    <t>へき地診療所</t>
    <rPh sb="2" eb="3">
      <t>チ</t>
    </rPh>
    <rPh sb="3" eb="6">
      <t>シンリョウジョ</t>
    </rPh>
    <phoneticPr fontId="4"/>
  </si>
  <si>
    <t>(4) 研修医のための研修施設整備事業</t>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</si>
  <si>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</si>
  <si>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</si>
  <si>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</si>
  <si>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住宅部門</t>
    <rPh sb="0" eb="2">
      <t>ジュウタク</t>
    </rPh>
    <rPh sb="2" eb="4">
      <t>ブモン</t>
    </rPh>
    <phoneticPr fontId="4"/>
  </si>
  <si>
    <t>(5) 臨床研修病院施設整備事業</t>
    <phoneticPr fontId="4"/>
  </si>
  <si>
    <t>改修</t>
    <rPh sb="0" eb="2">
      <t>カイシュウ</t>
    </rPh>
    <phoneticPr fontId="4"/>
  </si>
  <si>
    <t>ブロック造</t>
    <rPh sb="4" eb="5">
      <t>ヅク</t>
    </rPh>
    <phoneticPr fontId="4"/>
  </si>
  <si>
    <t>看護師住宅</t>
    <rPh sb="0" eb="3">
      <t>カンゴシ</t>
    </rPh>
    <rPh sb="3" eb="5">
      <t>ジュウタク</t>
    </rPh>
    <phoneticPr fontId="4"/>
  </si>
  <si>
    <t>(6) へき地医療拠点病院施設整備事業</t>
    <phoneticPr fontId="4"/>
  </si>
  <si>
    <t>木造</t>
    <rPh sb="0" eb="2">
      <t>モクゾウ</t>
    </rPh>
    <phoneticPr fontId="4"/>
  </si>
  <si>
    <t>ヘリポート</t>
    <phoneticPr fontId="4"/>
  </si>
  <si>
    <t>(7) 医師臨床研修病院研修医環境整備事業</t>
    <phoneticPr fontId="4"/>
  </si>
  <si>
    <t>プレハブ造</t>
    <rPh sb="4" eb="5">
      <t>ツク</t>
    </rPh>
    <phoneticPr fontId="4"/>
  </si>
  <si>
    <t>(8) 離島等患者宿泊施設施設整備事業</t>
    <phoneticPr fontId="4"/>
  </si>
  <si>
    <t>その他</t>
    <rPh sb="2" eb="3">
      <t>タ</t>
    </rPh>
    <phoneticPr fontId="4"/>
  </si>
  <si>
    <t>(9) 産科医療機関施設整備事業</t>
    <phoneticPr fontId="4"/>
  </si>
  <si>
    <t>有</t>
    <rPh sb="0" eb="1">
      <t>アリ</t>
    </rPh>
    <phoneticPr fontId="4"/>
  </si>
  <si>
    <t>(10) 分娩取扱施設施設整備事業</t>
    <phoneticPr fontId="4"/>
  </si>
  <si>
    <t>無</t>
    <rPh sb="0" eb="1">
      <t>ナ</t>
    </rPh>
    <phoneticPr fontId="4"/>
  </si>
  <si>
    <t>(11) 死亡時画像診断システム施設整備事業</t>
    <phoneticPr fontId="4"/>
  </si>
  <si>
    <t>(12) 有床診療所等スプリンクラー等施設整備事業</t>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</si>
  <si>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</si>
  <si>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</si>
  <si>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</si>
  <si>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</si>
  <si>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</si>
  <si>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「離島」</t>
    <rPh sb="1" eb="3">
      <t>リトウ</t>
    </rPh>
    <phoneticPr fontId="4"/>
  </si>
  <si>
    <t>01 独立行政法人</t>
    <rPh sb="3" eb="5">
      <t>ドクリツ</t>
    </rPh>
    <rPh sb="5" eb="7">
      <t>ギョウセイ</t>
    </rPh>
    <rPh sb="7" eb="9">
      <t>ホウジン</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</si>
  <si>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</si>
  <si>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</si>
  <si>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</si>
  <si>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</si>
  <si>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</si>
  <si>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</si>
  <si>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「奄美」</t>
    <rPh sb="1" eb="3">
      <t>アマミ</t>
    </rPh>
    <phoneticPr fontId="4"/>
  </si>
  <si>
    <t>02 国立大学法人</t>
    <rPh sb="3" eb="5">
      <t>コクリツ</t>
    </rPh>
    <rPh sb="5" eb="7">
      <t>ダイガク</t>
    </rPh>
    <rPh sb="7" eb="9">
      <t>ホウジン</t>
    </rPh>
    <phoneticPr fontId="4"/>
  </si>
  <si>
    <t>へき地診療所施設整備事業</t>
  </si>
  <si>
    <t>b</t>
  </si>
  <si>
    <t>A</t>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</si>
  <si>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</si>
  <si>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「小笠原」</t>
    <rPh sb="1" eb="4">
      <t>オガサワラ</t>
    </rPh>
    <phoneticPr fontId="4"/>
  </si>
  <si>
    <t>03 国立研究開発法人</t>
    <rPh sb="3" eb="5">
      <t>コクリツ</t>
    </rPh>
    <rPh sb="5" eb="7">
      <t>ケンキュウ</t>
    </rPh>
    <rPh sb="7" eb="9">
      <t>カイハツ</t>
    </rPh>
    <rPh sb="9" eb="11">
      <t>ホウジン</t>
    </rPh>
    <phoneticPr fontId="4"/>
  </si>
  <si>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</si>
  <si>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</si>
  <si>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</si>
  <si>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</si>
  <si>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04 都道府県</t>
    <rPh sb="3" eb="7">
      <t>トドウフケン</t>
    </rPh>
    <phoneticPr fontId="4"/>
  </si>
  <si>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</si>
  <si>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</si>
  <si>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「過疎」</t>
    <rPh sb="1" eb="3">
      <t>カソ</t>
    </rPh>
    <phoneticPr fontId="4"/>
  </si>
  <si>
    <t>05 市町村</t>
    <rPh sb="3" eb="6">
      <t>シチョウソン</t>
    </rPh>
    <phoneticPr fontId="4"/>
  </si>
  <si>
    <t>研修医のための研修施設整備事業</t>
  </si>
  <si>
    <t>c</t>
    <phoneticPr fontId="4"/>
  </si>
  <si>
    <t>-</t>
    <phoneticPr fontId="4"/>
  </si>
  <si>
    <t>(6) 豪雪地帯対策特別措置法 第2条第1項の指定地域</t>
    <rPh sb="4" eb="6">
      <t>ゴウセツ</t>
    </rPh>
    <rPh sb="6" eb="8">
      <t>チタイ</t>
    </rPh>
    <rPh sb="8" eb="10">
      <t>タイサク</t>
    </rPh>
    <rPh sb="10" eb="12">
      <t>トクベツ</t>
    </rPh>
    <rPh sb="12" eb="15">
      <t>ソチホウ</t>
    </rPh>
    <phoneticPr fontId="4"/>
  </si>
  <si>
    <t>「豪雪」</t>
    <rPh sb="1" eb="3">
      <t>ゴウセツ</t>
    </rPh>
    <phoneticPr fontId="4"/>
  </si>
  <si>
    <t>06 地方独立行政法人</t>
    <rPh sb="3" eb="5">
      <t>チホウ</t>
    </rPh>
    <rPh sb="5" eb="7">
      <t>ドクリツ</t>
    </rPh>
    <rPh sb="7" eb="9">
      <t>ギョウセイ</t>
    </rPh>
    <rPh sb="9" eb="11">
      <t>ホウジン</t>
    </rPh>
    <phoneticPr fontId="4"/>
  </si>
  <si>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</si>
  <si>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4"/>
  </si>
  <si>
    <t>「特豪」</t>
    <rPh sb="1" eb="2">
      <t>トク</t>
    </rPh>
    <rPh sb="2" eb="3">
      <t>ゴウ</t>
    </rPh>
    <phoneticPr fontId="4"/>
  </si>
  <si>
    <t>07 日本赤十字社</t>
    <rPh sb="3" eb="5">
      <t>ニホン</t>
    </rPh>
    <rPh sb="5" eb="9">
      <t>セキジュウジシャ</t>
    </rPh>
    <phoneticPr fontId="4"/>
  </si>
  <si>
    <t>へき地医療拠点病院施設整備事業</t>
  </si>
  <si>
    <t>a</t>
    <phoneticPr fontId="4"/>
  </si>
  <si>
    <t>(8) 山村振興法 第7条第1項の指定地域</t>
    <rPh sb="4" eb="6">
      <t>サンソン</t>
    </rPh>
    <rPh sb="6" eb="9">
      <t>シンコウホウ</t>
    </rPh>
    <phoneticPr fontId="4"/>
  </si>
  <si>
    <t>「山村」</t>
    <rPh sb="1" eb="3">
      <t>サンソン</t>
    </rPh>
    <phoneticPr fontId="4"/>
  </si>
  <si>
    <t>08 済生会</t>
    <rPh sb="3" eb="6">
      <t>サイセイカイ</t>
    </rPh>
    <phoneticPr fontId="4"/>
  </si>
  <si>
    <t>医師臨床研修病院研修医環境整備事業</t>
  </si>
  <si>
    <t>b</t>
    <phoneticPr fontId="4"/>
  </si>
  <si>
    <t>(9) 半島振興法 第2条第1項の指定地域</t>
    <rPh sb="4" eb="6">
      <t>ハントウ</t>
    </rPh>
    <rPh sb="6" eb="9">
      <t>シンコウホウ</t>
    </rPh>
    <phoneticPr fontId="4"/>
  </si>
  <si>
    <t>「半島」</t>
    <rPh sb="1" eb="3">
      <t>ハントウ</t>
    </rPh>
    <phoneticPr fontId="4"/>
  </si>
  <si>
    <t>09 北海道社会事業協会</t>
    <rPh sb="3" eb="6">
      <t>ホッカイドウ</t>
    </rPh>
    <rPh sb="6" eb="8">
      <t>シャカイ</t>
    </rPh>
    <rPh sb="8" eb="10">
      <t>ジギョウ</t>
    </rPh>
    <rPh sb="10" eb="12">
      <t>キョウカイ</t>
    </rPh>
    <phoneticPr fontId="4"/>
  </si>
  <si>
    <t>離島等患者宿泊施設施設整備事業</t>
  </si>
  <si>
    <t>(10) 該当なし</t>
    <rPh sb="5" eb="7">
      <t>ガイトウ</t>
    </rPh>
    <phoneticPr fontId="4"/>
  </si>
  <si>
    <t>10 厚生連</t>
    <rPh sb="3" eb="6">
      <t>コウセイレン</t>
    </rPh>
    <phoneticPr fontId="4"/>
  </si>
  <si>
    <t>産科医療機関施設整備事業</t>
  </si>
  <si>
    <t>11 国民健康保険団体連合会</t>
    <rPh sb="3" eb="5">
      <t>コクミン</t>
    </rPh>
    <rPh sb="5" eb="7">
      <t>ケンコウ</t>
    </rPh>
    <rPh sb="7" eb="9">
      <t>ホケン</t>
    </rPh>
    <rPh sb="9" eb="11">
      <t>ダンタイ</t>
    </rPh>
    <rPh sb="11" eb="14">
      <t>レンゴウカイ</t>
    </rPh>
    <phoneticPr fontId="4"/>
  </si>
  <si>
    <t>分娩取扱施設施設整備事業</t>
  </si>
  <si>
    <t>12 健康保険組合及びその連合会</t>
    <rPh sb="3" eb="5">
      <t>ケンコウ</t>
    </rPh>
    <rPh sb="5" eb="7">
      <t>ホケン</t>
    </rPh>
    <rPh sb="7" eb="9">
      <t>クミアイ</t>
    </rPh>
    <rPh sb="9" eb="10">
      <t>オヨ</t>
    </rPh>
    <rPh sb="13" eb="16">
      <t>レンゴウカイ</t>
    </rPh>
    <phoneticPr fontId="4"/>
  </si>
  <si>
    <t>死亡時画像診断システム施設整備事業</t>
  </si>
  <si>
    <t>13 共済組合及びその連合会</t>
    <rPh sb="3" eb="5">
      <t>キョウサイ</t>
    </rPh>
    <rPh sb="5" eb="7">
      <t>クミアイ</t>
    </rPh>
    <rPh sb="7" eb="8">
      <t>オヨ</t>
    </rPh>
    <rPh sb="11" eb="14">
      <t>レンゴウカイ</t>
    </rPh>
    <phoneticPr fontId="4"/>
  </si>
  <si>
    <t>有床診療所等スプリンクラー等施設整備事業</t>
  </si>
  <si>
    <t>B</t>
    <phoneticPr fontId="4"/>
  </si>
  <si>
    <t>14 国民健康保険組合</t>
    <rPh sb="3" eb="5">
      <t>コクミン</t>
    </rPh>
    <rPh sb="5" eb="7">
      <t>ケンコウ</t>
    </rPh>
    <rPh sb="7" eb="9">
      <t>ホケン</t>
    </rPh>
    <rPh sb="9" eb="11">
      <t>クミアイ</t>
    </rPh>
    <phoneticPr fontId="4"/>
  </si>
  <si>
    <t>南海トラフ日本海溝・千島海溝周辺海溝型地震に係る津波避難対策緊急事業</t>
    <phoneticPr fontId="4"/>
  </si>
  <si>
    <t>15 公益法人</t>
    <rPh sb="3" eb="5">
      <t>コウエキ</t>
    </rPh>
    <rPh sb="5" eb="7">
      <t>ホウジン</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</si>
  <si>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</si>
  <si>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 医療法人</t>
    <rPh sb="3" eb="5">
      <t>イリョウ</t>
    </rPh>
    <rPh sb="5" eb="7">
      <t>ホウジン</t>
    </rPh>
    <phoneticPr fontId="4"/>
  </si>
  <si>
    <t>17 私立学校法人</t>
    <rPh sb="3" eb="5">
      <t>シリツ</t>
    </rPh>
    <rPh sb="5" eb="7">
      <t>ガッコウ</t>
    </rPh>
    <rPh sb="7" eb="9">
      <t>ホウジン</t>
    </rPh>
    <phoneticPr fontId="4"/>
  </si>
  <si>
    <t>院内感染対策施設整備事業</t>
  </si>
  <si>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</si>
  <si>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</si>
  <si>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</si>
  <si>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</si>
  <si>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</si>
  <si>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</si>
  <si>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</si>
  <si>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</si>
  <si>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</si>
  <si>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</si>
  <si>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</si>
  <si>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</si>
  <si>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</si>
  <si>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</si>
  <si>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</si>
  <si>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</si>
  <si>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</si>
  <si>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</si>
  <si>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</si>
  <si>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t>【基本情報シート】</t>
    <phoneticPr fontId="27"/>
  </si>
  <si>
    <t>提出日</t>
    <rPh sb="0" eb="2">
      <t>テイシュツ</t>
    </rPh>
    <rPh sb="2" eb="3">
      <t>ビ</t>
    </rPh>
    <phoneticPr fontId="4"/>
  </si>
  <si>
    <t>令和</t>
    <rPh sb="0" eb="2">
      <t>レイワ</t>
    </rPh>
    <phoneticPr fontId="4"/>
  </si>
  <si>
    <t>年</t>
    <phoneticPr fontId="27"/>
  </si>
  <si>
    <t>月</t>
    <rPh sb="0" eb="1">
      <t>ガツ</t>
    </rPh>
    <phoneticPr fontId="4"/>
  </si>
  <si>
    <t>日</t>
    <rPh sb="0" eb="1">
      <t>ニチ</t>
    </rPh>
    <phoneticPr fontId="4"/>
  </si>
  <si>
    <t>事業開始予定日</t>
    <phoneticPr fontId="31"/>
  </si>
  <si>
    <t>事業終了予定日</t>
    <phoneticPr fontId="31"/>
  </si>
  <si>
    <t>〒</t>
    <phoneticPr fontId="4"/>
  </si>
  <si>
    <t>-</t>
    <phoneticPr fontId="27"/>
  </si>
  <si>
    <t>大阪府</t>
    <rPh sb="0" eb="3">
      <t>オオサカフ</t>
    </rPh>
    <phoneticPr fontId="27"/>
  </si>
  <si>
    <t>フリガナ</t>
    <phoneticPr fontId="27"/>
  </si>
  <si>
    <t>医療機関所在地</t>
    <rPh sb="0" eb="2">
      <t>イリョウ</t>
    </rPh>
    <rPh sb="2" eb="4">
      <t>キカン</t>
    </rPh>
    <rPh sb="4" eb="7">
      <t>ショザイチ</t>
    </rPh>
    <phoneticPr fontId="4"/>
  </si>
  <si>
    <t>医療機関名</t>
    <rPh sb="0" eb="2">
      <t>イリョウ</t>
    </rPh>
    <rPh sb="2" eb="4">
      <t>キカン</t>
    </rPh>
    <rPh sb="4" eb="5">
      <t>メイ</t>
    </rPh>
    <phoneticPr fontId="4"/>
  </si>
  <si>
    <t>担当者(職)</t>
    <rPh sb="0" eb="3">
      <t>タントウシャ</t>
    </rPh>
    <rPh sb="4" eb="5">
      <t>ショク</t>
    </rPh>
    <phoneticPr fontId="4"/>
  </si>
  <si>
    <t>←連絡が取りやすい連絡先を記載してください。</t>
    <rPh sb="1" eb="3">
      <t>レンラク</t>
    </rPh>
    <rPh sb="4" eb="5">
      <t>ト</t>
    </rPh>
    <rPh sb="9" eb="11">
      <t>レンラク</t>
    </rPh>
    <rPh sb="11" eb="12">
      <t>サキ</t>
    </rPh>
    <rPh sb="13" eb="15">
      <t>キサイ</t>
    </rPh>
    <phoneticPr fontId="31"/>
  </si>
  <si>
    <t>担当者連絡先(ＴＥＬ)</t>
    <rPh sb="0" eb="3">
      <t>タントウシャ</t>
    </rPh>
    <rPh sb="3" eb="6">
      <t>レンラクサキ</t>
    </rPh>
    <phoneticPr fontId="4"/>
  </si>
  <si>
    <t>メールアドレス</t>
    <phoneticPr fontId="4"/>
  </si>
  <si>
    <t>■基本情報</t>
    <rPh sb="1" eb="3">
      <t>キホン</t>
    </rPh>
    <rPh sb="3" eb="5">
      <t>ジョウホウ</t>
    </rPh>
    <phoneticPr fontId="4"/>
  </si>
  <si>
    <t>申請</t>
    <rPh sb="0" eb="2">
      <t>シンセイ</t>
    </rPh>
    <phoneticPr fontId="27"/>
  </si>
  <si>
    <t>郵便番号</t>
    <rPh sb="0" eb="4">
      <t>ユウビンバンゴウ</t>
    </rPh>
    <phoneticPr fontId="31"/>
  </si>
  <si>
    <t>法人所在地</t>
  </si>
  <si>
    <t>フリガナ</t>
    <phoneticPr fontId="31"/>
  </si>
  <si>
    <t>法人名</t>
  </si>
  <si>
    <t>医療機関所在地</t>
  </si>
  <si>
    <t>医療機関名</t>
    <rPh sb="4" eb="5">
      <t>メイ</t>
    </rPh>
    <phoneticPr fontId="31"/>
  </si>
  <si>
    <t>代表者(職)</t>
    <phoneticPr fontId="31"/>
  </si>
  <si>
    <t>保健医療機関番号</t>
  </si>
  <si>
    <t>担当者(職)</t>
    <rPh sb="0" eb="3">
      <t>タントウシャ</t>
    </rPh>
    <phoneticPr fontId="31"/>
  </si>
  <si>
    <t>担当者連絡先(ＴＥＬ)</t>
  </si>
  <si>
    <t>メールアドレス</t>
    <phoneticPr fontId="31"/>
  </si>
  <si>
    <t>年</t>
    <rPh sb="0" eb="1">
      <t>トシ</t>
    </rPh>
    <phoneticPr fontId="27"/>
  </si>
  <si>
    <t>月</t>
    <rPh sb="0" eb="1">
      <t>ツキ</t>
    </rPh>
    <phoneticPr fontId="27"/>
  </si>
  <si>
    <t>日</t>
    <rPh sb="0" eb="1">
      <t>ジツ</t>
    </rPh>
    <phoneticPr fontId="27"/>
  </si>
  <si>
    <t>■計画内容（病室）</t>
    <rPh sb="1" eb="3">
      <t>ケイカク</t>
    </rPh>
    <rPh sb="3" eb="5">
      <t>ナイヨウ</t>
    </rPh>
    <rPh sb="6" eb="8">
      <t>ビョウシツ</t>
    </rPh>
    <phoneticPr fontId="4"/>
  </si>
  <si>
    <t>竣工</t>
  </si>
  <si>
    <t>整備事業期間</t>
    <rPh sb="0" eb="2">
      <t>セイビ</t>
    </rPh>
    <rPh sb="2" eb="4">
      <t>ジギョウ</t>
    </rPh>
    <rPh sb="4" eb="6">
      <t>キカン</t>
    </rPh>
    <phoneticPr fontId="31"/>
  </si>
  <si>
    <t>着工</t>
  </si>
  <si>
    <t>補助対象部門に係る当該年度予定事業</t>
  </si>
  <si>
    <t>事業の種別</t>
  </si>
  <si>
    <t>許可病床数</t>
  </si>
  <si>
    <t>一般</t>
    <rPh sb="0" eb="2">
      <t>イッパン</t>
    </rPh>
    <phoneticPr fontId="4"/>
  </si>
  <si>
    <t>精神</t>
    <phoneticPr fontId="4"/>
  </si>
  <si>
    <t>結核</t>
    <phoneticPr fontId="4"/>
  </si>
  <si>
    <t>感染症</t>
    <phoneticPr fontId="4"/>
  </si>
  <si>
    <t>構造の種類</t>
  </si>
  <si>
    <t>補助対象部門</t>
  </si>
  <si>
    <t>代表者氏名</t>
    <rPh sb="0" eb="2">
      <t>ダイヒョウ</t>
    </rPh>
    <rPh sb="2" eb="3">
      <t>シャ</t>
    </rPh>
    <rPh sb="3" eb="5">
      <t>シメイ</t>
    </rPh>
    <phoneticPr fontId="4"/>
  </si>
  <si>
    <t>担当者氏名</t>
    <rPh sb="0" eb="3">
      <t>タントウシャ</t>
    </rPh>
    <rPh sb="3" eb="5">
      <t>シメイ</t>
    </rPh>
    <phoneticPr fontId="4"/>
  </si>
  <si>
    <t>代表者(職)</t>
    <rPh sb="0" eb="3">
      <t>ダイヒョウシャ</t>
    </rPh>
    <rPh sb="4" eb="5">
      <t>ショク</t>
    </rPh>
    <phoneticPr fontId="4"/>
  </si>
  <si>
    <t>専用の陰圧装置､空調設備等付属設備</t>
    <phoneticPr fontId="4"/>
  </si>
  <si>
    <t>整備事業の必要性</t>
    <rPh sb="0" eb="4">
      <t>セイビジギョウ</t>
    </rPh>
    <rPh sb="5" eb="8">
      <t>ヒツヨウセイ</t>
    </rPh>
    <phoneticPr fontId="4"/>
  </si>
  <si>
    <t>協定締結の有無</t>
    <rPh sb="0" eb="4">
      <t>キョウテイテイケツ</t>
    </rPh>
    <rPh sb="5" eb="7">
      <t>ウム</t>
    </rPh>
    <phoneticPr fontId="4"/>
  </si>
  <si>
    <t>締結日</t>
    <rPh sb="0" eb="3">
      <t>テイケツビ</t>
    </rPh>
    <phoneticPr fontId="4"/>
  </si>
  <si>
    <t>協定内容</t>
    <rPh sb="0" eb="2">
      <t>キョウテイ</t>
    </rPh>
    <rPh sb="2" eb="4">
      <t>ナイヨウ</t>
    </rPh>
    <phoneticPr fontId="4"/>
  </si>
  <si>
    <r>
      <t xml:space="preserve">保健医療機関番号
</t>
    </r>
    <r>
      <rPr>
        <sz val="9"/>
        <color rgb="FFFF0000"/>
        <rFont val="ＭＳ ゴシック"/>
        <family val="3"/>
        <charset val="128"/>
      </rPr>
      <t>※271で始まる10桁の番号</t>
    </r>
    <rPh sb="0" eb="6">
      <t>ホケンイリョウキカン</t>
    </rPh>
    <rPh sb="6" eb="8">
      <t>バンゴウ</t>
    </rPh>
    <phoneticPr fontId="27"/>
  </si>
  <si>
    <t>専用の陰圧装置､
空調設備等付属設備</t>
    <rPh sb="0" eb="2">
      <t>センヨウ</t>
    </rPh>
    <rPh sb="3" eb="5">
      <t>インアツ</t>
    </rPh>
    <rPh sb="5" eb="7">
      <t>ソウチ</t>
    </rPh>
    <rPh sb="9" eb="11">
      <t>クウチョウ</t>
    </rPh>
    <rPh sb="11" eb="13">
      <t>セツビ</t>
    </rPh>
    <rPh sb="13" eb="14">
      <t>トウ</t>
    </rPh>
    <rPh sb="14" eb="16">
      <t>フゾク</t>
    </rPh>
    <rPh sb="16" eb="18">
      <t>セツビ</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</si>
  <si>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</si>
  <si>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</si>
  <si>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</si>
  <si>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</si>
  <si>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</si>
  <si>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</si>
  <si>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</si>
  <si>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</si>
  <si>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</si>
  <si>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施設名</t>
    <phoneticPr fontId="4"/>
  </si>
  <si>
    <t>「補助対象事業分」とは当該事業の補助金の交付の対象とする部分（財産処分の制限がかかる部分）を指し、「補助対象事業外分」</t>
    <phoneticPr fontId="4"/>
  </si>
  <si>
    <t>とは当該事業の補助金の交付の対象としない部分（財産処分の制限がかからない部分）を指す。</t>
    <phoneticPr fontId="4"/>
  </si>
  <si>
    <t>「補助対象外経費」とは補助対象事業分のうち、大阪府新興感染症に係る協定締結医療機関施設整備費補助金交付要綱第４条の</t>
    <rPh sb="53" eb="54">
      <t>ダイ</t>
    </rPh>
    <rPh sb="55" eb="56">
      <t>ジョウ</t>
    </rPh>
    <phoneticPr fontId="4"/>
  </si>
  <si>
    <t>別表「３補助対象経費」において対象とされていない経費を指す。</t>
    <phoneticPr fontId="4"/>
  </si>
  <si>
    <t>事業区分を記載すること。</t>
    <phoneticPr fontId="4"/>
  </si>
  <si>
    <t>「事業区分」には、大阪府新興感染症に係る協定締結医療機関施設整備費補助金交付要綱第４条の別表「１区分」欄に定める</t>
    <rPh sb="9" eb="12">
      <t>オオサカフ</t>
    </rPh>
    <rPh sb="12" eb="17">
      <t>シンコウカンセンショウ</t>
    </rPh>
    <rPh sb="18" eb="19">
      <t>カカ</t>
    </rPh>
    <rPh sb="20" eb="24">
      <t>キョウテイテイケツ</t>
    </rPh>
    <rPh sb="24" eb="28">
      <t>イリョウキカン</t>
    </rPh>
    <rPh sb="40" eb="41">
      <t>ダイ</t>
    </rPh>
    <rPh sb="42" eb="43">
      <t>ジョウ</t>
    </rPh>
    <rPh sb="44" eb="46">
      <t>ベッピョウ</t>
    </rPh>
    <phoneticPr fontId="4"/>
  </si>
  <si>
    <t>補助対象事業分の「費目」欄は、大阪府新興感染症に係る協定締結医療機関施設整備費補助金交付要綱第４条の</t>
    <rPh sb="46" eb="47">
      <t>ダイ</t>
    </rPh>
    <rPh sb="48" eb="49">
      <t>ジョウ</t>
    </rPh>
    <phoneticPr fontId="4"/>
  </si>
  <si>
    <t>別表「３補助対象経費」に定める各部門に区分して記入すること。</t>
    <phoneticPr fontId="4"/>
  </si>
  <si>
    <t>補助対象経費</t>
    <rPh sb="0" eb="6">
      <t>ホジョタイショウケイヒ</t>
    </rPh>
    <phoneticPr fontId="4"/>
  </si>
  <si>
    <t>補助対象外経費</t>
    <rPh sb="0" eb="7">
      <t>ホジョタイショウガイケイヒ</t>
    </rPh>
    <phoneticPr fontId="4"/>
  </si>
  <si>
    <t>員数（㎡）</t>
    <rPh sb="0" eb="2">
      <t>インスウ</t>
    </rPh>
    <phoneticPr fontId="4"/>
  </si>
  <si>
    <t>単価</t>
    <rPh sb="0" eb="2">
      <t>タンカ</t>
    </rPh>
    <phoneticPr fontId="4"/>
  </si>
  <si>
    <t>金額</t>
    <rPh sb="0" eb="2">
      <t>キンガク</t>
    </rPh>
    <phoneticPr fontId="4"/>
  </si>
  <si>
    <t>工事の種類</t>
    <rPh sb="0" eb="2">
      <t>コウジ</t>
    </rPh>
    <rPh sb="3" eb="5">
      <t>シュルイ</t>
    </rPh>
    <phoneticPr fontId="4"/>
  </si>
  <si>
    <t>内容</t>
    <rPh sb="0" eb="2">
      <t>ナイヨウ</t>
    </rPh>
    <phoneticPr fontId="4"/>
  </si>
  <si>
    <t>総合計</t>
    <rPh sb="0" eb="3">
      <t>ソウゴウケイ</t>
    </rPh>
    <phoneticPr fontId="4"/>
  </si>
  <si>
    <t>■計画内容（病室以外）</t>
    <rPh sb="1" eb="3">
      <t>ケイカク</t>
    </rPh>
    <rPh sb="3" eb="5">
      <t>ナイヨウ</t>
    </rPh>
    <rPh sb="6" eb="8">
      <t>ビョウシツ</t>
    </rPh>
    <rPh sb="8" eb="10">
      <t>イガイ</t>
    </rPh>
    <phoneticPr fontId="4"/>
  </si>
  <si>
    <t>事業区分</t>
    <rPh sb="0" eb="4">
      <t>ジギョウクブン</t>
    </rPh>
    <phoneticPr fontId="4"/>
  </si>
  <si>
    <t>寄付金その他の収入額</t>
    <phoneticPr fontId="4"/>
  </si>
  <si>
    <t>選定額</t>
    <phoneticPr fontId="4"/>
  </si>
  <si>
    <t>補助額</t>
    <phoneticPr fontId="4"/>
  </si>
  <si>
    <t>基準額</t>
    <rPh sb="0" eb="3">
      <t>キジュンガク</t>
    </rPh>
    <phoneticPr fontId="31"/>
  </si>
  <si>
    <t>DとEの少ない額</t>
    <rPh sb="4" eb="5">
      <t>スク</t>
    </rPh>
    <rPh sb="7" eb="8">
      <t>ガク</t>
    </rPh>
    <phoneticPr fontId="31"/>
  </si>
  <si>
    <t>計</t>
    <rPh sb="0" eb="1">
      <t>ケイ</t>
    </rPh>
    <phoneticPr fontId="4"/>
  </si>
  <si>
    <t>※「選定額」欄は、(D)と(E)とを比較して少ない方の額。</t>
    <phoneticPr fontId="4"/>
  </si>
  <si>
    <t>※事業区分ごとに補助額を内示しているため、区分間の調整はできません。</t>
    <rPh sb="1" eb="3">
      <t>ジギョウ</t>
    </rPh>
    <rPh sb="3" eb="5">
      <t>クブン</t>
    </rPh>
    <rPh sb="8" eb="11">
      <t>ホジョガク</t>
    </rPh>
    <rPh sb="12" eb="14">
      <t>ナイジ</t>
    </rPh>
    <rPh sb="21" eb="23">
      <t>クブン</t>
    </rPh>
    <rPh sb="23" eb="24">
      <t>カン</t>
    </rPh>
    <rPh sb="25" eb="27">
      <t>チョウセイ</t>
    </rPh>
    <phoneticPr fontId="4"/>
  </si>
  <si>
    <t>送付先</t>
    <rPh sb="0" eb="2">
      <t>ソウフ</t>
    </rPh>
    <rPh sb="2" eb="3">
      <t>サキ</t>
    </rPh>
    <phoneticPr fontId="31"/>
  </si>
  <si>
    <t>病室</t>
    <rPh sb="0" eb="2">
      <t>ビョウシツ</t>
    </rPh>
    <phoneticPr fontId="4"/>
  </si>
  <si>
    <r>
      <t xml:space="preserve">法人所在地
</t>
    </r>
    <r>
      <rPr>
        <sz val="9"/>
        <color rgb="FFFF0000"/>
        <rFont val="ＭＳ ゴシック"/>
        <family val="3"/>
        <charset val="128"/>
      </rPr>
      <t>個人の場合は記載不要</t>
    </r>
    <rPh sb="0" eb="2">
      <t>ホウジン</t>
    </rPh>
    <rPh sb="2" eb="5">
      <t>ショザイチ</t>
    </rPh>
    <rPh sb="6" eb="8">
      <t>コジン</t>
    </rPh>
    <rPh sb="9" eb="11">
      <t>バアイ</t>
    </rPh>
    <rPh sb="12" eb="14">
      <t>キサイ</t>
    </rPh>
    <rPh sb="14" eb="16">
      <t>フヨウ</t>
    </rPh>
    <phoneticPr fontId="4"/>
  </si>
  <si>
    <r>
      <t xml:space="preserve">法人名
</t>
    </r>
    <r>
      <rPr>
        <sz val="9"/>
        <color rgb="FFFF0000"/>
        <rFont val="ＭＳ ゴシック"/>
        <family val="3"/>
        <charset val="128"/>
      </rPr>
      <t>個人の場合は記載不要</t>
    </r>
    <rPh sb="0" eb="2">
      <t>ホウジン</t>
    </rPh>
    <rPh sb="2" eb="3">
      <t>メイ</t>
    </rPh>
    <rPh sb="4" eb="6">
      <t>コジン</t>
    </rPh>
    <rPh sb="7" eb="9">
      <t>バアイ</t>
    </rPh>
    <rPh sb="10" eb="12">
      <t>キサイ</t>
    </rPh>
    <rPh sb="12" eb="14">
      <t>フヨウ</t>
    </rPh>
    <phoneticPr fontId="4"/>
  </si>
  <si>
    <r>
      <rPr>
        <b/>
        <sz val="10"/>
        <rFont val="ＭＳ Ｐゴシック"/>
        <family val="3"/>
        <charset val="128"/>
      </rPr>
      <t>個人防護具保管施設</t>
    </r>
    <r>
      <rPr>
        <sz val="10"/>
        <rFont val="ＭＳ Ｐゴシック"/>
        <family val="3"/>
        <charset val="128"/>
      </rPr>
      <t>１
の整備面積</t>
    </r>
    <rPh sb="0" eb="2">
      <t>コジン</t>
    </rPh>
    <rPh sb="2" eb="4">
      <t>ボウゴ</t>
    </rPh>
    <rPh sb="4" eb="5">
      <t>グ</t>
    </rPh>
    <rPh sb="5" eb="7">
      <t>ホカン</t>
    </rPh>
    <rPh sb="7" eb="9">
      <t>シセツ</t>
    </rPh>
    <rPh sb="12" eb="14">
      <t>セイビ</t>
    </rPh>
    <rPh sb="14" eb="16">
      <t>メンセキ</t>
    </rPh>
    <phoneticPr fontId="4"/>
  </si>
  <si>
    <r>
      <rPr>
        <b/>
        <sz val="10"/>
        <rFont val="ＭＳ Ｐゴシック"/>
        <family val="3"/>
        <charset val="128"/>
      </rPr>
      <t>個人防護具保管施設</t>
    </r>
    <r>
      <rPr>
        <sz val="10"/>
        <rFont val="ＭＳ Ｐゴシック"/>
        <family val="3"/>
        <charset val="128"/>
      </rPr>
      <t>２
の整備面積</t>
    </r>
    <rPh sb="0" eb="2">
      <t>コジン</t>
    </rPh>
    <rPh sb="2" eb="4">
      <t>ボウゴ</t>
    </rPh>
    <rPh sb="4" eb="5">
      <t>グ</t>
    </rPh>
    <rPh sb="5" eb="7">
      <t>ホカン</t>
    </rPh>
    <rPh sb="7" eb="9">
      <t>シセツ</t>
    </rPh>
    <rPh sb="12" eb="14">
      <t>セイビ</t>
    </rPh>
    <rPh sb="14" eb="16">
      <t>メンセキ</t>
    </rPh>
    <phoneticPr fontId="4"/>
  </si>
  <si>
    <r>
      <rPr>
        <b/>
        <sz val="10"/>
        <rFont val="ＭＳ Ｐゴシック"/>
        <family val="3"/>
        <charset val="128"/>
      </rPr>
      <t>病棟等</t>
    </r>
    <r>
      <rPr>
        <sz val="10"/>
        <rFont val="ＭＳ Ｐゴシック"/>
        <family val="3"/>
        <charset val="128"/>
      </rPr>
      <t>１の感染対策
に係る整備面積</t>
    </r>
    <rPh sb="0" eb="2">
      <t>ビョウトウ</t>
    </rPh>
    <rPh sb="2" eb="3">
      <t>トウ</t>
    </rPh>
    <rPh sb="5" eb="7">
      <t>カンセン</t>
    </rPh>
    <rPh sb="7" eb="9">
      <t>タイサク</t>
    </rPh>
    <rPh sb="11" eb="12">
      <t>カカ</t>
    </rPh>
    <rPh sb="13" eb="15">
      <t>セイビ</t>
    </rPh>
    <rPh sb="15" eb="17">
      <t>メンセキ</t>
    </rPh>
    <phoneticPr fontId="4"/>
  </si>
  <si>
    <r>
      <rPr>
        <b/>
        <sz val="10"/>
        <rFont val="ＭＳ Ｐゴシック"/>
        <family val="3"/>
        <charset val="128"/>
      </rPr>
      <t>病棟等</t>
    </r>
    <r>
      <rPr>
        <sz val="10"/>
        <rFont val="ＭＳ Ｐゴシック"/>
        <family val="3"/>
        <charset val="128"/>
      </rPr>
      <t>２の感染対策
に係る整備面積</t>
    </r>
    <rPh sb="0" eb="2">
      <t>ビョウトウ</t>
    </rPh>
    <rPh sb="2" eb="3">
      <t>トウ</t>
    </rPh>
    <rPh sb="5" eb="7">
      <t>カンセン</t>
    </rPh>
    <rPh sb="7" eb="9">
      <t>タイサク</t>
    </rPh>
    <rPh sb="11" eb="12">
      <t>カカ</t>
    </rPh>
    <rPh sb="13" eb="15">
      <t>セイビ</t>
    </rPh>
    <rPh sb="15" eb="17">
      <t>メンセキ</t>
    </rPh>
    <phoneticPr fontId="4"/>
  </si>
  <si>
    <t>病室の感染対策に係る整備</t>
    <phoneticPr fontId="4"/>
  </si>
  <si>
    <t>病棟等の感染対策に係る整備</t>
    <rPh sb="0" eb="3">
      <t>ビョ</t>
    </rPh>
    <phoneticPr fontId="4"/>
  </si>
  <si>
    <t>個人防護具保管施設の整備</t>
    <rPh sb="0" eb="5">
      <t>コジンボウゴグ</t>
    </rPh>
    <rPh sb="5" eb="9">
      <t>ホカンシセツ</t>
    </rPh>
    <rPh sb="10" eb="12">
      <t>セイビ</t>
    </rPh>
    <phoneticPr fontId="4"/>
  </si>
  <si>
    <t>室数/面積</t>
    <rPh sb="0" eb="2">
      <t>シツスウ</t>
    </rPh>
    <phoneticPr fontId="4"/>
  </si>
  <si>
    <t>室/㎡</t>
    <rPh sb="0" eb="1">
      <t>シツ</t>
    </rPh>
    <phoneticPr fontId="4"/>
  </si>
  <si>
    <t>病室１</t>
    <rPh sb="0" eb="2">
      <t>ビョウシツ</t>
    </rPh>
    <phoneticPr fontId="4"/>
  </si>
  <si>
    <t>病室2</t>
    <rPh sb="0" eb="2">
      <t>ビョウシツ</t>
    </rPh>
    <phoneticPr fontId="4"/>
  </si>
  <si>
    <t>病室3</t>
    <rPh sb="0" eb="2">
      <t>ビョウシツ</t>
    </rPh>
    <phoneticPr fontId="4"/>
  </si>
  <si>
    <t>←入力漏れにご注意ください。</t>
    <rPh sb="1" eb="3">
      <t>ニュウリョク</t>
    </rPh>
    <rPh sb="3" eb="4">
      <t>モ</t>
    </rPh>
    <rPh sb="7" eb="9">
      <t>チュウイ</t>
    </rPh>
    <phoneticPr fontId="31"/>
  </si>
  <si>
    <t>申請内容</t>
    <rPh sb="0" eb="4">
      <t>シンセイナイヨウ</t>
    </rPh>
    <phoneticPr fontId="4"/>
  </si>
  <si>
    <t>開始</t>
    <rPh sb="0" eb="2">
      <t>カイシ</t>
    </rPh>
    <phoneticPr fontId="4"/>
  </si>
  <si>
    <t>終了</t>
    <rPh sb="0" eb="2">
      <t>シュウリョウ</t>
    </rPh>
    <phoneticPr fontId="4"/>
  </si>
  <si>
    <t>補助対象事業外分</t>
  </si>
  <si>
    <t>総事業費</t>
    <phoneticPr fontId="4"/>
  </si>
  <si>
    <t>対象経費の支出予定額</t>
    <phoneticPr fontId="4"/>
  </si>
  <si>
    <t>代表者(氏名)</t>
    <phoneticPr fontId="31"/>
  </si>
  <si>
    <t>担当者(氏名)</t>
    <rPh sb="0" eb="3">
      <t>タントウシャ</t>
    </rPh>
    <phoneticPr fontId="31"/>
  </si>
  <si>
    <t>※「補助額」欄は、(C)と(F)とを比較して少ない方の額に補助率を乗じた額（千円未満切り捨て）</t>
    <rPh sb="2" eb="4">
      <t>ホジョ</t>
    </rPh>
    <phoneticPr fontId="4"/>
  </si>
  <si>
    <t>←送付先を選択してください。</t>
    <rPh sb="1" eb="4">
      <t>ソウフサキ</t>
    </rPh>
    <rPh sb="5" eb="7">
      <t>センタク</t>
    </rPh>
    <phoneticPr fontId="4"/>
  </si>
  <si>
    <t>（２）協定締結時期（予定を含む）</t>
    <rPh sb="3" eb="5">
      <t>キョウテイ</t>
    </rPh>
    <rPh sb="5" eb="7">
      <t>テイケツ</t>
    </rPh>
    <rPh sb="7" eb="9">
      <t>ジキ</t>
    </rPh>
    <rPh sb="10" eb="12">
      <t>ヨテイ</t>
    </rPh>
    <rPh sb="13" eb="14">
      <t>フク</t>
    </rPh>
    <phoneticPr fontId="4"/>
  </si>
  <si>
    <t>（１）協定締結状況</t>
    <rPh sb="3" eb="5">
      <t>キョウテイ</t>
    </rPh>
    <rPh sb="5" eb="7">
      <t>テイケツ</t>
    </rPh>
    <rPh sb="7" eb="9">
      <t>ジョウキョウ</t>
    </rPh>
    <phoneticPr fontId="4"/>
  </si>
  <si>
    <t>【補助額】</t>
    <rPh sb="1" eb="4">
      <t>ホジョガク</t>
    </rPh>
    <phoneticPr fontId="4"/>
  </si>
  <si>
    <t>←自動的に基本情報シートから反映されます。必要に応じて修正してください。</t>
    <rPh sb="1" eb="4">
      <t>ジドウテキ</t>
    </rPh>
    <rPh sb="5" eb="9">
      <t>キホンジョウホウ</t>
    </rPh>
    <rPh sb="14" eb="16">
      <t>ハンエイ</t>
    </rPh>
    <rPh sb="21" eb="23">
      <t>ヒツヨウ</t>
    </rPh>
    <rPh sb="24" eb="25">
      <t>オウ</t>
    </rPh>
    <rPh sb="27" eb="29">
      <t>シュウセイ</t>
    </rPh>
    <phoneticPr fontId="4"/>
  </si>
  <si>
    <t>（医療機関名）</t>
    <rPh sb="1" eb="5">
      <t>イリョウキカン</t>
    </rPh>
    <rPh sb="5" eb="6">
      <t>メイ</t>
    </rPh>
    <phoneticPr fontId="31"/>
  </si>
  <si>
    <t>内示前着工にご注意ください。</t>
  </si>
  <si>
    <t>令和○年度</t>
    <rPh sb="0" eb="2">
      <t>レイワ</t>
    </rPh>
    <phoneticPr fontId="4"/>
  </si>
  <si>
    <t>○○年度</t>
    <phoneticPr fontId="4"/>
  </si>
  <si>
    <t>　（『完了』とは、施工業者に対する支払を含むすべての事業を指します。）</t>
    <phoneticPr fontId="31"/>
  </si>
  <si>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</si>
  <si>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</si>
  <si>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t>
  </si>
  <si>
    <t>病棟等</t>
    <rPh sb="0" eb="2">
      <t>ビョウトウ</t>
    </rPh>
    <rPh sb="2" eb="3">
      <t>トウ</t>
    </rPh>
    <phoneticPr fontId="4"/>
  </si>
  <si>
    <t>個人防護具</t>
    <rPh sb="0" eb="2">
      <t>コジン</t>
    </rPh>
    <rPh sb="2" eb="4">
      <t>ボウゴ</t>
    </rPh>
    <rPh sb="4" eb="5">
      <t>グ</t>
    </rPh>
    <phoneticPr fontId="4"/>
  </si>
  <si>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</si>
  <si>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</si>
  <si>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</si>
  <si>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a</t>
  </si>
  <si>
    <t>補助対象部分も含めた面積</t>
    <phoneticPr fontId="4"/>
  </si>
  <si>
    <t>補助対象部分を再掲</t>
    <phoneticPr fontId="4"/>
  </si>
  <si>
    <t>記入例</t>
    <rPh sb="0" eb="3">
      <t>キニュウレイ</t>
    </rPh>
    <phoneticPr fontId="4"/>
  </si>
  <si>
    <r>
      <rPr>
        <sz val="8"/>
        <color rgb="FFFF0000"/>
        <rFont val="ＭＳ Ｐゴシック"/>
        <family val="3"/>
        <charset val="128"/>
      </rPr>
      <t>　※</t>
    </r>
    <r>
      <rPr>
        <u/>
        <sz val="8"/>
        <color rgb="FFFF0000"/>
        <rFont val="ＭＳ Ｐゴシック"/>
        <family val="3"/>
        <charset val="128"/>
      </rPr>
      <t>過去に本補助金及び新型コロナウイルス感染症対策として府から同種の補助金の交付を受けたことがある場合、同種の設備についての補助は受けられません。</t>
    </r>
    <rPh sb="2" eb="4">
      <t>カコ</t>
    </rPh>
    <rPh sb="5" eb="9">
      <t>ホンホジョキン</t>
    </rPh>
    <rPh sb="9" eb="10">
      <t>オヨ</t>
    </rPh>
    <rPh sb="11" eb="13">
      <t>シンガタ</t>
    </rPh>
    <rPh sb="20" eb="23">
      <t>カンセンショウ</t>
    </rPh>
    <rPh sb="23" eb="25">
      <t>タイサク</t>
    </rPh>
    <rPh sb="28" eb="29">
      <t>フ</t>
    </rPh>
    <rPh sb="31" eb="33">
      <t>ドウシュ</t>
    </rPh>
    <rPh sb="34" eb="36">
      <t>ホジョ</t>
    </rPh>
    <rPh sb="36" eb="37">
      <t>キン</t>
    </rPh>
    <rPh sb="38" eb="40">
      <t>コウフ</t>
    </rPh>
    <rPh sb="41" eb="42">
      <t>ウ</t>
    </rPh>
    <rPh sb="49" eb="51">
      <t>バアイ</t>
    </rPh>
    <rPh sb="52" eb="54">
      <t>ドウシュ</t>
    </rPh>
    <rPh sb="55" eb="57">
      <t>セツビ</t>
    </rPh>
    <rPh sb="62" eb="64">
      <t>ホジョ</t>
    </rPh>
    <rPh sb="65" eb="66">
      <t>ウ</t>
    </rPh>
    <phoneticPr fontId="4"/>
  </si>
  <si>
    <t>様式２（病室以外）</t>
    <phoneticPr fontId="4"/>
  </si>
  <si>
    <t>(16) 新興感染症対応力強化事業（病室の感染対策に係る整備以外）</t>
    <phoneticPr fontId="4"/>
  </si>
  <si>
    <t>・病棟等の感染対策に係る整備</t>
    <phoneticPr fontId="4"/>
  </si>
  <si>
    <t>・個人防護具保管施設の整備</t>
    <rPh sb="1" eb="3">
      <t>コジン</t>
    </rPh>
    <rPh sb="3" eb="5">
      <t>ボウゴ</t>
    </rPh>
    <rPh sb="5" eb="6">
      <t>グ</t>
    </rPh>
    <rPh sb="6" eb="8">
      <t>ホカン</t>
    </rPh>
    <rPh sb="8" eb="10">
      <t>シセツ</t>
    </rPh>
    <rPh sb="11" eb="13">
      <t>セイビ</t>
    </rPh>
    <phoneticPr fontId="4"/>
  </si>
  <si>
    <t>【○○棟】</t>
    <phoneticPr fontId="4"/>
  </si>
  <si>
    <t>保管庫</t>
  </si>
  <si>
    <t>保管庫</t>
    <rPh sb="0" eb="3">
      <t>ホカンコ</t>
    </rPh>
    <phoneticPr fontId="4"/>
  </si>
  <si>
    <t>保管庫分</t>
    <rPh sb="0" eb="4">
      <t>ホカンコブン</t>
    </rPh>
    <phoneticPr fontId="4"/>
  </si>
  <si>
    <t>←小計</t>
    <rPh sb="1" eb="3">
      <t>ショウケイ</t>
    </rPh>
    <phoneticPr fontId="4"/>
  </si>
  <si>
    <t>←合計</t>
    <rPh sb="1" eb="3">
      <t>ゴウケイ</t>
    </rPh>
    <phoneticPr fontId="4"/>
  </si>
  <si>
    <t>←総合計</t>
    <rPh sb="1" eb="2">
      <t>ソウ</t>
    </rPh>
    <rPh sb="2" eb="4">
      <t>ゴウケイ</t>
    </rPh>
    <phoneticPr fontId="4"/>
  </si>
  <si>
    <t>申請する事業区分</t>
    <rPh sb="0" eb="2">
      <t>シンセイ</t>
    </rPh>
    <rPh sb="4" eb="6">
      <t>ジギョウ</t>
    </rPh>
    <rPh sb="6" eb="8">
      <t>クブン</t>
    </rPh>
    <phoneticPr fontId="4"/>
  </si>
  <si>
    <r>
      <t>←</t>
    </r>
    <r>
      <rPr>
        <b/>
        <u/>
        <sz val="12"/>
        <rFont val="ＭＳ ゴシック"/>
        <family val="3"/>
        <charset val="128"/>
      </rPr>
      <t>内示以降に着工する事業が対象</t>
    </r>
    <r>
      <rPr>
        <b/>
        <sz val="12"/>
        <color theme="1"/>
        <rFont val="ＭＳ ゴシック"/>
        <family val="3"/>
        <charset val="128"/>
      </rPr>
      <t>ですので、</t>
    </r>
    <r>
      <rPr>
        <b/>
        <sz val="12"/>
        <rFont val="ＭＳ ゴシック"/>
        <family val="3"/>
        <charset val="128"/>
      </rPr>
      <t>６月以降とし</t>
    </r>
    <r>
      <rPr>
        <b/>
        <sz val="12"/>
        <color theme="1"/>
        <rFont val="ＭＳ ゴシック"/>
        <family val="3"/>
        <charset val="128"/>
      </rPr>
      <t>てください。</t>
    </r>
    <rPh sb="1" eb="3">
      <t>ナイジ</t>
    </rPh>
    <rPh sb="3" eb="5">
      <t>イコウ</t>
    </rPh>
    <rPh sb="6" eb="8">
      <t>チャッコウ</t>
    </rPh>
    <rPh sb="10" eb="12">
      <t>ジギョウ</t>
    </rPh>
    <rPh sb="13" eb="15">
      <t>タイショウ</t>
    </rPh>
    <rPh sb="21" eb="22">
      <t>ガツ</t>
    </rPh>
    <rPh sb="22" eb="24">
      <t>イコウ</t>
    </rPh>
    <phoneticPr fontId="31"/>
  </si>
  <si>
    <r>
      <t xml:space="preserve">送付先住所
</t>
    </r>
    <r>
      <rPr>
        <sz val="12"/>
        <color rgb="FFFF0000"/>
        <rFont val="ＭＳ ゴシック"/>
        <family val="3"/>
        <charset val="128"/>
      </rPr>
      <t>送付先がその他の場合のみ</t>
    </r>
    <rPh sb="0" eb="5">
      <t>ソウフサキジュウショ</t>
    </rPh>
    <phoneticPr fontId="4"/>
  </si>
  <si>
    <t>※着色セルへ入力してください。</t>
    <rPh sb="1" eb="3">
      <t>チャクショク</t>
    </rPh>
    <rPh sb="6" eb="8">
      <t>ニュウリョク</t>
    </rPh>
    <phoneticPr fontId="4"/>
  </si>
  <si>
    <t>　薄い色は必要な対象の事業者のみ入力必須です。</t>
    <rPh sb="1" eb="2">
      <t>ウス</t>
    </rPh>
    <rPh sb="3" eb="4">
      <t>イロ</t>
    </rPh>
    <rPh sb="5" eb="7">
      <t>ヒツヨウ</t>
    </rPh>
    <rPh sb="8" eb="10">
      <t>タイショウ</t>
    </rPh>
    <rPh sb="11" eb="14">
      <t>ジギョウシャ</t>
    </rPh>
    <rPh sb="16" eb="18">
      <t>ニュウリョク</t>
    </rPh>
    <rPh sb="18" eb="20">
      <t>ヒッス</t>
    </rPh>
    <phoneticPr fontId="31"/>
  </si>
  <si>
    <t>←工事内容とその整備の必要性について、詳細を具体的に記載してください。</t>
    <rPh sb="1" eb="3">
      <t>コウジ</t>
    </rPh>
    <rPh sb="3" eb="5">
      <t>ナイヨウ</t>
    </rPh>
    <rPh sb="8" eb="10">
      <t>セイビ</t>
    </rPh>
    <rPh sb="11" eb="14">
      <t>ヒツヨウセイ</t>
    </rPh>
    <rPh sb="19" eb="21">
      <t>ショウサイ</t>
    </rPh>
    <rPh sb="22" eb="25">
      <t>グタイテキ</t>
    </rPh>
    <rPh sb="26" eb="28">
      <t>キサイ</t>
    </rPh>
    <phoneticPr fontId="31"/>
  </si>
  <si>
    <t>補助対象部分</t>
    <phoneticPr fontId="4"/>
  </si>
  <si>
    <t>←上段：補助対象部分を再掲で記載　※この面積により算定されます。</t>
    <rPh sb="20" eb="22">
      <t>メンセキ</t>
    </rPh>
    <rPh sb="25" eb="27">
      <t>サンテイ</t>
    </rPh>
    <phoneticPr fontId="31"/>
  </si>
  <si>
    <t>←下段：補助対象部分も含めた面積を記載</t>
    <phoneticPr fontId="31"/>
  </si>
  <si>
    <t>面積（浴室及びトイレ）</t>
    <rPh sb="3" eb="5">
      <t>ヨクシツ</t>
    </rPh>
    <rPh sb="5" eb="6">
      <t>オヨ</t>
    </rPh>
    <phoneticPr fontId="4"/>
  </si>
  <si>
    <t>面積</t>
    <rPh sb="0" eb="2">
      <t>メンセキ</t>
    </rPh>
    <phoneticPr fontId="4"/>
  </si>
  <si>
    <t>個室１の工事施工面積</t>
    <rPh sb="0" eb="2">
      <t>コシツ</t>
    </rPh>
    <rPh sb="4" eb="6">
      <t>コウジ</t>
    </rPh>
    <rPh sb="6" eb="8">
      <t>セコウ</t>
    </rPh>
    <rPh sb="8" eb="10">
      <t>メンセキ</t>
    </rPh>
    <phoneticPr fontId="4"/>
  </si>
  <si>
    <t>個室２の工事施工面積</t>
    <rPh sb="0" eb="2">
      <t>コシツ</t>
    </rPh>
    <rPh sb="4" eb="6">
      <t>コウジ</t>
    </rPh>
    <rPh sb="6" eb="8">
      <t>セコウ</t>
    </rPh>
    <rPh sb="8" eb="10">
      <t>メンセキ</t>
    </rPh>
    <phoneticPr fontId="4"/>
  </si>
  <si>
    <t>個室３の工事施工面積</t>
    <rPh sb="0" eb="2">
      <t>コシツ</t>
    </rPh>
    <rPh sb="4" eb="6">
      <t>コウジ</t>
    </rPh>
    <rPh sb="6" eb="8">
      <t>セコウ</t>
    </rPh>
    <rPh sb="8" eb="10">
      <t>メンセキ</t>
    </rPh>
    <phoneticPr fontId="4"/>
  </si>
  <si>
    <t>工事の種別</t>
    <rPh sb="0" eb="2">
      <t>コウジ</t>
    </rPh>
    <rPh sb="3" eb="5">
      <t>シュベツ</t>
    </rPh>
    <phoneticPr fontId="4"/>
  </si>
  <si>
    <t>申請内容</t>
    <rPh sb="0" eb="4">
      <t>シンセイナイヨウ</t>
    </rPh>
    <phoneticPr fontId="31"/>
  </si>
  <si>
    <t>病棟等</t>
    <rPh sb="0" eb="3">
      <t>ビョウトウトウ</t>
    </rPh>
    <phoneticPr fontId="4"/>
  </si>
  <si>
    <t>個人防護具保管庫</t>
    <rPh sb="0" eb="5">
      <t>コジンボウゴグ</t>
    </rPh>
    <rPh sb="5" eb="8">
      <t>ホカンコ</t>
    </rPh>
    <phoneticPr fontId="4"/>
  </si>
  <si>
    <t>■計画内容（病室）面積</t>
    <rPh sb="1" eb="3">
      <t>ケイカク</t>
    </rPh>
    <rPh sb="3" eb="5">
      <t>ナイヨウ</t>
    </rPh>
    <rPh sb="6" eb="8">
      <t>ビョウシツ</t>
    </rPh>
    <rPh sb="9" eb="11">
      <t>メンセキ</t>
    </rPh>
    <phoneticPr fontId="4"/>
  </si>
  <si>
    <t>■計画内容（病室）経費</t>
    <rPh sb="1" eb="3">
      <t>ケイカク</t>
    </rPh>
    <rPh sb="3" eb="5">
      <t>ナイヨウ</t>
    </rPh>
    <rPh sb="6" eb="8">
      <t>ビョウシツ</t>
    </rPh>
    <rPh sb="9" eb="11">
      <t>ケイヒ</t>
    </rPh>
    <phoneticPr fontId="4"/>
  </si>
  <si>
    <t>■計画内容（病室以外）面積</t>
    <rPh sb="1" eb="3">
      <t>ケイカク</t>
    </rPh>
    <rPh sb="3" eb="5">
      <t>ナイヨウ</t>
    </rPh>
    <rPh sb="6" eb="8">
      <t>ビョウシツ</t>
    </rPh>
    <rPh sb="8" eb="10">
      <t>イガイ</t>
    </rPh>
    <rPh sb="11" eb="13">
      <t>メンセキ</t>
    </rPh>
    <phoneticPr fontId="4"/>
  </si>
  <si>
    <t>病棟１の工事施工面積</t>
    <rPh sb="0" eb="2">
      <t>ビョウトウ</t>
    </rPh>
    <rPh sb="4" eb="8">
      <t>コウジセコウ</t>
    </rPh>
    <rPh sb="8" eb="10">
      <t>メンセキ</t>
    </rPh>
    <phoneticPr fontId="4"/>
  </si>
  <si>
    <t>病棟２の工事施工面積</t>
    <rPh sb="0" eb="2">
      <t>ビョウトウ</t>
    </rPh>
    <rPh sb="4" eb="8">
      <t>コウジセコウ</t>
    </rPh>
    <rPh sb="8" eb="10">
      <t>メンセキ</t>
    </rPh>
    <phoneticPr fontId="4"/>
  </si>
  <si>
    <t>面積</t>
    <phoneticPr fontId="4"/>
  </si>
  <si>
    <t>個人防護具１の工事施工面積</t>
    <rPh sb="0" eb="4">
      <t>コジンボウゴ</t>
    </rPh>
    <rPh sb="4" eb="5">
      <t>グ</t>
    </rPh>
    <phoneticPr fontId="4"/>
  </si>
  <si>
    <t>個人防護具２の工事施工面積</t>
    <rPh sb="0" eb="4">
      <t>コジンボウゴ</t>
    </rPh>
    <rPh sb="4" eb="5">
      <t>グ</t>
    </rPh>
    <phoneticPr fontId="4"/>
  </si>
  <si>
    <t>■計画内容（病室以外）経費</t>
    <rPh sb="1" eb="3">
      <t>ケイカク</t>
    </rPh>
    <rPh sb="3" eb="5">
      <t>ナイヨウ</t>
    </rPh>
    <rPh sb="6" eb="8">
      <t>ビョウシツ</t>
    </rPh>
    <rPh sb="8" eb="10">
      <t>イガイ</t>
    </rPh>
    <rPh sb="11" eb="13">
      <t>ケイヒ</t>
    </rPh>
    <phoneticPr fontId="4"/>
  </si>
  <si>
    <t>総事業費</t>
    <rPh sb="0" eb="1">
      <t>ソウ</t>
    </rPh>
    <rPh sb="1" eb="4">
      <t>ジギョウヒ</t>
    </rPh>
    <phoneticPr fontId="4"/>
  </si>
  <si>
    <t>Dのうち、補助対象となる額</t>
    <phoneticPr fontId="31"/>
  </si>
  <si>
    <t>抵当権の有無</t>
    <rPh sb="0" eb="3">
      <t>テイトウケン</t>
    </rPh>
    <rPh sb="4" eb="6">
      <t>ウム</t>
    </rPh>
    <phoneticPr fontId="4"/>
  </si>
  <si>
    <t>←工事を行う箇所。建物に帰属しており、建物に抵当権が発生している場合は「有」とします。</t>
    <rPh sb="1" eb="3">
      <t>コウジ</t>
    </rPh>
    <rPh sb="4" eb="5">
      <t>オコナ</t>
    </rPh>
    <rPh sb="6" eb="8">
      <t>カショ</t>
    </rPh>
    <rPh sb="9" eb="11">
      <t>タテモノ</t>
    </rPh>
    <rPh sb="12" eb="14">
      <t>キゾク</t>
    </rPh>
    <rPh sb="19" eb="21">
      <t>タテモノ</t>
    </rPh>
    <rPh sb="22" eb="25">
      <t>テイトウケン</t>
    </rPh>
    <rPh sb="26" eb="28">
      <t>ハッセイ</t>
    </rPh>
    <rPh sb="32" eb="34">
      <t>バアイ</t>
    </rPh>
    <rPh sb="36" eb="37">
      <t>ア</t>
    </rPh>
    <phoneticPr fontId="4"/>
  </si>
  <si>
    <t>無</t>
  </si>
  <si>
    <t>※(E)は(D)と上限額とを比較して少ない方の額。</t>
    <rPh sb="9" eb="12">
      <t>ジョウゲンガク</t>
    </rPh>
    <phoneticPr fontId="4"/>
  </si>
  <si>
    <t>←令和８年２月末までに完了してください。</t>
    <rPh sb="1" eb="3">
      <t>レイワ</t>
    </rPh>
    <rPh sb="4" eb="5">
      <t>ネン</t>
    </rPh>
    <rPh sb="6" eb="7">
      <t>ガツ</t>
    </rPh>
    <rPh sb="7" eb="8">
      <t>マツ</t>
    </rPh>
    <rPh sb="11" eb="13">
      <t>カンリョウ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</si>
</sst>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00;&quot;△ &quot;#,##0.00"/>
    <numFmt numFmtId="178" formatCode="#,##0_ "/>
    <numFmt numFmtId="179" formatCode="#,##0.00&quot;㎡&quot;"/>
    <numFmt numFmtId="180" formatCode="\(#,##0.00&quot;㎡&quot;\)"/>
    <numFmt numFmtId="181" formatCode="#&quot;床&quot;"/>
    <numFmt numFmtId="182" formatCode="#,##0.00_ "/>
    <numFmt numFmtId="183" formatCode="\(###&quot;%&quot;\)"/>
    <numFmt numFmtId="184" formatCode="#,###"/>
    <numFmt numFmtId="185" formatCode="[$]ggge&quot;年&quot;m&quot;月&quot;d&quot;日&quot;;@" x16r2:formatCode16="[$-ja-JP-x-gannen]ggge&quot;年&quot;m&quot;月&quot;d&quot;日&quot;;@"/>
    <numFmt numFmtId="186" formatCode="0_);[Red]\(0\)"/>
    <numFmt numFmtId="187" formatCode="0000"/>
    <numFmt numFmtId="188" formatCode="#"/>
    <numFmt numFmtId="189" formatCode="[$-411]ge\.m\.d;@"/>
    <numFmt numFmtId="190" formatCode="@&quot;年度&quot;"/>
    <numFmt numFmtId="191" formatCode="#,###&quot;千円&quot;"/>
    <numFmt numFmtId="192" formatCode="#.000"/>
    <numFmt numFmtId="193" formatCode="#,###.000"/>
    <numFmt numFmtId="194" formatCode="#,##0.000;[Red]\-#,##0.000"/>
    <numFmt numFmtId="195" formatCode="#,##0.0000;[Red]\-#,##0.0000"/>
  </numFmts>
  <fonts count="6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b/>
      <sz val="18"/>
      <name val="ＭＳ ゴシック"/>
      <family val="3"/>
      <charset val="128"/>
    </font>
    <font>
      <b/>
      <sz val="9"/>
      <color indexed="81"/>
      <name val="MS P ゴシック"/>
      <family val="3"/>
      <charset val="128"/>
    </font>
    <font>
      <sz val="12"/>
      <name val="ＭＳ ゴシック"/>
      <family val="3"/>
      <charset val="128"/>
    </font>
    <font>
      <sz val="6"/>
      <name val="ＭＳ Ｐゴシック"/>
      <family val="2"/>
      <charset val="128"/>
      <scheme val="minor"/>
    </font>
    <font>
      <sz val="11"/>
      <color theme="1"/>
      <name val="ＭＳ Ｐゴシック"/>
      <family val="2"/>
      <scheme val="minor"/>
    </font>
    <font>
      <sz val="12"/>
      <color theme="1"/>
      <name val="ＭＳ ゴシック"/>
      <family val="3"/>
      <charset val="128"/>
    </font>
    <font>
      <b/>
      <sz val="12"/>
      <color theme="1"/>
      <name val="ＭＳ ゴシック"/>
      <family val="3"/>
      <charset val="128"/>
    </font>
    <font>
      <sz val="6"/>
      <name val="ＭＳ Ｐゴシック"/>
      <family val="3"/>
      <charset val="128"/>
      <scheme val="minor"/>
    </font>
    <font>
      <sz val="12"/>
      <color rgb="FFFF0000"/>
      <name val="ＭＳ ゴシック"/>
      <family val="3"/>
      <charset val="128"/>
    </font>
    <font>
      <u/>
      <sz val="11"/>
      <color theme="10"/>
      <name val="ＭＳ Ｐゴシック"/>
      <family val="2"/>
      <charset val="128"/>
      <scheme val="minor"/>
    </font>
    <font>
      <u/>
      <sz val="12"/>
      <color theme="10"/>
      <name val="ＭＳ ゴシック"/>
      <family val="3"/>
      <charset val="128"/>
    </font>
    <font>
      <sz val="10"/>
      <color theme="1"/>
      <name val="ＭＳ Ｐゴシック"/>
      <family val="2"/>
      <charset val="128"/>
      <scheme val="minor"/>
    </font>
    <font>
      <sz val="9"/>
      <color indexed="81"/>
      <name val="MS P ゴシック"/>
      <family val="3"/>
      <charset val="128"/>
    </font>
    <font>
      <b/>
      <sz val="9"/>
      <color indexed="10"/>
      <name val="ＭＳ Ｐゴシック"/>
      <family val="3"/>
      <charset val="128"/>
    </font>
    <font>
      <sz val="9"/>
      <color rgb="FFFF0000"/>
      <name val="ＭＳ ゴシック"/>
      <family val="3"/>
      <charset val="128"/>
    </font>
    <font>
      <b/>
      <u/>
      <sz val="9"/>
      <color indexed="10"/>
      <name val="ＭＳ Ｐゴシック"/>
      <family val="3"/>
      <charset val="128"/>
    </font>
    <font>
      <b/>
      <u/>
      <sz val="12"/>
      <name val="ＭＳ ゴシック"/>
      <family val="3"/>
      <charset val="128"/>
    </font>
    <font>
      <sz val="10"/>
      <name val="ＭＳ ゴシック"/>
      <family val="3"/>
      <charset val="128"/>
    </font>
    <font>
      <b/>
      <sz val="12"/>
      <color rgb="FFFF0000"/>
      <name val="ＭＳ ゴシック"/>
      <family val="3"/>
      <charset val="128"/>
    </font>
    <font>
      <b/>
      <sz val="10"/>
      <name val="ＭＳ Ｐゴシック"/>
      <family val="3"/>
      <charset val="128"/>
    </font>
    <font>
      <b/>
      <sz val="12"/>
      <name val="ＭＳ ゴシック"/>
      <family val="3"/>
      <charset val="128"/>
    </font>
    <font>
      <b/>
      <sz val="9"/>
      <color rgb="FFFF0000"/>
      <name val="ＭＳ ゴシック"/>
      <family val="3"/>
      <charset val="128"/>
    </font>
    <font>
      <sz val="8"/>
      <name val="ＭＳ Ｐゴシック"/>
      <family val="3"/>
      <charset val="128"/>
    </font>
    <font>
      <sz val="8"/>
      <color rgb="FFFF0000"/>
      <name val="ＭＳ Ｐゴシック"/>
      <family val="3"/>
      <charset val="128"/>
    </font>
    <font>
      <u/>
      <sz val="8"/>
      <color rgb="FFFF0000"/>
      <name val="ＭＳ Ｐゴシック"/>
      <family val="3"/>
      <charset val="128"/>
    </font>
    <font>
      <b/>
      <sz val="10"/>
      <color rgb="FF000000"/>
      <name val="ＭＳ Ｐゴシック"/>
      <family val="3"/>
      <charset val="128"/>
      <scheme val="minor"/>
    </font>
    <font>
      <sz val="11"/>
      <color rgb="FF000000"/>
      <name val="ＭＳ Ｐゴシック"/>
      <family val="3"/>
      <charset val="128"/>
      <scheme val="minor"/>
    </font>
    <font>
      <b/>
      <sz val="14"/>
      <name val="ＭＳ ゴシック"/>
      <family val="3"/>
      <charset val="128"/>
    </font>
    <font>
      <b/>
      <sz val="20"/>
      <name val="ＭＳ ゴシック"/>
      <family val="3"/>
      <charset val="128"/>
    </font>
    <font>
      <b/>
      <sz val="12"/>
      <name val="ＭＳ Ｐゴシック"/>
      <family val="3"/>
      <charset val="128"/>
    </font>
    <font>
      <b/>
      <sz val="12"/>
      <color rgb="FF000000"/>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1"/>
      <color theme="1"/>
      <name val="ＭＳ ゴシック"/>
      <family val="3"/>
      <charset val="128"/>
    </font>
    <font>
      <b/>
      <sz val="10"/>
      <color indexed="81"/>
      <name val="MS P ゴシック"/>
      <family val="3"/>
      <charset val="128"/>
    </font>
    <font>
      <b/>
      <sz val="10"/>
      <name val="ＭＳ ゴシック"/>
      <family val="3"/>
      <charset val="128"/>
    </font>
  </fonts>
  <fills count="18">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66"/>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bgColor indexed="64"/>
      </patternFill>
    </fill>
  </fills>
  <borders count="8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style="thin">
        <color indexed="64"/>
      </right>
      <top style="dashed">
        <color indexed="64"/>
      </top>
      <bottom style="dashed">
        <color indexed="64"/>
      </bottom>
      <diagonal/>
    </border>
  </borders>
  <cellStyleXfs count="12">
    <xf numFmtId="0" fontId="0" fillId="0" borderId="0"/>
    <xf numFmtId="38" fontId="2" fillId="0" borderId="0" applyFont="0" applyFill="0" applyBorder="0" applyAlignment="0" applyProtection="0"/>
    <xf numFmtId="0" fontId="6" fillId="0" borderId="0">
      <alignment vertical="center"/>
    </xf>
    <xf numFmtId="0" fontId="1" fillId="0" borderId="0">
      <alignment vertical="center"/>
    </xf>
    <xf numFmtId="0" fontId="14" fillId="0" borderId="0"/>
    <xf numFmtId="38" fontId="14" fillId="0" borderId="0" applyFont="0" applyFill="0" applyBorder="0" applyAlignment="0" applyProtection="0"/>
    <xf numFmtId="38" fontId="2" fillId="0" borderId="0" applyFont="0" applyFill="0" applyBorder="0" applyAlignment="0" applyProtection="0"/>
    <xf numFmtId="0" fontId="2" fillId="0" borderId="0"/>
    <xf numFmtId="0" fontId="28" fillId="0" borderId="0"/>
    <xf numFmtId="0" fontId="33" fillId="0" borderId="0" applyNumberFormat="0" applyFill="0" applyBorder="0" applyAlignment="0" applyProtection="0">
      <alignment vertical="center"/>
    </xf>
    <xf numFmtId="0" fontId="2" fillId="0" borderId="0">
      <alignment vertical="center"/>
    </xf>
    <xf numFmtId="38" fontId="28" fillId="0" borderId="0" applyFont="0" applyFill="0" applyBorder="0" applyAlignment="0" applyProtection="0">
      <alignment vertical="center"/>
    </xf>
  </cellStyleXfs>
  <cellXfs count="685">
    <xf numFmtId="0" fontId="0" fillId="0" borderId="0" xfId="0"/>
    <xf numFmtId="0" fontId="6" fillId="0" borderId="0" xfId="2">
      <alignment vertical="center"/>
    </xf>
    <xf numFmtId="0" fontId="6" fillId="2" borderId="0" xfId="2" applyFill="1">
      <alignment vertical="center"/>
    </xf>
    <xf numFmtId="0" fontId="6" fillId="0" borderId="13" xfId="2" applyBorder="1">
      <alignment vertical="center"/>
    </xf>
    <xf numFmtId="0" fontId="6" fillId="2" borderId="13" xfId="2" applyFill="1" applyBorder="1">
      <alignment vertical="center"/>
    </xf>
    <xf numFmtId="0" fontId="6" fillId="0" borderId="0" xfId="2" applyAlignment="1">
      <alignment vertical="center" wrapText="1"/>
    </xf>
    <xf numFmtId="178" fontId="6" fillId="0" borderId="0" xfId="2" applyNumberFormat="1">
      <alignment vertical="center"/>
    </xf>
    <xf numFmtId="0" fontId="0" fillId="0" borderId="0" xfId="0" applyAlignment="1">
      <alignment vertical="center"/>
    </xf>
    <xf numFmtId="12" fontId="0" fillId="0" borderId="0" xfId="0" applyNumberForma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0" fillId="0" borderId="0" xfId="0" applyAlignment="1">
      <alignment horizontal="center" vertical="center"/>
    </xf>
    <xf numFmtId="0" fontId="6" fillId="5" borderId="13" xfId="2" applyFill="1" applyBorder="1">
      <alignment vertical="center"/>
    </xf>
    <xf numFmtId="0" fontId="6" fillId="5" borderId="0" xfId="2" applyFill="1">
      <alignment vertical="center"/>
    </xf>
    <xf numFmtId="0" fontId="0" fillId="5" borderId="0" xfId="0" applyFill="1" applyAlignment="1">
      <alignment vertical="center"/>
    </xf>
    <xf numFmtId="0" fontId="23" fillId="5" borderId="0" xfId="0" applyFont="1" applyFill="1" applyAlignment="1">
      <alignment horizontal="center" vertical="center"/>
    </xf>
    <xf numFmtId="0" fontId="23" fillId="5" borderId="0" xfId="0" applyFont="1" applyFill="1" applyAlignment="1">
      <alignment horizontal="center" vertical="center" wrapText="1"/>
    </xf>
    <xf numFmtId="0" fontId="0" fillId="5" borderId="0" xfId="0" applyFill="1" applyAlignment="1">
      <alignment horizontal="center" vertical="center"/>
    </xf>
    <xf numFmtId="12" fontId="0" fillId="5" borderId="0" xfId="0" applyNumberFormat="1" applyFill="1" applyAlignment="1">
      <alignment horizontal="center" vertical="center"/>
    </xf>
    <xf numFmtId="0" fontId="6" fillId="5" borderId="0" xfId="2" applyFill="1" applyAlignment="1">
      <alignment vertical="center" wrapText="1"/>
    </xf>
    <xf numFmtId="0" fontId="8" fillId="7" borderId="0" xfId="2" applyFont="1" applyFill="1">
      <alignment vertical="center"/>
    </xf>
    <xf numFmtId="0" fontId="8" fillId="5" borderId="0" xfId="2" applyFont="1" applyFill="1" applyAlignment="1">
      <alignment vertical="center" wrapText="1"/>
    </xf>
    <xf numFmtId="0" fontId="28" fillId="0" borderId="0" xfId="8"/>
    <xf numFmtId="0" fontId="35" fillId="4" borderId="13" xfId="8" applyFont="1" applyFill="1" applyBorder="1" applyAlignment="1">
      <alignment horizontal="center" vertical="center" shrinkToFit="1"/>
    </xf>
    <xf numFmtId="0" fontId="2" fillId="6" borderId="13" xfId="10" applyFill="1" applyBorder="1" applyAlignment="1">
      <alignment horizontal="center" vertical="center"/>
    </xf>
    <xf numFmtId="188" fontId="28" fillId="0" borderId="8" xfId="8" applyNumberFormat="1" applyBorder="1" applyAlignment="1">
      <alignment horizontal="center" vertical="center"/>
    </xf>
    <xf numFmtId="0" fontId="28" fillId="0" borderId="0" xfId="8" applyAlignment="1">
      <alignment vertical="center"/>
    </xf>
    <xf numFmtId="0" fontId="2" fillId="0" borderId="0" xfId="10" applyAlignment="1">
      <alignment vertical="center"/>
    </xf>
    <xf numFmtId="189" fontId="28" fillId="0" borderId="13" xfId="8" applyNumberFormat="1" applyBorder="1" applyAlignment="1">
      <alignment vertical="center"/>
    </xf>
    <xf numFmtId="0" fontId="2" fillId="0" borderId="10" xfId="10" applyBorder="1" applyAlignment="1">
      <alignment vertical="center"/>
    </xf>
    <xf numFmtId="0" fontId="28" fillId="0" borderId="13" xfId="8" applyNumberFormat="1" applyBorder="1" applyAlignment="1">
      <alignment vertical="center" shrinkToFit="1"/>
    </xf>
    <xf numFmtId="49" fontId="28" fillId="0" borderId="13" xfId="8" applyNumberFormat="1" applyBorder="1" applyAlignment="1">
      <alignment vertical="center" shrinkToFit="1"/>
    </xf>
    <xf numFmtId="0" fontId="28" fillId="0" borderId="0" xfId="8" applyNumberFormat="1" applyAlignment="1">
      <alignment vertical="center"/>
    </xf>
    <xf numFmtId="188" fontId="28" fillId="0" borderId="9" xfId="8" applyNumberFormat="1" applyBorder="1" applyAlignment="1">
      <alignment vertical="center"/>
    </xf>
    <xf numFmtId="0" fontId="28" fillId="0" borderId="13" xfId="8" applyBorder="1" applyAlignment="1">
      <alignment vertical="center"/>
    </xf>
    <xf numFmtId="0" fontId="28" fillId="8" borderId="13" xfId="8" applyFill="1" applyBorder="1" applyAlignment="1">
      <alignment horizontal="center" vertical="center"/>
    </xf>
    <xf numFmtId="0" fontId="28" fillId="0" borderId="13" xfId="8" applyFill="1" applyBorder="1" applyAlignment="1">
      <alignment vertical="center"/>
    </xf>
    <xf numFmtId="0" fontId="28" fillId="0" borderId="71" xfId="8" applyFill="1" applyBorder="1" applyAlignment="1">
      <alignment vertical="center"/>
    </xf>
    <xf numFmtId="0" fontId="28" fillId="5" borderId="13" xfId="8" applyFill="1" applyBorder="1" applyAlignment="1">
      <alignment horizontal="center" vertical="center"/>
    </xf>
    <xf numFmtId="49" fontId="26" fillId="0" borderId="12" xfId="7" applyNumberFormat="1" applyFont="1" applyBorder="1" applyAlignment="1" applyProtection="1">
      <alignment horizontal="center" vertical="center"/>
    </xf>
    <xf numFmtId="49" fontId="26" fillId="0" borderId="9" xfId="7" applyNumberFormat="1" applyFont="1" applyFill="1" applyBorder="1" applyAlignment="1" applyProtection="1">
      <alignment horizontal="right" vertical="center"/>
    </xf>
    <xf numFmtId="189" fontId="28" fillId="0" borderId="13" xfId="8" applyNumberFormat="1" applyBorder="1" applyAlignment="1">
      <alignment horizontal="center" vertical="center"/>
    </xf>
    <xf numFmtId="0" fontId="28" fillId="8" borderId="75" xfId="8" applyFill="1" applyBorder="1" applyAlignment="1">
      <alignment horizontal="center" vertical="center"/>
    </xf>
    <xf numFmtId="0" fontId="28" fillId="0" borderId="75" xfId="8" applyFill="1" applyBorder="1" applyAlignment="1">
      <alignment vertical="center"/>
    </xf>
    <xf numFmtId="0" fontId="28" fillId="0" borderId="13" xfId="8" applyFill="1" applyBorder="1" applyAlignment="1">
      <alignment horizontal="center" vertical="center"/>
    </xf>
    <xf numFmtId="0" fontId="0" fillId="0" borderId="0" xfId="10" applyFont="1" applyAlignment="1">
      <alignment vertical="center"/>
    </xf>
    <xf numFmtId="0" fontId="28" fillId="0" borderId="13" xfId="8" applyBorder="1" applyAlignment="1">
      <alignment horizontal="center" vertical="center"/>
    </xf>
    <xf numFmtId="0" fontId="28" fillId="0" borderId="0" xfId="8" applyBorder="1"/>
    <xf numFmtId="0" fontId="28" fillId="0" borderId="0" xfId="8" applyBorder="1" applyAlignment="1">
      <alignment horizontal="center" vertical="center"/>
    </xf>
    <xf numFmtId="0" fontId="28" fillId="0" borderId="0" xfId="8" applyBorder="1" applyAlignment="1">
      <alignment vertical="center"/>
    </xf>
    <xf numFmtId="0" fontId="28" fillId="0" borderId="0" xfId="8" applyFill="1" applyBorder="1" applyAlignment="1">
      <alignment horizontal="center" vertical="center"/>
    </xf>
    <xf numFmtId="0" fontId="28" fillId="0" borderId="0" xfId="8" applyFill="1" applyBorder="1" applyAlignment="1">
      <alignment vertical="center"/>
    </xf>
    <xf numFmtId="49" fontId="26" fillId="0" borderId="13" xfId="7" applyNumberFormat="1" applyFont="1" applyBorder="1" applyAlignment="1" applyProtection="1">
      <alignment horizontal="center" vertical="center"/>
    </xf>
    <xf numFmtId="189" fontId="28" fillId="5" borderId="13" xfId="8" applyNumberFormat="1" applyFill="1" applyBorder="1" applyAlignment="1">
      <alignment horizontal="center" vertical="center"/>
    </xf>
    <xf numFmtId="38" fontId="28" fillId="0" borderId="13" xfId="1" applyFont="1" applyBorder="1" applyAlignment="1">
      <alignment vertical="center"/>
    </xf>
    <xf numFmtId="38" fontId="28" fillId="0" borderId="12" xfId="1" applyFont="1" applyBorder="1" applyAlignment="1">
      <alignment vertical="center"/>
    </xf>
    <xf numFmtId="38" fontId="28" fillId="0" borderId="13" xfId="1" applyFont="1" applyFill="1" applyBorder="1" applyAlignment="1">
      <alignment vertical="center"/>
    </xf>
    <xf numFmtId="0" fontId="35" fillId="4" borderId="13" xfId="8" applyFont="1" applyFill="1" applyBorder="1" applyAlignment="1">
      <alignment horizontal="center" vertical="center" wrapText="1" shrinkToFit="1"/>
    </xf>
    <xf numFmtId="0" fontId="28" fillId="6" borderId="13" xfId="8" applyFill="1" applyBorder="1" applyAlignment="1">
      <alignment horizontal="center" vertical="center"/>
    </xf>
    <xf numFmtId="0" fontId="28" fillId="11" borderId="13" xfId="8" applyFill="1" applyBorder="1" applyAlignment="1">
      <alignment horizontal="center" vertical="center"/>
    </xf>
    <xf numFmtId="0" fontId="28" fillId="9" borderId="13" xfId="8" applyFill="1" applyBorder="1" applyAlignment="1">
      <alignment horizontal="center" vertical="center"/>
    </xf>
    <xf numFmtId="0" fontId="28" fillId="9" borderId="12" xfId="8" applyFill="1" applyBorder="1" applyAlignment="1">
      <alignment horizontal="center" vertical="center"/>
    </xf>
    <xf numFmtId="0" fontId="28" fillId="9" borderId="53" xfId="8" applyFill="1" applyBorder="1" applyAlignment="1">
      <alignment horizontal="center" vertical="center"/>
    </xf>
    <xf numFmtId="0" fontId="7" fillId="12" borderId="26" xfId="0" applyFont="1" applyFill="1" applyBorder="1" applyAlignment="1" applyProtection="1">
      <alignment vertical="center" wrapText="1"/>
      <protection locked="0"/>
    </xf>
    <xf numFmtId="0" fontId="21" fillId="12" borderId="26" xfId="0" applyFont="1" applyFill="1" applyBorder="1" applyAlignment="1" applyProtection="1">
      <alignment vertical="center" wrapText="1"/>
      <protection locked="0"/>
    </xf>
    <xf numFmtId="184" fontId="7" fillId="12" borderId="20" xfId="0" applyNumberFormat="1" applyFont="1" applyFill="1" applyBorder="1" applyAlignment="1" applyProtection="1">
      <alignment horizontal="right" vertical="center" shrinkToFit="1"/>
      <protection locked="0"/>
    </xf>
    <xf numFmtId="184" fontId="11" fillId="12" borderId="20" xfId="0" applyNumberFormat="1" applyFont="1" applyFill="1" applyBorder="1" applyAlignment="1" applyProtection="1">
      <alignment horizontal="right" vertical="center" shrinkToFit="1"/>
      <protection locked="0"/>
    </xf>
    <xf numFmtId="192" fontId="11" fillId="12" borderId="36" xfId="0" applyNumberFormat="1" applyFont="1" applyFill="1" applyBorder="1" applyAlignment="1" applyProtection="1">
      <alignment horizontal="right" vertical="center" shrinkToFit="1"/>
      <protection locked="0"/>
    </xf>
    <xf numFmtId="192" fontId="7" fillId="12" borderId="36" xfId="0" applyNumberFormat="1" applyFont="1" applyFill="1" applyBorder="1" applyAlignment="1" applyProtection="1">
      <alignment horizontal="right" vertical="center" shrinkToFit="1"/>
      <protection locked="0"/>
    </xf>
    <xf numFmtId="0" fontId="7" fillId="12" borderId="32" xfId="0" applyFont="1" applyFill="1" applyBorder="1" applyAlignment="1" applyProtection="1">
      <alignment vertical="center" wrapText="1"/>
      <protection locked="0"/>
    </xf>
    <xf numFmtId="193" fontId="7" fillId="12" borderId="36" xfId="0" applyNumberFormat="1" applyFont="1" applyFill="1" applyBorder="1" applyAlignment="1" applyProtection="1">
      <alignment horizontal="right" vertical="center" shrinkToFit="1"/>
      <protection locked="0"/>
    </xf>
    <xf numFmtId="0" fontId="7" fillId="12" borderId="20" xfId="0" applyFont="1" applyFill="1" applyBorder="1" applyAlignment="1" applyProtection="1">
      <alignment vertical="center" wrapText="1"/>
      <protection locked="0"/>
    </xf>
    <xf numFmtId="0" fontId="7" fillId="12" borderId="25" xfId="0" applyFont="1" applyFill="1" applyBorder="1" applyAlignment="1" applyProtection="1">
      <alignment vertical="center" wrapText="1"/>
      <protection locked="0"/>
    </xf>
    <xf numFmtId="184" fontId="7" fillId="12" borderId="32" xfId="0" applyNumberFormat="1" applyFont="1" applyFill="1" applyBorder="1" applyAlignment="1" applyProtection="1">
      <alignment horizontal="right" vertical="center" shrinkToFit="1"/>
      <protection locked="0"/>
    </xf>
    <xf numFmtId="184" fontId="7" fillId="12" borderId="25" xfId="0" applyNumberFormat="1" applyFont="1" applyFill="1" applyBorder="1" applyAlignment="1" applyProtection="1">
      <alignment horizontal="right" vertical="center" shrinkToFit="1"/>
      <protection locked="0"/>
    </xf>
    <xf numFmtId="0" fontId="7" fillId="12" borderId="34" xfId="0" applyFont="1" applyFill="1" applyBorder="1" applyAlignment="1" applyProtection="1">
      <alignment vertical="center" wrapText="1"/>
      <protection locked="0"/>
    </xf>
    <xf numFmtId="193" fontId="7" fillId="12" borderId="42" xfId="0" applyNumberFormat="1" applyFont="1" applyFill="1" applyBorder="1" applyAlignment="1" applyProtection="1">
      <alignment horizontal="right" vertical="center" shrinkToFit="1"/>
      <protection locked="0"/>
    </xf>
    <xf numFmtId="57" fontId="17" fillId="12" borderId="52" xfId="0" applyNumberFormat="1" applyFont="1" applyFill="1" applyBorder="1" applyAlignment="1" applyProtection="1">
      <alignment horizontal="center" vertical="center" shrinkToFit="1"/>
      <protection locked="0"/>
    </xf>
    <xf numFmtId="0" fontId="50" fillId="12" borderId="26" xfId="0" applyFont="1" applyFill="1" applyBorder="1" applyAlignment="1" applyProtection="1">
      <alignment horizontal="left" vertical="center" wrapText="1"/>
      <protection locked="0"/>
    </xf>
    <xf numFmtId="57" fontId="17" fillId="12" borderId="3" xfId="0" applyNumberFormat="1" applyFont="1" applyFill="1" applyBorder="1" applyAlignment="1" applyProtection="1">
      <alignment horizontal="center" vertical="center" shrinkToFit="1"/>
      <protection locked="0"/>
    </xf>
    <xf numFmtId="57" fontId="17" fillId="12" borderId="4" xfId="0" applyNumberFormat="1" applyFont="1" applyFill="1" applyBorder="1" applyAlignment="1" applyProtection="1">
      <alignment horizontal="center" vertical="center" shrinkToFit="1"/>
      <protection locked="0"/>
    </xf>
    <xf numFmtId="0" fontId="7" fillId="12" borderId="79" xfId="0" applyFont="1" applyFill="1" applyBorder="1" applyAlignment="1" applyProtection="1">
      <alignment vertical="center" wrapText="1"/>
      <protection locked="0"/>
    </xf>
    <xf numFmtId="186" fontId="26" fillId="12" borderId="13" xfId="7" applyNumberFormat="1" applyFont="1" applyFill="1" applyBorder="1" applyAlignment="1" applyProtection="1">
      <alignment horizontal="center" vertical="center"/>
      <protection locked="0"/>
    </xf>
    <xf numFmtId="186" fontId="26" fillId="12" borderId="4" xfId="7" applyNumberFormat="1" applyFont="1" applyFill="1" applyBorder="1" applyAlignment="1" applyProtection="1">
      <alignment horizontal="center" vertical="center"/>
      <protection locked="0"/>
    </xf>
    <xf numFmtId="186" fontId="26" fillId="12" borderId="1" xfId="7" applyNumberFormat="1" applyFont="1" applyFill="1" applyBorder="1" applyAlignment="1" applyProtection="1">
      <alignment horizontal="center" vertical="center"/>
      <protection locked="0"/>
    </xf>
    <xf numFmtId="49" fontId="26" fillId="12" borderId="1" xfId="7" applyNumberFormat="1" applyFont="1" applyFill="1" applyBorder="1" applyAlignment="1" applyProtection="1">
      <alignment horizontal="center" vertical="center" shrinkToFit="1"/>
      <protection locked="0"/>
    </xf>
    <xf numFmtId="49" fontId="26" fillId="12" borderId="13" xfId="7" applyNumberFormat="1" applyFont="1" applyFill="1" applyBorder="1" applyAlignment="1" applyProtection="1">
      <alignment horizontal="center" vertical="center"/>
      <protection locked="0"/>
    </xf>
    <xf numFmtId="49" fontId="26" fillId="12" borderId="1" xfId="7" applyNumberFormat="1" applyFont="1" applyFill="1" applyBorder="1" applyAlignment="1" applyProtection="1">
      <alignment horizontal="center" vertical="center"/>
      <protection locked="0"/>
    </xf>
    <xf numFmtId="49" fontId="26" fillId="12" borderId="53" xfId="7" applyNumberFormat="1" applyFont="1" applyFill="1" applyBorder="1" applyAlignment="1" applyProtection="1">
      <alignment horizontal="center" vertical="center"/>
      <protection locked="0"/>
    </xf>
    <xf numFmtId="49" fontId="26" fillId="12" borderId="13" xfId="7" applyNumberFormat="1" applyFont="1" applyFill="1" applyBorder="1" applyAlignment="1" applyProtection="1">
      <alignment horizontal="center" vertical="center" shrinkToFit="1"/>
      <protection locked="0"/>
    </xf>
    <xf numFmtId="0" fontId="28" fillId="8" borderId="12" xfId="8" applyFill="1" applyBorder="1" applyAlignment="1">
      <alignment horizontal="center" vertical="center"/>
    </xf>
    <xf numFmtId="0" fontId="26" fillId="0" borderId="0" xfId="7" applyFont="1" applyAlignment="1" applyProtection="1">
      <alignment vertical="center"/>
    </xf>
    <xf numFmtId="0" fontId="26" fillId="0" borderId="0" xfId="7" applyFont="1" applyAlignment="1" applyProtection="1">
      <alignment horizontal="right" vertical="center"/>
    </xf>
    <xf numFmtId="0" fontId="29" fillId="0" borderId="0" xfId="8" applyFont="1" applyProtection="1"/>
    <xf numFmtId="0" fontId="44" fillId="13" borderId="0" xfId="7" applyFont="1" applyFill="1" applyAlignment="1" applyProtection="1">
      <alignment vertical="center"/>
    </xf>
    <xf numFmtId="0" fontId="26" fillId="13" borderId="0" xfId="7" applyFont="1" applyFill="1" applyAlignment="1" applyProtection="1">
      <alignment vertical="center"/>
    </xf>
    <xf numFmtId="0" fontId="59" fillId="12" borderId="0" xfId="7" applyFont="1" applyFill="1" applyAlignment="1" applyProtection="1">
      <alignment vertical="center"/>
    </xf>
    <xf numFmtId="0" fontId="26" fillId="12" borderId="0" xfId="7" applyFont="1" applyFill="1" applyAlignment="1" applyProtection="1">
      <alignment vertical="center"/>
    </xf>
    <xf numFmtId="0" fontId="30" fillId="0" borderId="14" xfId="8" applyFont="1" applyBorder="1" applyAlignment="1" applyProtection="1">
      <alignment horizontal="center"/>
    </xf>
    <xf numFmtId="0" fontId="59" fillId="0" borderId="0" xfId="7" applyFont="1" applyFill="1" applyAlignment="1" applyProtection="1">
      <alignment vertical="center"/>
    </xf>
    <xf numFmtId="0" fontId="30" fillId="0" borderId="0" xfId="8" applyFont="1" applyBorder="1" applyAlignment="1" applyProtection="1">
      <alignment horizontal="center"/>
    </xf>
    <xf numFmtId="0" fontId="26" fillId="0" borderId="13" xfId="7" applyFont="1" applyBorder="1" applyAlignment="1" applyProtection="1">
      <alignment horizontal="distributed" vertical="center"/>
    </xf>
    <xf numFmtId="186" fontId="26" fillId="0" borderId="13" xfId="7" applyNumberFormat="1" applyFont="1" applyBorder="1" applyAlignment="1" applyProtection="1">
      <alignment horizontal="center" vertical="center"/>
    </xf>
    <xf numFmtId="49" fontId="26" fillId="0" borderId="52" xfId="7" applyNumberFormat="1" applyFont="1" applyBorder="1" applyAlignment="1" applyProtection="1">
      <alignment horizontal="center" vertical="center"/>
    </xf>
    <xf numFmtId="49" fontId="26" fillId="0" borderId="53" xfId="7" applyNumberFormat="1" applyFont="1" applyBorder="1" applyAlignment="1" applyProtection="1">
      <alignment horizontal="center" vertical="center"/>
    </xf>
    <xf numFmtId="0" fontId="51" fillId="0" borderId="0" xfId="0" applyFont="1" applyProtection="1"/>
    <xf numFmtId="0" fontId="26" fillId="0" borderId="1" xfId="7" applyFont="1" applyBorder="1" applyAlignment="1" applyProtection="1">
      <alignment horizontal="distributed" vertical="center"/>
    </xf>
    <xf numFmtId="0" fontId="30" fillId="0" borderId="0" xfId="0" applyFont="1" applyAlignment="1" applyProtection="1">
      <alignment vertical="center"/>
    </xf>
    <xf numFmtId="0" fontId="57" fillId="0" borderId="0" xfId="0" applyFont="1" applyAlignment="1" applyProtection="1">
      <alignment vertical="center"/>
    </xf>
    <xf numFmtId="0" fontId="26" fillId="0" borderId="0" xfId="8" applyFont="1" applyProtection="1"/>
    <xf numFmtId="0" fontId="29" fillId="0" borderId="0" xfId="8" applyFont="1" applyAlignment="1" applyProtection="1">
      <alignment vertical="center"/>
    </xf>
    <xf numFmtId="49" fontId="26" fillId="0" borderId="3" xfId="7" applyNumberFormat="1" applyFont="1" applyBorder="1" applyAlignment="1" applyProtection="1">
      <alignment horizontal="center" vertical="center"/>
    </xf>
    <xf numFmtId="0" fontId="26" fillId="0" borderId="63" xfId="7" applyFont="1" applyBorder="1" applyAlignment="1" applyProtection="1">
      <alignment horizontal="distributed" vertical="center"/>
    </xf>
    <xf numFmtId="0" fontId="26" fillId="0" borderId="9" xfId="7" applyFont="1" applyBorder="1" applyAlignment="1" applyProtection="1">
      <alignment horizontal="distributed" vertical="center" wrapText="1"/>
    </xf>
    <xf numFmtId="49" fontId="26" fillId="0" borderId="9" xfId="7" applyNumberFormat="1" applyFont="1" applyBorder="1" applyAlignment="1" applyProtection="1">
      <alignment horizontal="right" vertical="center"/>
    </xf>
    <xf numFmtId="0" fontId="26" fillId="0" borderId="8" xfId="7" applyFont="1" applyBorder="1" applyAlignment="1" applyProtection="1">
      <alignment horizontal="distributed" vertical="center" wrapText="1"/>
    </xf>
    <xf numFmtId="0" fontId="26" fillId="0" borderId="13" xfId="7" applyFont="1" applyBorder="1" applyAlignment="1" applyProtection="1">
      <alignment horizontal="distributed" vertical="center" wrapText="1" shrinkToFit="1"/>
    </xf>
    <xf numFmtId="0" fontId="29" fillId="0" borderId="0" xfId="0" applyFont="1" applyAlignment="1" applyProtection="1">
      <alignment vertical="center"/>
    </xf>
    <xf numFmtId="0" fontId="29" fillId="0" borderId="0" xfId="0" applyFont="1" applyProtection="1"/>
    <xf numFmtId="0" fontId="26" fillId="0" borderId="3" xfId="7" applyFont="1" applyBorder="1" applyAlignment="1" applyProtection="1">
      <alignment horizontal="center" vertical="center"/>
    </xf>
    <xf numFmtId="0" fontId="26" fillId="0" borderId="13" xfId="7" applyFont="1" applyBorder="1" applyAlignment="1" applyProtection="1">
      <alignment horizontal="distributed" vertical="center" shrinkToFit="1"/>
    </xf>
    <xf numFmtId="0" fontId="26" fillId="0" borderId="8" xfId="7" applyFont="1" applyBorder="1" applyAlignment="1" applyProtection="1">
      <alignment horizontal="distributed" vertical="center" shrinkToFit="1"/>
    </xf>
    <xf numFmtId="0" fontId="3" fillId="0" borderId="0" xfId="8" applyFont="1" applyProtection="1"/>
    <xf numFmtId="38" fontId="0" fillId="0" borderId="0" xfId="11" applyFont="1" applyAlignment="1" applyProtection="1"/>
    <xf numFmtId="0" fontId="28" fillId="0" borderId="0" xfId="8" applyProtection="1"/>
    <xf numFmtId="0" fontId="3" fillId="0" borderId="13" xfId="8" applyFont="1" applyBorder="1" applyAlignment="1" applyProtection="1">
      <alignment horizontal="center"/>
    </xf>
    <xf numFmtId="40" fontId="3" fillId="0" borderId="9" xfId="1" applyNumberFormat="1" applyFont="1" applyFill="1" applyBorder="1" applyAlignment="1" applyProtection="1">
      <alignment horizontal="center" vertical="center" shrinkToFit="1"/>
    </xf>
    <xf numFmtId="40" fontId="3" fillId="0" borderId="9" xfId="11" applyNumberFormat="1" applyFont="1" applyFill="1" applyBorder="1" applyAlignment="1" applyProtection="1">
      <alignment horizontal="center" vertical="center"/>
    </xf>
    <xf numFmtId="38" fontId="3" fillId="0" borderId="9" xfId="11" applyFont="1" applyFill="1" applyBorder="1" applyAlignment="1" applyProtection="1">
      <alignment horizontal="center" vertical="center"/>
    </xf>
    <xf numFmtId="38" fontId="3" fillId="0" borderId="5" xfId="11" applyFont="1" applyFill="1" applyBorder="1" applyAlignment="1" applyProtection="1">
      <alignment horizontal="right"/>
    </xf>
    <xf numFmtId="38" fontId="3" fillId="0" borderId="5" xfId="1" applyFont="1" applyFill="1" applyBorder="1" applyAlignment="1" applyProtection="1">
      <alignment horizontal="right"/>
    </xf>
    <xf numFmtId="38" fontId="3" fillId="0" borderId="6" xfId="11" applyFont="1" applyFill="1" applyBorder="1" applyAlignment="1" applyProtection="1">
      <alignment horizontal="right"/>
    </xf>
    <xf numFmtId="38" fontId="3" fillId="0" borderId="0" xfId="11" applyFont="1" applyFill="1" applyBorder="1" applyAlignment="1" applyProtection="1">
      <alignment horizontal="right"/>
    </xf>
    <xf numFmtId="38" fontId="28" fillId="0" borderId="0" xfId="8" applyNumberFormat="1" applyProtection="1"/>
    <xf numFmtId="0" fontId="3" fillId="0" borderId="12" xfId="8" quotePrefix="1" applyFont="1" applyBorder="1" applyAlignment="1" applyProtection="1">
      <alignment horizontal="center" vertical="center"/>
    </xf>
    <xf numFmtId="0" fontId="3" fillId="0" borderId="53" xfId="0" applyFont="1" applyBorder="1" applyAlignment="1" applyProtection="1">
      <alignment horizontal="left" vertical="center" wrapText="1"/>
    </xf>
    <xf numFmtId="0" fontId="3" fillId="0" borderId="59" xfId="8" quotePrefix="1" applyFont="1" applyBorder="1" applyAlignment="1" applyProtection="1">
      <alignment horizontal="center" vertical="center"/>
    </xf>
    <xf numFmtId="0" fontId="3" fillId="0" borderId="57" xfId="0" applyFont="1" applyBorder="1" applyAlignment="1" applyProtection="1">
      <alignment horizontal="left" vertical="center" wrapText="1"/>
    </xf>
    <xf numFmtId="38" fontId="3" fillId="0" borderId="8" xfId="11" applyFont="1" applyFill="1" applyBorder="1" applyAlignment="1" applyProtection="1">
      <alignment horizontal="right" vertical="center"/>
    </xf>
    <xf numFmtId="194" fontId="3" fillId="0" borderId="8" xfId="11" applyNumberFormat="1" applyFont="1" applyFill="1" applyBorder="1" applyAlignment="1" applyProtection="1">
      <alignment horizontal="right" vertical="center"/>
    </xf>
    <xf numFmtId="0" fontId="3" fillId="0" borderId="0" xfId="8" applyFont="1" applyAlignment="1" applyProtection="1">
      <alignment horizontal="right" indent="1"/>
    </xf>
    <xf numFmtId="176" fontId="3" fillId="0" borderId="0" xfId="8" applyNumberFormat="1" applyFont="1" applyProtection="1"/>
    <xf numFmtId="0" fontId="24" fillId="0" borderId="0" xfId="0" applyFont="1" applyProtection="1"/>
    <xf numFmtId="0" fontId="52" fillId="0" borderId="0" xfId="0" applyFont="1" applyProtection="1"/>
    <xf numFmtId="0" fontId="9" fillId="0" borderId="0" xfId="0" applyFont="1" applyAlignment="1" applyProtection="1">
      <alignment vertical="center"/>
    </xf>
    <xf numFmtId="0" fontId="8" fillId="0" borderId="0" xfId="0" applyFont="1" applyProtection="1"/>
    <xf numFmtId="0" fontId="9" fillId="0" borderId="0" xfId="0" applyFont="1" applyAlignment="1" applyProtection="1">
      <alignment horizontal="center" vertical="center"/>
    </xf>
    <xf numFmtId="0" fontId="40" fillId="0" borderId="0" xfId="7" applyFont="1" applyAlignment="1" applyProtection="1">
      <alignment vertical="center"/>
    </xf>
    <xf numFmtId="0" fontId="10" fillId="0" borderId="0" xfId="0" applyFont="1" applyAlignment="1" applyProtection="1">
      <alignment vertical="center"/>
    </xf>
    <xf numFmtId="188" fontId="7" fillId="0" borderId="14" xfId="0" applyNumberFormat="1" applyFont="1" applyFill="1" applyBorder="1" applyAlignment="1" applyProtection="1">
      <alignment vertical="center" shrinkToFit="1"/>
    </xf>
    <xf numFmtId="0" fontId="7" fillId="0" borderId="14" xfId="0" applyFont="1" applyBorder="1" applyAlignment="1" applyProtection="1">
      <alignment horizontal="center" vertical="center" wrapText="1"/>
    </xf>
    <xf numFmtId="0" fontId="11" fillId="0" borderId="0" xfId="0" applyFont="1" applyFill="1" applyBorder="1" applyAlignment="1" applyProtection="1">
      <alignment vertical="center" wrapText="1"/>
    </xf>
    <xf numFmtId="0" fontId="11" fillId="0" borderId="0" xfId="0" applyFont="1" applyProtection="1"/>
    <xf numFmtId="0" fontId="7" fillId="0" borderId="0" xfId="0" applyFont="1" applyAlignment="1" applyProtection="1">
      <alignment vertical="center"/>
    </xf>
    <xf numFmtId="183" fontId="7" fillId="0" borderId="53" xfId="0" applyNumberFormat="1" applyFont="1" applyBorder="1" applyAlignment="1" applyProtection="1">
      <alignment horizontal="left" vertical="center" wrapText="1"/>
    </xf>
    <xf numFmtId="183" fontId="7" fillId="0" borderId="33" xfId="0" applyNumberFormat="1" applyFont="1" applyBorder="1" applyAlignment="1" applyProtection="1">
      <alignment horizontal="left" vertical="center" wrapText="1"/>
    </xf>
    <xf numFmtId="0" fontId="7" fillId="0" borderId="21"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31" xfId="0" applyFont="1" applyBorder="1" applyAlignment="1" applyProtection="1">
      <alignment vertical="center" wrapText="1"/>
    </xf>
    <xf numFmtId="0" fontId="7" fillId="0" borderId="35" xfId="0" applyFont="1" applyBorder="1" applyAlignment="1" applyProtection="1">
      <alignment horizontal="right" vertical="center" wrapText="1"/>
    </xf>
    <xf numFmtId="0" fontId="7" fillId="0" borderId="17" xfId="0" applyFont="1" applyBorder="1" applyAlignment="1" applyProtection="1">
      <alignment horizontal="right" vertical="center" wrapText="1"/>
    </xf>
    <xf numFmtId="0" fontId="7" fillId="0" borderId="18" xfId="0" applyFont="1" applyBorder="1" applyAlignment="1" applyProtection="1">
      <alignment horizontal="right" vertical="center" wrapText="1"/>
    </xf>
    <xf numFmtId="177" fontId="7" fillId="0" borderId="36" xfId="0" applyNumberFormat="1" applyFont="1" applyBorder="1" applyAlignment="1" applyProtection="1">
      <alignment horizontal="right" vertical="center" shrinkToFit="1"/>
    </xf>
    <xf numFmtId="177" fontId="7" fillId="0" borderId="6" xfId="0" applyNumberFormat="1" applyFont="1" applyBorder="1" applyAlignment="1" applyProtection="1">
      <alignment horizontal="right" vertical="center" shrinkToFit="1"/>
    </xf>
    <xf numFmtId="178" fontId="7" fillId="0" borderId="20" xfId="0" applyNumberFormat="1" applyFont="1" applyBorder="1" applyAlignment="1" applyProtection="1">
      <alignment horizontal="right" vertical="center" shrinkToFit="1"/>
    </xf>
    <xf numFmtId="176" fontId="7" fillId="0" borderId="6" xfId="0" applyNumberFormat="1" applyFont="1" applyBorder="1" applyAlignment="1" applyProtection="1">
      <alignment horizontal="right" vertical="center" shrinkToFit="1"/>
    </xf>
    <xf numFmtId="176" fontId="7" fillId="0" borderId="20" xfId="0" applyNumberFormat="1" applyFont="1" applyBorder="1" applyAlignment="1" applyProtection="1">
      <alignment horizontal="right" vertical="center" shrinkToFit="1"/>
    </xf>
    <xf numFmtId="182" fontId="11" fillId="0" borderId="36" xfId="0" applyNumberFormat="1" applyFont="1" applyFill="1" applyBorder="1" applyAlignment="1" applyProtection="1">
      <alignment horizontal="right" vertical="center" shrinkToFit="1"/>
    </xf>
    <xf numFmtId="3" fontId="7" fillId="0" borderId="6" xfId="0" applyNumberFormat="1" applyFont="1" applyBorder="1" applyAlignment="1" applyProtection="1">
      <alignment horizontal="right" vertical="center" shrinkToFit="1"/>
    </xf>
    <xf numFmtId="184" fontId="7" fillId="0" borderId="20" xfId="0" applyNumberFormat="1" applyFont="1" applyFill="1" applyBorder="1" applyAlignment="1" applyProtection="1">
      <alignment horizontal="right" vertical="center" shrinkToFit="1"/>
    </xf>
    <xf numFmtId="184" fontId="7" fillId="4" borderId="36" xfId="0" applyNumberFormat="1" applyFont="1" applyFill="1" applyBorder="1" applyAlignment="1" applyProtection="1">
      <alignment horizontal="right" vertical="center" shrinkToFit="1"/>
    </xf>
    <xf numFmtId="184" fontId="7" fillId="0" borderId="6" xfId="0" applyNumberFormat="1" applyFont="1" applyBorder="1" applyAlignment="1" applyProtection="1">
      <alignment horizontal="right" vertical="center" shrinkToFit="1"/>
    </xf>
    <xf numFmtId="184" fontId="7" fillId="4" borderId="6" xfId="0" applyNumberFormat="1" applyFont="1" applyFill="1" applyBorder="1" applyAlignment="1" applyProtection="1">
      <alignment horizontal="right" vertical="center" shrinkToFit="1"/>
    </xf>
    <xf numFmtId="184" fontId="7" fillId="4" borderId="20" xfId="0" applyNumberFormat="1" applyFont="1" applyFill="1" applyBorder="1" applyAlignment="1" applyProtection="1">
      <alignment horizontal="right" vertical="center" shrinkToFit="1"/>
    </xf>
    <xf numFmtId="0" fontId="50" fillId="0" borderId="26" xfId="0" applyFont="1" applyFill="1" applyBorder="1" applyAlignment="1" applyProtection="1">
      <alignment horizontal="left" vertical="center" wrapText="1"/>
    </xf>
    <xf numFmtId="0" fontId="49" fillId="0" borderId="26" xfId="0" applyFont="1" applyBorder="1" applyAlignment="1" applyProtection="1">
      <alignment vertical="center" wrapText="1"/>
    </xf>
    <xf numFmtId="192" fontId="11" fillId="0" borderId="36" xfId="0" applyNumberFormat="1" applyFont="1" applyFill="1" applyBorder="1" applyAlignment="1" applyProtection="1">
      <alignment horizontal="right" vertical="center" shrinkToFit="1"/>
    </xf>
    <xf numFmtId="3" fontId="7" fillId="0" borderId="6" xfId="0" applyNumberFormat="1" applyFont="1" applyFill="1" applyBorder="1" applyAlignment="1" applyProtection="1">
      <alignment horizontal="right" vertical="center" shrinkToFit="1"/>
    </xf>
    <xf numFmtId="184" fontId="7" fillId="0" borderId="20" xfId="0" applyNumberFormat="1" applyFont="1" applyBorder="1" applyAlignment="1" applyProtection="1">
      <alignment horizontal="right" vertical="center" shrinkToFit="1"/>
    </xf>
    <xf numFmtId="184" fontId="7" fillId="0" borderId="36" xfId="0" applyNumberFormat="1" applyFont="1" applyBorder="1" applyAlignment="1" applyProtection="1">
      <alignment horizontal="right" vertical="center" shrinkToFit="1"/>
    </xf>
    <xf numFmtId="184" fontId="11" fillId="0" borderId="6" xfId="0" applyNumberFormat="1" applyFont="1" applyBorder="1" applyAlignment="1" applyProtection="1">
      <alignment vertical="center" shrinkToFit="1"/>
    </xf>
    <xf numFmtId="184" fontId="11" fillId="4" borderId="6" xfId="0" applyNumberFormat="1" applyFont="1" applyFill="1" applyBorder="1" applyAlignment="1" applyProtection="1">
      <alignment vertical="center" shrinkToFit="1"/>
    </xf>
    <xf numFmtId="192" fontId="7" fillId="0" borderId="36" xfId="0" applyNumberFormat="1" applyFont="1" applyBorder="1" applyAlignment="1" applyProtection="1">
      <alignment horizontal="right" vertical="center" shrinkToFit="1"/>
    </xf>
    <xf numFmtId="184" fontId="11" fillId="0" borderId="36" xfId="0" applyNumberFormat="1" applyFont="1" applyBorder="1" applyAlignment="1" applyProtection="1">
      <alignment vertical="center" shrinkToFit="1"/>
    </xf>
    <xf numFmtId="184" fontId="11" fillId="4" borderId="36" xfId="0" applyNumberFormat="1" applyFont="1" applyFill="1" applyBorder="1" applyAlignment="1" applyProtection="1">
      <alignment vertical="center" shrinkToFit="1"/>
    </xf>
    <xf numFmtId="0" fontId="7" fillId="0" borderId="29" xfId="0" applyFont="1" applyBorder="1" applyAlignment="1" applyProtection="1">
      <alignment horizontal="center" vertical="center" wrapText="1"/>
    </xf>
    <xf numFmtId="192" fontId="13" fillId="0" borderId="19" xfId="0" applyNumberFormat="1" applyFont="1" applyFill="1" applyBorder="1" applyAlignment="1" applyProtection="1">
      <alignment horizontal="right" vertical="center" shrinkToFit="1"/>
    </xf>
    <xf numFmtId="184" fontId="7" fillId="0" borderId="13" xfId="0" applyNumberFormat="1" applyFont="1" applyBorder="1" applyAlignment="1" applyProtection="1">
      <alignment horizontal="right" vertical="center" shrinkToFit="1"/>
    </xf>
    <xf numFmtId="184" fontId="7" fillId="0" borderId="29" xfId="0" applyNumberFormat="1" applyFont="1" applyBorder="1" applyAlignment="1" applyProtection="1">
      <alignment horizontal="right" vertical="center" shrinkToFit="1"/>
    </xf>
    <xf numFmtId="184" fontId="7" fillId="4" borderId="19" xfId="0" applyNumberFormat="1" applyFont="1" applyFill="1" applyBorder="1" applyAlignment="1" applyProtection="1">
      <alignment vertical="center" shrinkToFit="1"/>
    </xf>
    <xf numFmtId="184" fontId="7" fillId="0" borderId="13" xfId="0" applyNumberFormat="1" applyFont="1" applyBorder="1" applyAlignment="1" applyProtection="1">
      <alignment vertical="center" shrinkToFit="1"/>
    </xf>
    <xf numFmtId="184" fontId="7" fillId="4" borderId="13" xfId="0" applyNumberFormat="1" applyFont="1" applyFill="1" applyBorder="1" applyAlignment="1" applyProtection="1">
      <alignment vertical="center" shrinkToFit="1"/>
    </xf>
    <xf numFmtId="184" fontId="7" fillId="0" borderId="29" xfId="0" applyNumberFormat="1" applyFont="1" applyBorder="1" applyAlignment="1" applyProtection="1">
      <alignment vertical="center" shrinkToFit="1"/>
    </xf>
    <xf numFmtId="0" fontId="11" fillId="0" borderId="51" xfId="0" applyFont="1" applyBorder="1" applyAlignment="1" applyProtection="1">
      <alignment vertical="center" wrapText="1"/>
    </xf>
    <xf numFmtId="0" fontId="11" fillId="0" borderId="0" xfId="0" applyFont="1" applyBorder="1" applyAlignment="1" applyProtection="1">
      <alignment vertical="center" wrapText="1"/>
    </xf>
    <xf numFmtId="184" fontId="7" fillId="0" borderId="1" xfId="0" applyNumberFormat="1" applyFont="1" applyBorder="1" applyAlignment="1" applyProtection="1">
      <alignment horizontal="right" vertical="center" shrinkToFit="1"/>
    </xf>
    <xf numFmtId="184" fontId="7" fillId="4" borderId="27" xfId="0" applyNumberFormat="1" applyFont="1" applyFill="1" applyBorder="1" applyAlignment="1" applyProtection="1">
      <alignment vertical="center" shrinkToFit="1"/>
    </xf>
    <xf numFmtId="184" fontId="7" fillId="0" borderId="1" xfId="0" applyNumberFormat="1" applyFont="1" applyBorder="1" applyAlignment="1" applyProtection="1">
      <alignment vertical="center" shrinkToFit="1"/>
    </xf>
    <xf numFmtId="184" fontId="7" fillId="4" borderId="1" xfId="0" applyNumberFormat="1" applyFont="1" applyFill="1" applyBorder="1" applyAlignment="1" applyProtection="1">
      <alignment vertical="center" shrinkToFit="1"/>
    </xf>
    <xf numFmtId="184" fontId="7" fillId="4" borderId="32" xfId="0" applyNumberFormat="1" applyFont="1" applyFill="1" applyBorder="1" applyAlignment="1" applyProtection="1">
      <alignment vertical="center" shrinkToFit="1"/>
    </xf>
    <xf numFmtId="184" fontId="7" fillId="4" borderId="36" xfId="0" applyNumberFormat="1" applyFont="1" applyFill="1" applyBorder="1" applyAlignment="1" applyProtection="1">
      <alignment vertical="center" shrinkToFit="1"/>
    </xf>
    <xf numFmtId="184" fontId="7" fillId="0" borderId="6" xfId="0" applyNumberFormat="1" applyFont="1" applyBorder="1" applyAlignment="1" applyProtection="1">
      <alignment vertical="center" shrinkToFit="1"/>
    </xf>
    <xf numFmtId="184" fontId="7" fillId="4" borderId="6" xfId="0" applyNumberFormat="1" applyFont="1" applyFill="1" applyBorder="1" applyAlignment="1" applyProtection="1">
      <alignment vertical="center" shrinkToFit="1"/>
    </xf>
    <xf numFmtId="184" fontId="7" fillId="4" borderId="20" xfId="0" applyNumberFormat="1" applyFont="1" applyFill="1" applyBorder="1" applyAlignment="1" applyProtection="1">
      <alignment vertical="center" shrinkToFit="1"/>
    </xf>
    <xf numFmtId="184" fontId="7" fillId="0" borderId="8" xfId="0" applyNumberFormat="1" applyFont="1" applyBorder="1" applyAlignment="1" applyProtection="1">
      <alignment horizontal="right" vertical="center" shrinkToFit="1"/>
    </xf>
    <xf numFmtId="184" fontId="7" fillId="4" borderId="42" xfId="0" applyNumberFormat="1" applyFont="1" applyFill="1" applyBorder="1" applyAlignment="1" applyProtection="1">
      <alignment vertical="center" shrinkToFit="1"/>
    </xf>
    <xf numFmtId="184" fontId="7" fillId="0" borderId="8" xfId="0" applyNumberFormat="1" applyFont="1" applyBorder="1" applyAlignment="1" applyProtection="1">
      <alignment vertical="center" shrinkToFit="1"/>
    </xf>
    <xf numFmtId="184" fontId="7" fillId="4" borderId="8" xfId="0" applyNumberFormat="1" applyFont="1" applyFill="1" applyBorder="1" applyAlignment="1" applyProtection="1">
      <alignment vertical="center" shrinkToFit="1"/>
    </xf>
    <xf numFmtId="184" fontId="7" fillId="4" borderId="25" xfId="0" applyNumberFormat="1" applyFont="1" applyFill="1" applyBorder="1" applyAlignment="1" applyProtection="1">
      <alignment vertical="center" shrinkToFit="1"/>
    </xf>
    <xf numFmtId="0" fontId="7" fillId="0" borderId="33" xfId="0" applyFont="1" applyBorder="1" applyAlignment="1" applyProtection="1">
      <alignment horizontal="center" vertical="center" wrapText="1"/>
    </xf>
    <xf numFmtId="193" fontId="7" fillId="0" borderId="19" xfId="0" applyNumberFormat="1" applyFont="1" applyFill="1" applyBorder="1" applyAlignment="1" applyProtection="1">
      <alignment horizontal="right" vertical="center" shrinkToFit="1"/>
    </xf>
    <xf numFmtId="193" fontId="7" fillId="0" borderId="19" xfId="0" applyNumberFormat="1" applyFont="1" applyFill="1" applyBorder="1" applyAlignment="1" applyProtection="1">
      <alignment vertical="center" shrinkToFit="1"/>
    </xf>
    <xf numFmtId="193" fontId="7" fillId="0" borderId="27" xfId="0" applyNumberFormat="1" applyFont="1" applyBorder="1" applyAlignment="1" applyProtection="1">
      <alignment horizontal="right" vertical="center" shrinkToFit="1"/>
    </xf>
    <xf numFmtId="184" fontId="7" fillId="0" borderId="32" xfId="0" applyNumberFormat="1" applyFont="1" applyBorder="1" applyAlignment="1" applyProtection="1">
      <alignment horizontal="right" vertical="center" shrinkToFit="1"/>
    </xf>
    <xf numFmtId="184" fontId="7" fillId="0" borderId="27" xfId="0" applyNumberFormat="1" applyFont="1" applyBorder="1" applyAlignment="1" applyProtection="1">
      <alignment vertical="center" shrinkToFit="1"/>
    </xf>
    <xf numFmtId="184" fontId="7" fillId="0" borderId="32" xfId="0" applyNumberFormat="1" applyFont="1" applyBorder="1" applyAlignment="1" applyProtection="1">
      <alignment vertical="center" shrinkToFit="1"/>
    </xf>
    <xf numFmtId="193" fontId="7" fillId="0" borderId="36" xfId="0" applyNumberFormat="1" applyFont="1" applyBorder="1" applyAlignment="1" applyProtection="1">
      <alignment horizontal="right" vertical="center" shrinkToFit="1"/>
    </xf>
    <xf numFmtId="184" fontId="7" fillId="0" borderId="36" xfId="0" applyNumberFormat="1" applyFont="1" applyBorder="1" applyAlignment="1" applyProtection="1">
      <alignment vertical="center" shrinkToFit="1"/>
    </xf>
    <xf numFmtId="184" fontId="7" fillId="0" borderId="20" xfId="0" applyNumberFormat="1" applyFont="1" applyBorder="1" applyAlignment="1" applyProtection="1">
      <alignment vertical="center" shrinkToFi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9" xfId="0" applyFont="1" applyBorder="1" applyAlignment="1" applyProtection="1">
      <alignment horizontal="right" vertical="center" wrapText="1"/>
    </xf>
    <xf numFmtId="193" fontId="7" fillId="0" borderId="21" xfId="0" applyNumberFormat="1" applyFont="1" applyFill="1" applyBorder="1" applyAlignment="1" applyProtection="1">
      <alignment vertical="center" shrinkToFit="1"/>
    </xf>
    <xf numFmtId="184" fontId="7" fillId="0" borderId="23" xfId="0" applyNumberFormat="1" applyFont="1" applyBorder="1" applyAlignment="1" applyProtection="1">
      <alignment horizontal="right" vertical="center" shrinkToFit="1"/>
    </xf>
    <xf numFmtId="184" fontId="7" fillId="0" borderId="30" xfId="0" applyNumberFormat="1" applyFont="1" applyBorder="1" applyAlignment="1" applyProtection="1">
      <alignment horizontal="right" vertical="center" shrinkToFit="1"/>
    </xf>
    <xf numFmtId="184" fontId="7" fillId="4" borderId="21" xfId="0" applyNumberFormat="1" applyFont="1" applyFill="1" applyBorder="1" applyAlignment="1" applyProtection="1">
      <alignment vertical="center" shrinkToFit="1"/>
    </xf>
    <xf numFmtId="184" fontId="7" fillId="0" borderId="23" xfId="0" applyNumberFormat="1" applyFont="1" applyBorder="1" applyAlignment="1" applyProtection="1">
      <alignment vertical="center" shrinkToFit="1"/>
    </xf>
    <xf numFmtId="184" fontId="7" fillId="4" borderId="23" xfId="0" applyNumberFormat="1" applyFont="1" applyFill="1" applyBorder="1" applyAlignment="1" applyProtection="1">
      <alignment vertical="center" shrinkToFit="1"/>
    </xf>
    <xf numFmtId="184" fontId="7" fillId="0" borderId="30" xfId="0" applyNumberFormat="1" applyFont="1" applyBorder="1" applyAlignment="1" applyProtection="1">
      <alignment vertical="center" shrinkToFit="1"/>
    </xf>
    <xf numFmtId="184" fontId="7" fillId="4" borderId="18" xfId="0" applyNumberFormat="1" applyFont="1" applyFill="1" applyBorder="1" applyAlignment="1" applyProtection="1">
      <alignment vertical="center" shrinkToFit="1"/>
    </xf>
    <xf numFmtId="184" fontId="7" fillId="5" borderId="17" xfId="0" applyNumberFormat="1" applyFont="1" applyFill="1" applyBorder="1" applyAlignment="1" applyProtection="1">
      <alignment vertical="center" shrinkToFit="1"/>
    </xf>
    <xf numFmtId="184" fontId="7" fillId="5" borderId="18" xfId="0" applyNumberFormat="1" applyFont="1" applyFill="1" applyBorder="1" applyAlignment="1" applyProtection="1">
      <alignment vertical="center" shrinkToFit="1"/>
    </xf>
    <xf numFmtId="184" fontId="7" fillId="4" borderId="17" xfId="0" applyNumberFormat="1" applyFont="1" applyFill="1" applyBorder="1" applyAlignment="1" applyProtection="1">
      <alignment vertical="center" shrinkToFit="1"/>
    </xf>
    <xf numFmtId="184" fontId="7" fillId="5" borderId="6" xfId="0" applyNumberFormat="1" applyFont="1" applyFill="1" applyBorder="1" applyAlignment="1" applyProtection="1">
      <alignment vertical="center" shrinkToFit="1"/>
    </xf>
    <xf numFmtId="184" fontId="7" fillId="5" borderId="20" xfId="0" applyNumberFormat="1" applyFont="1" applyFill="1" applyBorder="1" applyAlignment="1" applyProtection="1">
      <alignment vertical="center" shrinkToFit="1"/>
    </xf>
    <xf numFmtId="184" fontId="11" fillId="4" borderId="20" xfId="0" applyNumberFormat="1" applyFont="1" applyFill="1" applyBorder="1" applyAlignment="1" applyProtection="1">
      <alignment vertical="center" shrinkToFit="1"/>
    </xf>
    <xf numFmtId="184" fontId="7" fillId="5" borderId="8" xfId="0" applyNumberFormat="1" applyFont="1" applyFill="1" applyBorder="1" applyAlignment="1" applyProtection="1">
      <alignment vertical="center" shrinkToFit="1"/>
    </xf>
    <xf numFmtId="184" fontId="7" fillId="0" borderId="49" xfId="0" applyNumberFormat="1" applyFont="1" applyBorder="1" applyAlignment="1" applyProtection="1">
      <alignment vertical="center" shrinkToFit="1"/>
    </xf>
    <xf numFmtId="184" fontId="7" fillId="0" borderId="50" xfId="0" applyNumberFormat="1" applyFont="1" applyBorder="1" applyAlignment="1" applyProtection="1">
      <alignment vertical="center" shrinkToFit="1"/>
    </xf>
    <xf numFmtId="184" fontId="7" fillId="5" borderId="49" xfId="0" applyNumberFormat="1" applyFont="1" applyFill="1" applyBorder="1" applyAlignment="1" applyProtection="1">
      <alignment vertical="center" shrinkToFit="1"/>
    </xf>
    <xf numFmtId="184" fontId="7" fillId="5" borderId="50" xfId="0" applyNumberFormat="1" applyFont="1" applyFill="1" applyBorder="1" applyAlignment="1" applyProtection="1">
      <alignment vertical="center" shrinkToFit="1"/>
    </xf>
    <xf numFmtId="184" fontId="7" fillId="5" borderId="23" xfId="0" applyNumberFormat="1" applyFont="1" applyFill="1" applyBorder="1" applyAlignment="1" applyProtection="1">
      <alignment vertical="center" shrinkToFit="1"/>
    </xf>
    <xf numFmtId="184" fontId="7" fillId="5" borderId="30" xfId="0" applyNumberFormat="1" applyFont="1" applyFill="1" applyBorder="1" applyAlignment="1" applyProtection="1">
      <alignment vertical="center" shrinkToFit="1"/>
    </xf>
    <xf numFmtId="0" fontId="22" fillId="0" borderId="0" xfId="0" applyFont="1" applyProtection="1"/>
    <xf numFmtId="0" fontId="12" fillId="0" borderId="0" xfId="0" applyFont="1" applyAlignment="1" applyProtection="1">
      <alignment vertical="center"/>
    </xf>
    <xf numFmtId="49" fontId="12" fillId="0" borderId="0" xfId="0" applyNumberFormat="1" applyFont="1" applyAlignment="1" applyProtection="1">
      <alignment horizontal="right" vertical="center"/>
    </xf>
    <xf numFmtId="0" fontId="8" fillId="3" borderId="0" xfId="0" applyFont="1" applyFill="1" applyProtection="1"/>
    <xf numFmtId="0" fontId="6" fillId="3" borderId="0" xfId="0" applyFont="1" applyFill="1" applyProtection="1"/>
    <xf numFmtId="49" fontId="8" fillId="0" borderId="0" xfId="0" applyNumberFormat="1" applyFont="1" applyAlignment="1" applyProtection="1">
      <alignment horizontal="right"/>
    </xf>
    <xf numFmtId="0" fontId="49" fillId="12" borderId="26" xfId="0" applyFont="1" applyFill="1" applyBorder="1" applyAlignment="1" applyProtection="1">
      <alignment vertical="center" wrapText="1"/>
      <protection locked="0"/>
    </xf>
    <xf numFmtId="181" fontId="17" fillId="12" borderId="52" xfId="0" applyNumberFormat="1" applyFont="1" applyFill="1" applyBorder="1" applyAlignment="1" applyProtection="1">
      <alignment horizontal="center" vertical="center"/>
      <protection locked="0"/>
    </xf>
    <xf numFmtId="181" fontId="17" fillId="12" borderId="52" xfId="0" applyNumberFormat="1" applyFont="1" applyFill="1" applyBorder="1" applyAlignment="1" applyProtection="1">
      <alignment horizontal="center" vertical="center" shrinkToFit="1"/>
      <protection locked="0"/>
    </xf>
    <xf numFmtId="181" fontId="17" fillId="12" borderId="10" xfId="0" applyNumberFormat="1" applyFont="1" applyFill="1" applyBorder="1" applyAlignment="1" applyProtection="1">
      <alignment horizontal="center" vertical="center" shrinkToFit="1"/>
      <protection locked="0"/>
    </xf>
    <xf numFmtId="179" fontId="17" fillId="12" borderId="12" xfId="0" applyNumberFormat="1" applyFont="1" applyFill="1" applyBorder="1" applyAlignment="1" applyProtection="1">
      <alignment horizontal="right" vertical="center"/>
      <protection locked="0"/>
    </xf>
    <xf numFmtId="179" fontId="17" fillId="12" borderId="13" xfId="0" applyNumberFormat="1" applyFont="1" applyFill="1" applyBorder="1" applyAlignment="1" applyProtection="1">
      <alignment horizontal="right" vertical="center"/>
      <protection locked="0"/>
    </xf>
    <xf numFmtId="180" fontId="17" fillId="12" borderId="60" xfId="0" applyNumberFormat="1" applyFont="1" applyFill="1" applyBorder="1" applyAlignment="1" applyProtection="1">
      <alignment vertical="center"/>
      <protection locked="0"/>
    </xf>
    <xf numFmtId="180" fontId="17" fillId="12" borderId="60" xfId="0" applyNumberFormat="1" applyFont="1" applyFill="1" applyBorder="1" applyAlignment="1" applyProtection="1">
      <alignment horizontal="right" vertical="center"/>
      <protection locked="0"/>
    </xf>
    <xf numFmtId="180" fontId="17" fillId="12" borderId="55" xfId="0" applyNumberFormat="1" applyFont="1" applyFill="1" applyBorder="1" applyAlignment="1" applyProtection="1">
      <alignment horizontal="right" vertical="center"/>
      <protection locked="0"/>
    </xf>
    <xf numFmtId="179" fontId="17" fillId="12" borderId="6" xfId="0" applyNumberFormat="1" applyFont="1" applyFill="1" applyBorder="1" applyAlignment="1" applyProtection="1">
      <alignment vertical="center"/>
      <protection locked="0"/>
    </xf>
    <xf numFmtId="179" fontId="17" fillId="12" borderId="6" xfId="0" applyNumberFormat="1" applyFont="1" applyFill="1" applyBorder="1" applyAlignment="1" applyProtection="1">
      <alignment horizontal="right" vertical="center"/>
      <protection locked="0"/>
    </xf>
    <xf numFmtId="179" fontId="17" fillId="12" borderId="62" xfId="0" applyNumberFormat="1" applyFont="1" applyFill="1" applyBorder="1" applyAlignment="1" applyProtection="1">
      <alignment horizontal="right" vertical="center"/>
      <protection locked="0"/>
    </xf>
    <xf numFmtId="0" fontId="17" fillId="0" borderId="0" xfId="0" applyFont="1" applyAlignment="1" applyProtection="1">
      <alignment vertical="center"/>
    </xf>
    <xf numFmtId="0" fontId="44" fillId="0" borderId="0" xfId="0" applyFont="1" applyAlignment="1" applyProtection="1">
      <alignment vertical="center"/>
    </xf>
    <xf numFmtId="0" fontId="17" fillId="0" borderId="13"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left" vertical="center"/>
    </xf>
    <xf numFmtId="0" fontId="17" fillId="0" borderId="0" xfId="0" applyFont="1" applyAlignment="1" applyProtection="1">
      <alignment vertical="center" wrapText="1"/>
    </xf>
    <xf numFmtId="0" fontId="17" fillId="0" borderId="0" xfId="0" applyFont="1" applyAlignment="1" applyProtection="1">
      <alignment vertical="center" shrinkToFit="1"/>
    </xf>
    <xf numFmtId="0" fontId="17" fillId="0" borderId="12" xfId="0" applyFont="1" applyBorder="1" applyAlignment="1" applyProtection="1">
      <alignment horizontal="center" vertical="center"/>
    </xf>
    <xf numFmtId="0" fontId="17" fillId="0" borderId="52"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13" xfId="0"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17" fillId="0" borderId="12" xfId="0" applyFont="1" applyFill="1" applyBorder="1" applyAlignment="1" applyProtection="1">
      <alignment horizontal="right" vertical="center" shrinkToFit="1"/>
    </xf>
    <xf numFmtId="0" fontId="17" fillId="0" borderId="52" xfId="0" applyFont="1" applyFill="1" applyBorder="1" applyAlignment="1" applyProtection="1">
      <alignment horizontal="right" vertical="center"/>
    </xf>
    <xf numFmtId="181" fontId="17" fillId="0" borderId="52" xfId="0" applyNumberFormat="1" applyFont="1" applyFill="1" applyBorder="1" applyAlignment="1" applyProtection="1">
      <alignment horizontal="right" vertical="center" shrinkToFit="1"/>
    </xf>
    <xf numFmtId="0" fontId="17" fillId="0" borderId="10" xfId="0" applyFont="1" applyFill="1" applyBorder="1" applyAlignment="1" applyProtection="1">
      <alignment horizontal="right" vertical="center" shrinkToFit="1"/>
    </xf>
    <xf numFmtId="0" fontId="17" fillId="0" borderId="10" xfId="0" applyFont="1" applyFill="1" applyBorder="1" applyAlignment="1" applyProtection="1">
      <alignment horizontal="center" vertical="center" shrinkToFit="1"/>
    </xf>
    <xf numFmtId="181" fontId="19" fillId="0" borderId="11" xfId="0" applyNumberFormat="1" applyFont="1" applyFill="1" applyBorder="1" applyAlignment="1" applyProtection="1">
      <alignment horizontal="center" vertical="center" shrinkToFit="1"/>
    </xf>
    <xf numFmtId="190" fontId="17" fillId="0" borderId="13" xfId="0" applyNumberFormat="1" applyFont="1" applyFill="1" applyBorder="1" applyAlignment="1" applyProtection="1">
      <alignment horizontal="center" vertical="center"/>
    </xf>
    <xf numFmtId="179" fontId="17" fillId="0" borderId="13" xfId="0" applyNumberFormat="1" applyFont="1" applyFill="1" applyBorder="1" applyAlignment="1" applyProtection="1">
      <alignment vertical="center"/>
    </xf>
    <xf numFmtId="191" fontId="17" fillId="0" borderId="13" xfId="0" applyNumberFormat="1" applyFont="1" applyFill="1" applyBorder="1" applyAlignment="1" applyProtection="1">
      <alignment vertical="center"/>
    </xf>
    <xf numFmtId="0" fontId="17" fillId="0" borderId="13" xfId="0" applyFont="1" applyFill="1" applyBorder="1" applyAlignment="1" applyProtection="1">
      <alignment horizontal="right" vertical="center"/>
    </xf>
    <xf numFmtId="0" fontId="17" fillId="0" borderId="13" xfId="0" applyFont="1" applyFill="1" applyBorder="1" applyAlignment="1" applyProtection="1">
      <alignment horizontal="center" vertical="center" shrinkToFit="1"/>
    </xf>
    <xf numFmtId="0" fontId="48" fillId="0" borderId="0" xfId="0" applyFont="1" applyFill="1" applyAlignment="1" applyProtection="1">
      <alignment horizontal="left" vertical="center"/>
    </xf>
    <xf numFmtId="0" fontId="17"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17" fillId="0" borderId="0" xfId="0" applyFont="1" applyFill="1" applyAlignment="1" applyProtection="1">
      <alignment vertical="center"/>
    </xf>
    <xf numFmtId="0" fontId="17" fillId="0" borderId="0" xfId="0" applyFont="1" applyBorder="1" applyAlignment="1" applyProtection="1">
      <alignment vertical="center"/>
    </xf>
    <xf numFmtId="0" fontId="47" fillId="0" borderId="0" xfId="0" applyFont="1" applyFill="1" applyAlignment="1" applyProtection="1">
      <alignment vertical="center"/>
    </xf>
    <xf numFmtId="0" fontId="17" fillId="5" borderId="3" xfId="0" applyFont="1" applyFill="1" applyBorder="1" applyAlignment="1" applyProtection="1">
      <alignment horizontal="left" vertical="center" shrinkToFit="1"/>
    </xf>
    <xf numFmtId="0" fontId="17" fillId="0" borderId="3" xfId="0" applyFont="1" applyFill="1" applyBorder="1" applyAlignment="1" applyProtection="1">
      <alignment horizontal="left" vertical="center" shrinkToFit="1"/>
    </xf>
    <xf numFmtId="0" fontId="17" fillId="0" borderId="4" xfId="0" applyFont="1" applyFill="1" applyBorder="1" applyAlignment="1" applyProtection="1">
      <alignment vertical="center" wrapText="1" shrinkToFit="1"/>
    </xf>
    <xf numFmtId="0" fontId="53" fillId="0" borderId="0" xfId="0" applyFont="1" applyFill="1" applyBorder="1" applyAlignment="1" applyProtection="1">
      <alignment horizontal="center" vertical="center" wrapText="1" shrinkToFit="1"/>
    </xf>
    <xf numFmtId="0" fontId="41" fillId="0" borderId="0" xfId="0" applyFont="1" applyAlignment="1" applyProtection="1">
      <alignment vertical="center"/>
    </xf>
    <xf numFmtId="0" fontId="17" fillId="5" borderId="1"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179" fontId="17" fillId="5" borderId="12" xfId="0" applyNumberFormat="1" applyFont="1" applyFill="1" applyBorder="1" applyAlignment="1" applyProtection="1">
      <alignment horizontal="right" vertical="center"/>
    </xf>
    <xf numFmtId="179" fontId="17" fillId="5" borderId="13" xfId="0" applyNumberFormat="1" applyFont="1" applyFill="1" applyBorder="1" applyAlignment="1" applyProtection="1">
      <alignment horizontal="right" vertical="center"/>
    </xf>
    <xf numFmtId="179" fontId="17" fillId="0" borderId="13" xfId="0" applyNumberFormat="1" applyFont="1" applyFill="1" applyBorder="1" applyAlignment="1" applyProtection="1">
      <alignment vertical="center" shrinkToFit="1"/>
    </xf>
    <xf numFmtId="179" fontId="53" fillId="0" borderId="0" xfId="0" applyNumberFormat="1" applyFont="1" applyFill="1" applyBorder="1" applyAlignment="1" applyProtection="1">
      <alignment horizontal="right" vertical="center"/>
    </xf>
    <xf numFmtId="0" fontId="16" fillId="0" borderId="7" xfId="0" applyFont="1" applyFill="1" applyBorder="1" applyAlignment="1" applyProtection="1">
      <alignment vertical="center" wrapText="1"/>
    </xf>
    <xf numFmtId="180" fontId="17" fillId="5" borderId="60" xfId="0" applyNumberFormat="1" applyFont="1" applyFill="1" applyBorder="1" applyAlignment="1" applyProtection="1">
      <alignment vertical="center"/>
    </xf>
    <xf numFmtId="180" fontId="17" fillId="5" borderId="60" xfId="0" applyNumberFormat="1" applyFont="1" applyFill="1" applyBorder="1" applyAlignment="1" applyProtection="1">
      <alignment horizontal="right" vertical="center"/>
    </xf>
    <xf numFmtId="180" fontId="17" fillId="0" borderId="60" xfId="0" applyNumberFormat="1" applyFont="1" applyFill="1" applyBorder="1" applyAlignment="1" applyProtection="1">
      <alignment vertical="center" shrinkToFit="1"/>
    </xf>
    <xf numFmtId="180" fontId="53" fillId="0" borderId="0" xfId="0" applyNumberFormat="1" applyFont="1" applyFill="1" applyBorder="1" applyAlignment="1" applyProtection="1">
      <alignment horizontal="left" vertical="center"/>
    </xf>
    <xf numFmtId="179" fontId="17" fillId="5" borderId="6" xfId="0" applyNumberFormat="1" applyFont="1" applyFill="1" applyBorder="1" applyAlignment="1" applyProtection="1">
      <alignment vertical="center"/>
    </xf>
    <xf numFmtId="179" fontId="17" fillId="5" borderId="6" xfId="0" applyNumberFormat="1" applyFont="1" applyFill="1" applyBorder="1" applyAlignment="1" applyProtection="1">
      <alignment horizontal="right" vertical="center"/>
    </xf>
    <xf numFmtId="180" fontId="17" fillId="0" borderId="8" xfId="0" applyNumberFormat="1" applyFont="1" applyFill="1" applyBorder="1" applyAlignment="1" applyProtection="1">
      <alignment vertical="center" shrinkToFit="1"/>
    </xf>
    <xf numFmtId="179" fontId="53" fillId="0" borderId="0" xfId="0" applyNumberFormat="1" applyFont="1" applyFill="1" applyBorder="1" applyAlignment="1" applyProtection="1">
      <alignment horizontal="left" vertical="center"/>
    </xf>
    <xf numFmtId="0" fontId="17" fillId="0" borderId="0" xfId="0" applyFont="1" applyFill="1" applyBorder="1" applyAlignment="1" applyProtection="1">
      <alignment vertical="center"/>
    </xf>
    <xf numFmtId="0" fontId="51" fillId="0" borderId="0" xfId="0" applyFont="1" applyAlignment="1" applyProtection="1">
      <alignment horizontal="left" vertical="center"/>
    </xf>
    <xf numFmtId="0" fontId="41" fillId="0" borderId="5" xfId="0" applyFont="1" applyBorder="1" applyAlignment="1" applyProtection="1">
      <alignment vertical="center" wrapText="1"/>
    </xf>
    <xf numFmtId="0" fontId="41" fillId="0" borderId="0" xfId="0" applyFont="1" applyAlignment="1" applyProtection="1">
      <alignment vertical="center" wrapText="1"/>
    </xf>
    <xf numFmtId="0" fontId="17" fillId="0" borderId="1" xfId="0" applyFont="1" applyFill="1" applyBorder="1" applyAlignment="1" applyProtection="1">
      <alignment horizontal="center" vertical="center"/>
    </xf>
    <xf numFmtId="0" fontId="17" fillId="7" borderId="0" xfId="0" applyFont="1" applyFill="1" applyBorder="1" applyAlignment="1" applyProtection="1">
      <alignment vertical="center"/>
    </xf>
    <xf numFmtId="38" fontId="8" fillId="0" borderId="0" xfId="1" applyFont="1" applyProtection="1"/>
    <xf numFmtId="38" fontId="40" fillId="0" borderId="0" xfId="1" applyFont="1" applyAlignment="1" applyProtection="1">
      <alignment vertical="center"/>
    </xf>
    <xf numFmtId="38" fontId="11" fillId="0" borderId="0" xfId="1" applyFont="1" applyProtection="1"/>
    <xf numFmtId="0" fontId="7" fillId="0" borderId="16" xfId="0" applyFont="1" applyBorder="1" applyAlignment="1" applyProtection="1">
      <alignment horizontal="center" vertical="center" textRotation="255" wrapText="1"/>
    </xf>
    <xf numFmtId="38" fontId="11" fillId="0" borderId="13" xfId="1" applyFont="1" applyBorder="1" applyProtection="1"/>
    <xf numFmtId="177" fontId="7" fillId="14" borderId="36" xfId="0" applyNumberFormat="1" applyFont="1" applyFill="1" applyBorder="1" applyAlignment="1" applyProtection="1">
      <alignment horizontal="right" vertical="center" shrinkToFit="1"/>
    </xf>
    <xf numFmtId="177" fontId="7" fillId="14" borderId="6" xfId="0" applyNumberFormat="1" applyFont="1" applyFill="1" applyBorder="1" applyAlignment="1" applyProtection="1">
      <alignment horizontal="right" vertical="center" shrinkToFit="1"/>
    </xf>
    <xf numFmtId="178" fontId="7" fillId="14" borderId="20" xfId="0" applyNumberFormat="1" applyFont="1" applyFill="1" applyBorder="1" applyAlignment="1" applyProtection="1">
      <alignment horizontal="right" vertical="center" shrinkToFit="1"/>
    </xf>
    <xf numFmtId="0" fontId="7" fillId="0" borderId="0" xfId="0" applyFont="1" applyBorder="1" applyAlignment="1" applyProtection="1">
      <alignment horizontal="center" vertical="top" wrapText="1"/>
    </xf>
    <xf numFmtId="184" fontId="7" fillId="14" borderId="36" xfId="0" applyNumberFormat="1" applyFont="1" applyFill="1" applyBorder="1" applyAlignment="1" applyProtection="1">
      <alignment horizontal="right" vertical="center" shrinkToFit="1"/>
    </xf>
    <xf numFmtId="184" fontId="7" fillId="14" borderId="6" xfId="0" applyNumberFormat="1" applyFont="1" applyFill="1" applyBorder="1" applyAlignment="1" applyProtection="1">
      <alignment horizontal="right" vertical="center" shrinkToFit="1"/>
    </xf>
    <xf numFmtId="184" fontId="11" fillId="14" borderId="20" xfId="0" applyNumberFormat="1" applyFont="1" applyFill="1" applyBorder="1" applyAlignment="1" applyProtection="1">
      <alignment vertical="center" shrinkToFit="1"/>
    </xf>
    <xf numFmtId="0" fontId="7" fillId="0" borderId="12" xfId="0" applyFont="1" applyBorder="1" applyAlignment="1" applyProtection="1">
      <alignment horizontal="center" vertical="center" textRotation="255" wrapText="1"/>
    </xf>
    <xf numFmtId="38" fontId="55" fillId="0" borderId="13" xfId="1" applyFont="1" applyBorder="1" applyAlignment="1" applyProtection="1">
      <alignment vertical="center" wrapText="1"/>
    </xf>
    <xf numFmtId="0" fontId="55" fillId="0" borderId="0" xfId="0" applyFont="1" applyProtection="1"/>
    <xf numFmtId="38" fontId="11" fillId="0" borderId="13" xfId="1" applyFont="1" applyBorder="1" applyAlignment="1" applyProtection="1">
      <alignment vertical="center" wrapText="1"/>
    </xf>
    <xf numFmtId="0" fontId="7" fillId="0" borderId="52" xfId="0" applyFont="1" applyBorder="1" applyAlignment="1" applyProtection="1">
      <alignment horizontal="center" vertical="center" textRotation="255" wrapText="1"/>
    </xf>
    <xf numFmtId="38" fontId="55" fillId="0" borderId="13" xfId="1" applyFont="1" applyBorder="1" applyProtection="1"/>
    <xf numFmtId="38" fontId="56" fillId="0" borderId="13" xfId="1" applyFont="1" applyBorder="1" applyProtection="1"/>
    <xf numFmtId="0" fontId="7" fillId="0" borderId="81"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17" fillId="0" borderId="8" xfId="0" applyFont="1" applyBorder="1" applyAlignment="1" applyProtection="1">
      <alignment horizontal="center" vertical="center"/>
    </xf>
    <xf numFmtId="0" fontId="17" fillId="0" borderId="12" xfId="0" applyFont="1" applyBorder="1" applyAlignment="1" applyProtection="1">
      <alignment horizontal="right" vertical="center" shrinkToFit="1"/>
    </xf>
    <xf numFmtId="0" fontId="17" fillId="0" borderId="0" xfId="0" applyFont="1" applyAlignment="1" applyProtection="1">
      <alignment horizontal="right" vertical="center"/>
    </xf>
    <xf numFmtId="181" fontId="17" fillId="0" borderId="52" xfId="0" applyNumberFormat="1" applyFont="1" applyBorder="1" applyAlignment="1" applyProtection="1">
      <alignment horizontal="right" vertical="center" shrinkToFit="1"/>
    </xf>
    <xf numFmtId="0" fontId="17" fillId="0" borderId="10" xfId="0" applyFont="1" applyBorder="1" applyAlignment="1" applyProtection="1">
      <alignment horizontal="right" vertical="center" shrinkToFit="1"/>
    </xf>
    <xf numFmtId="181" fontId="19" fillId="0" borderId="11" xfId="0" applyNumberFormat="1" applyFont="1" applyBorder="1" applyAlignment="1" applyProtection="1">
      <alignment horizontal="center" vertical="center" shrinkToFit="1"/>
    </xf>
    <xf numFmtId="190" fontId="17" fillId="4" borderId="13" xfId="0" applyNumberFormat="1" applyFont="1" applyFill="1" applyBorder="1" applyAlignment="1" applyProtection="1">
      <alignment horizontal="center" vertical="center"/>
    </xf>
    <xf numFmtId="179" fontId="17" fillId="4" borderId="13" xfId="0" applyNumberFormat="1" applyFont="1" applyFill="1" applyBorder="1" applyAlignment="1" applyProtection="1">
      <alignment vertical="center"/>
    </xf>
    <xf numFmtId="191" fontId="17" fillId="4" borderId="13" xfId="0" applyNumberFormat="1" applyFont="1" applyFill="1" applyBorder="1" applyAlignment="1" applyProtection="1">
      <alignment vertical="center"/>
    </xf>
    <xf numFmtId="0" fontId="17" fillId="0" borderId="13" xfId="0" applyFont="1" applyBorder="1" applyAlignment="1" applyProtection="1">
      <alignment horizontal="right" vertical="center"/>
    </xf>
    <xf numFmtId="0" fontId="17" fillId="4" borderId="13" xfId="0" applyFont="1" applyFill="1" applyBorder="1" applyAlignment="1" applyProtection="1">
      <alignment horizontal="center" vertical="center" shrinkToFit="1"/>
    </xf>
    <xf numFmtId="0" fontId="17" fillId="4" borderId="13" xfId="0" applyFont="1" applyFill="1" applyBorder="1" applyAlignment="1" applyProtection="1">
      <alignment horizontal="center" vertical="center"/>
    </xf>
    <xf numFmtId="179" fontId="17" fillId="0" borderId="13" xfId="0" applyNumberFormat="1" applyFont="1" applyBorder="1" applyAlignment="1" applyProtection="1">
      <alignment vertical="center"/>
    </xf>
    <xf numFmtId="180" fontId="17" fillId="0" borderId="60" xfId="0" applyNumberFormat="1" applyFont="1" applyBorder="1" applyAlignment="1" applyProtection="1">
      <alignment vertical="center"/>
    </xf>
    <xf numFmtId="179" fontId="17" fillId="0" borderId="6" xfId="0" applyNumberFormat="1" applyFont="1" applyBorder="1" applyAlignment="1" applyProtection="1">
      <alignment vertical="center"/>
    </xf>
    <xf numFmtId="0" fontId="17" fillId="0" borderId="3" xfId="0" applyFont="1" applyBorder="1" applyAlignment="1" applyProtection="1">
      <alignment vertical="center"/>
    </xf>
    <xf numFmtId="0" fontId="17" fillId="0" borderId="5" xfId="0" applyFont="1" applyBorder="1" applyAlignment="1" applyProtection="1">
      <alignment vertical="top" wrapText="1"/>
    </xf>
    <xf numFmtId="0" fontId="17" fillId="0" borderId="0" xfId="0" applyFont="1" applyAlignment="1" applyProtection="1">
      <alignment vertical="top" wrapText="1"/>
    </xf>
    <xf numFmtId="185" fontId="17" fillId="0" borderId="0" xfId="0" applyNumberFormat="1" applyFont="1" applyFill="1" applyBorder="1" applyAlignment="1" applyProtection="1">
      <alignment vertical="center"/>
    </xf>
    <xf numFmtId="181" fontId="17" fillId="12" borderId="0" xfId="0" applyNumberFormat="1" applyFont="1" applyFill="1" applyAlignment="1" applyProtection="1">
      <alignment horizontal="center" vertical="center"/>
      <protection locked="0"/>
    </xf>
    <xf numFmtId="0" fontId="3" fillId="0" borderId="0" xfId="8" applyFont="1" applyAlignment="1" applyProtection="1">
      <alignment horizontal="right"/>
    </xf>
    <xf numFmtId="0" fontId="6" fillId="0" borderId="10" xfId="0" applyFont="1" applyBorder="1" applyAlignment="1" applyProtection="1">
      <alignment horizontal="center" vertical="center"/>
    </xf>
    <xf numFmtId="14" fontId="17" fillId="12" borderId="52" xfId="0" applyNumberFormat="1" applyFont="1" applyFill="1" applyBorder="1" applyAlignment="1" applyProtection="1">
      <alignment horizontal="center" vertical="center" shrinkToFit="1"/>
      <protection locked="0"/>
    </xf>
    <xf numFmtId="0" fontId="28" fillId="8" borderId="13" xfId="8" applyFill="1" applyBorder="1" applyAlignment="1">
      <alignment horizontal="left" vertical="center"/>
    </xf>
    <xf numFmtId="0" fontId="23" fillId="8" borderId="13" xfId="8" applyFont="1" applyFill="1" applyBorder="1" applyAlignment="1">
      <alignment vertical="center" wrapText="1" shrinkToFit="1"/>
    </xf>
    <xf numFmtId="0" fontId="28" fillId="16" borderId="13" xfId="8" applyFill="1" applyBorder="1" applyAlignment="1">
      <alignment horizontal="center" vertical="center" shrinkToFit="1"/>
    </xf>
    <xf numFmtId="49" fontId="26" fillId="0" borderId="13" xfId="7" applyNumberFormat="1" applyFont="1" applyBorder="1" applyAlignment="1" applyProtection="1">
      <alignment horizontal="center" vertical="center" shrinkToFit="1"/>
    </xf>
    <xf numFmtId="0" fontId="28" fillId="8" borderId="12" xfId="8" applyFill="1" applyBorder="1" applyAlignment="1">
      <alignment horizontal="left" vertical="center"/>
    </xf>
    <xf numFmtId="0" fontId="28" fillId="8" borderId="72" xfId="8" applyFill="1" applyBorder="1" applyAlignment="1">
      <alignment horizontal="left" vertical="center"/>
    </xf>
    <xf numFmtId="0" fontId="28" fillId="8" borderId="13" xfId="8" applyFill="1" applyBorder="1" applyAlignment="1">
      <alignment horizontal="center" vertical="center" shrinkToFit="1"/>
    </xf>
    <xf numFmtId="189" fontId="28" fillId="0" borderId="13" xfId="8" applyNumberFormat="1" applyFill="1" applyBorder="1" applyAlignment="1">
      <alignment horizontal="center" vertical="center"/>
    </xf>
    <xf numFmtId="0" fontId="28" fillId="4" borderId="13" xfId="8" applyFill="1" applyBorder="1" applyAlignment="1">
      <alignment horizontal="center" vertical="center"/>
    </xf>
    <xf numFmtId="0" fontId="28" fillId="3" borderId="13" xfId="8" applyFill="1" applyBorder="1" applyAlignment="1">
      <alignment horizontal="center" vertical="center"/>
    </xf>
    <xf numFmtId="38" fontId="28" fillId="0" borderId="13" xfId="8" applyNumberFormat="1" applyBorder="1" applyAlignment="1">
      <alignment vertical="center"/>
    </xf>
    <xf numFmtId="38" fontId="28" fillId="0" borderId="13" xfId="1" quotePrefix="1" applyFont="1" applyBorder="1" applyAlignment="1">
      <alignment vertical="center"/>
    </xf>
    <xf numFmtId="195" fontId="8" fillId="0" borderId="0" xfId="1" applyNumberFormat="1" applyFont="1" applyProtection="1"/>
    <xf numFmtId="195" fontId="40" fillId="0" borderId="0" xfId="1" applyNumberFormat="1" applyFont="1" applyAlignment="1" applyProtection="1">
      <alignment vertical="center"/>
    </xf>
    <xf numFmtId="195" fontId="11" fillId="0" borderId="0" xfId="1" applyNumberFormat="1" applyFont="1" applyProtection="1"/>
    <xf numFmtId="195" fontId="11" fillId="0" borderId="13" xfId="1" applyNumberFormat="1" applyFont="1" applyBorder="1" applyProtection="1"/>
    <xf numFmtId="195" fontId="55" fillId="0" borderId="13" xfId="1" applyNumberFormat="1" applyFont="1" applyBorder="1" applyAlignment="1" applyProtection="1">
      <alignment vertical="center" wrapText="1"/>
    </xf>
    <xf numFmtId="195" fontId="11" fillId="0" borderId="13" xfId="1" applyNumberFormat="1" applyFont="1" applyBorder="1" applyAlignment="1" applyProtection="1">
      <alignment vertical="center" wrapText="1"/>
    </xf>
    <xf numFmtId="195" fontId="55" fillId="0" borderId="13" xfId="1" applyNumberFormat="1" applyFont="1" applyBorder="1" applyProtection="1"/>
    <xf numFmtId="195" fontId="56" fillId="0" borderId="13" xfId="1" applyNumberFormat="1" applyFont="1" applyBorder="1" applyProtection="1"/>
    <xf numFmtId="194" fontId="28" fillId="0" borderId="13" xfId="8" applyNumberFormat="1" applyBorder="1" applyAlignment="1">
      <alignment vertical="center"/>
    </xf>
    <xf numFmtId="38" fontId="3" fillId="0" borderId="1" xfId="11" applyFont="1" applyFill="1" applyBorder="1" applyAlignment="1" applyProtection="1">
      <alignment vertical="center"/>
    </xf>
    <xf numFmtId="38" fontId="3" fillId="0" borderId="63" xfId="11" applyFont="1" applyFill="1" applyBorder="1" applyAlignment="1" applyProtection="1">
      <alignment vertical="center"/>
    </xf>
    <xf numFmtId="38" fontId="3" fillId="0" borderId="6" xfId="11" applyFont="1" applyFill="1" applyBorder="1" applyAlignment="1" applyProtection="1">
      <alignment vertical="center"/>
    </xf>
    <xf numFmtId="38" fontId="3" fillId="0" borderId="76" xfId="11" applyFont="1" applyFill="1" applyBorder="1" applyAlignment="1" applyProtection="1">
      <alignment vertical="center"/>
    </xf>
    <xf numFmtId="38" fontId="3" fillId="0" borderId="13" xfId="11" applyFont="1" applyFill="1" applyBorder="1" applyAlignment="1" applyProtection="1">
      <alignment vertical="center"/>
    </xf>
    <xf numFmtId="38" fontId="3" fillId="12" borderId="13" xfId="11" applyFont="1" applyFill="1" applyBorder="1" applyAlignment="1" applyProtection="1">
      <alignment vertical="center"/>
      <protection locked="0"/>
    </xf>
    <xf numFmtId="38" fontId="45" fillId="0" borderId="13" xfId="11" applyFont="1" applyFill="1" applyBorder="1" applyAlignment="1" applyProtection="1">
      <alignment vertical="center" wrapText="1"/>
    </xf>
    <xf numFmtId="194" fontId="3" fillId="0" borderId="13" xfId="11" applyNumberFormat="1" applyFont="1" applyFill="1" applyBorder="1" applyAlignment="1" applyProtection="1">
      <alignment vertical="center"/>
    </xf>
    <xf numFmtId="38" fontId="3" fillId="0" borderId="54" xfId="11" applyFont="1" applyFill="1" applyBorder="1" applyAlignment="1" applyProtection="1">
      <alignment vertical="center"/>
    </xf>
    <xf numFmtId="38" fontId="3" fillId="12" borderId="54" xfId="11" applyFont="1" applyFill="1" applyBorder="1" applyAlignment="1" applyProtection="1">
      <alignment vertical="center"/>
      <protection locked="0"/>
    </xf>
    <xf numFmtId="194" fontId="3" fillId="0" borderId="54" xfId="11" applyNumberFormat="1" applyFont="1" applyFill="1" applyBorder="1" applyAlignment="1" applyProtection="1">
      <alignment vertical="center"/>
    </xf>
    <xf numFmtId="0" fontId="17" fillId="0" borderId="0" xfId="0" applyFont="1" applyBorder="1" applyAlignment="1" applyProtection="1">
      <alignment vertical="center"/>
    </xf>
    <xf numFmtId="0" fontId="17" fillId="0" borderId="0" xfId="0" applyFont="1" applyAlignment="1" applyProtection="1">
      <alignment vertical="center"/>
    </xf>
    <xf numFmtId="38" fontId="3" fillId="0" borderId="88" xfId="11" applyFont="1" applyFill="1" applyBorder="1" applyAlignment="1" applyProtection="1">
      <alignment vertical="center"/>
    </xf>
    <xf numFmtId="0" fontId="3" fillId="0" borderId="0" xfId="8" applyFont="1" applyBorder="1" applyAlignment="1" applyProtection="1">
      <alignment horizontal="center" vertical="center"/>
    </xf>
    <xf numFmtId="38" fontId="3" fillId="0" borderId="0" xfId="11" applyFont="1" applyFill="1" applyBorder="1" applyAlignment="1" applyProtection="1">
      <alignment horizontal="right" vertical="center"/>
    </xf>
    <xf numFmtId="194" fontId="3" fillId="0" borderId="0" xfId="11" applyNumberFormat="1" applyFont="1" applyFill="1" applyBorder="1" applyAlignment="1" applyProtection="1">
      <alignment horizontal="right" vertical="center"/>
    </xf>
    <xf numFmtId="0" fontId="26" fillId="0" borderId="1" xfId="7" applyFont="1" applyBorder="1" applyAlignment="1" applyProtection="1">
      <alignment horizontal="distributed" vertical="center" wrapText="1"/>
    </xf>
    <xf numFmtId="0" fontId="26" fillId="0" borderId="8" xfId="7" applyFont="1" applyBorder="1" applyAlignment="1" applyProtection="1">
      <alignment horizontal="distributed" vertical="center"/>
    </xf>
    <xf numFmtId="49" fontId="26" fillId="12" borderId="10" xfId="7" applyNumberFormat="1" applyFont="1" applyFill="1" applyBorder="1" applyAlignment="1" applyProtection="1">
      <alignment horizontal="left" vertical="center" shrinkToFit="1"/>
      <protection locked="0"/>
    </xf>
    <xf numFmtId="0" fontId="26" fillId="12" borderId="52" xfId="7" applyNumberFormat="1" applyFont="1" applyFill="1" applyBorder="1" applyAlignment="1" applyProtection="1">
      <alignment horizontal="left" vertical="center" shrinkToFit="1"/>
      <protection locked="0"/>
    </xf>
    <xf numFmtId="0" fontId="26" fillId="12" borderId="53" xfId="7" applyNumberFormat="1" applyFont="1" applyFill="1" applyBorder="1" applyAlignment="1" applyProtection="1">
      <alignment horizontal="left" vertical="center" shrinkToFit="1"/>
      <protection locked="0"/>
    </xf>
    <xf numFmtId="49" fontId="26" fillId="0" borderId="12" xfId="7" applyNumberFormat="1" applyFont="1" applyBorder="1" applyAlignment="1" applyProtection="1">
      <alignment horizontal="center" vertical="center" shrinkToFit="1"/>
    </xf>
    <xf numFmtId="49" fontId="26" fillId="0" borderId="53" xfId="7" applyNumberFormat="1" applyFont="1" applyBorder="1" applyAlignment="1" applyProtection="1">
      <alignment horizontal="center" vertical="center" shrinkToFit="1"/>
    </xf>
    <xf numFmtId="0" fontId="42" fillId="0" borderId="9" xfId="7" applyNumberFormat="1" applyFont="1" applyBorder="1" applyAlignment="1" applyProtection="1">
      <alignment horizontal="center" vertical="center" shrinkToFit="1"/>
    </xf>
    <xf numFmtId="0" fontId="42" fillId="0" borderId="10" xfId="7" applyNumberFormat="1" applyFont="1" applyBorder="1" applyAlignment="1" applyProtection="1">
      <alignment horizontal="center" vertical="center" shrinkToFit="1"/>
    </xf>
    <xf numFmtId="0" fontId="42" fillId="0" borderId="11" xfId="7" applyNumberFormat="1" applyFont="1" applyBorder="1" applyAlignment="1" applyProtection="1">
      <alignment horizontal="center" vertical="center" shrinkToFit="1"/>
    </xf>
    <xf numFmtId="0" fontId="26" fillId="0" borderId="1" xfId="7" applyFont="1" applyBorder="1" applyAlignment="1" applyProtection="1">
      <alignment horizontal="distributed" vertical="center"/>
    </xf>
    <xf numFmtId="0" fontId="26" fillId="0" borderId="6" xfId="7" applyFont="1" applyBorder="1" applyAlignment="1" applyProtection="1">
      <alignment horizontal="distributed" vertical="center"/>
    </xf>
    <xf numFmtId="49" fontId="26" fillId="12" borderId="64" xfId="7" applyNumberFormat="1" applyFont="1" applyFill="1" applyBorder="1" applyAlignment="1" applyProtection="1">
      <alignment horizontal="left" vertical="center" shrinkToFit="1"/>
      <protection locked="0"/>
    </xf>
    <xf numFmtId="49" fontId="26" fillId="12" borderId="69" xfId="7" applyNumberFormat="1" applyFont="1" applyFill="1" applyBorder="1" applyAlignment="1" applyProtection="1">
      <alignment horizontal="left" vertical="center" shrinkToFit="1"/>
      <protection locked="0"/>
    </xf>
    <xf numFmtId="49" fontId="26" fillId="12" borderId="70" xfId="7" applyNumberFormat="1" applyFont="1" applyFill="1" applyBorder="1" applyAlignment="1" applyProtection="1">
      <alignment horizontal="left" vertical="center" shrinkToFit="1"/>
      <protection locked="0"/>
    </xf>
    <xf numFmtId="49" fontId="26" fillId="12" borderId="8" xfId="7" applyNumberFormat="1" applyFont="1" applyFill="1" applyBorder="1" applyAlignment="1" applyProtection="1">
      <alignment horizontal="left" vertical="center" shrinkToFit="1"/>
      <protection locked="0"/>
    </xf>
    <xf numFmtId="49" fontId="26" fillId="12" borderId="52" xfId="7" applyNumberFormat="1" applyFont="1" applyFill="1" applyBorder="1" applyAlignment="1" applyProtection="1">
      <alignment horizontal="left" vertical="center" shrinkToFit="1"/>
      <protection locked="0"/>
    </xf>
    <xf numFmtId="49" fontId="26" fillId="12" borderId="53" xfId="7" applyNumberFormat="1" applyFont="1" applyFill="1" applyBorder="1" applyAlignment="1" applyProtection="1">
      <alignment horizontal="left" vertical="center" shrinkToFit="1"/>
      <protection locked="0"/>
    </xf>
    <xf numFmtId="0" fontId="26" fillId="12" borderId="65" xfId="7" applyFont="1" applyFill="1" applyBorder="1" applyAlignment="1" applyProtection="1">
      <alignment horizontal="left" vertical="center" shrinkToFit="1"/>
      <protection locked="0"/>
    </xf>
    <xf numFmtId="0" fontId="26" fillId="12" borderId="68" xfId="7" applyFont="1" applyFill="1" applyBorder="1" applyAlignment="1" applyProtection="1">
      <alignment horizontal="left" vertical="center" shrinkToFit="1"/>
      <protection locked="0"/>
    </xf>
    <xf numFmtId="0" fontId="26" fillId="12" borderId="66" xfId="7" applyFont="1" applyFill="1" applyBorder="1" applyAlignment="1" applyProtection="1">
      <alignment horizontal="left" vertical="center" shrinkToFit="1"/>
      <protection locked="0"/>
    </xf>
    <xf numFmtId="0" fontId="26" fillId="12" borderId="67" xfId="7" applyFont="1" applyFill="1" applyBorder="1" applyAlignment="1" applyProtection="1">
      <alignment horizontal="left" vertical="center" shrinkToFit="1"/>
      <protection locked="0"/>
    </xf>
    <xf numFmtId="49" fontId="26" fillId="0" borderId="12" xfId="7" applyNumberFormat="1" applyFont="1" applyBorder="1" applyAlignment="1" applyProtection="1">
      <alignment horizontal="center" vertical="center"/>
    </xf>
    <xf numFmtId="49" fontId="26" fillId="0" borderId="52" xfId="7" applyNumberFormat="1" applyFont="1" applyBorder="1" applyAlignment="1" applyProtection="1">
      <alignment horizontal="center" vertical="center"/>
    </xf>
    <xf numFmtId="49" fontId="26" fillId="0" borderId="53" xfId="7" applyNumberFormat="1" applyFont="1" applyBorder="1" applyAlignment="1" applyProtection="1">
      <alignment horizontal="center" vertical="center"/>
    </xf>
    <xf numFmtId="0" fontId="26" fillId="0" borderId="2" xfId="7" applyNumberFormat="1" applyFont="1" applyBorder="1" applyAlignment="1" applyProtection="1">
      <alignment horizontal="center" vertical="center" shrinkToFit="1"/>
    </xf>
    <xf numFmtId="0" fontId="26" fillId="0" borderId="3" xfId="7" applyNumberFormat="1" applyFont="1" applyBorder="1" applyAlignment="1" applyProtection="1">
      <alignment horizontal="center" vertical="center" shrinkToFit="1"/>
    </xf>
    <xf numFmtId="0" fontId="26" fillId="0" borderId="4" xfId="7" applyNumberFormat="1" applyFont="1" applyBorder="1" applyAlignment="1" applyProtection="1">
      <alignment horizontal="center" vertical="center" shrinkToFit="1"/>
    </xf>
    <xf numFmtId="49" fontId="26" fillId="12" borderId="13" xfId="7" applyNumberFormat="1" applyFont="1" applyFill="1" applyBorder="1" applyAlignment="1" applyProtection="1">
      <alignment horizontal="left" vertical="center"/>
      <protection locked="0"/>
    </xf>
    <xf numFmtId="0" fontId="34" fillId="12" borderId="12" xfId="9" applyNumberFormat="1" applyFont="1" applyFill="1" applyBorder="1" applyAlignment="1" applyProtection="1">
      <alignment horizontal="left" vertical="center" shrinkToFit="1"/>
      <protection locked="0"/>
    </xf>
    <xf numFmtId="0" fontId="34" fillId="12" borderId="52" xfId="9" applyNumberFormat="1" applyFont="1" applyFill="1" applyBorder="1" applyAlignment="1" applyProtection="1">
      <alignment horizontal="left" vertical="center" shrinkToFit="1"/>
      <protection locked="0"/>
    </xf>
    <xf numFmtId="0" fontId="34" fillId="12" borderId="53" xfId="9" applyNumberFormat="1" applyFont="1" applyFill="1" applyBorder="1" applyAlignment="1" applyProtection="1">
      <alignment horizontal="left" vertical="center" shrinkToFit="1"/>
      <protection locked="0"/>
    </xf>
    <xf numFmtId="0" fontId="26" fillId="0" borderId="12" xfId="7" applyFont="1" applyBorder="1" applyAlignment="1" applyProtection="1">
      <alignment horizontal="center" vertical="center"/>
    </xf>
    <xf numFmtId="0" fontId="26" fillId="0" borderId="53" xfId="7" applyFont="1" applyBorder="1" applyAlignment="1" applyProtection="1">
      <alignment horizontal="center" vertical="center"/>
    </xf>
    <xf numFmtId="49" fontId="26" fillId="12" borderId="12" xfId="7" applyNumberFormat="1" applyFont="1" applyFill="1" applyBorder="1" applyAlignment="1" applyProtection="1">
      <alignment horizontal="center" vertical="center" shrinkToFit="1"/>
      <protection locked="0"/>
    </xf>
    <xf numFmtId="49" fontId="26" fillId="12" borderId="52" xfId="7" applyNumberFormat="1" applyFont="1" applyFill="1" applyBorder="1" applyAlignment="1" applyProtection="1">
      <alignment horizontal="center" vertical="center" shrinkToFit="1"/>
      <protection locked="0"/>
    </xf>
    <xf numFmtId="49" fontId="26" fillId="12" borderId="53" xfId="7" applyNumberFormat="1" applyFont="1" applyFill="1" applyBorder="1" applyAlignment="1" applyProtection="1">
      <alignment horizontal="center" vertical="center" shrinkToFit="1"/>
      <protection locked="0"/>
    </xf>
    <xf numFmtId="49" fontId="26" fillId="12" borderId="13" xfId="7" applyNumberFormat="1" applyFont="1" applyFill="1" applyBorder="1" applyAlignment="1" applyProtection="1">
      <alignment horizontal="center" vertical="center" shrinkToFit="1"/>
      <protection locked="0"/>
    </xf>
    <xf numFmtId="49" fontId="26" fillId="12" borderId="13" xfId="7" applyNumberFormat="1" applyFont="1" applyFill="1" applyBorder="1" applyAlignment="1" applyProtection="1">
      <alignment horizontal="center" vertical="center"/>
      <protection locked="0"/>
    </xf>
    <xf numFmtId="49" fontId="26" fillId="12" borderId="12" xfId="7" applyNumberFormat="1" applyFont="1" applyFill="1" applyBorder="1" applyAlignment="1" applyProtection="1">
      <alignment horizontal="center" vertical="center"/>
      <protection locked="0"/>
    </xf>
    <xf numFmtId="49" fontId="26" fillId="12" borderId="52" xfId="7" applyNumberFormat="1" applyFont="1" applyFill="1" applyBorder="1" applyAlignment="1" applyProtection="1">
      <alignment horizontal="center" vertical="center"/>
      <protection locked="0"/>
    </xf>
    <xf numFmtId="49" fontId="26" fillId="12" borderId="53" xfId="7" applyNumberFormat="1" applyFont="1" applyFill="1" applyBorder="1" applyAlignment="1" applyProtection="1">
      <alignment horizontal="center" vertical="center"/>
      <protection locked="0"/>
    </xf>
    <xf numFmtId="187" fontId="18" fillId="0" borderId="12" xfId="7" applyNumberFormat="1" applyFont="1" applyBorder="1" applyAlignment="1" applyProtection="1">
      <alignment horizontal="center" vertical="center"/>
    </xf>
    <xf numFmtId="187" fontId="18" fillId="0" borderId="52" xfId="7" applyNumberFormat="1" applyFont="1" applyBorder="1" applyAlignment="1" applyProtection="1">
      <alignment horizontal="center" vertical="center"/>
    </xf>
    <xf numFmtId="187" fontId="18" fillId="0" borderId="53" xfId="7" applyNumberFormat="1" applyFont="1" applyBorder="1" applyAlignment="1" applyProtection="1">
      <alignment horizontal="center" vertical="center"/>
    </xf>
    <xf numFmtId="0" fontId="26" fillId="0" borderId="52" xfId="7" applyFont="1" applyBorder="1" applyAlignment="1" applyProtection="1">
      <alignment horizontal="center" vertical="center"/>
    </xf>
    <xf numFmtId="187" fontId="26" fillId="0" borderId="12" xfId="7" applyNumberFormat="1" applyFont="1" applyBorder="1" applyAlignment="1" applyProtection="1">
      <alignment horizontal="center" vertical="center"/>
    </xf>
    <xf numFmtId="187" fontId="26" fillId="0" borderId="53" xfId="7" applyNumberFormat="1" applyFont="1" applyBorder="1" applyAlignment="1" applyProtection="1">
      <alignment horizontal="center" vertical="center"/>
    </xf>
    <xf numFmtId="38" fontId="45" fillId="0" borderId="1" xfId="11" applyFont="1" applyFill="1" applyBorder="1" applyAlignment="1" applyProtection="1">
      <alignment horizontal="right" vertical="center" wrapText="1"/>
    </xf>
    <xf numFmtId="38" fontId="45" fillId="0" borderId="6" xfId="11" applyFont="1" applyFill="1" applyBorder="1" applyAlignment="1" applyProtection="1">
      <alignment horizontal="right" vertical="center" wrapText="1"/>
    </xf>
    <xf numFmtId="38" fontId="45" fillId="0" borderId="8" xfId="11" applyFont="1" applyFill="1" applyBorder="1" applyAlignment="1" applyProtection="1">
      <alignment horizontal="right" vertical="center" wrapText="1"/>
    </xf>
    <xf numFmtId="188" fontId="6" fillId="0" borderId="10" xfId="0" applyNumberFormat="1" applyFont="1" applyBorder="1" applyAlignment="1" applyProtection="1">
      <alignment horizontal="center" vertical="center" shrinkToFit="1"/>
    </xf>
    <xf numFmtId="0" fontId="3" fillId="0" borderId="9" xfId="8" applyFont="1" applyBorder="1" applyAlignment="1" applyProtection="1">
      <alignment horizontal="center" vertical="center"/>
    </xf>
    <xf numFmtId="0" fontId="3" fillId="0" borderId="11" xfId="8"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38" fontId="3" fillId="0" borderId="1" xfId="11" applyFont="1" applyFill="1" applyBorder="1" applyAlignment="1" applyProtection="1">
      <alignment horizontal="center" vertical="center"/>
    </xf>
    <xf numFmtId="38" fontId="3" fillId="0" borderId="8" xfId="11" applyFont="1" applyFill="1" applyBorder="1" applyAlignment="1" applyProtection="1">
      <alignment horizontal="center" vertical="center"/>
    </xf>
    <xf numFmtId="0" fontId="3" fillId="0" borderId="2" xfId="8" quotePrefix="1" applyFont="1" applyBorder="1" applyAlignment="1" applyProtection="1">
      <alignment horizontal="center" vertical="center"/>
    </xf>
    <xf numFmtId="0" fontId="3" fillId="0" borderId="5" xfId="8" quotePrefix="1" applyFont="1" applyBorder="1" applyAlignment="1" applyProtection="1">
      <alignment horizontal="center" vertical="center"/>
    </xf>
    <xf numFmtId="38" fontId="3" fillId="12" borderId="1" xfId="11" applyFont="1" applyFill="1" applyBorder="1" applyAlignment="1" applyProtection="1">
      <alignment vertical="center"/>
      <protection locked="0"/>
    </xf>
    <xf numFmtId="38" fontId="3" fillId="12" borderId="6" xfId="11" applyFont="1" applyFill="1" applyBorder="1" applyAlignment="1" applyProtection="1">
      <alignment vertical="center"/>
      <protection locked="0"/>
    </xf>
    <xf numFmtId="38" fontId="3" fillId="12" borderId="8" xfId="11" applyFont="1" applyFill="1" applyBorder="1" applyAlignment="1" applyProtection="1">
      <alignment vertical="center"/>
      <protection locked="0"/>
    </xf>
    <xf numFmtId="0" fontId="3" fillId="0" borderId="2" xfId="8" applyFont="1" applyBorder="1" applyAlignment="1" applyProtection="1">
      <alignment horizontal="center" vertical="center"/>
    </xf>
    <xf numFmtId="0" fontId="3" fillId="0" borderId="4" xfId="8" applyFont="1" applyBorder="1" applyAlignment="1" applyProtection="1">
      <alignment horizontal="center" vertical="center"/>
    </xf>
    <xf numFmtId="0" fontId="3" fillId="0" borderId="5" xfId="8" applyFont="1" applyBorder="1" applyAlignment="1" applyProtection="1">
      <alignment horizontal="center" vertical="center"/>
    </xf>
    <xf numFmtId="0" fontId="3" fillId="0" borderId="7" xfId="8" applyFont="1" applyBorder="1" applyAlignment="1" applyProtection="1">
      <alignment horizontal="center" vertical="center"/>
    </xf>
    <xf numFmtId="0" fontId="3" fillId="0" borderId="52" xfId="8" applyFont="1" applyBorder="1" applyAlignment="1" applyProtection="1">
      <alignment horizontal="center"/>
    </xf>
    <xf numFmtId="0" fontId="3" fillId="0" borderId="53" xfId="8" applyFont="1" applyBorder="1" applyAlignment="1" applyProtection="1">
      <alignment horizontal="center"/>
    </xf>
    <xf numFmtId="0" fontId="3" fillId="0" borderId="12" xfId="8" applyFont="1" applyBorder="1" applyAlignment="1" applyProtection="1">
      <alignment horizontal="center"/>
    </xf>
    <xf numFmtId="38" fontId="3" fillId="0" borderId="1" xfId="11" applyFont="1" applyFill="1" applyBorder="1" applyAlignment="1" applyProtection="1">
      <alignment horizontal="center" vertical="center" wrapText="1"/>
    </xf>
    <xf numFmtId="38" fontId="3" fillId="0" borderId="8" xfId="11" applyFont="1" applyFill="1" applyBorder="1" applyAlignment="1" applyProtection="1">
      <alignment horizontal="center" vertical="center" wrapText="1"/>
    </xf>
    <xf numFmtId="40" fontId="3" fillId="0" borderId="12" xfId="11" applyNumberFormat="1" applyFont="1" applyFill="1" applyBorder="1" applyAlignment="1" applyProtection="1">
      <alignment horizontal="center" vertical="center" wrapText="1"/>
    </xf>
    <xf numFmtId="40" fontId="3" fillId="0" borderId="52" xfId="11" applyNumberFormat="1" applyFont="1" applyFill="1" applyBorder="1" applyAlignment="1" applyProtection="1">
      <alignment horizontal="center" vertical="center" wrapText="1"/>
    </xf>
    <xf numFmtId="40" fontId="3" fillId="0" borderId="53" xfId="11" applyNumberFormat="1" applyFont="1" applyFill="1" applyBorder="1" applyAlignment="1" applyProtection="1">
      <alignment horizontal="center" vertical="center" wrapText="1"/>
    </xf>
    <xf numFmtId="38" fontId="3" fillId="0" borderId="1" xfId="11" applyFont="1" applyFill="1" applyBorder="1" applyAlignment="1" applyProtection="1">
      <alignment horizontal="right" vertical="center"/>
    </xf>
    <xf numFmtId="38" fontId="3" fillId="0" borderId="6" xfId="11" applyFont="1" applyFill="1" applyBorder="1" applyAlignment="1" applyProtection="1">
      <alignment horizontal="right" vertical="center"/>
    </xf>
    <xf numFmtId="38" fontId="3" fillId="0" borderId="8" xfId="11" applyFont="1" applyFill="1" applyBorder="1" applyAlignment="1" applyProtection="1">
      <alignment horizontal="right" vertical="center"/>
    </xf>
    <xf numFmtId="184" fontId="7" fillId="0" borderId="44" xfId="0" applyNumberFormat="1" applyFont="1" applyBorder="1" applyAlignment="1" applyProtection="1">
      <alignment vertical="center" shrinkToFit="1"/>
    </xf>
    <xf numFmtId="184" fontId="7" fillId="0" borderId="46" xfId="0" applyNumberFormat="1" applyFont="1" applyBorder="1" applyAlignment="1" applyProtection="1">
      <alignment vertical="center" shrinkToFit="1"/>
    </xf>
    <xf numFmtId="184" fontId="7" fillId="0" borderId="48" xfId="0" applyNumberFormat="1" applyFont="1" applyBorder="1" applyAlignment="1" applyProtection="1">
      <alignment vertical="center" shrinkToFit="1"/>
    </xf>
    <xf numFmtId="184" fontId="7" fillId="5" borderId="44" xfId="0" applyNumberFormat="1" applyFont="1" applyFill="1" applyBorder="1" applyAlignment="1" applyProtection="1">
      <alignment vertical="center" shrinkToFit="1"/>
    </xf>
    <xf numFmtId="184" fontId="7" fillId="5" borderId="46" xfId="0" applyNumberFormat="1" applyFont="1" applyFill="1" applyBorder="1" applyAlignment="1" applyProtection="1">
      <alignment vertical="center" shrinkToFit="1"/>
    </xf>
    <xf numFmtId="184" fontId="7" fillId="5" borderId="48" xfId="0" applyNumberFormat="1" applyFont="1" applyFill="1" applyBorder="1" applyAlignment="1" applyProtection="1">
      <alignment vertical="center" shrinkToFit="1"/>
    </xf>
    <xf numFmtId="0" fontId="7" fillId="0" borderId="13"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19" xfId="0" applyFont="1" applyBorder="1" applyAlignment="1" applyProtection="1">
      <alignment horizontal="center" vertical="center" textRotation="255" wrapText="1"/>
    </xf>
    <xf numFmtId="0" fontId="7" fillId="0" borderId="27" xfId="0" applyFont="1" applyBorder="1" applyAlignment="1" applyProtection="1">
      <alignment horizontal="center" vertical="center" textRotation="255" wrapText="1"/>
    </xf>
    <xf numFmtId="0" fontId="7" fillId="0" borderId="0"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15" xfId="0" applyFont="1" applyBorder="1" applyAlignment="1" applyProtection="1">
      <alignment horizontal="center" vertical="center" textRotation="255" wrapText="1"/>
    </xf>
    <xf numFmtId="0" fontId="7" fillId="0" borderId="21" xfId="0" applyFont="1" applyBorder="1" applyAlignment="1" applyProtection="1">
      <alignment horizontal="center" vertical="center" textRotation="255" wrapText="1"/>
    </xf>
    <xf numFmtId="0" fontId="7" fillId="0" borderId="22" xfId="0" applyFont="1" applyBorder="1" applyAlignment="1" applyProtection="1">
      <alignment horizontal="center" vertical="center" wrapText="1"/>
    </xf>
    <xf numFmtId="0" fontId="7" fillId="0" borderId="37" xfId="0" applyFont="1" applyBorder="1" applyAlignment="1" applyProtection="1">
      <alignment horizontal="center" vertical="center" wrapText="1"/>
    </xf>
    <xf numFmtId="0" fontId="7" fillId="0" borderId="0" xfId="0" applyFont="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24" xfId="0" applyFont="1" applyBorder="1" applyAlignment="1" applyProtection="1">
      <alignment horizontal="center" vertical="center" textRotation="255" wrapText="1"/>
    </xf>
    <xf numFmtId="0" fontId="7" fillId="0" borderId="13" xfId="0" applyFont="1" applyBorder="1" applyAlignment="1" applyProtection="1">
      <alignment horizontal="center" vertical="center" textRotation="255" wrapText="1"/>
    </xf>
    <xf numFmtId="184" fontId="7" fillId="0" borderId="43" xfId="0" applyNumberFormat="1" applyFont="1" applyBorder="1" applyAlignment="1" applyProtection="1">
      <alignment vertical="center" shrinkToFit="1"/>
    </xf>
    <xf numFmtId="184" fontId="7" fillId="0" borderId="45" xfId="0" applyNumberFormat="1" applyFont="1" applyBorder="1" applyAlignment="1" applyProtection="1">
      <alignment vertical="center" shrinkToFit="1"/>
    </xf>
    <xf numFmtId="184" fontId="7" fillId="0" borderId="47" xfId="0" applyNumberFormat="1" applyFont="1" applyBorder="1" applyAlignment="1" applyProtection="1">
      <alignment vertical="center" shrinkToFit="1"/>
    </xf>
    <xf numFmtId="0" fontId="7" fillId="0" borderId="16" xfId="0" applyFont="1" applyBorder="1" applyAlignment="1" applyProtection="1">
      <alignment horizontal="left" vertical="center" wrapText="1"/>
    </xf>
    <xf numFmtId="0" fontId="7" fillId="0" borderId="31" xfId="0" applyFont="1" applyBorder="1" applyAlignment="1" applyProtection="1">
      <alignment horizontal="left" vertical="center" wrapText="1"/>
    </xf>
    <xf numFmtId="0" fontId="7" fillId="0" borderId="15"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23"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184" fontId="7" fillId="5" borderId="43" xfId="0" applyNumberFormat="1" applyFont="1" applyFill="1" applyBorder="1" applyAlignment="1" applyProtection="1">
      <alignment vertical="center" shrinkToFit="1"/>
    </xf>
    <xf numFmtId="184" fontId="7" fillId="5" borderId="45" xfId="0" applyNumberFormat="1" applyFont="1" applyFill="1" applyBorder="1" applyAlignment="1" applyProtection="1">
      <alignment vertical="center" shrinkToFit="1"/>
    </xf>
    <xf numFmtId="184" fontId="7" fillId="5" borderId="47" xfId="0" applyNumberFormat="1" applyFont="1" applyFill="1" applyBorder="1" applyAlignment="1" applyProtection="1">
      <alignment vertical="center" shrinkToFit="1"/>
    </xf>
    <xf numFmtId="0" fontId="7" fillId="0" borderId="12"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9" fillId="0" borderId="0" xfId="0" applyFont="1" applyAlignment="1" applyProtection="1">
      <alignment horizontal="center" vertical="center"/>
    </xf>
    <xf numFmtId="0" fontId="11" fillId="0" borderId="41" xfId="0" applyFont="1" applyFill="1" applyBorder="1" applyAlignment="1" applyProtection="1">
      <alignment horizontal="left" vertical="center" shrinkToFit="1"/>
    </xf>
    <xf numFmtId="0" fontId="11" fillId="0" borderId="39" xfId="0" applyFont="1" applyFill="1" applyBorder="1" applyAlignment="1" applyProtection="1">
      <alignment horizontal="left" vertical="center" shrinkToFit="1"/>
    </xf>
    <xf numFmtId="0" fontId="7" fillId="4" borderId="58" xfId="0" applyFont="1" applyFill="1" applyBorder="1" applyAlignment="1" applyProtection="1">
      <alignment horizontal="right" vertical="center" wrapText="1"/>
    </xf>
    <xf numFmtId="0" fontId="7" fillId="4" borderId="52" xfId="0" applyFont="1" applyFill="1" applyBorder="1" applyAlignment="1" applyProtection="1">
      <alignment horizontal="right" vertical="center" wrapText="1"/>
    </xf>
    <xf numFmtId="0" fontId="7" fillId="0" borderId="38"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4" borderId="12" xfId="0" applyFont="1" applyFill="1" applyBorder="1" applyAlignment="1" applyProtection="1">
      <alignment horizontal="right" vertical="center" wrapText="1"/>
    </xf>
    <xf numFmtId="0" fontId="17" fillId="0" borderId="13" xfId="0" applyFont="1" applyFill="1" applyBorder="1" applyAlignment="1" applyProtection="1">
      <alignment horizontal="center" vertical="center" wrapText="1"/>
    </xf>
    <xf numFmtId="0" fontId="17" fillId="0" borderId="13" xfId="0" applyFont="1" applyFill="1" applyBorder="1" applyAlignment="1" applyProtection="1">
      <alignment horizontal="left" vertical="center"/>
    </xf>
    <xf numFmtId="0" fontId="17" fillId="0" borderId="13"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0" fontId="17" fillId="0" borderId="53" xfId="0" applyFont="1" applyFill="1" applyBorder="1" applyAlignment="1" applyProtection="1">
      <alignment horizontal="center" vertical="center"/>
    </xf>
    <xf numFmtId="0" fontId="17" fillId="0" borderId="13" xfId="0" applyFont="1" applyFill="1" applyBorder="1" applyAlignment="1" applyProtection="1">
      <alignment vertical="center"/>
    </xf>
    <xf numFmtId="0" fontId="15" fillId="0" borderId="0" xfId="0" applyFont="1" applyAlignment="1" applyProtection="1">
      <alignment horizontal="center" vertical="center"/>
    </xf>
    <xf numFmtId="0" fontId="17" fillId="0" borderId="13" xfId="0" applyFont="1" applyBorder="1" applyAlignment="1" applyProtection="1">
      <alignment horizontal="left" vertical="center"/>
    </xf>
    <xf numFmtId="188" fontId="17" fillId="0" borderId="13" xfId="0" applyNumberFormat="1" applyFont="1" applyFill="1" applyBorder="1" applyAlignment="1" applyProtection="1">
      <alignment horizontal="left" vertical="center" shrinkToFit="1"/>
    </xf>
    <xf numFmtId="0" fontId="17" fillId="0" borderId="52" xfId="0" applyFont="1" applyBorder="1" applyAlignment="1" applyProtection="1">
      <alignment horizontal="left" vertical="center"/>
    </xf>
    <xf numFmtId="0" fontId="17" fillId="0" borderId="53" xfId="0" applyFont="1" applyBorder="1" applyAlignment="1" applyProtection="1">
      <alignment horizontal="left" vertical="center"/>
    </xf>
    <xf numFmtId="188" fontId="17" fillId="0" borderId="12" xfId="0" applyNumberFormat="1" applyFont="1" applyFill="1" applyBorder="1" applyAlignment="1" applyProtection="1">
      <alignment horizontal="left" vertical="center" shrinkToFit="1"/>
    </xf>
    <xf numFmtId="188" fontId="17" fillId="0" borderId="52" xfId="0" applyNumberFormat="1" applyFont="1" applyFill="1" applyBorder="1" applyAlignment="1" applyProtection="1">
      <alignment horizontal="left" vertical="center" shrinkToFit="1"/>
    </xf>
    <xf numFmtId="188" fontId="17" fillId="0" borderId="53" xfId="0" applyNumberFormat="1" applyFont="1" applyFill="1" applyBorder="1" applyAlignment="1" applyProtection="1">
      <alignment horizontal="left" vertical="center" shrinkToFit="1"/>
    </xf>
    <xf numFmtId="0" fontId="17" fillId="0" borderId="12" xfId="0" applyFont="1" applyFill="1" applyBorder="1" applyAlignment="1" applyProtection="1">
      <alignment horizontal="left" vertical="center"/>
    </xf>
    <xf numFmtId="0" fontId="17" fillId="0" borderId="52" xfId="0" applyFont="1" applyFill="1" applyBorder="1" applyAlignment="1" applyProtection="1">
      <alignment horizontal="left" vertical="center"/>
    </xf>
    <xf numFmtId="0" fontId="17" fillId="0" borderId="53" xfId="0" applyFont="1" applyFill="1" applyBorder="1" applyAlignment="1" applyProtection="1">
      <alignment horizontal="left" vertical="center"/>
    </xf>
    <xf numFmtId="0" fontId="17" fillId="0" borderId="1"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xf>
    <xf numFmtId="0" fontId="17" fillId="12" borderId="13" xfId="0" applyFont="1" applyFill="1" applyBorder="1" applyAlignment="1" applyProtection="1">
      <alignment horizontal="center" vertical="center"/>
      <protection locked="0"/>
    </xf>
    <xf numFmtId="0" fontId="17" fillId="12" borderId="12" xfId="0" applyFont="1" applyFill="1" applyBorder="1" applyAlignment="1" applyProtection="1">
      <alignment horizontal="center" vertical="center"/>
      <protection locked="0"/>
    </xf>
    <xf numFmtId="0" fontId="17" fillId="0" borderId="52" xfId="0" applyFont="1" applyFill="1" applyBorder="1" applyAlignment="1" applyProtection="1">
      <alignment horizontal="center" vertical="center"/>
    </xf>
    <xf numFmtId="0" fontId="17" fillId="12" borderId="52" xfId="0" applyFont="1" applyFill="1" applyBorder="1" applyAlignment="1" applyProtection="1">
      <alignment horizontal="center" vertical="center"/>
      <protection locked="0"/>
    </xf>
    <xf numFmtId="0" fontId="17" fillId="12" borderId="53"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wrapText="1"/>
    </xf>
    <xf numFmtId="0" fontId="17" fillId="0" borderId="53" xfId="0" applyFont="1" applyFill="1" applyBorder="1" applyAlignment="1" applyProtection="1">
      <alignment horizontal="center" vertical="center" wrapText="1"/>
    </xf>
    <xf numFmtId="179" fontId="17" fillId="12" borderId="12" xfId="0" applyNumberFormat="1" applyFont="1" applyFill="1" applyBorder="1" applyAlignment="1" applyProtection="1">
      <alignment horizontal="right" vertical="center"/>
      <protection locked="0"/>
    </xf>
    <xf numFmtId="179" fontId="17" fillId="12" borderId="53" xfId="0" applyNumberFormat="1" applyFont="1" applyFill="1" applyBorder="1" applyAlignment="1" applyProtection="1">
      <alignment horizontal="right" vertical="center"/>
      <protection locked="0"/>
    </xf>
    <xf numFmtId="0" fontId="17" fillId="0" borderId="12" xfId="0" applyFont="1" applyFill="1" applyBorder="1" applyAlignment="1" applyProtection="1">
      <alignment horizontal="left" vertical="center" wrapText="1"/>
    </xf>
    <xf numFmtId="0" fontId="17" fillId="0" borderId="52" xfId="0" applyFont="1" applyFill="1" applyBorder="1" applyAlignment="1" applyProtection="1">
      <alignment horizontal="left" vertical="center" wrapText="1"/>
    </xf>
    <xf numFmtId="0" fontId="17" fillId="0" borderId="53" xfId="0" applyFont="1" applyFill="1" applyBorder="1" applyAlignment="1" applyProtection="1">
      <alignment horizontal="left" vertical="center" wrapText="1"/>
    </xf>
    <xf numFmtId="0" fontId="17" fillId="0" borderId="12" xfId="0" applyFont="1" applyBorder="1" applyAlignment="1" applyProtection="1">
      <alignment horizontal="left" vertical="center" wrapText="1"/>
    </xf>
    <xf numFmtId="0" fontId="17" fillId="0" borderId="52" xfId="0" applyFont="1" applyBorder="1" applyAlignment="1" applyProtection="1">
      <alignment horizontal="left" vertical="center" wrapText="1"/>
    </xf>
    <xf numFmtId="0" fontId="17" fillId="0" borderId="53" xfId="0" applyFont="1" applyBorder="1" applyAlignment="1" applyProtection="1">
      <alignment horizontal="left" vertical="center" wrapText="1"/>
    </xf>
    <xf numFmtId="185" fontId="17" fillId="12" borderId="12" xfId="0" applyNumberFormat="1" applyFont="1" applyFill="1" applyBorder="1" applyAlignment="1" applyProtection="1">
      <alignment horizontal="center" vertical="center"/>
      <protection locked="0"/>
    </xf>
    <xf numFmtId="185" fontId="17" fillId="12" borderId="52" xfId="0" applyNumberFormat="1" applyFont="1" applyFill="1" applyBorder="1" applyAlignment="1" applyProtection="1">
      <alignment horizontal="center" vertical="center"/>
      <protection locked="0"/>
    </xf>
    <xf numFmtId="185" fontId="17" fillId="12" borderId="53" xfId="0" applyNumberFormat="1" applyFont="1" applyFill="1" applyBorder="1" applyAlignment="1" applyProtection="1">
      <alignment horizontal="center" vertical="center"/>
      <protection locked="0"/>
    </xf>
    <xf numFmtId="0" fontId="17" fillId="12" borderId="2" xfId="0" applyFont="1" applyFill="1" applyBorder="1" applyAlignment="1" applyProtection="1">
      <alignment vertical="top" wrapText="1"/>
      <protection locked="0"/>
    </xf>
    <xf numFmtId="0" fontId="17" fillId="12" borderId="3" xfId="0" applyFont="1" applyFill="1" applyBorder="1" applyAlignment="1" applyProtection="1">
      <alignment vertical="top" wrapText="1"/>
      <protection locked="0"/>
    </xf>
    <xf numFmtId="0" fontId="17" fillId="12" borderId="4" xfId="0" applyFont="1" applyFill="1" applyBorder="1" applyAlignment="1" applyProtection="1">
      <alignment vertical="top" wrapText="1"/>
      <protection locked="0"/>
    </xf>
    <xf numFmtId="0" fontId="17" fillId="12" borderId="5" xfId="0" applyFont="1" applyFill="1" applyBorder="1" applyAlignment="1" applyProtection="1">
      <alignment vertical="top" wrapText="1"/>
      <protection locked="0"/>
    </xf>
    <xf numFmtId="0" fontId="17" fillId="12" borderId="0" xfId="0" applyFont="1" applyFill="1" applyAlignment="1" applyProtection="1">
      <alignment vertical="top" wrapText="1"/>
      <protection locked="0"/>
    </xf>
    <xf numFmtId="0" fontId="17" fillId="12" borderId="7" xfId="0" applyFont="1" applyFill="1" applyBorder="1" applyAlignment="1" applyProtection="1">
      <alignment vertical="top" wrapText="1"/>
      <protection locked="0"/>
    </xf>
    <xf numFmtId="0" fontId="17" fillId="12" borderId="9" xfId="0" applyFont="1" applyFill="1" applyBorder="1" applyAlignment="1" applyProtection="1">
      <alignment vertical="top" wrapText="1"/>
      <protection locked="0"/>
    </xf>
    <xf numFmtId="0" fontId="17" fillId="12" borderId="10" xfId="0" applyFont="1" applyFill="1" applyBorder="1" applyAlignment="1" applyProtection="1">
      <alignment vertical="top" wrapText="1"/>
      <protection locked="0"/>
    </xf>
    <xf numFmtId="0" fontId="17" fillId="12" borderId="11" xfId="0" applyFont="1" applyFill="1" applyBorder="1" applyAlignment="1" applyProtection="1">
      <alignment vertical="top" wrapText="1"/>
      <protection locked="0"/>
    </xf>
    <xf numFmtId="0" fontId="17" fillId="0" borderId="10" xfId="0" applyFont="1" applyFill="1" applyBorder="1" applyAlignment="1" applyProtection="1">
      <alignment horizontal="left" vertical="center"/>
    </xf>
    <xf numFmtId="179" fontId="17" fillId="5" borderId="12" xfId="0" applyNumberFormat="1" applyFont="1" applyFill="1" applyBorder="1" applyAlignment="1" applyProtection="1">
      <alignment horizontal="center" vertical="center"/>
    </xf>
    <xf numFmtId="179" fontId="17" fillId="5" borderId="53" xfId="0" applyNumberFormat="1" applyFont="1" applyFill="1" applyBorder="1" applyAlignment="1" applyProtection="1">
      <alignment horizontal="center" vertical="center"/>
    </xf>
    <xf numFmtId="179" fontId="17" fillId="12" borderId="12" xfId="0" applyNumberFormat="1" applyFont="1" applyFill="1" applyBorder="1" applyAlignment="1" applyProtection="1">
      <alignment horizontal="center" vertical="center"/>
      <protection locked="0"/>
    </xf>
    <xf numFmtId="179" fontId="17" fillId="12" borderId="53" xfId="0"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shrinkToFit="1"/>
    </xf>
    <xf numFmtId="0" fontId="17" fillId="5" borderId="9" xfId="0" applyFont="1" applyFill="1" applyBorder="1" applyAlignment="1" applyProtection="1">
      <alignment horizontal="center" vertical="center" wrapText="1" shrinkToFit="1"/>
    </xf>
    <xf numFmtId="179" fontId="17" fillId="5" borderId="12" xfId="0" applyNumberFormat="1" applyFont="1" applyFill="1" applyBorder="1" applyAlignment="1" applyProtection="1">
      <alignment horizontal="right" vertical="center"/>
    </xf>
    <xf numFmtId="179" fontId="17" fillId="5" borderId="53" xfId="0" applyNumberFormat="1" applyFont="1" applyFill="1" applyBorder="1" applyAlignment="1" applyProtection="1">
      <alignment horizontal="right" vertical="center"/>
    </xf>
    <xf numFmtId="0" fontId="17" fillId="0" borderId="2" xfId="0" applyFont="1" applyFill="1" applyBorder="1" applyAlignment="1" applyProtection="1">
      <alignment horizontal="center" vertical="center" wrapText="1" shrinkToFit="1"/>
    </xf>
    <xf numFmtId="0" fontId="17" fillId="0" borderId="9" xfId="0" applyFont="1" applyFill="1" applyBorder="1" applyAlignment="1" applyProtection="1">
      <alignment horizontal="center" vertical="center" wrapText="1" shrinkToFit="1"/>
    </xf>
    <xf numFmtId="0" fontId="17" fillId="0" borderId="13" xfId="0" applyFont="1" applyFill="1" applyBorder="1" applyAlignment="1" applyProtection="1">
      <alignment horizontal="center" vertical="center" shrinkToFit="1"/>
    </xf>
    <xf numFmtId="0" fontId="17" fillId="0" borderId="2"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17" fillId="0" borderId="11" xfId="0" applyFont="1" applyFill="1" applyBorder="1" applyAlignment="1" applyProtection="1">
      <alignment horizontal="center" vertical="center" shrinkToFit="1"/>
    </xf>
    <xf numFmtId="0" fontId="7" fillId="0" borderId="78" xfId="0" applyFont="1" applyBorder="1" applyAlignment="1" applyProtection="1">
      <alignment horizontal="center" vertical="center" wrapText="1"/>
    </xf>
    <xf numFmtId="188" fontId="7" fillId="0" borderId="41" xfId="0" applyNumberFormat="1" applyFont="1" applyFill="1" applyBorder="1" applyAlignment="1" applyProtection="1">
      <alignment horizontal="center" vertical="center" shrinkToFit="1"/>
    </xf>
    <xf numFmtId="188" fontId="7" fillId="0" borderId="39" xfId="0" applyNumberFormat="1" applyFont="1" applyFill="1" applyBorder="1" applyAlignment="1" applyProtection="1">
      <alignment horizontal="center" vertical="center" shrinkToFit="1"/>
    </xf>
    <xf numFmtId="0" fontId="54" fillId="14" borderId="5" xfId="0" applyFont="1" applyFill="1" applyBorder="1" applyAlignment="1" applyProtection="1">
      <alignment horizontal="left" vertical="center" wrapText="1"/>
    </xf>
    <xf numFmtId="0" fontId="54" fillId="14" borderId="26" xfId="0" applyFont="1" applyFill="1" applyBorder="1" applyAlignment="1" applyProtection="1">
      <alignment horizontal="left" vertical="center" wrapText="1"/>
    </xf>
    <xf numFmtId="0" fontId="7" fillId="0" borderId="52" xfId="0" applyFont="1" applyBorder="1" applyAlignment="1" applyProtection="1">
      <alignment horizontal="center" vertical="center" wrapText="1"/>
    </xf>
    <xf numFmtId="38" fontId="55" fillId="0" borderId="12" xfId="1" applyFont="1" applyBorder="1" applyAlignment="1" applyProtection="1">
      <alignment horizontal="center" vertical="center"/>
    </xf>
    <xf numFmtId="38" fontId="55" fillId="0" borderId="53" xfId="1" applyFont="1" applyBorder="1" applyAlignment="1" applyProtection="1">
      <alignment horizontal="center" vertical="center"/>
    </xf>
    <xf numFmtId="0" fontId="7" fillId="0" borderId="77" xfId="0" applyFont="1" applyBorder="1" applyAlignment="1" applyProtection="1">
      <alignment horizontal="center" vertical="center" wrapText="1"/>
    </xf>
    <xf numFmtId="179" fontId="17" fillId="12" borderId="85" xfId="0" applyNumberFormat="1" applyFont="1" applyFill="1" applyBorder="1" applyAlignment="1" applyProtection="1">
      <alignment horizontal="right" vertical="center"/>
      <protection locked="0"/>
    </xf>
    <xf numFmtId="179" fontId="17" fillId="12" borderId="52" xfId="0" applyNumberFormat="1" applyFont="1" applyFill="1" applyBorder="1" applyAlignment="1" applyProtection="1">
      <alignment horizontal="right" vertical="center"/>
      <protection locked="0"/>
    </xf>
    <xf numFmtId="0" fontId="17" fillId="0" borderId="12"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xf>
    <xf numFmtId="179" fontId="17" fillId="12" borderId="62" xfId="0" applyNumberFormat="1" applyFont="1" applyFill="1" applyBorder="1" applyAlignment="1" applyProtection="1">
      <alignment horizontal="right" vertical="center"/>
      <protection locked="0"/>
    </xf>
    <xf numFmtId="179" fontId="17" fillId="12" borderId="56" xfId="0" applyNumberFormat="1" applyFont="1" applyFill="1" applyBorder="1" applyAlignment="1" applyProtection="1">
      <alignment horizontal="right" vertical="center"/>
      <protection locked="0"/>
    </xf>
    <xf numFmtId="0" fontId="17" fillId="0" borderId="2" xfId="0" applyFont="1" applyBorder="1" applyAlignment="1" applyProtection="1">
      <alignment horizontal="center" vertical="center" wrapText="1" shrinkToFit="1"/>
    </xf>
    <xf numFmtId="0" fontId="17" fillId="0" borderId="4" xfId="0" applyFont="1" applyBorder="1" applyAlignment="1" applyProtection="1">
      <alignment horizontal="center" vertical="center" wrapText="1" shrinkToFit="1"/>
    </xf>
    <xf numFmtId="0" fontId="17" fillId="0" borderId="9" xfId="0" applyFont="1" applyBorder="1" applyAlignment="1" applyProtection="1">
      <alignment horizontal="center" vertical="center" wrapText="1" shrinkToFit="1"/>
    </xf>
    <xf numFmtId="0" fontId="17" fillId="0" borderId="11" xfId="0" applyFont="1" applyBorder="1" applyAlignment="1" applyProtection="1">
      <alignment horizontal="center" vertical="center" wrapText="1" shrinkToFit="1"/>
    </xf>
    <xf numFmtId="0" fontId="17" fillId="0" borderId="83" xfId="0" applyFont="1" applyBorder="1" applyAlignment="1" applyProtection="1">
      <alignment horizontal="center" vertical="center" wrapText="1" shrinkToFit="1"/>
    </xf>
    <xf numFmtId="0" fontId="17" fillId="0" borderId="84" xfId="0" applyFont="1" applyBorder="1" applyAlignment="1" applyProtection="1">
      <alignment horizontal="center" vertical="center" wrapText="1" shrinkToFit="1"/>
    </xf>
    <xf numFmtId="0" fontId="17" fillId="0" borderId="3" xfId="0" applyFont="1" applyBorder="1" applyAlignment="1" applyProtection="1">
      <alignment horizontal="center" vertical="center" wrapText="1" shrinkToFit="1"/>
    </xf>
    <xf numFmtId="0" fontId="17" fillId="0" borderId="10" xfId="0" applyFont="1" applyBorder="1" applyAlignment="1" applyProtection="1">
      <alignment horizontal="center" vertical="center" wrapText="1" shrinkToFit="1"/>
    </xf>
    <xf numFmtId="0" fontId="17" fillId="0" borderId="12" xfId="0" applyFont="1" applyBorder="1" applyAlignment="1" applyProtection="1">
      <alignment horizontal="left" vertical="center"/>
    </xf>
    <xf numFmtId="0" fontId="17" fillId="0" borderId="0" xfId="0" applyFont="1" applyBorder="1" applyAlignment="1" applyProtection="1">
      <alignment vertical="center"/>
    </xf>
    <xf numFmtId="0" fontId="17" fillId="0" borderId="0" xfId="0" applyFont="1" applyAlignment="1" applyProtection="1">
      <alignment vertical="center"/>
    </xf>
    <xf numFmtId="180" fontId="17" fillId="12" borderId="55" xfId="0" applyNumberFormat="1" applyFont="1" applyFill="1" applyBorder="1" applyAlignment="1" applyProtection="1">
      <alignment horizontal="right" vertical="center"/>
      <protection locked="0"/>
    </xf>
    <xf numFmtId="180" fontId="17" fillId="12" borderId="61" xfId="0" applyNumberFormat="1" applyFont="1" applyFill="1" applyBorder="1" applyAlignment="1" applyProtection="1">
      <alignment horizontal="right" vertical="center"/>
      <protection locked="0"/>
    </xf>
    <xf numFmtId="0" fontId="17" fillId="0" borderId="2"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7" fillId="0" borderId="9"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shrinkToFit="1"/>
    </xf>
    <xf numFmtId="0" fontId="17" fillId="0" borderId="10" xfId="0" applyFont="1" applyBorder="1" applyAlignment="1" applyProtection="1">
      <alignment horizontal="left" vertical="center"/>
    </xf>
    <xf numFmtId="0" fontId="17" fillId="0" borderId="2"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17" fillId="0" borderId="53" xfId="0" applyFont="1" applyBorder="1" applyAlignment="1" applyProtection="1">
      <alignment horizontal="center" vertical="center" wrapText="1"/>
    </xf>
    <xf numFmtId="185" fontId="17" fillId="12" borderId="13" xfId="0" applyNumberFormat="1" applyFont="1" applyFill="1" applyBorder="1" applyAlignment="1" applyProtection="1">
      <alignment horizontal="center" vertical="center"/>
      <protection locked="0"/>
    </xf>
    <xf numFmtId="0" fontId="17" fillId="0" borderId="13" xfId="0" applyFont="1" applyBorder="1" applyAlignment="1" applyProtection="1">
      <alignment horizontal="center" vertical="center" wrapText="1"/>
    </xf>
    <xf numFmtId="0" fontId="17" fillId="4" borderId="13" xfId="0" applyFont="1" applyFill="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53" xfId="0" applyFont="1" applyBorder="1" applyAlignment="1" applyProtection="1">
      <alignment horizontal="center" vertical="center"/>
    </xf>
    <xf numFmtId="0" fontId="17" fillId="4" borderId="13" xfId="0" applyFont="1" applyFill="1" applyBorder="1" applyAlignment="1" applyProtection="1">
      <alignment vertical="center"/>
    </xf>
    <xf numFmtId="180" fontId="17" fillId="12" borderId="73" xfId="0" applyNumberFormat="1" applyFont="1" applyFill="1" applyBorder="1" applyAlignment="1" applyProtection="1">
      <alignment horizontal="right" vertical="center"/>
      <protection locked="0"/>
    </xf>
    <xf numFmtId="179" fontId="17" fillId="12" borderId="87" xfId="0" applyNumberFormat="1" applyFont="1" applyFill="1" applyBorder="1" applyAlignment="1" applyProtection="1">
      <alignment horizontal="right" vertical="center"/>
      <protection locked="0"/>
    </xf>
    <xf numFmtId="180" fontId="17" fillId="12" borderId="86" xfId="0" applyNumberFormat="1" applyFont="1" applyFill="1" applyBorder="1" applyAlignment="1" applyProtection="1">
      <alignment horizontal="right" vertical="center"/>
      <protection locked="0"/>
    </xf>
    <xf numFmtId="179" fontId="17" fillId="12" borderId="74" xfId="0" applyNumberFormat="1" applyFont="1" applyFill="1" applyBorder="1" applyAlignment="1" applyProtection="1">
      <alignment horizontal="right" vertical="center"/>
      <protection locked="0"/>
    </xf>
    <xf numFmtId="179" fontId="17" fillId="12" borderId="85" xfId="0" applyNumberFormat="1" applyFont="1" applyFill="1" applyBorder="1" applyAlignment="1" applyProtection="1">
      <alignment horizontal="center" vertical="center"/>
      <protection locked="0"/>
    </xf>
    <xf numFmtId="179" fontId="17" fillId="12" borderId="52" xfId="0" applyNumberFormat="1" applyFont="1" applyFill="1" applyBorder="1" applyAlignment="1" applyProtection="1">
      <alignment horizontal="center" vertical="center"/>
      <protection locked="0"/>
    </xf>
    <xf numFmtId="0" fontId="28" fillId="4" borderId="13" xfId="8" applyFill="1" applyBorder="1" applyAlignment="1">
      <alignment horizontal="center" vertical="center" shrinkToFit="1"/>
    </xf>
    <xf numFmtId="0" fontId="28" fillId="6" borderId="12" xfId="8" applyFill="1" applyBorder="1" applyAlignment="1">
      <alignment horizontal="center" vertical="center"/>
    </xf>
    <xf numFmtId="0" fontId="28" fillId="6" borderId="53" xfId="8" applyFill="1" applyBorder="1" applyAlignment="1">
      <alignment horizontal="center" vertical="center"/>
    </xf>
    <xf numFmtId="0" fontId="28" fillId="16" borderId="12" xfId="8" applyFill="1" applyBorder="1" applyAlignment="1">
      <alignment horizontal="center" vertical="center" shrinkToFit="1"/>
    </xf>
    <xf numFmtId="0" fontId="28" fillId="16" borderId="52" xfId="8" applyFill="1" applyBorder="1" applyAlignment="1">
      <alignment horizontal="center" vertical="center" shrinkToFit="1"/>
    </xf>
    <xf numFmtId="0" fontId="28" fillId="16" borderId="53" xfId="8" applyFill="1" applyBorder="1" applyAlignment="1">
      <alignment horizontal="center" vertical="center" shrinkToFit="1"/>
    </xf>
    <xf numFmtId="0" fontId="35" fillId="4" borderId="13" xfId="8" applyFont="1" applyFill="1" applyBorder="1" applyAlignment="1">
      <alignment horizontal="center" vertical="center" wrapText="1" shrinkToFit="1"/>
    </xf>
    <xf numFmtId="0" fontId="13" fillId="4" borderId="13" xfId="8" applyFont="1" applyFill="1" applyBorder="1" applyAlignment="1">
      <alignment horizontal="center" vertical="center" wrapText="1" shrinkToFit="1"/>
    </xf>
    <xf numFmtId="0" fontId="28" fillId="8" borderId="2" xfId="8" applyFill="1" applyBorder="1" applyAlignment="1">
      <alignment horizontal="center" vertical="center"/>
    </xf>
    <xf numFmtId="0" fontId="28" fillId="8" borderId="3" xfId="8" applyFill="1" applyBorder="1" applyAlignment="1">
      <alignment horizontal="center" vertical="center"/>
    </xf>
    <xf numFmtId="0" fontId="28" fillId="8" borderId="4" xfId="8" applyFill="1" applyBorder="1" applyAlignment="1">
      <alignment horizontal="center" vertical="center"/>
    </xf>
    <xf numFmtId="0" fontId="28" fillId="6" borderId="12" xfId="8" applyFill="1" applyBorder="1" applyAlignment="1">
      <alignment horizontal="center" vertical="center" shrinkToFit="1"/>
    </xf>
    <xf numFmtId="0" fontId="28" fillId="6" borderId="53" xfId="8" applyFill="1" applyBorder="1" applyAlignment="1">
      <alignment horizontal="center" vertical="center" shrinkToFit="1"/>
    </xf>
    <xf numFmtId="0" fontId="28" fillId="6" borderId="13" xfId="8" applyFill="1" applyBorder="1" applyAlignment="1">
      <alignment horizontal="center" vertical="center"/>
    </xf>
    <xf numFmtId="0" fontId="35" fillId="4" borderId="1" xfId="8" applyFont="1" applyFill="1" applyBorder="1" applyAlignment="1">
      <alignment horizontal="center" vertical="center" wrapText="1" shrinkToFit="1"/>
    </xf>
    <xf numFmtId="0" fontId="35" fillId="4" borderId="8" xfId="8" applyFont="1" applyFill="1" applyBorder="1" applyAlignment="1">
      <alignment horizontal="center" vertical="center" wrapText="1" shrinkToFit="1"/>
    </xf>
    <xf numFmtId="0" fontId="28" fillId="5" borderId="1" xfId="8" applyFill="1" applyBorder="1" applyAlignment="1">
      <alignment horizontal="center" vertical="center"/>
    </xf>
    <xf numFmtId="0" fontId="28" fillId="5" borderId="8" xfId="8" applyFill="1" applyBorder="1" applyAlignment="1">
      <alignment horizontal="center" vertical="center"/>
    </xf>
    <xf numFmtId="0" fontId="28" fillId="9" borderId="1" xfId="8" applyFill="1" applyBorder="1" applyAlignment="1">
      <alignment horizontal="center" vertical="center"/>
    </xf>
    <xf numFmtId="0" fontId="28" fillId="9" borderId="8" xfId="8" applyFill="1" applyBorder="1" applyAlignment="1">
      <alignment horizontal="center" vertical="center"/>
    </xf>
    <xf numFmtId="0" fontId="28" fillId="9" borderId="13" xfId="8" applyFill="1" applyBorder="1" applyAlignment="1">
      <alignment horizontal="center" vertical="center"/>
    </xf>
    <xf numFmtId="0" fontId="28" fillId="10" borderId="1" xfId="8" applyFill="1" applyBorder="1" applyAlignment="1">
      <alignment horizontal="center" vertical="center"/>
    </xf>
    <xf numFmtId="0" fontId="28" fillId="10" borderId="8" xfId="8" applyFill="1" applyBorder="1" applyAlignment="1">
      <alignment horizontal="center" vertical="center"/>
    </xf>
    <xf numFmtId="0" fontId="28" fillId="4" borderId="12" xfId="8" applyFill="1" applyBorder="1" applyAlignment="1">
      <alignment horizontal="center" vertical="center"/>
    </xf>
    <xf numFmtId="0" fontId="28" fillId="4" borderId="52" xfId="8" applyFill="1" applyBorder="1" applyAlignment="1">
      <alignment horizontal="center" vertical="center"/>
    </xf>
    <xf numFmtId="0" fontId="28" fillId="4" borderId="53" xfId="8" applyFill="1" applyBorder="1" applyAlignment="1">
      <alignment horizontal="center" vertical="center"/>
    </xf>
    <xf numFmtId="0" fontId="28" fillId="11" borderId="1" xfId="8" applyFill="1" applyBorder="1" applyAlignment="1">
      <alignment horizontal="center" vertical="center"/>
    </xf>
    <xf numFmtId="0" fontId="28" fillId="11" borderId="8" xfId="8" applyFill="1" applyBorder="1" applyAlignment="1">
      <alignment horizontal="center" vertical="center"/>
    </xf>
    <xf numFmtId="0" fontId="28" fillId="17" borderId="12" xfId="8" applyFill="1" applyBorder="1" applyAlignment="1">
      <alignment horizontal="center" vertical="center"/>
    </xf>
    <xf numFmtId="0" fontId="28" fillId="17" borderId="52" xfId="8" applyFill="1" applyBorder="1" applyAlignment="1">
      <alignment horizontal="center" vertical="center"/>
    </xf>
    <xf numFmtId="0" fontId="28" fillId="17" borderId="53" xfId="8" applyFill="1" applyBorder="1" applyAlignment="1">
      <alignment horizontal="center" vertical="center"/>
    </xf>
    <xf numFmtId="0" fontId="28" fillId="14" borderId="12" xfId="8" applyFill="1" applyBorder="1" applyAlignment="1">
      <alignment horizontal="center" vertical="center"/>
    </xf>
    <xf numFmtId="0" fontId="28" fillId="14" borderId="52" xfId="8" applyFill="1" applyBorder="1" applyAlignment="1">
      <alignment horizontal="center" vertical="center"/>
    </xf>
    <xf numFmtId="0" fontId="28" fillId="14" borderId="53" xfId="8" applyFill="1" applyBorder="1" applyAlignment="1">
      <alignment horizontal="center" vertical="center"/>
    </xf>
    <xf numFmtId="0" fontId="28" fillId="3" borderId="12" xfId="8" applyFill="1" applyBorder="1" applyAlignment="1">
      <alignment horizontal="center" vertical="center"/>
    </xf>
    <xf numFmtId="0" fontId="28" fillId="3" borderId="52" xfId="8" applyFill="1" applyBorder="1" applyAlignment="1">
      <alignment horizontal="center" vertical="center"/>
    </xf>
    <xf numFmtId="0" fontId="28" fillId="3" borderId="53" xfId="8" applyFill="1" applyBorder="1" applyAlignment="1">
      <alignment horizontal="center" vertical="center"/>
    </xf>
    <xf numFmtId="0" fontId="28" fillId="6" borderId="1" xfId="8" applyFill="1" applyBorder="1" applyAlignment="1">
      <alignment horizontal="center" vertical="center"/>
    </xf>
    <xf numFmtId="0" fontId="28" fillId="6" borderId="8" xfId="8" applyFill="1" applyBorder="1" applyAlignment="1">
      <alignment horizontal="center" vertical="center"/>
    </xf>
    <xf numFmtId="0" fontId="28" fillId="11" borderId="13" xfId="8" applyFill="1" applyBorder="1" applyAlignment="1">
      <alignment horizontal="center" vertical="center"/>
    </xf>
    <xf numFmtId="0" fontId="28" fillId="15" borderId="13" xfId="8" applyFill="1" applyBorder="1" applyAlignment="1">
      <alignment horizontal="center" vertical="center"/>
    </xf>
  </cellXfs>
  <cellStyles count="12">
    <cellStyle name="ハイパーリンク" xfId="9" builtinId="8"/>
    <cellStyle name="桁区切り" xfId="1" builtinId="6"/>
    <cellStyle name="桁区切り 2" xfId="5" xr:uid="{00000000-0005-0000-0000-000001000000}"/>
    <cellStyle name="桁区切り 3" xfId="6" xr:uid="{00000000-0005-0000-0000-000002000000}"/>
    <cellStyle name="桁区切り 4" xfId="11" xr:uid="{7151D340-F513-4F8D-B553-F3202AE95BAA}"/>
    <cellStyle name="標準" xfId="0" builtinId="0"/>
    <cellStyle name="標準 2" xfId="2" xr:uid="{00000000-0005-0000-0000-000004000000}"/>
    <cellStyle name="標準 2 2" xfId="7" xr:uid="{BBD87ED4-391D-4C91-8293-3CC27A17DBEC}"/>
    <cellStyle name="標準 3" xfId="3" xr:uid="{00000000-0005-0000-0000-000005000000}"/>
    <cellStyle name="標準 4" xfId="4" xr:uid="{00000000-0005-0000-0000-000006000000}"/>
    <cellStyle name="標準 5" xfId="8" xr:uid="{3C3A7CC3-F71D-48DC-ABE4-0AEF4285E570}"/>
    <cellStyle name="標準 5 2" xfId="10" xr:uid="{B1F8DCFA-5EFA-4D9E-9D0F-9F9BDEAB8858}"/>
  </cellStyles>
  <dxfs count="6">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99CC"/>
      <color rgb="FFFFDADA"/>
      <color rgb="FFFFFFCC"/>
      <color rgb="FFBCE292"/>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ef.osaka.lg.jp/o100050/iryo/osakakansensho/iryosoti.html"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pref.osaka.lg.jp/o100050/iryo/osakakansensho/iryosoti.html"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www.pref.osaka.lg.jp/o100050/iryo/osakakansensho/iryosoti.html" TargetMode="External"/></Relationships>
</file>

<file path=xl/drawings/drawing1.xml><?xml version="1.0" encoding="utf-8"?>
<xdr:wsDr xmlns:xdr="http://schemas.openxmlformats.org/drawingml/2006/spreadsheetDrawing" xmlns:a="http://schemas.openxmlformats.org/drawingml/2006/main">
  <xdr:twoCellAnchor>
    <xdr:from>
      <xdr:col>8</xdr:col>
      <xdr:colOff>218661</xdr:colOff>
      <xdr:row>9</xdr:row>
      <xdr:rowOff>72887</xdr:rowOff>
    </xdr:from>
    <xdr:to>
      <xdr:col>19</xdr:col>
      <xdr:colOff>191189</xdr:colOff>
      <xdr:row>13</xdr:row>
      <xdr:rowOff>120928</xdr:rowOff>
    </xdr:to>
    <xdr:grpSp>
      <xdr:nvGrpSpPr>
        <xdr:cNvPr id="2" name="グループ化 1">
          <a:extLst>
            <a:ext uri="{FF2B5EF4-FFF2-40B4-BE49-F238E27FC236}">
              <a16:creationId xmlns:a16="http://schemas.microsoft.com/office/drawing/2014/main" id="{696D1311-E2D6-4899-8C63-8F628152C4CC}"/>
            </a:ext>
          </a:extLst>
        </xdr:cNvPr>
        <xdr:cNvGrpSpPr/>
      </xdr:nvGrpSpPr>
      <xdr:grpSpPr>
        <a:xfrm>
          <a:off x="6017481" y="2069327"/>
          <a:ext cx="5458928" cy="878621"/>
          <a:chOff x="6262786" y="3346160"/>
          <a:chExt cx="4545496" cy="881271"/>
        </a:xfrm>
      </xdr:grpSpPr>
      <xdr:sp macro="" textlink="">
        <xdr:nvSpPr>
          <xdr:cNvPr id="3" name="吹き出し: 角を丸めた四角形 2">
            <a:extLst>
              <a:ext uri="{FF2B5EF4-FFF2-40B4-BE49-F238E27FC236}">
                <a16:creationId xmlns:a16="http://schemas.microsoft.com/office/drawing/2014/main" id="{D250759C-E015-4710-971A-065100439EC3}"/>
              </a:ext>
            </a:extLst>
          </xdr:cNvPr>
          <xdr:cNvSpPr/>
        </xdr:nvSpPr>
        <xdr:spPr>
          <a:xfrm>
            <a:off x="6262786" y="3346160"/>
            <a:ext cx="4545496" cy="881271"/>
          </a:xfrm>
          <a:prstGeom prst="wedgeRoundRectCallout">
            <a:avLst>
              <a:gd name="adj1" fmla="val -53062"/>
              <a:gd name="adj2" fmla="val -47024"/>
              <a:gd name="adj3" fmla="val 16667"/>
            </a:avLst>
          </a:prstGeom>
          <a:solidFill>
            <a:schemeClr val="accent3">
              <a:lumMod val="20000"/>
              <a:lumOff val="8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050" b="1">
                <a:solidFill>
                  <a:schemeClr val="tx1"/>
                </a:solidFill>
              </a:rPr>
              <a:t>協定締結については大阪府ホームページをご確認ください。</a:t>
            </a:r>
            <a:endParaRPr kumimoji="1" lang="en-US" altLang="ja-JP" sz="1050" b="1">
              <a:solidFill>
                <a:schemeClr val="tx1"/>
              </a:solidFill>
            </a:endParaRPr>
          </a:p>
          <a:p>
            <a:pPr algn="l"/>
            <a:endParaRPr kumimoji="1" lang="en-US" altLang="ja-JP" sz="1050" b="1">
              <a:solidFill>
                <a:schemeClr val="tx1"/>
              </a:solidFill>
              <a:effectLst/>
              <a:latin typeface="+mn-lt"/>
              <a:ea typeface="+mn-ea"/>
              <a:cs typeface="+mn-cs"/>
            </a:endParaRPr>
          </a:p>
          <a:p>
            <a:pPr algn="l"/>
            <a:endParaRPr kumimoji="1" lang="en-US" altLang="ja-JP" sz="1050" b="1">
              <a:solidFill>
                <a:schemeClr val="tx1"/>
              </a:solidFill>
              <a:effectLst/>
              <a:latin typeface="+mn-lt"/>
              <a:ea typeface="+mn-ea"/>
              <a:cs typeface="+mn-cs"/>
            </a:endParaRPr>
          </a:p>
          <a:p>
            <a:pPr algn="l"/>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お問い合わせ先が異なりますので、ご注意ください。</a:t>
            </a:r>
            <a:endParaRPr kumimoji="1" lang="en-US" altLang="ja-JP" sz="1050" b="1">
              <a:solidFill>
                <a:schemeClr val="tx1"/>
              </a:solidFill>
              <a:effectLst/>
              <a:latin typeface="+mn-lt"/>
              <a:ea typeface="+mn-ea"/>
              <a:cs typeface="+mn-cs"/>
            </a:endParaRPr>
          </a:p>
          <a:p>
            <a:pPr algn="l"/>
            <a:endParaRPr kumimoji="1" lang="ja-JP" altLang="en-US" sz="1050" b="1">
              <a:solidFill>
                <a:schemeClr val="tx1"/>
              </a:solidFill>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D3D6F84-D4CF-4AEA-9DE2-D41E3C15E3BE}"/>
              </a:ext>
            </a:extLst>
          </xdr:cNvPr>
          <xdr:cNvSpPr txBox="1"/>
        </xdr:nvSpPr>
        <xdr:spPr>
          <a:xfrm>
            <a:off x="6374294" y="3564836"/>
            <a:ext cx="43930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900" b="1">
                <a:hlinkClick xmlns:r="http://schemas.openxmlformats.org/officeDocument/2006/relationships" r:id=""/>
              </a:rPr>
              <a:t>新型インフルエンザ等感染症等にかかる医療措置協定について／大阪府（おおさかふ）ホームページ </a:t>
            </a:r>
            <a:r>
              <a:rPr lang="en-US" altLang="ja-JP" sz="900" b="1">
                <a:hlinkClick xmlns:r="http://schemas.openxmlformats.org/officeDocument/2006/relationships" r:id=""/>
              </a:rPr>
              <a:t>[Osaka Prefectural Government]</a:t>
            </a:r>
            <a:endParaRPr kumimoji="1" lang="ja-JP" altLang="en-US" sz="9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114300</xdr:rowOff>
    </xdr:from>
    <xdr:to>
      <xdr:col>4</xdr:col>
      <xdr:colOff>32204</xdr:colOff>
      <xdr:row>4</xdr:row>
      <xdr:rowOff>50800</xdr:rowOff>
    </xdr:to>
    <xdr:sp macro="" textlink="">
      <xdr:nvSpPr>
        <xdr:cNvPr id="4" name="テキスト ボックス 3">
          <a:extLst>
            <a:ext uri="{FF2B5EF4-FFF2-40B4-BE49-F238E27FC236}">
              <a16:creationId xmlns:a16="http://schemas.microsoft.com/office/drawing/2014/main" id="{46D3A9BA-08A2-4A28-BE42-E95E5992B6EB}"/>
            </a:ext>
          </a:extLst>
        </xdr:cNvPr>
        <xdr:cNvSpPr txBox="1"/>
      </xdr:nvSpPr>
      <xdr:spPr>
        <a:xfrm>
          <a:off x="139700" y="114300"/>
          <a:ext cx="4089854" cy="5715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B</a:t>
          </a:r>
          <a:r>
            <a:rPr kumimoji="1" lang="ja-JP" altLang="ja-JP" sz="1600" b="1">
              <a:solidFill>
                <a:srgbClr val="FF0000"/>
              </a:solidFill>
              <a:effectLst/>
              <a:latin typeface="+mn-lt"/>
              <a:ea typeface="+mn-ea"/>
              <a:cs typeface="+mn-cs"/>
            </a:rPr>
            <a:t>の</a:t>
          </a:r>
          <a:r>
            <a:rPr kumimoji="1" lang="ja-JP" altLang="en-US" sz="1600" b="1">
              <a:solidFill>
                <a:srgbClr val="FF0000"/>
              </a:solidFill>
              <a:effectLst/>
              <a:latin typeface="+mn-lt"/>
              <a:ea typeface="+mn-ea"/>
              <a:cs typeface="+mn-cs"/>
            </a:rPr>
            <a:t>欄（色付きセル）を</a:t>
          </a:r>
          <a:r>
            <a:rPr kumimoji="1" lang="ja-JP" altLang="ja-JP" sz="1600" b="1">
              <a:solidFill>
                <a:srgbClr val="FF0000"/>
              </a:solidFill>
              <a:effectLst/>
              <a:latin typeface="+mn-lt"/>
              <a:ea typeface="+mn-ea"/>
              <a:cs typeface="+mn-cs"/>
            </a:rPr>
            <a:t>入力してください。</a:t>
          </a:r>
          <a:endParaRPr kumimoji="1" lang="en-US" altLang="ja-JP" sz="2000" b="1">
            <a:solidFill>
              <a:srgbClr val="FF0000"/>
            </a:solidFill>
            <a:latin typeface="ＭＳ Ｐゴシック 本文"/>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その他は様式２、様式３－１６を入力後、自動反映されます。</a:t>
          </a:r>
          <a:endParaRPr lang="ja-JP" altLang="ja-JP" sz="12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42332</xdr:colOff>
      <xdr:row>1</xdr:row>
      <xdr:rowOff>93132</xdr:rowOff>
    </xdr:from>
    <xdr:to>
      <xdr:col>3</xdr:col>
      <xdr:colOff>228600</xdr:colOff>
      <xdr:row>3</xdr:row>
      <xdr:rowOff>42332</xdr:rowOff>
    </xdr:to>
    <xdr:sp macro="" textlink="">
      <xdr:nvSpPr>
        <xdr:cNvPr id="3" name="テキスト ボックス 2">
          <a:extLst>
            <a:ext uri="{FF2B5EF4-FFF2-40B4-BE49-F238E27FC236}">
              <a16:creationId xmlns:a16="http://schemas.microsoft.com/office/drawing/2014/main" id="{706989BA-FE74-4A25-A790-7BE90DE8CC4C}"/>
            </a:ext>
          </a:extLst>
        </xdr:cNvPr>
        <xdr:cNvSpPr txBox="1"/>
      </xdr:nvSpPr>
      <xdr:spPr>
        <a:xfrm>
          <a:off x="42332" y="338665"/>
          <a:ext cx="2590801" cy="3640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着色セルへ記入してください。</a:t>
          </a:r>
        </a:p>
      </xdr:txBody>
    </xdr:sp>
    <xdr:clientData/>
  </xdr:twoCellAnchor>
  <xdr:twoCellAnchor>
    <xdr:from>
      <xdr:col>21</xdr:col>
      <xdr:colOff>154963</xdr:colOff>
      <xdr:row>1</xdr:row>
      <xdr:rowOff>9604</xdr:rowOff>
    </xdr:from>
    <xdr:to>
      <xdr:col>28</xdr:col>
      <xdr:colOff>533400</xdr:colOff>
      <xdr:row>8</xdr:row>
      <xdr:rowOff>97972</xdr:rowOff>
    </xdr:to>
    <xdr:sp macro="" textlink="">
      <xdr:nvSpPr>
        <xdr:cNvPr id="4" name="テキスト ボックス 3">
          <a:extLst>
            <a:ext uri="{FF2B5EF4-FFF2-40B4-BE49-F238E27FC236}">
              <a16:creationId xmlns:a16="http://schemas.microsoft.com/office/drawing/2014/main" id="{6D50E4BD-F6BF-4127-AA27-D15C17B57730}"/>
            </a:ext>
          </a:extLst>
        </xdr:cNvPr>
        <xdr:cNvSpPr txBox="1"/>
      </xdr:nvSpPr>
      <xdr:spPr>
        <a:xfrm>
          <a:off x="7655220" y="249090"/>
          <a:ext cx="4721837" cy="1547053"/>
        </a:xfrm>
        <a:prstGeom prst="rect">
          <a:avLst/>
        </a:prstGeom>
        <a:solidFill>
          <a:schemeClr val="accent6">
            <a:lumMod val="40000"/>
            <a:lumOff val="60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l"/>
          <a:r>
            <a:rPr kumimoji="1" lang="ja-JP" altLang="en-US" sz="1800" b="1"/>
            <a:t>病室整備のシートです！</a:t>
          </a:r>
          <a:endParaRPr kumimoji="1" lang="en-US" altLang="ja-JP" sz="1200" b="1"/>
        </a:p>
        <a:p>
          <a:pPr algn="l"/>
          <a:r>
            <a:rPr kumimoji="1" lang="ja-JP" altLang="en-US" sz="1200" b="1"/>
            <a:t>・重複して面積を記載する場合は</a:t>
          </a:r>
          <a:r>
            <a:rPr kumimoji="1" lang="en-US" altLang="ja-JP" sz="1200" b="1"/>
            <a:t>1</a:t>
          </a:r>
          <a:r>
            <a:rPr kumimoji="1" lang="ja-JP" altLang="en-US" sz="1200" b="1"/>
            <a:t>㎡と入力してください。</a:t>
          </a:r>
          <a:endParaRPr kumimoji="1" lang="en-US" altLang="ja-JP" sz="1200" b="1"/>
        </a:p>
        <a:p>
          <a:pPr algn="l"/>
          <a:r>
            <a:rPr kumimoji="1" lang="en-US" altLang="ja-JP" sz="1400" b="1" u="sng">
              <a:solidFill>
                <a:srgbClr val="FF0000"/>
              </a:solidFill>
            </a:rPr>
            <a:t>※</a:t>
          </a:r>
          <a:r>
            <a:rPr kumimoji="1" lang="ja-JP" altLang="en-US" sz="1400" b="1" u="sng">
              <a:solidFill>
                <a:srgbClr val="FF0000"/>
              </a:solidFill>
            </a:rPr>
            <a:t>面積は工事の施工面積です。部屋全体ではありません。</a:t>
          </a:r>
          <a:endParaRPr kumimoji="1" lang="en-US" altLang="ja-JP" sz="1200" b="1" u="sng">
            <a:solidFill>
              <a:srgbClr val="FF0000"/>
            </a:solidFill>
          </a:endParaRPr>
        </a:p>
        <a:p>
          <a:pPr algn="l"/>
          <a:r>
            <a:rPr kumimoji="1" lang="ja-JP" altLang="en-US" sz="1200" b="1"/>
            <a:t>・面積がわかる図面等の資料を必ず添付してください。</a:t>
          </a:r>
          <a:endParaRPr kumimoji="1" lang="en-US" altLang="ja-JP" sz="1200" b="1"/>
        </a:p>
        <a:p>
          <a:pPr algn="l"/>
          <a:r>
            <a:rPr kumimoji="1" lang="ja-JP" altLang="en-US" sz="1200" b="1"/>
            <a:t>・１室ごとに入力してください</a:t>
          </a:r>
          <a:endParaRPr kumimoji="1" lang="en-US" altLang="ja-JP" sz="1200" b="1"/>
        </a:p>
        <a:p>
          <a:pPr algn="l"/>
          <a:r>
            <a:rPr kumimoji="1" lang="ja-JP" altLang="en-US" sz="1200" b="1"/>
            <a:t>・対象外経費は「参考資料</a:t>
          </a:r>
          <a:r>
            <a:rPr kumimoji="1" lang="en-US" altLang="ja-JP" sz="1200" b="1"/>
            <a:t>_</a:t>
          </a:r>
          <a:r>
            <a:rPr kumimoji="1" lang="ja-JP" altLang="en-US" sz="1200" b="1"/>
            <a:t>按分表」を活用してください。</a:t>
          </a:r>
          <a:endParaRPr kumimoji="1" lang="en-US" altLang="ja-JP" sz="1200" b="1"/>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76199</xdr:colOff>
      <xdr:row>60</xdr:row>
      <xdr:rowOff>42334</xdr:rowOff>
    </xdr:from>
    <xdr:to>
      <xdr:col>18</xdr:col>
      <xdr:colOff>584199</xdr:colOff>
      <xdr:row>63</xdr:row>
      <xdr:rowOff>127000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9B474EE2-40C7-436A-8134-E0351A8E7D1B}"/>
            </a:ext>
          </a:extLst>
        </xdr:cNvPr>
        <xdr:cNvSpPr txBox="1"/>
      </xdr:nvSpPr>
      <xdr:spPr>
        <a:xfrm>
          <a:off x="8610599" y="10981267"/>
          <a:ext cx="4622800" cy="541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50">
              <a:hlinkClick xmlns:r="http://schemas.openxmlformats.org/officeDocument/2006/relationships" r:id=""/>
            </a:rPr>
            <a:t>新型インフルエンザ等感染症等にかかる医療措置協定について／大阪府（おおさかふ）ホームページ </a:t>
          </a:r>
          <a:r>
            <a:rPr lang="en-US" altLang="ja-JP" sz="1050">
              <a:hlinkClick xmlns:r="http://schemas.openxmlformats.org/officeDocument/2006/relationships" r:id=""/>
            </a:rPr>
            <a:t>[Osaka Prefectural Government]</a:t>
          </a:r>
          <a:endParaRPr kumimoji="1" lang="ja-JP" altLang="en-US" sz="1050"/>
        </a:p>
      </xdr:txBody>
    </xdr:sp>
    <xdr:clientData/>
  </xdr:twoCellAnchor>
  <xdr:twoCellAnchor>
    <xdr:from>
      <xdr:col>11</xdr:col>
      <xdr:colOff>67732</xdr:colOff>
      <xdr:row>41</xdr:row>
      <xdr:rowOff>67733</xdr:rowOff>
    </xdr:from>
    <xdr:to>
      <xdr:col>20</xdr:col>
      <xdr:colOff>236497</xdr:colOff>
      <xdr:row>47</xdr:row>
      <xdr:rowOff>0</xdr:rowOff>
    </xdr:to>
    <xdr:sp macro="" textlink="">
      <xdr:nvSpPr>
        <xdr:cNvPr id="4" name="テキスト ボックス 3">
          <a:extLst>
            <a:ext uri="{FF2B5EF4-FFF2-40B4-BE49-F238E27FC236}">
              <a16:creationId xmlns:a16="http://schemas.microsoft.com/office/drawing/2014/main" id="{00FA60B1-8D24-4C8E-BF3D-F86C59A60936}"/>
            </a:ext>
          </a:extLst>
        </xdr:cNvPr>
        <xdr:cNvSpPr txBox="1"/>
      </xdr:nvSpPr>
      <xdr:spPr>
        <a:xfrm>
          <a:off x="7938103" y="7676847"/>
          <a:ext cx="6210337" cy="1205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ＭＳ Ｐゴシック 本文"/>
              <a:ea typeface="+mn-ea"/>
            </a:rPr>
            <a:t>すでに要件を満たしていること（</a:t>
          </a:r>
          <a:r>
            <a:rPr kumimoji="1" lang="ja-JP" altLang="ja-JP" sz="1050">
              <a:solidFill>
                <a:schemeClr val="dk1"/>
              </a:solidFill>
              <a:effectLst/>
              <a:latin typeface="+mn-lt"/>
              <a:ea typeface="+mn-ea"/>
              <a:cs typeface="+mn-cs"/>
            </a:rPr>
            <a:t>協定締結済</a:t>
          </a:r>
          <a:r>
            <a:rPr kumimoji="1" lang="ja-JP" altLang="en-US" sz="1050">
              <a:solidFill>
                <a:schemeClr val="dk1"/>
              </a:solidFill>
              <a:effectLst/>
              <a:latin typeface="+mn-lt"/>
              <a:ea typeface="+mn-ea"/>
              <a:cs typeface="+mn-cs"/>
            </a:rPr>
            <a:t>のため</a:t>
          </a:r>
          <a:r>
            <a:rPr kumimoji="1" lang="ja-JP" altLang="en-US" sz="1050">
              <a:latin typeface="ＭＳ Ｐゴシック 本文"/>
              <a:ea typeface="+mn-ea"/>
            </a:rPr>
            <a:t>）を条件とし、不足が生じる部分に対して補助します。</a:t>
          </a:r>
          <a:endParaRPr kumimoji="1" lang="en-US" altLang="ja-JP" sz="1050">
            <a:latin typeface="ＭＳ Ｐゴシック 本文"/>
            <a:ea typeface="+mn-ea"/>
          </a:endParaRPr>
        </a:p>
        <a:p>
          <a:r>
            <a:rPr kumimoji="1" lang="ja-JP" altLang="en-US" sz="1050">
              <a:latin typeface="ＭＳ Ｐゴシック 本文"/>
              <a:ea typeface="+mn-ea"/>
            </a:rPr>
            <a:t>例）　現在個室に浴室がないため、共用の浴室にて感染拡大する可能性がある。</a:t>
          </a:r>
          <a:endParaRPr kumimoji="1" lang="en-US" altLang="ja-JP" sz="1050">
            <a:latin typeface="ＭＳ Ｐゴシック 本文"/>
            <a:ea typeface="+mn-ea"/>
          </a:endParaRPr>
        </a:p>
        <a:p>
          <a:r>
            <a:rPr kumimoji="1" lang="ja-JP" altLang="en-US" sz="1050">
              <a:latin typeface="ＭＳ Ｐゴシック 本文"/>
              <a:ea typeface="+mn-ea"/>
            </a:rPr>
            <a:t>　そのため、新興感染症患者が部屋から出ることなく浴室を使用できるよう浴室を設置するもの。</a:t>
          </a:r>
        </a:p>
        <a:p>
          <a:r>
            <a:rPr kumimoji="1" lang="ja-JP" altLang="ja-JP" sz="1100">
              <a:solidFill>
                <a:schemeClr val="dk1"/>
              </a:solidFill>
              <a:effectLst/>
              <a:latin typeface="+mn-lt"/>
              <a:ea typeface="+mn-ea"/>
              <a:cs typeface="+mn-cs"/>
            </a:rPr>
            <a:t>例）　</a:t>
          </a:r>
          <a:r>
            <a:rPr kumimoji="1" lang="ja-JP" altLang="en-US" sz="1050">
              <a:latin typeface="ＭＳ Ｐゴシック 本文"/>
              <a:ea typeface="+mn-ea"/>
            </a:rPr>
            <a:t>現在陰圧対応の個室が１室のみであるため、新興感染症発生時に協定に基づき新興感染症患者を</a:t>
          </a:r>
          <a:endParaRPr kumimoji="1" lang="en-US" altLang="ja-JP" sz="1050">
            <a:latin typeface="ＭＳ Ｐゴシック 本文"/>
            <a:ea typeface="+mn-ea"/>
          </a:endParaRPr>
        </a:p>
        <a:p>
          <a:r>
            <a:rPr kumimoji="1" lang="ja-JP" altLang="en-US" sz="1050">
              <a:latin typeface="ＭＳ Ｐゴシック 本文"/>
              <a:ea typeface="+mn-ea"/>
            </a:rPr>
            <a:t>　受け入れるにあたり、陰圧設備が整備されていない個室に増刷するもの。</a:t>
          </a:r>
          <a:endParaRPr kumimoji="1" lang="ja-JP" altLang="en-US" sz="1050">
            <a:latin typeface="+mn-ea"/>
            <a:ea typeface="+mn-ea"/>
          </a:endParaRPr>
        </a:p>
      </xdr:txBody>
    </xdr:sp>
    <xdr:clientData/>
  </xdr:twoCellAnchor>
  <xdr:twoCellAnchor>
    <xdr:from>
      <xdr:col>11</xdr:col>
      <xdr:colOff>195943</xdr:colOff>
      <xdr:row>48</xdr:row>
      <xdr:rowOff>228600</xdr:rowOff>
    </xdr:from>
    <xdr:to>
      <xdr:col>19</xdr:col>
      <xdr:colOff>233785</xdr:colOff>
      <xdr:row>49</xdr:row>
      <xdr:rowOff>872043</xdr:rowOff>
    </xdr:to>
    <xdr:grpSp>
      <xdr:nvGrpSpPr>
        <xdr:cNvPr id="5" name="グループ化 4">
          <a:extLst>
            <a:ext uri="{FF2B5EF4-FFF2-40B4-BE49-F238E27FC236}">
              <a16:creationId xmlns:a16="http://schemas.microsoft.com/office/drawing/2014/main" id="{4BDF9E7D-171E-4412-9B34-D580F65DDE22}"/>
            </a:ext>
          </a:extLst>
        </xdr:cNvPr>
        <xdr:cNvGrpSpPr/>
      </xdr:nvGrpSpPr>
      <xdr:grpSpPr>
        <a:xfrm>
          <a:off x="8156602" y="9462247"/>
          <a:ext cx="5488383" cy="876525"/>
          <a:chOff x="6301408" y="3339546"/>
          <a:chExt cx="4545496" cy="881271"/>
        </a:xfrm>
      </xdr:grpSpPr>
      <xdr:sp macro="" textlink="">
        <xdr:nvSpPr>
          <xdr:cNvPr id="6" name="吹き出し: 角を丸めた四角形 5">
            <a:extLst>
              <a:ext uri="{FF2B5EF4-FFF2-40B4-BE49-F238E27FC236}">
                <a16:creationId xmlns:a16="http://schemas.microsoft.com/office/drawing/2014/main" id="{D7B450E3-B74A-4960-809E-AB3EF504C76D}"/>
              </a:ext>
            </a:extLst>
          </xdr:cNvPr>
          <xdr:cNvSpPr/>
        </xdr:nvSpPr>
        <xdr:spPr>
          <a:xfrm>
            <a:off x="6301408" y="3339546"/>
            <a:ext cx="4545496" cy="881271"/>
          </a:xfrm>
          <a:prstGeom prst="wedgeRoundRectCallout">
            <a:avLst>
              <a:gd name="adj1" fmla="val -52455"/>
              <a:gd name="adj2" fmla="val 23520"/>
              <a:gd name="adj3" fmla="val 16667"/>
            </a:avLst>
          </a:prstGeom>
          <a:solidFill>
            <a:schemeClr val="accent3">
              <a:lumMod val="20000"/>
              <a:lumOff val="8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050" b="1">
                <a:solidFill>
                  <a:schemeClr val="tx1"/>
                </a:solidFill>
              </a:rPr>
              <a:t>協定締結については大阪府ホームページをご確認ください。</a:t>
            </a:r>
            <a:endParaRPr kumimoji="1" lang="en-US" altLang="ja-JP" sz="1050" b="1">
              <a:solidFill>
                <a:schemeClr val="tx1"/>
              </a:solidFill>
            </a:endParaRPr>
          </a:p>
          <a:p>
            <a:pPr algn="l"/>
            <a:endParaRPr kumimoji="1" lang="en-US" altLang="ja-JP" sz="1050" b="1">
              <a:solidFill>
                <a:schemeClr val="tx1"/>
              </a:solidFill>
              <a:effectLst/>
              <a:latin typeface="+mn-lt"/>
              <a:ea typeface="+mn-ea"/>
              <a:cs typeface="+mn-cs"/>
            </a:endParaRPr>
          </a:p>
          <a:p>
            <a:pPr algn="l"/>
            <a:endParaRPr kumimoji="1" lang="en-US" altLang="ja-JP" sz="1050" b="1">
              <a:solidFill>
                <a:schemeClr val="tx1"/>
              </a:solidFill>
              <a:effectLst/>
              <a:latin typeface="+mn-lt"/>
              <a:ea typeface="+mn-ea"/>
              <a:cs typeface="+mn-cs"/>
            </a:endParaRPr>
          </a:p>
          <a:p>
            <a:pPr algn="l"/>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お問い合わせ先が異なりますので、ご注意ください。</a:t>
            </a:r>
            <a:endParaRPr kumimoji="1" lang="en-US" altLang="ja-JP" sz="1050" b="1">
              <a:solidFill>
                <a:schemeClr val="tx1"/>
              </a:solidFill>
              <a:effectLst/>
              <a:latin typeface="+mn-lt"/>
              <a:ea typeface="+mn-ea"/>
              <a:cs typeface="+mn-cs"/>
            </a:endParaRPr>
          </a:p>
          <a:p>
            <a:pPr algn="l"/>
            <a:endParaRPr kumimoji="1" lang="ja-JP" altLang="en-US" sz="1050" b="1">
              <a:solidFill>
                <a:schemeClr val="tx1"/>
              </a:solidFill>
            </a:endParaRPr>
          </a:p>
        </xdr:txBody>
      </xdr:sp>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760655F3-139B-4FDA-A114-E3B1EC49231A}"/>
              </a:ext>
            </a:extLst>
          </xdr:cNvPr>
          <xdr:cNvSpPr txBox="1"/>
        </xdr:nvSpPr>
        <xdr:spPr>
          <a:xfrm>
            <a:off x="6374294" y="3564836"/>
            <a:ext cx="43930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900" b="1">
                <a:hlinkClick xmlns:r="http://schemas.openxmlformats.org/officeDocument/2006/relationships" r:id=""/>
              </a:rPr>
              <a:t>新型インフルエンザ等感染症等にかかる医療措置協定について／大阪府（おおさかふ）ホームページ </a:t>
            </a:r>
            <a:r>
              <a:rPr lang="en-US" altLang="ja-JP" sz="900" b="1">
                <a:hlinkClick xmlns:r="http://schemas.openxmlformats.org/officeDocument/2006/relationships" r:id=""/>
              </a:rPr>
              <a:t>[Osaka Prefectural Government]</a:t>
            </a:r>
            <a:endParaRPr kumimoji="1" lang="ja-JP" altLang="en-US" sz="900" b="1"/>
          </a:p>
        </xdr:txBody>
      </xdr:sp>
    </xdr:grpSp>
    <xdr:clientData/>
  </xdr:twoCellAnchor>
  <xdr:twoCellAnchor>
    <xdr:from>
      <xdr:col>11</xdr:col>
      <xdr:colOff>125506</xdr:colOff>
      <xdr:row>1</xdr:row>
      <xdr:rowOff>53789</xdr:rowOff>
    </xdr:from>
    <xdr:to>
      <xdr:col>15</xdr:col>
      <xdr:colOff>591671</xdr:colOff>
      <xdr:row>6</xdr:row>
      <xdr:rowOff>134472</xdr:rowOff>
    </xdr:to>
    <xdr:sp macro="" textlink="">
      <xdr:nvSpPr>
        <xdr:cNvPr id="8" name="テキスト ボックス 7">
          <a:extLst>
            <a:ext uri="{FF2B5EF4-FFF2-40B4-BE49-F238E27FC236}">
              <a16:creationId xmlns:a16="http://schemas.microsoft.com/office/drawing/2014/main" id="{ECC660A3-F157-4DB6-8BD5-C9A086E48F8E}"/>
            </a:ext>
          </a:extLst>
        </xdr:cNvPr>
        <xdr:cNvSpPr txBox="1"/>
      </xdr:nvSpPr>
      <xdr:spPr>
        <a:xfrm>
          <a:off x="8086165" y="233083"/>
          <a:ext cx="3227294" cy="1057836"/>
        </a:xfrm>
        <a:prstGeom prst="rect">
          <a:avLst/>
        </a:prstGeom>
        <a:solidFill>
          <a:schemeClr val="accent6">
            <a:lumMod val="40000"/>
            <a:lumOff val="60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l"/>
          <a:r>
            <a:rPr kumimoji="1" lang="ja-JP" altLang="en-US" sz="1800" b="1"/>
            <a:t>病室整備のシートです！</a:t>
          </a:r>
          <a:endParaRPr kumimoji="1" lang="en-US" altLang="ja-JP" sz="1800" b="1"/>
        </a:p>
        <a:p>
          <a:pPr algn="l"/>
          <a:r>
            <a:rPr kumimoji="1" lang="ja-JP" altLang="ja-JP" sz="1100" b="1">
              <a:solidFill>
                <a:schemeClr val="dk1"/>
              </a:solidFill>
              <a:effectLst/>
              <a:latin typeface="+mn-lt"/>
              <a:ea typeface="+mn-ea"/>
              <a:cs typeface="+mn-cs"/>
            </a:rPr>
            <a:t>記入漏れの</a:t>
          </a:r>
          <a:r>
            <a:rPr kumimoji="1" lang="ja-JP" altLang="en-US" sz="1100" b="1">
              <a:solidFill>
                <a:schemeClr val="dk1"/>
              </a:solidFill>
              <a:effectLst/>
              <a:latin typeface="+mn-lt"/>
              <a:ea typeface="+mn-ea"/>
              <a:cs typeface="+mn-cs"/>
            </a:rPr>
            <a:t>ないよう下まで確認してください。</a:t>
          </a:r>
          <a:endParaRPr kumimoji="1" lang="en-US" altLang="ja-JP" sz="1200" b="1"/>
        </a:p>
      </xdr:txBody>
    </xdr:sp>
    <xdr:clientData fPrintsWithSheet="0"/>
  </xdr:twoCellAnchor>
  <xdr:twoCellAnchor>
    <xdr:from>
      <xdr:col>0</xdr:col>
      <xdr:colOff>134471</xdr:colOff>
      <xdr:row>1</xdr:row>
      <xdr:rowOff>62754</xdr:rowOff>
    </xdr:from>
    <xdr:to>
      <xdr:col>3</xdr:col>
      <xdr:colOff>288082</xdr:colOff>
      <xdr:row>3</xdr:row>
      <xdr:rowOff>24120</xdr:rowOff>
    </xdr:to>
    <xdr:sp macro="" textlink="">
      <xdr:nvSpPr>
        <xdr:cNvPr id="9" name="テキスト ボックス 8">
          <a:extLst>
            <a:ext uri="{FF2B5EF4-FFF2-40B4-BE49-F238E27FC236}">
              <a16:creationId xmlns:a16="http://schemas.microsoft.com/office/drawing/2014/main" id="{9AC9647A-76A8-4874-8CB5-AD6D6ED0BC1E}"/>
            </a:ext>
          </a:extLst>
        </xdr:cNvPr>
        <xdr:cNvSpPr txBox="1"/>
      </xdr:nvSpPr>
      <xdr:spPr>
        <a:xfrm>
          <a:off x="134471" y="242048"/>
          <a:ext cx="2592011" cy="3737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着色セルへ記入してください。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183846</xdr:colOff>
      <xdr:row>1</xdr:row>
      <xdr:rowOff>93132</xdr:rowOff>
    </xdr:from>
    <xdr:to>
      <xdr:col>3</xdr:col>
      <xdr:colOff>2079172</xdr:colOff>
      <xdr:row>3</xdr:row>
      <xdr:rowOff>42332</xdr:rowOff>
    </xdr:to>
    <xdr:sp macro="" textlink="">
      <xdr:nvSpPr>
        <xdr:cNvPr id="3" name="テキスト ボックス 2">
          <a:extLst>
            <a:ext uri="{FF2B5EF4-FFF2-40B4-BE49-F238E27FC236}">
              <a16:creationId xmlns:a16="http://schemas.microsoft.com/office/drawing/2014/main" id="{F2FBC49A-137B-4FB7-A4B0-5642AD2F51B6}"/>
            </a:ext>
          </a:extLst>
        </xdr:cNvPr>
        <xdr:cNvSpPr txBox="1"/>
      </xdr:nvSpPr>
      <xdr:spPr>
        <a:xfrm>
          <a:off x="183846" y="332618"/>
          <a:ext cx="3060097" cy="3737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着色セルへ記入してください。</a:t>
          </a:r>
        </a:p>
      </xdr:txBody>
    </xdr:sp>
    <xdr:clientData/>
  </xdr:twoCellAnchor>
  <xdr:twoCellAnchor>
    <xdr:from>
      <xdr:col>22</xdr:col>
      <xdr:colOff>141514</xdr:colOff>
      <xdr:row>0</xdr:row>
      <xdr:rowOff>108857</xdr:rowOff>
    </xdr:from>
    <xdr:to>
      <xdr:col>31</xdr:col>
      <xdr:colOff>326571</xdr:colOff>
      <xdr:row>7</xdr:row>
      <xdr:rowOff>87086</xdr:rowOff>
    </xdr:to>
    <xdr:sp macro="" textlink="">
      <xdr:nvSpPr>
        <xdr:cNvPr id="5" name="テキスト ボックス 4">
          <a:extLst>
            <a:ext uri="{FF2B5EF4-FFF2-40B4-BE49-F238E27FC236}">
              <a16:creationId xmlns:a16="http://schemas.microsoft.com/office/drawing/2014/main" id="{34FD886E-26FA-448F-97D7-97822CB3EE0C}"/>
            </a:ext>
          </a:extLst>
        </xdr:cNvPr>
        <xdr:cNvSpPr txBox="1"/>
      </xdr:nvSpPr>
      <xdr:spPr>
        <a:xfrm>
          <a:off x="8730343" y="108857"/>
          <a:ext cx="4985657" cy="1447800"/>
        </a:xfrm>
        <a:prstGeom prst="rect">
          <a:avLst/>
        </a:prstGeom>
        <a:solidFill>
          <a:schemeClr val="accent6">
            <a:lumMod val="40000"/>
            <a:lumOff val="60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dk1"/>
              </a:solidFill>
              <a:effectLst/>
              <a:latin typeface="+mn-lt"/>
              <a:ea typeface="+mn-ea"/>
              <a:cs typeface="+mn-cs"/>
            </a:rPr>
            <a:t>病室</a:t>
          </a:r>
          <a:r>
            <a:rPr kumimoji="1" lang="ja-JP" altLang="en-US" sz="1800" b="1">
              <a:solidFill>
                <a:schemeClr val="dk1"/>
              </a:solidFill>
              <a:effectLst/>
              <a:latin typeface="+mn-lt"/>
              <a:ea typeface="+mn-ea"/>
              <a:cs typeface="+mn-cs"/>
            </a:rPr>
            <a:t>以外の</a:t>
          </a:r>
          <a:r>
            <a:rPr kumimoji="1" lang="ja-JP" altLang="ja-JP" sz="1800" b="1">
              <a:solidFill>
                <a:schemeClr val="dk1"/>
              </a:solidFill>
              <a:effectLst/>
              <a:latin typeface="+mn-lt"/>
              <a:ea typeface="+mn-ea"/>
              <a:cs typeface="+mn-cs"/>
            </a:rPr>
            <a:t>整備のシートです！</a:t>
          </a:r>
          <a:endParaRPr lang="ja-JP" altLang="ja-JP" sz="1800">
            <a:effectLst/>
          </a:endParaRPr>
        </a:p>
        <a:p>
          <a:r>
            <a:rPr kumimoji="1" lang="ja-JP" altLang="en-US" sz="1200" b="1"/>
            <a:t>・重複して面積を記載する場合は</a:t>
          </a:r>
          <a:r>
            <a:rPr kumimoji="1" lang="en-US" altLang="ja-JP" sz="1200" b="1"/>
            <a:t>1</a:t>
          </a:r>
          <a:r>
            <a:rPr kumimoji="1" lang="ja-JP" altLang="en-US" sz="1200" b="1"/>
            <a:t>㎡と入力してください。</a:t>
          </a:r>
          <a:endParaRPr lang="ja-JP" altLang="ja-JP" sz="1200">
            <a:effectLst/>
          </a:endParaRPr>
        </a:p>
        <a:p>
          <a:r>
            <a:rPr kumimoji="1" lang="en-US" altLang="ja-JP" sz="1400" b="1" u="sng">
              <a:solidFill>
                <a:srgbClr val="FF0000"/>
              </a:solidFill>
              <a:effectLst/>
              <a:latin typeface="+mn-lt"/>
              <a:ea typeface="+mn-ea"/>
              <a:cs typeface="+mn-cs"/>
            </a:rPr>
            <a:t>※</a:t>
          </a:r>
          <a:r>
            <a:rPr kumimoji="1" lang="ja-JP" altLang="ja-JP" sz="1400" b="1" u="sng">
              <a:solidFill>
                <a:srgbClr val="FF0000"/>
              </a:solidFill>
              <a:effectLst/>
              <a:latin typeface="+mn-lt"/>
              <a:ea typeface="+mn-ea"/>
              <a:cs typeface="+mn-cs"/>
            </a:rPr>
            <a:t>面積は工事の施工面積です。部屋全体ではありません。</a:t>
          </a:r>
          <a:endParaRPr kumimoji="1" lang="en-US" altLang="ja-JP" sz="1200" b="1">
            <a:solidFill>
              <a:srgbClr val="FF0000"/>
            </a:solidFill>
          </a:endParaRPr>
        </a:p>
        <a:p>
          <a:pPr algn="l"/>
          <a:r>
            <a:rPr kumimoji="1" lang="ja-JP" altLang="en-US" sz="1200" b="1"/>
            <a:t>・面積がわかる図面等の資料を必ず添付してください。</a:t>
          </a:r>
          <a:endParaRPr kumimoji="1" lang="en-US" altLang="ja-JP" sz="1200" b="1"/>
        </a:p>
        <a:p>
          <a:pPr algn="l"/>
          <a:r>
            <a:rPr kumimoji="1" lang="ja-JP" altLang="en-US" sz="1200" b="1"/>
            <a:t>・対象外経費は「参考資料</a:t>
          </a:r>
          <a:r>
            <a:rPr kumimoji="1" lang="en-US" altLang="ja-JP" sz="1200" b="1"/>
            <a:t>_</a:t>
          </a:r>
          <a:r>
            <a:rPr kumimoji="1" lang="ja-JP" altLang="en-US" sz="1200" b="1"/>
            <a:t>按分表」を活用してください。</a:t>
          </a:r>
          <a:endParaRPr kumimoji="1" lang="en-US" altLang="ja-JP" sz="12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33867</xdr:colOff>
      <xdr:row>59</xdr:row>
      <xdr:rowOff>59267</xdr:rowOff>
    </xdr:from>
    <xdr:to>
      <xdr:col>18</xdr:col>
      <xdr:colOff>541867</xdr:colOff>
      <xdr:row>62</xdr:row>
      <xdr:rowOff>143933</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C41E959B-3C6C-44AB-AE93-8877D16F06EF}"/>
            </a:ext>
          </a:extLst>
        </xdr:cNvPr>
        <xdr:cNvSpPr txBox="1"/>
      </xdr:nvSpPr>
      <xdr:spPr>
        <a:xfrm>
          <a:off x="8720667" y="10549467"/>
          <a:ext cx="4622800" cy="541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050">
              <a:hlinkClick xmlns:r="http://schemas.openxmlformats.org/officeDocument/2006/relationships" r:id=""/>
            </a:rPr>
            <a:t>新型インフルエンザ等感染症等にかかる医療措置協定について／大阪府（おおさかふ）ホームページ </a:t>
          </a:r>
          <a:r>
            <a:rPr lang="en-US" altLang="ja-JP" sz="1050">
              <a:hlinkClick xmlns:r="http://schemas.openxmlformats.org/officeDocument/2006/relationships" r:id=""/>
            </a:rPr>
            <a:t>[Osaka Prefectural Government]</a:t>
          </a:r>
          <a:endParaRPr kumimoji="1" lang="ja-JP" altLang="en-US" sz="1050"/>
        </a:p>
      </xdr:txBody>
    </xdr:sp>
    <xdr:clientData/>
  </xdr:twoCellAnchor>
  <xdr:twoCellAnchor>
    <xdr:from>
      <xdr:col>11</xdr:col>
      <xdr:colOff>53788</xdr:colOff>
      <xdr:row>40</xdr:row>
      <xdr:rowOff>26894</xdr:rowOff>
    </xdr:from>
    <xdr:to>
      <xdr:col>20</xdr:col>
      <xdr:colOff>195020</xdr:colOff>
      <xdr:row>45</xdr:row>
      <xdr:rowOff>77553</xdr:rowOff>
    </xdr:to>
    <xdr:sp macro="" textlink="">
      <xdr:nvSpPr>
        <xdr:cNvPr id="4" name="テキスト ボックス 3">
          <a:extLst>
            <a:ext uri="{FF2B5EF4-FFF2-40B4-BE49-F238E27FC236}">
              <a16:creationId xmlns:a16="http://schemas.microsoft.com/office/drawing/2014/main" id="{0CE3818A-45D2-4A55-A88A-D915D6A8E0D9}"/>
            </a:ext>
          </a:extLst>
        </xdr:cNvPr>
        <xdr:cNvSpPr txBox="1"/>
      </xdr:nvSpPr>
      <xdr:spPr>
        <a:xfrm>
          <a:off x="8023412" y="6678706"/>
          <a:ext cx="6210337" cy="1054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ＭＳ Ｐゴシック 本文"/>
              <a:ea typeface="+mn-ea"/>
            </a:rPr>
            <a:t>すでに要件を満たしていること（</a:t>
          </a:r>
          <a:r>
            <a:rPr kumimoji="1" lang="ja-JP" altLang="ja-JP" sz="1050">
              <a:solidFill>
                <a:schemeClr val="dk1"/>
              </a:solidFill>
              <a:effectLst/>
              <a:latin typeface="+mn-lt"/>
              <a:ea typeface="+mn-ea"/>
              <a:cs typeface="+mn-cs"/>
            </a:rPr>
            <a:t>協定締結済</a:t>
          </a:r>
          <a:r>
            <a:rPr kumimoji="1" lang="ja-JP" altLang="en-US" sz="1050">
              <a:solidFill>
                <a:schemeClr val="dk1"/>
              </a:solidFill>
              <a:effectLst/>
              <a:latin typeface="+mn-lt"/>
              <a:ea typeface="+mn-ea"/>
              <a:cs typeface="+mn-cs"/>
            </a:rPr>
            <a:t>のため</a:t>
          </a:r>
          <a:r>
            <a:rPr kumimoji="1" lang="ja-JP" altLang="en-US" sz="1050">
              <a:latin typeface="ＭＳ Ｐゴシック 本文"/>
              <a:ea typeface="+mn-ea"/>
            </a:rPr>
            <a:t>）を条件とし、不足が生じる部分に対して補助します。</a:t>
          </a:r>
          <a:endParaRPr kumimoji="1" lang="en-US" altLang="ja-JP" sz="1050">
            <a:latin typeface="ＭＳ Ｐゴシック 本文"/>
            <a:ea typeface="+mn-ea"/>
          </a:endParaRPr>
        </a:p>
        <a:p>
          <a:r>
            <a:rPr kumimoji="1" lang="ja-JP" altLang="ja-JP" sz="1100">
              <a:solidFill>
                <a:schemeClr val="dk1"/>
              </a:solidFill>
              <a:effectLst/>
              <a:latin typeface="+mn-lt"/>
              <a:ea typeface="+mn-ea"/>
              <a:cs typeface="+mn-cs"/>
            </a:rPr>
            <a:t>例）　</a:t>
          </a:r>
          <a:r>
            <a:rPr kumimoji="1" lang="ja-JP" altLang="en-US" sz="1050">
              <a:latin typeface="ＭＳ Ｐゴシック 本文"/>
              <a:ea typeface="+mn-ea"/>
            </a:rPr>
            <a:t>現在新興感染症発生時に使用する個人防護具は診察室に置かれている状態にあり、</a:t>
          </a:r>
          <a:endParaRPr kumimoji="1" lang="en-US" altLang="ja-JP" sz="1050">
            <a:latin typeface="ＭＳ Ｐゴシック 本文"/>
            <a:ea typeface="+mn-ea"/>
          </a:endParaRPr>
        </a:p>
        <a:p>
          <a:r>
            <a:rPr kumimoji="1" lang="ja-JP" altLang="en-US" sz="1050">
              <a:latin typeface="ＭＳ Ｐゴシック 本文"/>
              <a:ea typeface="+mn-ea"/>
            </a:rPr>
            <a:t>　新興感染症発生時に速やかに個人防護具を取り出せるよう、診察室の脇に収納スペースを増設する</a:t>
          </a:r>
          <a:endParaRPr kumimoji="1" lang="en-US" altLang="ja-JP" sz="1050">
            <a:latin typeface="ＭＳ Ｐゴシック 本文"/>
            <a:ea typeface="+mn-ea"/>
          </a:endParaRPr>
        </a:p>
        <a:p>
          <a:r>
            <a:rPr kumimoji="1" lang="ja-JP" altLang="en-US" sz="1050">
              <a:latin typeface="ＭＳ Ｐゴシック 本文"/>
              <a:ea typeface="+mn-ea"/>
            </a:rPr>
            <a:t>　必要があるため棚を設置するもの。</a:t>
          </a:r>
          <a:endParaRPr kumimoji="1" lang="ja-JP" altLang="en-US" sz="1050">
            <a:latin typeface="+mn-ea"/>
            <a:ea typeface="+mn-ea"/>
          </a:endParaRPr>
        </a:p>
      </xdr:txBody>
    </xdr:sp>
    <xdr:clientData/>
  </xdr:twoCellAnchor>
  <xdr:twoCellAnchor>
    <xdr:from>
      <xdr:col>11</xdr:col>
      <xdr:colOff>331694</xdr:colOff>
      <xdr:row>48</xdr:row>
      <xdr:rowOff>591671</xdr:rowOff>
    </xdr:from>
    <xdr:to>
      <xdr:col>19</xdr:col>
      <xdr:colOff>340081</xdr:colOff>
      <xdr:row>51</xdr:row>
      <xdr:rowOff>4388</xdr:rowOff>
    </xdr:to>
    <xdr:grpSp>
      <xdr:nvGrpSpPr>
        <xdr:cNvPr id="5" name="グループ化 4">
          <a:extLst>
            <a:ext uri="{FF2B5EF4-FFF2-40B4-BE49-F238E27FC236}">
              <a16:creationId xmlns:a16="http://schemas.microsoft.com/office/drawing/2014/main" id="{6CD34F9D-7E77-4C97-8446-13F5FE22B8C5}"/>
            </a:ext>
          </a:extLst>
        </xdr:cNvPr>
        <xdr:cNvGrpSpPr/>
      </xdr:nvGrpSpPr>
      <xdr:grpSpPr>
        <a:xfrm>
          <a:off x="8301318" y="9090212"/>
          <a:ext cx="5458928" cy="882929"/>
          <a:chOff x="6301408" y="3339546"/>
          <a:chExt cx="4545496" cy="881271"/>
        </a:xfrm>
      </xdr:grpSpPr>
      <xdr:sp macro="" textlink="">
        <xdr:nvSpPr>
          <xdr:cNvPr id="6" name="吹き出し: 角を丸めた四角形 5">
            <a:extLst>
              <a:ext uri="{FF2B5EF4-FFF2-40B4-BE49-F238E27FC236}">
                <a16:creationId xmlns:a16="http://schemas.microsoft.com/office/drawing/2014/main" id="{63BECA3B-53F3-4539-AF3C-F09FF24DE0CC}"/>
              </a:ext>
            </a:extLst>
          </xdr:cNvPr>
          <xdr:cNvSpPr/>
        </xdr:nvSpPr>
        <xdr:spPr>
          <a:xfrm>
            <a:off x="6301408" y="3339546"/>
            <a:ext cx="4545496" cy="881271"/>
          </a:xfrm>
          <a:prstGeom prst="wedgeRoundRectCallout">
            <a:avLst>
              <a:gd name="adj1" fmla="val -52455"/>
              <a:gd name="adj2" fmla="val 23520"/>
              <a:gd name="adj3" fmla="val 16667"/>
            </a:avLst>
          </a:prstGeom>
          <a:solidFill>
            <a:schemeClr val="accent3">
              <a:lumMod val="20000"/>
              <a:lumOff val="8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050" b="1">
                <a:solidFill>
                  <a:schemeClr val="tx1"/>
                </a:solidFill>
              </a:rPr>
              <a:t>協定締結については大阪府ホームページをご確認ください。</a:t>
            </a:r>
            <a:endParaRPr kumimoji="1" lang="en-US" altLang="ja-JP" sz="1050" b="1">
              <a:solidFill>
                <a:schemeClr val="tx1"/>
              </a:solidFill>
            </a:endParaRPr>
          </a:p>
          <a:p>
            <a:pPr algn="l"/>
            <a:endParaRPr kumimoji="1" lang="en-US" altLang="ja-JP" sz="1050" b="1">
              <a:solidFill>
                <a:schemeClr val="tx1"/>
              </a:solidFill>
              <a:effectLst/>
              <a:latin typeface="+mn-lt"/>
              <a:ea typeface="+mn-ea"/>
              <a:cs typeface="+mn-cs"/>
            </a:endParaRPr>
          </a:p>
          <a:p>
            <a:pPr algn="l"/>
            <a:endParaRPr kumimoji="1" lang="en-US" altLang="ja-JP" sz="1050" b="1">
              <a:solidFill>
                <a:schemeClr val="tx1"/>
              </a:solidFill>
              <a:effectLst/>
              <a:latin typeface="+mn-lt"/>
              <a:ea typeface="+mn-ea"/>
              <a:cs typeface="+mn-cs"/>
            </a:endParaRPr>
          </a:p>
          <a:p>
            <a:pPr algn="l"/>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お問い合わせ先が異なりますので、ご注意ください。</a:t>
            </a:r>
            <a:endParaRPr kumimoji="1" lang="en-US" altLang="ja-JP" sz="1050" b="1">
              <a:solidFill>
                <a:schemeClr val="tx1"/>
              </a:solidFill>
              <a:effectLst/>
              <a:latin typeface="+mn-lt"/>
              <a:ea typeface="+mn-ea"/>
              <a:cs typeface="+mn-cs"/>
            </a:endParaRPr>
          </a:p>
          <a:p>
            <a:pPr algn="l"/>
            <a:endParaRPr kumimoji="1" lang="ja-JP" altLang="en-US" sz="1050" b="1">
              <a:solidFill>
                <a:schemeClr val="tx1"/>
              </a:solidFill>
            </a:endParaRPr>
          </a:p>
        </xdr:txBody>
      </xdr:sp>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705669AB-BEAA-454E-8224-631A42A7B57B}"/>
              </a:ext>
            </a:extLst>
          </xdr:cNvPr>
          <xdr:cNvSpPr txBox="1"/>
        </xdr:nvSpPr>
        <xdr:spPr>
          <a:xfrm>
            <a:off x="6374294" y="3564836"/>
            <a:ext cx="43930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900" b="1">
                <a:hlinkClick xmlns:r="http://schemas.openxmlformats.org/officeDocument/2006/relationships" r:id=""/>
              </a:rPr>
              <a:t>新型インフルエンザ等感染症等にかかる医療措置協定について／大阪府（おおさかふ）ホームページ </a:t>
            </a:r>
            <a:r>
              <a:rPr lang="en-US" altLang="ja-JP" sz="900" b="1">
                <a:hlinkClick xmlns:r="http://schemas.openxmlformats.org/officeDocument/2006/relationships" r:id=""/>
              </a:rPr>
              <a:t>[Osaka Prefectural Government]</a:t>
            </a:r>
            <a:endParaRPr kumimoji="1" lang="ja-JP" altLang="en-US" sz="900" b="1"/>
          </a:p>
        </xdr:txBody>
      </xdr:sp>
    </xdr:grpSp>
    <xdr:clientData/>
  </xdr:twoCellAnchor>
  <xdr:twoCellAnchor>
    <xdr:from>
      <xdr:col>11</xdr:col>
      <xdr:colOff>107578</xdr:colOff>
      <xdr:row>1</xdr:row>
      <xdr:rowOff>26894</xdr:rowOff>
    </xdr:from>
    <xdr:to>
      <xdr:col>17</xdr:col>
      <xdr:colOff>349624</xdr:colOff>
      <xdr:row>7</xdr:row>
      <xdr:rowOff>8965</xdr:rowOff>
    </xdr:to>
    <xdr:sp macro="" textlink="">
      <xdr:nvSpPr>
        <xdr:cNvPr id="8" name="テキスト ボックス 7">
          <a:extLst>
            <a:ext uri="{FF2B5EF4-FFF2-40B4-BE49-F238E27FC236}">
              <a16:creationId xmlns:a16="http://schemas.microsoft.com/office/drawing/2014/main" id="{BCB45A83-C67E-48A4-8E14-D72ED61F523C}"/>
            </a:ext>
          </a:extLst>
        </xdr:cNvPr>
        <xdr:cNvSpPr txBox="1"/>
      </xdr:nvSpPr>
      <xdr:spPr>
        <a:xfrm>
          <a:off x="8077202" y="179294"/>
          <a:ext cx="4383740" cy="1057836"/>
        </a:xfrm>
        <a:prstGeom prst="rect">
          <a:avLst/>
        </a:prstGeom>
        <a:solidFill>
          <a:schemeClr val="accent6">
            <a:lumMod val="40000"/>
            <a:lumOff val="60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l"/>
          <a:r>
            <a:rPr kumimoji="1" lang="ja-JP" altLang="en-US" sz="1800" b="1"/>
            <a:t>病棟等整備、保管庫整備のシートです！</a:t>
          </a:r>
          <a:endParaRPr kumimoji="1" lang="en-US" altLang="ja-JP" sz="1800" b="1"/>
        </a:p>
        <a:p>
          <a:pPr algn="l"/>
          <a:r>
            <a:rPr kumimoji="1" lang="ja-JP" altLang="ja-JP" sz="1100" b="1">
              <a:solidFill>
                <a:schemeClr val="dk1"/>
              </a:solidFill>
              <a:effectLst/>
              <a:latin typeface="+mn-lt"/>
              <a:ea typeface="+mn-ea"/>
              <a:cs typeface="+mn-cs"/>
            </a:rPr>
            <a:t>記入漏れの</a:t>
          </a:r>
          <a:r>
            <a:rPr kumimoji="1" lang="ja-JP" altLang="en-US" sz="1100" b="1">
              <a:solidFill>
                <a:schemeClr val="dk1"/>
              </a:solidFill>
              <a:effectLst/>
              <a:latin typeface="+mn-lt"/>
              <a:ea typeface="+mn-ea"/>
              <a:cs typeface="+mn-cs"/>
            </a:rPr>
            <a:t>ないよう下まで確認してください。</a:t>
          </a:r>
          <a:endParaRPr kumimoji="1" lang="en-US" altLang="ja-JP" sz="1200" b="1"/>
        </a:p>
      </xdr:txBody>
    </xdr:sp>
    <xdr:clientData fPrintsWithSheet="0"/>
  </xdr:twoCellAnchor>
  <xdr:twoCellAnchor>
    <xdr:from>
      <xdr:col>0</xdr:col>
      <xdr:colOff>134472</xdr:colOff>
      <xdr:row>1</xdr:row>
      <xdr:rowOff>62752</xdr:rowOff>
    </xdr:from>
    <xdr:to>
      <xdr:col>3</xdr:col>
      <xdr:colOff>350836</xdr:colOff>
      <xdr:row>3</xdr:row>
      <xdr:rowOff>51013</xdr:rowOff>
    </xdr:to>
    <xdr:sp macro="" textlink="">
      <xdr:nvSpPr>
        <xdr:cNvPr id="9" name="テキスト ボックス 8">
          <a:extLst>
            <a:ext uri="{FF2B5EF4-FFF2-40B4-BE49-F238E27FC236}">
              <a16:creationId xmlns:a16="http://schemas.microsoft.com/office/drawing/2014/main" id="{E535BE17-F120-4162-8715-37DFAA3ACB82}"/>
            </a:ext>
          </a:extLst>
        </xdr:cNvPr>
        <xdr:cNvSpPr txBox="1"/>
      </xdr:nvSpPr>
      <xdr:spPr>
        <a:xfrm>
          <a:off x="134472" y="215152"/>
          <a:ext cx="2592011" cy="3737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t>
          </a:r>
          <a:r>
            <a:rPr kumimoji="1" lang="ja-JP" altLang="en-US" sz="1400" b="1"/>
            <a:t>着色セルへ記入してください。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6617AD88-044F-4C23-9E81-48F3C576D1CD}"/>
            </a:ext>
          </a:extLst>
        </xdr:cNvPr>
        <xdr:cNvSpPr/>
      </xdr:nvSpPr>
      <xdr:spPr>
        <a:xfrm>
          <a:off x="4284345" y="2262664"/>
          <a:ext cx="4030981" cy="140065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13;&#22269;&#27494;&#28450;&#24066;&#32954;&#28814;&#65288;&#26032;&#22411;&#12467;&#12525;&#12490;&#12454;&#12452;&#12523;&#12473;&#65289;/&#26032;&#33288;&#24863;&#26579;&#30151;&#35373;&#20633;&#25972;&#20633;/&#35036;&#21161;&#20107;&#26989;&#38306;&#20418;/&#24220;&#35201;&#32177;/02_&#27096;&#24335;/&#22269;&#27096;&#24335;/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4C676-ED46-411E-9EDC-2B42CDA56DE2}">
  <sheetPr>
    <tabColor rgb="FFFFFF00"/>
  </sheetPr>
  <dimension ref="A1:O26"/>
  <sheetViews>
    <sheetView tabSelected="1" view="pageBreakPreview" zoomScaleNormal="100" zoomScaleSheetLayoutView="100" workbookViewId="0">
      <selection activeCell="E5" sqref="E5"/>
    </sheetView>
  </sheetViews>
  <sheetFormatPr defaultRowHeight="14.4"/>
  <cols>
    <col min="1" max="1" width="28.88671875" style="93" customWidth="1"/>
    <col min="2" max="2" width="8.88671875" style="93"/>
    <col min="3" max="3" width="8.77734375" style="93" customWidth="1"/>
    <col min="4" max="4" width="6.77734375" style="93" customWidth="1"/>
    <col min="5" max="5" width="8.77734375" style="93" customWidth="1"/>
    <col min="6" max="6" width="6.77734375" style="93" customWidth="1"/>
    <col min="7" max="7" width="8.88671875" style="93"/>
    <col min="8" max="8" width="6.77734375" style="93" customWidth="1"/>
    <col min="9" max="13" width="8.88671875" style="93"/>
    <col min="14" max="15" width="0" style="93" hidden="1" customWidth="1"/>
    <col min="16" max="16384" width="8.88671875" style="93"/>
  </cols>
  <sheetData>
    <row r="1" spans="1:15">
      <c r="A1" s="91" t="s">
        <v>263</v>
      </c>
      <c r="B1" s="91"/>
      <c r="C1" s="91"/>
      <c r="D1" s="91"/>
      <c r="E1" s="91"/>
      <c r="F1" s="91"/>
      <c r="G1" s="91"/>
      <c r="H1" s="92"/>
    </row>
    <row r="2" spans="1:15" ht="15" thickBot="1">
      <c r="A2" s="94" t="s">
        <v>419</v>
      </c>
      <c r="B2" s="95"/>
      <c r="C2" s="91"/>
      <c r="D2" s="91"/>
      <c r="E2" s="91"/>
      <c r="F2" s="91"/>
      <c r="G2" s="91"/>
      <c r="H2" s="91"/>
    </row>
    <row r="3" spans="1:15" ht="15" thickBot="1">
      <c r="A3" s="96" t="s">
        <v>420</v>
      </c>
      <c r="B3" s="97"/>
      <c r="C3" s="97"/>
      <c r="D3" s="97"/>
      <c r="E3" s="91"/>
      <c r="F3" s="91"/>
      <c r="G3" s="91"/>
      <c r="H3" s="91"/>
      <c r="J3" s="98" t="str">
        <f>IF(B14="","個人","法人")</f>
        <v>個人</v>
      </c>
    </row>
    <row r="4" spans="1:15">
      <c r="A4" s="99"/>
      <c r="B4" s="91"/>
      <c r="C4" s="91"/>
      <c r="D4" s="91"/>
      <c r="E4" s="91"/>
      <c r="F4" s="91"/>
      <c r="G4" s="91"/>
      <c r="H4" s="91"/>
      <c r="J4" s="100"/>
    </row>
    <row r="5" spans="1:15" ht="21" customHeight="1">
      <c r="A5" s="101" t="s">
        <v>264</v>
      </c>
      <c r="B5" s="39" t="s">
        <v>265</v>
      </c>
      <c r="C5" s="102">
        <v>7</v>
      </c>
      <c r="D5" s="103" t="s">
        <v>266</v>
      </c>
      <c r="E5" s="82"/>
      <c r="F5" s="103" t="s">
        <v>267</v>
      </c>
      <c r="G5" s="82"/>
      <c r="H5" s="104" t="s">
        <v>268</v>
      </c>
      <c r="I5" s="105" t="s">
        <v>388</v>
      </c>
    </row>
    <row r="6" spans="1:15" ht="21" customHeight="1">
      <c r="A6" s="106" t="s">
        <v>269</v>
      </c>
      <c r="B6" s="39" t="s">
        <v>265</v>
      </c>
      <c r="C6" s="82"/>
      <c r="D6" s="103" t="s">
        <v>266</v>
      </c>
      <c r="E6" s="82"/>
      <c r="F6" s="103" t="s">
        <v>267</v>
      </c>
      <c r="G6" s="82"/>
      <c r="H6" s="104" t="s">
        <v>268</v>
      </c>
      <c r="I6" s="107" t="s">
        <v>417</v>
      </c>
    </row>
    <row r="7" spans="1:15" ht="21" customHeight="1">
      <c r="A7" s="106" t="s">
        <v>270</v>
      </c>
      <c r="B7" s="39" t="s">
        <v>265</v>
      </c>
      <c r="C7" s="84"/>
      <c r="D7" s="103" t="s">
        <v>266</v>
      </c>
      <c r="E7" s="82"/>
      <c r="F7" s="103" t="s">
        <v>267</v>
      </c>
      <c r="G7" s="82"/>
      <c r="H7" s="104" t="s">
        <v>268</v>
      </c>
      <c r="I7" s="107" t="s">
        <v>449</v>
      </c>
    </row>
    <row r="8" spans="1:15" ht="21" customHeight="1">
      <c r="A8" s="411" t="s">
        <v>416</v>
      </c>
      <c r="B8" s="52" t="s">
        <v>357</v>
      </c>
      <c r="C8" s="83"/>
      <c r="D8" s="366" t="s">
        <v>395</v>
      </c>
      <c r="E8" s="83"/>
      <c r="F8" s="406" t="s">
        <v>433</v>
      </c>
      <c r="G8" s="407"/>
      <c r="H8" s="83"/>
      <c r="I8" s="108" t="s">
        <v>391</v>
      </c>
      <c r="N8" s="109" t="b">
        <f>C8="〇"</f>
        <v>0</v>
      </c>
      <c r="O8" s="109" t="b">
        <f>OR(E8="〇",H8="〇")</f>
        <v>0</v>
      </c>
    </row>
    <row r="9" spans="1:15">
      <c r="A9" s="412"/>
      <c r="B9" s="426" t="str">
        <f>IF(H8="〇","すべての防護具を２か月分以上備蓄すると協定で締結している場合のみ補助対象です。","")</f>
        <v/>
      </c>
      <c r="C9" s="427"/>
      <c r="D9" s="427"/>
      <c r="E9" s="427"/>
      <c r="F9" s="427"/>
      <c r="G9" s="427"/>
      <c r="H9" s="428"/>
      <c r="I9" s="108"/>
      <c r="N9" s="109"/>
      <c r="O9" s="109"/>
    </row>
    <row r="10" spans="1:15">
      <c r="A10" s="402"/>
      <c r="B10" s="408" t="str">
        <f>IF(AND(N8=TRUE,O8=FALSE),"(病室)の２シートを入力してください",IF(AND(N8=FALSE,O8=TRUE),"(病室)以外の２シートを入力してください",IF(AND(N8=TRUE,O8=TRUE),"(病室)と(病室以外)の4シートを入力してください","")))</f>
        <v/>
      </c>
      <c r="C10" s="409"/>
      <c r="D10" s="409"/>
      <c r="E10" s="409"/>
      <c r="F10" s="409"/>
      <c r="G10" s="409"/>
      <c r="H10" s="410"/>
      <c r="I10" s="110"/>
    </row>
    <row r="11" spans="1:15" ht="15" customHeight="1">
      <c r="A11" s="401" t="s">
        <v>358</v>
      </c>
      <c r="B11" s="52" t="s">
        <v>271</v>
      </c>
      <c r="C11" s="88"/>
      <c r="D11" s="111" t="s">
        <v>272</v>
      </c>
      <c r="E11" s="87"/>
      <c r="F11" s="423"/>
      <c r="G11" s="424"/>
      <c r="H11" s="425"/>
    </row>
    <row r="12" spans="1:15" ht="21" customHeight="1">
      <c r="A12" s="402"/>
      <c r="B12" s="40" t="s">
        <v>273</v>
      </c>
      <c r="C12" s="417"/>
      <c r="D12" s="417"/>
      <c r="E12" s="417"/>
      <c r="F12" s="417"/>
      <c r="G12" s="417"/>
      <c r="H12" s="418"/>
    </row>
    <row r="13" spans="1:15" ht="15" customHeight="1">
      <c r="A13" s="112" t="s">
        <v>274</v>
      </c>
      <c r="B13" s="413"/>
      <c r="C13" s="414"/>
      <c r="D13" s="414"/>
      <c r="E13" s="414"/>
      <c r="F13" s="414"/>
      <c r="G13" s="414"/>
      <c r="H13" s="415"/>
    </row>
    <row r="14" spans="1:15" ht="31.2" customHeight="1">
      <c r="A14" s="113" t="s">
        <v>359</v>
      </c>
      <c r="B14" s="419"/>
      <c r="C14" s="420"/>
      <c r="D14" s="421"/>
      <c r="E14" s="421"/>
      <c r="F14" s="421"/>
      <c r="G14" s="421"/>
      <c r="H14" s="422"/>
    </row>
    <row r="15" spans="1:15" ht="15" customHeight="1">
      <c r="A15" s="401" t="s">
        <v>275</v>
      </c>
      <c r="B15" s="39" t="s">
        <v>271</v>
      </c>
      <c r="C15" s="86"/>
      <c r="D15" s="111" t="s">
        <v>272</v>
      </c>
      <c r="E15" s="85"/>
      <c r="F15" s="423"/>
      <c r="G15" s="424"/>
      <c r="H15" s="425"/>
    </row>
    <row r="16" spans="1:15" ht="21" customHeight="1">
      <c r="A16" s="402"/>
      <c r="B16" s="114" t="s">
        <v>273</v>
      </c>
      <c r="C16" s="417"/>
      <c r="D16" s="417"/>
      <c r="E16" s="417"/>
      <c r="F16" s="417"/>
      <c r="G16" s="417"/>
      <c r="H16" s="418"/>
    </row>
    <row r="17" spans="1:9" ht="15" customHeight="1">
      <c r="A17" s="112" t="s">
        <v>274</v>
      </c>
      <c r="B17" s="413"/>
      <c r="C17" s="414"/>
      <c r="D17" s="414"/>
      <c r="E17" s="414"/>
      <c r="F17" s="414"/>
      <c r="G17" s="414"/>
      <c r="H17" s="415"/>
    </row>
    <row r="18" spans="1:9" ht="21" customHeight="1">
      <c r="A18" s="115" t="s">
        <v>276</v>
      </c>
      <c r="B18" s="416"/>
      <c r="C18" s="416"/>
      <c r="D18" s="416"/>
      <c r="E18" s="416"/>
      <c r="F18" s="416"/>
      <c r="G18" s="416"/>
      <c r="H18" s="416"/>
    </row>
    <row r="19" spans="1:9" s="118" customFormat="1" ht="21" customHeight="1">
      <c r="A19" s="116" t="s">
        <v>356</v>
      </c>
      <c r="B19" s="440"/>
      <c r="C19" s="441"/>
      <c r="D19" s="442"/>
      <c r="E19" s="443" t="str">
        <f>IF(B19="その他","以下に送付先住所を記入してください","")</f>
        <v/>
      </c>
      <c r="F19" s="444"/>
      <c r="G19" s="444"/>
      <c r="H19" s="445"/>
      <c r="I19" s="117" t="s">
        <v>382</v>
      </c>
    </row>
    <row r="20" spans="1:9" s="118" customFormat="1" ht="15" customHeight="1">
      <c r="A20" s="401" t="s">
        <v>418</v>
      </c>
      <c r="B20" s="39" t="s">
        <v>271</v>
      </c>
      <c r="C20" s="89"/>
      <c r="D20" s="119" t="s">
        <v>272</v>
      </c>
      <c r="E20" s="85"/>
      <c r="F20" s="433"/>
      <c r="G20" s="446"/>
      <c r="H20" s="434"/>
      <c r="I20" s="117"/>
    </row>
    <row r="21" spans="1:9" s="118" customFormat="1" ht="21" customHeight="1">
      <c r="A21" s="402"/>
      <c r="B21" s="114" t="s">
        <v>273</v>
      </c>
      <c r="C21" s="403"/>
      <c r="D21" s="404"/>
      <c r="E21" s="404"/>
      <c r="F21" s="404"/>
      <c r="G21" s="404"/>
      <c r="H21" s="405"/>
      <c r="I21" s="117"/>
    </row>
    <row r="22" spans="1:9" ht="21" customHeight="1">
      <c r="A22" s="101" t="s">
        <v>310</v>
      </c>
      <c r="B22" s="435"/>
      <c r="C22" s="436"/>
      <c r="D22" s="437"/>
      <c r="E22" s="433" t="s">
        <v>312</v>
      </c>
      <c r="F22" s="434"/>
      <c r="G22" s="438"/>
      <c r="H22" s="438"/>
    </row>
    <row r="23" spans="1:9" ht="27" customHeight="1">
      <c r="A23" s="116" t="s">
        <v>318</v>
      </c>
      <c r="B23" s="439"/>
      <c r="C23" s="439"/>
      <c r="D23" s="439"/>
      <c r="E23" s="439"/>
      <c r="F23" s="439"/>
      <c r="G23" s="447"/>
      <c r="H23" s="448"/>
    </row>
    <row r="24" spans="1:9" ht="21" customHeight="1">
      <c r="A24" s="120" t="s">
        <v>311</v>
      </c>
      <c r="B24" s="435"/>
      <c r="C24" s="436"/>
      <c r="D24" s="437"/>
      <c r="E24" s="433" t="s">
        <v>277</v>
      </c>
      <c r="F24" s="434"/>
      <c r="G24" s="438"/>
      <c r="H24" s="438"/>
      <c r="I24" s="110" t="s">
        <v>278</v>
      </c>
    </row>
    <row r="25" spans="1:9" ht="21" customHeight="1">
      <c r="A25" s="121" t="s">
        <v>279</v>
      </c>
      <c r="B25" s="429"/>
      <c r="C25" s="429"/>
      <c r="D25" s="429"/>
      <c r="E25" s="429"/>
      <c r="F25" s="429"/>
      <c r="G25" s="429"/>
      <c r="H25" s="429"/>
      <c r="I25" s="110" t="s">
        <v>278</v>
      </c>
    </row>
    <row r="26" spans="1:9" ht="21" customHeight="1">
      <c r="A26" s="101" t="s">
        <v>280</v>
      </c>
      <c r="B26" s="430"/>
      <c r="C26" s="431"/>
      <c r="D26" s="431"/>
      <c r="E26" s="431"/>
      <c r="F26" s="431"/>
      <c r="G26" s="431"/>
      <c r="H26" s="432"/>
      <c r="I26" s="110" t="s">
        <v>278</v>
      </c>
    </row>
  </sheetData>
  <sheetProtection algorithmName="SHA-512" hashValue="wuno7v0NijlQXIS+zBUTGB9gZVjbgbWZYC7qxQyMu1OtBCf/Ta8cIcFwx7aDrWcn0rx0mv5sSAA53FW0bvgYfQ==" saltValue="JNGVcXh4qb647dpM2s+8HQ==" spinCount="100000" sheet="1" objects="1" scenarios="1"/>
  <mergeCells count="29">
    <mergeCell ref="E22:F22"/>
    <mergeCell ref="B23:F23"/>
    <mergeCell ref="B22:D22"/>
    <mergeCell ref="G22:H22"/>
    <mergeCell ref="B19:D19"/>
    <mergeCell ref="E19:H19"/>
    <mergeCell ref="F20:H20"/>
    <mergeCell ref="G23:H23"/>
    <mergeCell ref="B25:H25"/>
    <mergeCell ref="B26:H26"/>
    <mergeCell ref="E24:F24"/>
    <mergeCell ref="B24:D24"/>
    <mergeCell ref="G24:H24"/>
    <mergeCell ref="A20:A21"/>
    <mergeCell ref="C21:H21"/>
    <mergeCell ref="F8:G8"/>
    <mergeCell ref="B10:H10"/>
    <mergeCell ref="A8:A10"/>
    <mergeCell ref="B17:H17"/>
    <mergeCell ref="B18:H18"/>
    <mergeCell ref="A11:A12"/>
    <mergeCell ref="C12:H12"/>
    <mergeCell ref="B13:H13"/>
    <mergeCell ref="B14:H14"/>
    <mergeCell ref="A15:A16"/>
    <mergeCell ref="C16:H16"/>
    <mergeCell ref="F11:H11"/>
    <mergeCell ref="F15:H15"/>
    <mergeCell ref="B9:H9"/>
  </mergeCells>
  <phoneticPr fontId="4"/>
  <conditionalFormatting sqref="G5:G7 H8 C6:C8 C15 E15 C16:H16 B17:H18 B22:D22 G22:H22 B23:F23 B24:D24 G24:H24 B25:H26 E5:E8">
    <cfRule type="containsBlanks" dxfId="5" priority="1">
      <formula>LEN(TRIM(B5))=0</formula>
    </cfRule>
  </conditionalFormatting>
  <dataValidations count="7">
    <dataValidation imeMode="halfAlpha" allowBlank="1" showInputMessage="1" showErrorMessage="1" sqref="B26:H26 C15 E15 G5:G7 C11 C20 E20 E11 C5:C7 E5:E7" xr:uid="{C24848DF-42A0-4F40-BAC3-7A83218211EB}"/>
    <dataValidation imeMode="fullKatakana" allowBlank="1" showInputMessage="1" showErrorMessage="1" sqref="B13:H13 B17:H17" xr:uid="{CC37229E-BEDF-47CE-9743-BA8984C990C9}"/>
    <dataValidation imeMode="on" allowBlank="1" showInputMessage="1" showErrorMessage="1" sqref="B12 B21:B22 G22 B16 G24" xr:uid="{45715364-0BA4-4B4A-B1CF-3DC3799E0771}"/>
    <dataValidation type="textLength" operator="equal" allowBlank="1" showInputMessage="1" showErrorMessage="1" sqref="B23" xr:uid="{D1A3308F-ECB6-4C27-B4F4-3E88ACD554AA}">
      <formula1>10</formula1>
    </dataValidation>
    <dataValidation imeMode="hiragana" allowBlank="1" showInputMessage="1" showErrorMessage="1" sqref="B14:H14 B22 B24 E22 G22 G24 B18:H18" xr:uid="{788AE54F-7989-4E52-99FB-D5A390A559A3}"/>
    <dataValidation type="list" operator="equal" allowBlank="1" showInputMessage="1" showErrorMessage="1" sqref="B19:D19" xr:uid="{1346B6B6-6E11-42B8-BD82-E4E1D7880A22}">
      <formula1>"法人所在地,医療機関所在地,その他"</formula1>
    </dataValidation>
    <dataValidation type="list" imeMode="halfAlpha" allowBlank="1" showInputMessage="1" showErrorMessage="1" sqref="C8 E8 H8" xr:uid="{A3C040E1-6BE3-440B-B484-C575E69D9F56}">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3D93-2508-4F7C-85C2-D75878F6206D}">
  <sheetPr>
    <tabColor rgb="FFFFFF00"/>
    <pageSetUpPr fitToPage="1"/>
  </sheetPr>
  <dimension ref="A1:O22"/>
  <sheetViews>
    <sheetView view="pageBreakPreview" zoomScale="120" zoomScaleNormal="100" zoomScaleSheetLayoutView="120" workbookViewId="0">
      <selection activeCell="D10" sqref="D10:D12"/>
    </sheetView>
  </sheetViews>
  <sheetFormatPr defaultRowHeight="13.2"/>
  <cols>
    <col min="1" max="1" width="7.5546875" style="124" bestFit="1" customWidth="1"/>
    <col min="2" max="2" width="30.109375" style="124" customWidth="1"/>
    <col min="3" max="5" width="11.77734375" style="124" customWidth="1"/>
    <col min="6" max="6" width="9.5546875" style="124" bestFit="1" customWidth="1"/>
    <col min="7" max="8" width="11.77734375" style="124" customWidth="1"/>
    <col min="9" max="9" width="9.5546875" style="124" bestFit="1" customWidth="1"/>
    <col min="10" max="11" width="11.77734375" style="124" customWidth="1"/>
    <col min="12" max="13" width="11.88671875" style="124" customWidth="1"/>
    <col min="14" max="14" width="10.6640625" style="123" hidden="1" customWidth="1"/>
    <col min="15" max="15" width="16.109375" style="124" hidden="1" customWidth="1"/>
    <col min="16" max="16384" width="8.88671875" style="124"/>
  </cols>
  <sheetData>
    <row r="1" spans="1:15" ht="12.6" customHeight="1">
      <c r="A1" s="122"/>
      <c r="B1" s="122"/>
      <c r="C1" s="122"/>
      <c r="D1" s="122"/>
      <c r="E1" s="122"/>
      <c r="F1" s="122"/>
      <c r="G1" s="122"/>
      <c r="H1" s="122"/>
      <c r="I1" s="122"/>
      <c r="J1" s="122"/>
      <c r="K1" s="122"/>
      <c r="L1" s="122"/>
      <c r="M1" s="360" t="s">
        <v>385</v>
      </c>
    </row>
    <row r="2" spans="1:15" ht="12.6" customHeight="1">
      <c r="A2" s="122"/>
      <c r="B2" s="122"/>
      <c r="C2" s="122"/>
      <c r="D2" s="122"/>
      <c r="E2" s="122"/>
      <c r="F2" s="122"/>
      <c r="G2" s="122"/>
      <c r="H2" s="122"/>
      <c r="I2" s="122"/>
      <c r="J2" s="122"/>
      <c r="K2" s="122"/>
      <c r="L2" s="122"/>
      <c r="M2" s="122"/>
    </row>
    <row r="3" spans="1:15" ht="12.6" customHeight="1">
      <c r="A3" s="122"/>
      <c r="B3" s="122"/>
      <c r="C3" s="122"/>
      <c r="D3" s="122"/>
      <c r="E3" s="122"/>
      <c r="F3" s="122"/>
      <c r="G3" s="122"/>
      <c r="H3" s="122"/>
      <c r="I3" s="122"/>
      <c r="J3" s="122"/>
      <c r="K3" s="122"/>
      <c r="L3" s="122"/>
      <c r="M3" s="122"/>
    </row>
    <row r="4" spans="1:15" ht="12.6" customHeight="1">
      <c r="A4" s="122"/>
      <c r="B4" s="122"/>
      <c r="C4" s="122"/>
      <c r="D4" s="122"/>
      <c r="E4" s="122"/>
      <c r="F4" s="122"/>
      <c r="G4" s="122"/>
      <c r="H4" s="122"/>
      <c r="I4" s="122"/>
      <c r="J4" s="361" t="s">
        <v>387</v>
      </c>
      <c r="K4" s="452">
        <f>基本情報シート!B18</f>
        <v>0</v>
      </c>
      <c r="L4" s="452"/>
      <c r="M4" s="452"/>
    </row>
    <row r="5" spans="1:15" ht="12.6" customHeight="1">
      <c r="A5" s="122"/>
      <c r="B5" s="122"/>
      <c r="C5" s="122"/>
      <c r="D5" s="122"/>
      <c r="E5" s="122"/>
      <c r="F5" s="122"/>
      <c r="G5" s="122"/>
      <c r="H5" s="122"/>
      <c r="I5" s="122"/>
      <c r="J5" s="122"/>
      <c r="K5" s="122"/>
      <c r="L5" s="122"/>
      <c r="M5" s="122"/>
    </row>
    <row r="6" spans="1:15">
      <c r="A6" s="465" t="s">
        <v>347</v>
      </c>
      <c r="B6" s="466"/>
      <c r="C6" s="125" t="s">
        <v>0</v>
      </c>
      <c r="D6" s="125" t="s">
        <v>1</v>
      </c>
      <c r="E6" s="125" t="s">
        <v>2</v>
      </c>
      <c r="F6" s="469" t="s">
        <v>3</v>
      </c>
      <c r="G6" s="469"/>
      <c r="H6" s="470"/>
      <c r="I6" s="471" t="s">
        <v>4</v>
      </c>
      <c r="J6" s="469"/>
      <c r="K6" s="469"/>
      <c r="L6" s="125" t="s">
        <v>5</v>
      </c>
      <c r="M6" s="125" t="s">
        <v>6</v>
      </c>
    </row>
    <row r="7" spans="1:15" ht="39.6" customHeight="1">
      <c r="A7" s="467"/>
      <c r="B7" s="468"/>
      <c r="C7" s="458" t="s">
        <v>377</v>
      </c>
      <c r="D7" s="472" t="s">
        <v>348</v>
      </c>
      <c r="E7" s="458" t="s">
        <v>7</v>
      </c>
      <c r="F7" s="474" t="s">
        <v>378</v>
      </c>
      <c r="G7" s="475"/>
      <c r="H7" s="476"/>
      <c r="I7" s="474" t="s">
        <v>444</v>
      </c>
      <c r="J7" s="475"/>
      <c r="K7" s="476"/>
      <c r="L7" s="458" t="s">
        <v>349</v>
      </c>
      <c r="M7" s="458" t="s">
        <v>350</v>
      </c>
    </row>
    <row r="8" spans="1:15">
      <c r="A8" s="467"/>
      <c r="B8" s="468"/>
      <c r="C8" s="459"/>
      <c r="D8" s="473"/>
      <c r="E8" s="459"/>
      <c r="F8" s="126" t="s">
        <v>367</v>
      </c>
      <c r="G8" s="127" t="s">
        <v>8</v>
      </c>
      <c r="H8" s="127" t="s">
        <v>9</v>
      </c>
      <c r="I8" s="126" t="s">
        <v>367</v>
      </c>
      <c r="J8" s="128" t="s">
        <v>8</v>
      </c>
      <c r="K8" s="127" t="s">
        <v>9</v>
      </c>
      <c r="L8" s="459"/>
      <c r="M8" s="459"/>
    </row>
    <row r="9" spans="1:15">
      <c r="A9" s="453"/>
      <c r="B9" s="454"/>
      <c r="C9" s="129" t="s">
        <v>10</v>
      </c>
      <c r="D9" s="129" t="s">
        <v>10</v>
      </c>
      <c r="E9" s="129" t="s">
        <v>10</v>
      </c>
      <c r="F9" s="130" t="s">
        <v>368</v>
      </c>
      <c r="G9" s="129" t="s">
        <v>10</v>
      </c>
      <c r="H9" s="129" t="s">
        <v>10</v>
      </c>
      <c r="I9" s="130" t="s">
        <v>368</v>
      </c>
      <c r="J9" s="129" t="s">
        <v>10</v>
      </c>
      <c r="K9" s="129" t="s">
        <v>10</v>
      </c>
      <c r="L9" s="129" t="s">
        <v>10</v>
      </c>
      <c r="M9" s="131" t="s">
        <v>10</v>
      </c>
      <c r="N9" s="132" t="s">
        <v>351</v>
      </c>
      <c r="O9" s="132" t="s">
        <v>352</v>
      </c>
    </row>
    <row r="10" spans="1:15">
      <c r="A10" s="460" t="s">
        <v>59</v>
      </c>
      <c r="B10" s="455" t="s">
        <v>364</v>
      </c>
      <c r="C10" s="477">
        <f>'（病室）様式2内訳'!F50</f>
        <v>0</v>
      </c>
      <c r="D10" s="462">
        <v>0</v>
      </c>
      <c r="E10" s="449">
        <f>C10-D10</f>
        <v>0</v>
      </c>
      <c r="F10" s="385">
        <f>IF(H10="","",1)</f>
        <v>1</v>
      </c>
      <c r="G10" s="385">
        <f>IFERROR(H10/F10,"")</f>
        <v>0</v>
      </c>
      <c r="H10" s="385">
        <f>IF($C$10="","",'（病室）様式2内訳'!F14+'（病室）様式2内訳'!F18+'（病室）様式2内訳'!F24+'（病室）様式2内訳'!F28)</f>
        <v>0</v>
      </c>
      <c r="I10" s="385">
        <f>F10</f>
        <v>1</v>
      </c>
      <c r="J10" s="385">
        <f>IF(H10&lt;&gt;"",MIN(G10,$N$10),"")</f>
        <v>0</v>
      </c>
      <c r="K10" s="385">
        <f>IF(H10&lt;&gt;"",I10*J10,"")</f>
        <v>0</v>
      </c>
      <c r="L10" s="384">
        <f>O10</f>
        <v>0</v>
      </c>
      <c r="M10" s="384">
        <f>ROUNDDOWN(MIN($E$10,L10)*2/3,-3)</f>
        <v>0</v>
      </c>
      <c r="N10" s="123">
        <v>14546000</v>
      </c>
      <c r="O10" s="133">
        <f>MIN(H10,K10)</f>
        <v>0</v>
      </c>
    </row>
    <row r="11" spans="1:15">
      <c r="A11" s="461"/>
      <c r="B11" s="456"/>
      <c r="C11" s="478"/>
      <c r="D11" s="463"/>
      <c r="E11" s="450"/>
      <c r="F11" s="387">
        <f>IF(H11="","",1)</f>
        <v>1</v>
      </c>
      <c r="G11" s="387">
        <f>IFERROR(H11/F11,"")</f>
        <v>0</v>
      </c>
      <c r="H11" s="387">
        <f>IF($C$10="","",'（病室）様式2内訳'!F15+'（病室）様式2内訳'!F19+'（病室）様式2内訳'!F25+'（病室）様式2内訳'!F29)</f>
        <v>0</v>
      </c>
      <c r="I11" s="387">
        <f>F11</f>
        <v>1</v>
      </c>
      <c r="J11" s="387">
        <f t="shared" ref="J11" si="0">IF(H11&lt;&gt;"",MIN(G11,$N$10),"")</f>
        <v>0</v>
      </c>
      <c r="K11" s="387">
        <f>IF(H11&lt;&gt;"",I11*J11,"")</f>
        <v>0</v>
      </c>
      <c r="L11" s="397">
        <f>O11</f>
        <v>0</v>
      </c>
      <c r="M11" s="397">
        <f t="shared" ref="M11" si="1">ROUNDDOWN(MIN($E$10,L11)*2/3,-3)</f>
        <v>0</v>
      </c>
      <c r="O11" s="133">
        <f>MIN(H11,K11)</f>
        <v>0</v>
      </c>
    </row>
    <row r="12" spans="1:15">
      <c r="A12" s="461"/>
      <c r="B12" s="457"/>
      <c r="C12" s="479"/>
      <c r="D12" s="464"/>
      <c r="E12" s="451"/>
      <c r="F12" s="387">
        <f>IF(H12="","",1)</f>
        <v>1</v>
      </c>
      <c r="G12" s="387">
        <f>IFERROR(H12/F12,"")</f>
        <v>0</v>
      </c>
      <c r="H12" s="387">
        <f>IF($C$10="","",'（病室）様式2内訳'!F16+'（病室）様式2内訳'!F20+'（病室）様式2内訳'!F26+'（病室）様式2内訳'!F30)</f>
        <v>0</v>
      </c>
      <c r="I12" s="387">
        <f>F12</f>
        <v>1</v>
      </c>
      <c r="J12" s="387">
        <f>IF(H12&lt;&gt;"",MIN(G12,$N$10),"")</f>
        <v>0</v>
      </c>
      <c r="K12" s="387">
        <f>IF(H12&lt;&gt;"",I12*J12,"")</f>
        <v>0</v>
      </c>
      <c r="L12" s="386">
        <f>O12</f>
        <v>0</v>
      </c>
      <c r="M12" s="386">
        <f>ROUNDDOWN(MIN($E$10,L12)*2/3,-3)</f>
        <v>0</v>
      </c>
      <c r="O12" s="133">
        <f>MIN(H12,K12)</f>
        <v>0</v>
      </c>
    </row>
    <row r="13" spans="1:15" ht="49.95" customHeight="1">
      <c r="A13" s="134" t="s">
        <v>60</v>
      </c>
      <c r="B13" s="135" t="s">
        <v>365</v>
      </c>
      <c r="C13" s="388">
        <f>SUMIF('（病室以外）様式2内訳'!C:C,"病棟等",'（病室以外）様式2内訳'!G:G)</f>
        <v>0</v>
      </c>
      <c r="D13" s="389">
        <v>0</v>
      </c>
      <c r="E13" s="390">
        <f>C13-D13</f>
        <v>0</v>
      </c>
      <c r="F13" s="391">
        <f>'（病室以外）様式2内訳'!X30</f>
        <v>0</v>
      </c>
      <c r="G13" s="388" t="str">
        <f>IFERROR(H13/F13,"")</f>
        <v/>
      </c>
      <c r="H13" s="388">
        <f>IF(C13=0,0,'（病室以外）様式2内訳'!Y30)</f>
        <v>0</v>
      </c>
      <c r="I13" s="391">
        <f>IF(F13&lt;=30,F13,30)</f>
        <v>0</v>
      </c>
      <c r="J13" s="388">
        <f>IF(H13&lt;&gt;"",MIN(G13,$N$13),"")</f>
        <v>239300</v>
      </c>
      <c r="K13" s="388" t="str">
        <f>IF(H13&gt;0,I13*J13,"")</f>
        <v/>
      </c>
      <c r="L13" s="388">
        <f>O13</f>
        <v>0</v>
      </c>
      <c r="M13" s="388">
        <f>ROUNDDOWN(MIN(E13,L13),-3)</f>
        <v>0</v>
      </c>
      <c r="N13" s="123">
        <v>239300</v>
      </c>
      <c r="O13" s="133">
        <f>MIN(H13,K13)</f>
        <v>0</v>
      </c>
    </row>
    <row r="14" spans="1:15" ht="49.95" customHeight="1" thickBot="1">
      <c r="A14" s="136" t="s">
        <v>63</v>
      </c>
      <c r="B14" s="137" t="s">
        <v>366</v>
      </c>
      <c r="C14" s="392">
        <f>SUMIF('（病室以外）様式2内訳'!C:C,"保管庫",'（病室以外）様式2内訳'!G:G)</f>
        <v>0</v>
      </c>
      <c r="D14" s="393">
        <v>0</v>
      </c>
      <c r="E14" s="390">
        <f>C14-D14</f>
        <v>0</v>
      </c>
      <c r="F14" s="394">
        <f>'（病室以外）様式2内訳'!Z30</f>
        <v>0</v>
      </c>
      <c r="G14" s="392" t="str">
        <f>IFERROR(H14/F14,"")</f>
        <v/>
      </c>
      <c r="H14" s="392">
        <f>IF(C14=0,0,'（病室以外）様式2内訳'!AA30)</f>
        <v>0</v>
      </c>
      <c r="I14" s="394">
        <f>IF(F14&lt;=20,F14,20)</f>
        <v>0</v>
      </c>
      <c r="J14" s="392">
        <f>IF(H14&lt;&gt;"",MIN(G14,$N$14),"")</f>
        <v>239300</v>
      </c>
      <c r="K14" s="392" t="str">
        <f>IF(H14&gt;0,I14*J14,"")</f>
        <v/>
      </c>
      <c r="L14" s="392">
        <f>SUM(O14)</f>
        <v>0</v>
      </c>
      <c r="M14" s="392">
        <f>ROUNDDOWN(MIN(E14,L14),-3)</f>
        <v>0</v>
      </c>
      <c r="N14" s="123">
        <v>239300</v>
      </c>
      <c r="O14" s="133">
        <f>MIN(H14,K14)</f>
        <v>0</v>
      </c>
    </row>
    <row r="15" spans="1:15" ht="13.8" thickTop="1">
      <c r="A15" s="453" t="s">
        <v>353</v>
      </c>
      <c r="B15" s="454"/>
      <c r="C15" s="138">
        <f>SUM(C10:C14)</f>
        <v>0</v>
      </c>
      <c r="D15" s="138">
        <f>SUM(D10:D14)</f>
        <v>0</v>
      </c>
      <c r="E15" s="138">
        <f>SUM(E10:E14)</f>
        <v>0</v>
      </c>
      <c r="F15" s="139"/>
      <c r="G15" s="138"/>
      <c r="H15" s="138">
        <f>SUM(H10:H14)</f>
        <v>0</v>
      </c>
      <c r="I15" s="139"/>
      <c r="J15" s="138"/>
      <c r="K15" s="138">
        <f>SUM(K10:K14)</f>
        <v>0</v>
      </c>
      <c r="L15" s="138">
        <f>SUM(L10:L14)</f>
        <v>0</v>
      </c>
      <c r="M15" s="138">
        <f>SUM(M10:M14)</f>
        <v>0</v>
      </c>
    </row>
    <row r="16" spans="1:15">
      <c r="A16" s="398"/>
      <c r="B16" s="398"/>
      <c r="C16" s="399"/>
      <c r="D16" s="399"/>
      <c r="E16" s="399"/>
      <c r="F16" s="400"/>
      <c r="G16" s="399"/>
      <c r="H16" s="399"/>
      <c r="I16" s="400"/>
      <c r="J16" s="399"/>
      <c r="K16" s="399"/>
      <c r="L16" s="399"/>
      <c r="M16" s="399"/>
    </row>
    <row r="17" spans="1:13">
      <c r="A17" s="122"/>
      <c r="B17" s="122" t="s">
        <v>448</v>
      </c>
      <c r="C17" s="122"/>
      <c r="D17" s="122"/>
      <c r="E17" s="122"/>
      <c r="F17" s="122"/>
      <c r="G17" s="122"/>
      <c r="H17" s="122"/>
      <c r="I17" s="122"/>
      <c r="J17" s="122"/>
      <c r="K17" s="122"/>
      <c r="L17" s="140"/>
      <c r="M17" s="122"/>
    </row>
    <row r="18" spans="1:13">
      <c r="A18" s="122"/>
      <c r="B18" s="122" t="s">
        <v>354</v>
      </c>
      <c r="C18" s="122"/>
      <c r="D18" s="122"/>
      <c r="E18" s="122"/>
      <c r="F18" s="122"/>
      <c r="G18" s="122"/>
      <c r="H18" s="122"/>
      <c r="I18" s="122"/>
      <c r="J18" s="122"/>
      <c r="K18" s="122"/>
      <c r="L18" s="140"/>
      <c r="M18" s="122"/>
    </row>
    <row r="19" spans="1:13">
      <c r="A19" s="122"/>
      <c r="B19" s="122" t="s">
        <v>381</v>
      </c>
      <c r="C19" s="122"/>
      <c r="D19" s="122"/>
      <c r="E19" s="122"/>
      <c r="F19" s="122"/>
      <c r="G19" s="122"/>
      <c r="H19" s="122"/>
      <c r="I19" s="122"/>
      <c r="J19" s="122"/>
      <c r="K19" s="122"/>
      <c r="L19" s="140"/>
      <c r="M19" s="122"/>
    </row>
    <row r="20" spans="1:13">
      <c r="A20" s="122"/>
      <c r="B20" s="141" t="s">
        <v>355</v>
      </c>
      <c r="C20" s="122"/>
      <c r="D20" s="122"/>
      <c r="E20" s="122"/>
      <c r="F20" s="122"/>
      <c r="G20" s="122"/>
      <c r="H20" s="122"/>
      <c r="I20" s="122"/>
      <c r="J20" s="122"/>
      <c r="K20" s="122"/>
      <c r="L20" s="122"/>
      <c r="M20" s="122"/>
    </row>
    <row r="21" spans="1:13" ht="21">
      <c r="A21" s="122"/>
      <c r="B21" s="142" t="str">
        <f>IF(D15&gt;0,"本補助金の額ではありません。","")</f>
        <v/>
      </c>
      <c r="C21" s="122"/>
      <c r="D21" s="122"/>
      <c r="E21" s="122"/>
      <c r="F21" s="122"/>
      <c r="G21" s="122"/>
      <c r="H21" s="122"/>
      <c r="I21" s="122"/>
      <c r="J21" s="122"/>
      <c r="K21" s="122"/>
      <c r="L21" s="122"/>
      <c r="M21" s="122"/>
    </row>
    <row r="22" spans="1:13" ht="23.4">
      <c r="B22" s="143" t="str">
        <f>IF(D15&gt;0,"本補助金の補助額以外に受け取っている収入の内訳がわかる書類を別途添付してください。","")</f>
        <v/>
      </c>
    </row>
  </sheetData>
  <sheetProtection algorithmName="SHA-512" hashValue="ulGbSIGcOw1XcyYejGqt4o3fRab2gJNhas+AuMOFq3V8koRznHBvzV1miz6D/Yw732ppHw/e9cp0HFjUKfA1sw==" saltValue="XN8kdhMRDgQKEvBhbqW7Zw==" spinCount="100000" sheet="1" objects="1" scenarios="1"/>
  <mergeCells count="17">
    <mergeCell ref="C10:C12"/>
    <mergeCell ref="E10:E12"/>
    <mergeCell ref="K4:M4"/>
    <mergeCell ref="A15:B15"/>
    <mergeCell ref="B10:B12"/>
    <mergeCell ref="L7:L8"/>
    <mergeCell ref="M7:M8"/>
    <mergeCell ref="A10:A12"/>
    <mergeCell ref="D10:D12"/>
    <mergeCell ref="A6:B9"/>
    <mergeCell ref="F6:H6"/>
    <mergeCell ref="I6:K6"/>
    <mergeCell ref="C7:C8"/>
    <mergeCell ref="D7:D8"/>
    <mergeCell ref="E7:E8"/>
    <mergeCell ref="F7:H7"/>
    <mergeCell ref="I7:K7"/>
  </mergeCells>
  <phoneticPr fontId="4"/>
  <printOptions horizontalCentered="1"/>
  <pageMargins left="0.70866141732283472" right="0.70866141732283472" top="0.74803149606299213" bottom="0.74803149606299213" header="0.31496062992125984" footer="0.31496062992125984"/>
  <pageSetup paperSize="9" scale="81" orientation="landscape" r:id="rId1"/>
  <rowBreaks count="1" manualBreakCount="1">
    <brk id="9" max="12" man="1"/>
  </rowBreaks>
  <colBreaks count="1" manualBreakCount="1">
    <brk id="3" max="18"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11CE-6BA7-4963-B4CA-D90AC19A55EA}">
  <sheetPr>
    <tabColor rgb="FFBCE292"/>
    <pageSetUpPr fitToPage="1"/>
  </sheetPr>
  <dimension ref="A1:AC84"/>
  <sheetViews>
    <sheetView view="pageBreakPreview" zoomScale="70" zoomScaleNormal="100" zoomScaleSheetLayoutView="70" workbookViewId="0">
      <pane xSplit="2" ySplit="9" topLeftCell="C10" activePane="bottomRight" state="frozen"/>
      <selection activeCell="B16" sqref="B16:F16"/>
      <selection pane="topRight" activeCell="B16" sqref="B16:F16"/>
      <selection pane="bottomLeft" activeCell="B16" sqref="B16:F16"/>
      <selection pane="bottomRight" activeCell="D14" sqref="D14"/>
    </sheetView>
  </sheetViews>
  <sheetFormatPr defaultColWidth="9" defaultRowHeight="13.2" outlineLevelCol="1"/>
  <cols>
    <col min="1" max="2" width="5" style="145" customWidth="1"/>
    <col min="3" max="3" width="24.88671875" style="145" customWidth="1"/>
    <col min="4" max="6" width="24.77734375" style="145" customWidth="1"/>
    <col min="7" max="21" width="8.44140625" style="145" hidden="1" customWidth="1" outlineLevel="1"/>
    <col min="22" max="22" width="9" style="145" customWidth="1" collapsed="1"/>
    <col min="23" max="25" width="9" style="145" customWidth="1"/>
    <col min="26" max="16384" width="9" style="145"/>
  </cols>
  <sheetData>
    <row r="1" spans="1:29" ht="19.5" customHeight="1">
      <c r="A1" s="144" t="s">
        <v>13</v>
      </c>
    </row>
    <row r="2" spans="1:29" ht="17.25" customHeight="1">
      <c r="A2" s="517" t="s">
        <v>14</v>
      </c>
      <c r="B2" s="517"/>
      <c r="C2" s="517"/>
      <c r="D2" s="517"/>
      <c r="E2" s="517"/>
      <c r="F2" s="517"/>
      <c r="G2" s="517"/>
      <c r="H2" s="517"/>
      <c r="I2" s="144"/>
      <c r="J2" s="144"/>
      <c r="K2" s="144"/>
      <c r="L2" s="144"/>
      <c r="M2" s="146"/>
      <c r="N2" s="146"/>
      <c r="O2" s="146"/>
      <c r="P2" s="146"/>
      <c r="Q2" s="146"/>
      <c r="R2" s="146"/>
      <c r="S2" s="146"/>
      <c r="T2" s="146"/>
      <c r="U2" s="146"/>
      <c r="V2" s="147"/>
      <c r="W2" s="147"/>
      <c r="X2" s="147"/>
      <c r="Y2" s="147"/>
      <c r="Z2" s="147"/>
      <c r="AA2" s="147"/>
      <c r="AB2" s="147"/>
      <c r="AC2" s="147"/>
    </row>
    <row r="3" spans="1:29" ht="16.2">
      <c r="A3" s="517"/>
      <c r="B3" s="517"/>
      <c r="C3" s="517"/>
      <c r="D3" s="517"/>
      <c r="E3" s="517"/>
      <c r="F3" s="517"/>
      <c r="G3" s="517"/>
      <c r="H3" s="517"/>
      <c r="I3" s="144"/>
      <c r="J3" s="144"/>
      <c r="K3" s="144"/>
      <c r="L3" s="144"/>
      <c r="M3" s="146"/>
      <c r="N3" s="146"/>
      <c r="O3" s="146"/>
      <c r="P3" s="146"/>
      <c r="Q3" s="146"/>
      <c r="R3" s="146"/>
      <c r="S3" s="146"/>
      <c r="T3" s="146"/>
      <c r="U3" s="146"/>
      <c r="V3" s="147"/>
      <c r="W3" s="147"/>
      <c r="X3" s="147"/>
      <c r="Y3" s="147"/>
      <c r="Z3" s="147"/>
      <c r="AA3" s="147"/>
      <c r="AB3" s="147"/>
      <c r="AC3" s="147"/>
    </row>
    <row r="4" spans="1:29" ht="13.8" thickBot="1">
      <c r="A4" s="148" t="s">
        <v>15</v>
      </c>
    </row>
    <row r="5" spans="1:29" s="152" customFormat="1" ht="19.2" customHeight="1" thickBot="1">
      <c r="A5" s="522" t="s">
        <v>16</v>
      </c>
      <c r="B5" s="523"/>
      <c r="C5" s="149">
        <f>基本情報シート!B18</f>
        <v>0</v>
      </c>
      <c r="D5" s="150" t="s">
        <v>17</v>
      </c>
      <c r="E5" s="518" t="s">
        <v>18</v>
      </c>
      <c r="F5" s="519"/>
      <c r="G5" s="151"/>
      <c r="H5" s="151"/>
      <c r="I5" s="151"/>
      <c r="J5" s="151"/>
      <c r="K5" s="151"/>
    </row>
    <row r="6" spans="1:29" s="152" customFormat="1" ht="12.6" thickBot="1">
      <c r="A6" s="153"/>
    </row>
    <row r="7" spans="1:29" s="152" customFormat="1" ht="18" customHeight="1">
      <c r="A7" s="505" t="s">
        <v>19</v>
      </c>
      <c r="B7" s="508" t="s">
        <v>20</v>
      </c>
      <c r="C7" s="509"/>
      <c r="D7" s="505" t="s">
        <v>21</v>
      </c>
      <c r="E7" s="508"/>
      <c r="F7" s="509"/>
      <c r="G7" s="505" t="s">
        <v>22</v>
      </c>
      <c r="H7" s="508"/>
      <c r="I7" s="508"/>
      <c r="J7" s="508"/>
      <c r="K7" s="508"/>
      <c r="L7" s="509"/>
      <c r="M7" s="505" t="s">
        <v>22</v>
      </c>
      <c r="N7" s="508"/>
      <c r="O7" s="508"/>
      <c r="P7" s="508"/>
      <c r="Q7" s="508"/>
      <c r="R7" s="508"/>
      <c r="S7" s="508"/>
      <c r="T7" s="508"/>
      <c r="U7" s="509"/>
    </row>
    <row r="8" spans="1:29" s="152" customFormat="1" ht="18" customHeight="1">
      <c r="A8" s="506"/>
      <c r="B8" s="486"/>
      <c r="C8" s="487"/>
      <c r="D8" s="506" t="s">
        <v>23</v>
      </c>
      <c r="E8" s="486" t="s">
        <v>24</v>
      </c>
      <c r="F8" s="487" t="s">
        <v>25</v>
      </c>
      <c r="G8" s="520" t="s">
        <v>389</v>
      </c>
      <c r="H8" s="521"/>
      <c r="I8" s="154" t="str">
        <f>IF(I29="","",ROUND(I29/F29*100,0))</f>
        <v/>
      </c>
      <c r="J8" s="524" t="s">
        <v>26</v>
      </c>
      <c r="K8" s="521"/>
      <c r="L8" s="155" t="str">
        <f>IF(I8="","",IF(I8=100,"",100-I8))</f>
        <v/>
      </c>
      <c r="M8" s="520" t="s">
        <v>390</v>
      </c>
      <c r="N8" s="521"/>
      <c r="O8" s="154" t="str">
        <f>IF(O29="","",ROUND(O29/L29*100,0))</f>
        <v/>
      </c>
      <c r="P8" s="520" t="s">
        <v>390</v>
      </c>
      <c r="Q8" s="521"/>
      <c r="R8" s="154" t="str">
        <f>IF(R29="","",ROUND(R29/O29*100,0))</f>
        <v/>
      </c>
      <c r="S8" s="524" t="s">
        <v>390</v>
      </c>
      <c r="T8" s="521"/>
      <c r="U8" s="155" t="str">
        <f>IF(O8="","",IF(O8=100,"",100-O8))</f>
        <v/>
      </c>
    </row>
    <row r="9" spans="1:29" s="152" customFormat="1" ht="18" customHeight="1" thickBot="1">
      <c r="A9" s="507"/>
      <c r="B9" s="510"/>
      <c r="C9" s="511"/>
      <c r="D9" s="507"/>
      <c r="E9" s="510"/>
      <c r="F9" s="511"/>
      <c r="G9" s="156" t="s">
        <v>23</v>
      </c>
      <c r="H9" s="157" t="s">
        <v>24</v>
      </c>
      <c r="I9" s="157" t="s">
        <v>25</v>
      </c>
      <c r="J9" s="157" t="s">
        <v>23</v>
      </c>
      <c r="K9" s="157" t="s">
        <v>24</v>
      </c>
      <c r="L9" s="158" t="s">
        <v>25</v>
      </c>
      <c r="M9" s="156" t="s">
        <v>23</v>
      </c>
      <c r="N9" s="157" t="s">
        <v>24</v>
      </c>
      <c r="O9" s="157" t="s">
        <v>25</v>
      </c>
      <c r="P9" s="156" t="s">
        <v>23</v>
      </c>
      <c r="Q9" s="157" t="s">
        <v>24</v>
      </c>
      <c r="R9" s="157" t="s">
        <v>25</v>
      </c>
      <c r="S9" s="157" t="s">
        <v>23</v>
      </c>
      <c r="T9" s="157" t="s">
        <v>24</v>
      </c>
      <c r="U9" s="158" t="s">
        <v>25</v>
      </c>
    </row>
    <row r="10" spans="1:29" s="152" customFormat="1" ht="18" customHeight="1">
      <c r="A10" s="492" t="s">
        <v>27</v>
      </c>
      <c r="B10" s="498" t="s">
        <v>28</v>
      </c>
      <c r="C10" s="159"/>
      <c r="D10" s="160" t="s">
        <v>29</v>
      </c>
      <c r="E10" s="161" t="s">
        <v>30</v>
      </c>
      <c r="F10" s="162" t="s">
        <v>31</v>
      </c>
      <c r="G10" s="160" t="s">
        <v>32</v>
      </c>
      <c r="H10" s="161" t="s">
        <v>30</v>
      </c>
      <c r="I10" s="161" t="s">
        <v>33</v>
      </c>
      <c r="J10" s="160" t="s">
        <v>32</v>
      </c>
      <c r="K10" s="161" t="s">
        <v>30</v>
      </c>
      <c r="L10" s="161" t="s">
        <v>33</v>
      </c>
      <c r="M10" s="160" t="s">
        <v>32</v>
      </c>
      <c r="N10" s="161" t="s">
        <v>30</v>
      </c>
      <c r="O10" s="161" t="s">
        <v>33</v>
      </c>
      <c r="P10" s="160" t="s">
        <v>32</v>
      </c>
      <c r="Q10" s="161" t="s">
        <v>30</v>
      </c>
      <c r="R10" s="161" t="s">
        <v>33</v>
      </c>
      <c r="S10" s="161" t="s">
        <v>29</v>
      </c>
      <c r="T10" s="161" t="s">
        <v>30</v>
      </c>
      <c r="U10" s="162" t="s">
        <v>33</v>
      </c>
    </row>
    <row r="11" spans="1:29" s="152" customFormat="1" ht="18" customHeight="1">
      <c r="A11" s="488"/>
      <c r="B11" s="499"/>
      <c r="C11" s="250" t="s">
        <v>409</v>
      </c>
      <c r="D11" s="163"/>
      <c r="E11" s="164" t="str">
        <f>IF(D11="","",F11/D11)</f>
        <v/>
      </c>
      <c r="F11" s="165"/>
      <c r="G11" s="163"/>
      <c r="H11" s="164" t="str">
        <f>IF(G11="","",I11/G11)</f>
        <v/>
      </c>
      <c r="I11" s="166"/>
      <c r="J11" s="163"/>
      <c r="K11" s="164" t="str">
        <f>IF(J11="","",L11/J11)</f>
        <v/>
      </c>
      <c r="L11" s="166"/>
      <c r="M11" s="163"/>
      <c r="N11" s="164" t="str">
        <f>IF(M11="","",O11/M11)</f>
        <v/>
      </c>
      <c r="O11" s="166"/>
      <c r="P11" s="163"/>
      <c r="Q11" s="164" t="str">
        <f>IF(P11="","",R11/P11)</f>
        <v/>
      </c>
      <c r="R11" s="166"/>
      <c r="S11" s="164"/>
      <c r="T11" s="164" t="str">
        <f>IF(S11="","",U11/S11)</f>
        <v/>
      </c>
      <c r="U11" s="167"/>
    </row>
    <row r="12" spans="1:29" s="152" customFormat="1" ht="18" customHeight="1">
      <c r="A12" s="488"/>
      <c r="B12" s="499"/>
      <c r="C12" s="63" t="s">
        <v>34</v>
      </c>
      <c r="D12" s="163"/>
      <c r="E12" s="164" t="str">
        <f>IF(D12="","",F12/D12)</f>
        <v/>
      </c>
      <c r="F12" s="165"/>
      <c r="G12" s="163"/>
      <c r="H12" s="164" t="str">
        <f>IF(G12="","",I12/G12)</f>
        <v/>
      </c>
      <c r="I12" s="166"/>
      <c r="J12" s="163"/>
      <c r="K12" s="164" t="str">
        <f>IF(J12="","",L12/J12)</f>
        <v/>
      </c>
      <c r="L12" s="166"/>
      <c r="M12" s="163"/>
      <c r="N12" s="164" t="str">
        <f>IF(M12="","",O12/M12)</f>
        <v/>
      </c>
      <c r="O12" s="166"/>
      <c r="P12" s="163"/>
      <c r="Q12" s="164" t="str">
        <f>IF(P12="","",R12/P12)</f>
        <v/>
      </c>
      <c r="R12" s="166"/>
      <c r="S12" s="164"/>
      <c r="T12" s="164" t="str">
        <f>IF(S12="","",U12/S12)</f>
        <v/>
      </c>
      <c r="U12" s="167"/>
    </row>
    <row r="13" spans="1:29" s="152" customFormat="1" ht="18" customHeight="1">
      <c r="A13" s="488"/>
      <c r="B13" s="499"/>
      <c r="C13" s="64"/>
      <c r="D13" s="168"/>
      <c r="E13" s="169" t="str">
        <f>IF(D13="","",F13/D13)</f>
        <v/>
      </c>
      <c r="F13" s="170"/>
      <c r="G13" s="171"/>
      <c r="H13" s="172" t="str">
        <f>IF(G13="","",I13/G13)</f>
        <v/>
      </c>
      <c r="I13" s="173"/>
      <c r="J13" s="171"/>
      <c r="K13" s="172" t="str">
        <f>IF(J13="","",L13/J13)</f>
        <v/>
      </c>
      <c r="L13" s="173"/>
      <c r="M13" s="171"/>
      <c r="N13" s="172" t="str">
        <f>IF(M13="","",O13/M13)</f>
        <v/>
      </c>
      <c r="O13" s="173"/>
      <c r="P13" s="171"/>
      <c r="Q13" s="172" t="str">
        <f>IF(P13="","",R13/P13)</f>
        <v/>
      </c>
      <c r="R13" s="173"/>
      <c r="S13" s="173"/>
      <c r="T13" s="172" t="str">
        <f>IF(S13="","",U13/S13)</f>
        <v/>
      </c>
      <c r="U13" s="174"/>
    </row>
    <row r="14" spans="1:29" s="152" customFormat="1" ht="18" customHeight="1">
      <c r="A14" s="488"/>
      <c r="B14" s="499"/>
      <c r="C14" s="175" t="s">
        <v>369</v>
      </c>
      <c r="D14" s="67"/>
      <c r="E14" s="169" t="str">
        <f t="shared" ref="E14:E16" si="0">IF(D14="","",F14/D14)</f>
        <v/>
      </c>
      <c r="F14" s="65"/>
      <c r="G14" s="171"/>
      <c r="H14" s="172"/>
      <c r="I14" s="173"/>
      <c r="J14" s="171"/>
      <c r="K14" s="172"/>
      <c r="L14" s="173"/>
      <c r="M14" s="171"/>
      <c r="N14" s="172"/>
      <c r="O14" s="173"/>
      <c r="P14" s="171"/>
      <c r="Q14" s="172"/>
      <c r="R14" s="173"/>
      <c r="S14" s="173"/>
      <c r="T14" s="172"/>
      <c r="U14" s="174"/>
    </row>
    <row r="15" spans="1:29" s="152" customFormat="1" ht="18" customHeight="1">
      <c r="A15" s="488"/>
      <c r="B15" s="499"/>
      <c r="C15" s="175" t="s">
        <v>370</v>
      </c>
      <c r="D15" s="67"/>
      <c r="E15" s="169" t="str">
        <f t="shared" si="0"/>
        <v/>
      </c>
      <c r="F15" s="65"/>
      <c r="G15" s="171"/>
      <c r="H15" s="172"/>
      <c r="I15" s="173"/>
      <c r="J15" s="171"/>
      <c r="K15" s="172"/>
      <c r="L15" s="173"/>
      <c r="M15" s="171"/>
      <c r="N15" s="172"/>
      <c r="O15" s="173"/>
      <c r="P15" s="171"/>
      <c r="Q15" s="172"/>
      <c r="R15" s="173"/>
      <c r="S15" s="173"/>
      <c r="T15" s="172"/>
      <c r="U15" s="174"/>
    </row>
    <row r="16" spans="1:29" s="152" customFormat="1" ht="18" customHeight="1">
      <c r="A16" s="488"/>
      <c r="B16" s="499"/>
      <c r="C16" s="175" t="s">
        <v>371</v>
      </c>
      <c r="D16" s="67"/>
      <c r="E16" s="169" t="str">
        <f t="shared" si="0"/>
        <v/>
      </c>
      <c r="F16" s="65"/>
      <c r="G16" s="171"/>
      <c r="H16" s="172"/>
      <c r="I16" s="173"/>
      <c r="J16" s="171"/>
      <c r="K16" s="172"/>
      <c r="L16" s="173"/>
      <c r="M16" s="171"/>
      <c r="N16" s="172"/>
      <c r="O16" s="173"/>
      <c r="P16" s="171"/>
      <c r="Q16" s="172"/>
      <c r="R16" s="173"/>
      <c r="S16" s="173"/>
      <c r="T16" s="172"/>
      <c r="U16" s="174"/>
    </row>
    <row r="17" spans="1:25" s="152" customFormat="1" ht="18" customHeight="1">
      <c r="A17" s="488"/>
      <c r="B17" s="499"/>
      <c r="C17" s="176" t="s">
        <v>35</v>
      </c>
      <c r="D17" s="177"/>
      <c r="E17" s="178" t="str">
        <f t="shared" ref="E17:E30" si="1">IF(D17="","",F17/D17)</f>
        <v/>
      </c>
      <c r="F17" s="179"/>
      <c r="G17" s="180"/>
      <c r="H17" s="172" t="str">
        <f>IF(G17="","",I17/G17)</f>
        <v/>
      </c>
      <c r="I17" s="181"/>
      <c r="J17" s="180"/>
      <c r="K17" s="172" t="str">
        <f>IF(J17="","",L17/J17)</f>
        <v/>
      </c>
      <c r="L17" s="181"/>
      <c r="M17" s="180"/>
      <c r="N17" s="172" t="str">
        <f>IF(M17="","",O17/M17)</f>
        <v/>
      </c>
      <c r="O17" s="181"/>
      <c r="P17" s="180"/>
      <c r="Q17" s="172" t="str">
        <f>IF(P17="","",R17/P17)</f>
        <v/>
      </c>
      <c r="R17" s="181"/>
      <c r="S17" s="172"/>
      <c r="T17" s="172" t="str">
        <f>IF(S17="","",U17/S17)</f>
        <v/>
      </c>
      <c r="U17" s="179"/>
    </row>
    <row r="18" spans="1:25" s="152" customFormat="1" ht="18" customHeight="1">
      <c r="A18" s="488"/>
      <c r="B18" s="499"/>
      <c r="C18" s="175" t="s">
        <v>369</v>
      </c>
      <c r="D18" s="67"/>
      <c r="E18" s="169" t="str">
        <f t="shared" si="1"/>
        <v/>
      </c>
      <c r="F18" s="65"/>
      <c r="G18" s="171"/>
      <c r="H18" s="172" t="str">
        <f>IF(G18="","",I18/G18)</f>
        <v/>
      </c>
      <c r="I18" s="182"/>
      <c r="J18" s="171"/>
      <c r="K18" s="172" t="str">
        <f>IF(J18="","",L18/J18)</f>
        <v/>
      </c>
      <c r="L18" s="182"/>
      <c r="M18" s="171"/>
      <c r="N18" s="172" t="str">
        <f>IF(M18="","",O18/M18)</f>
        <v/>
      </c>
      <c r="O18" s="182"/>
      <c r="P18" s="171"/>
      <c r="Q18" s="172" t="str">
        <f>IF(P18="","",R18/P18)</f>
        <v/>
      </c>
      <c r="R18" s="182"/>
      <c r="S18" s="173"/>
      <c r="T18" s="172" t="str">
        <f>IF(S18="","",U18/S18)</f>
        <v/>
      </c>
      <c r="U18" s="174"/>
    </row>
    <row r="19" spans="1:25" s="152" customFormat="1" ht="18" customHeight="1">
      <c r="A19" s="488"/>
      <c r="B19" s="499"/>
      <c r="C19" s="175" t="s">
        <v>370</v>
      </c>
      <c r="D19" s="67"/>
      <c r="E19" s="169" t="str">
        <f t="shared" si="1"/>
        <v/>
      </c>
      <c r="F19" s="65"/>
      <c r="G19" s="171"/>
      <c r="H19" s="172"/>
      <c r="I19" s="182"/>
      <c r="J19" s="171"/>
      <c r="K19" s="172"/>
      <c r="L19" s="182"/>
      <c r="M19" s="171"/>
      <c r="N19" s="172"/>
      <c r="O19" s="182"/>
      <c r="P19" s="171"/>
      <c r="Q19" s="172"/>
      <c r="R19" s="182"/>
      <c r="S19" s="173"/>
      <c r="T19" s="172"/>
      <c r="U19" s="174"/>
    </row>
    <row r="20" spans="1:25" s="152" customFormat="1" ht="18" customHeight="1">
      <c r="A20" s="488"/>
      <c r="B20" s="499"/>
      <c r="C20" s="175" t="s">
        <v>371</v>
      </c>
      <c r="D20" s="67"/>
      <c r="E20" s="169" t="str">
        <f t="shared" si="1"/>
        <v/>
      </c>
      <c r="F20" s="65"/>
      <c r="G20" s="171"/>
      <c r="H20" s="172"/>
      <c r="I20" s="182"/>
      <c r="J20" s="171"/>
      <c r="K20" s="172"/>
      <c r="L20" s="182"/>
      <c r="M20" s="171"/>
      <c r="N20" s="172"/>
      <c r="O20" s="182"/>
      <c r="P20" s="171"/>
      <c r="Q20" s="172"/>
      <c r="R20" s="182"/>
      <c r="S20" s="173"/>
      <c r="T20" s="172"/>
      <c r="U20" s="174"/>
    </row>
    <row r="21" spans="1:25" s="152" customFormat="1" ht="18" customHeight="1">
      <c r="A21" s="488"/>
      <c r="B21" s="499"/>
      <c r="C21" s="250" t="s">
        <v>409</v>
      </c>
      <c r="D21" s="183"/>
      <c r="E21" s="169" t="str">
        <f t="shared" si="1"/>
        <v/>
      </c>
      <c r="F21" s="179"/>
      <c r="G21" s="180"/>
      <c r="H21" s="181" t="str">
        <f t="shared" ref="H21:H50" si="2">IF(G21="","",I21/G21)</f>
        <v/>
      </c>
      <c r="I21" s="181"/>
      <c r="J21" s="180"/>
      <c r="K21" s="181" t="str">
        <f t="shared" ref="K21:K50" si="3">IF(J21="","",L21/J21)</f>
        <v/>
      </c>
      <c r="L21" s="181"/>
      <c r="M21" s="180"/>
      <c r="N21" s="181" t="str">
        <f t="shared" ref="N21:N50" si="4">IF(M21="","",O21/M21)</f>
        <v/>
      </c>
      <c r="O21" s="181"/>
      <c r="P21" s="180"/>
      <c r="Q21" s="181" t="str">
        <f t="shared" ref="Q21:Q50" si="5">IF(P21="","",R21/P21)</f>
        <v/>
      </c>
      <c r="R21" s="181"/>
      <c r="S21" s="181"/>
      <c r="T21" s="181" t="str">
        <f t="shared" ref="T21:T50" si="6">IF(S21="","",U21/S21)</f>
        <v/>
      </c>
      <c r="U21" s="179"/>
    </row>
    <row r="22" spans="1:25" s="152" customFormat="1" ht="18" customHeight="1">
      <c r="A22" s="488"/>
      <c r="B22" s="499"/>
      <c r="C22" s="63" t="s">
        <v>34</v>
      </c>
      <c r="D22" s="183"/>
      <c r="E22" s="169" t="str">
        <f t="shared" si="1"/>
        <v/>
      </c>
      <c r="F22" s="179"/>
      <c r="G22" s="184"/>
      <c r="H22" s="181" t="str">
        <f t="shared" si="2"/>
        <v/>
      </c>
      <c r="I22" s="181"/>
      <c r="J22" s="184"/>
      <c r="K22" s="181" t="str">
        <f t="shared" si="3"/>
        <v/>
      </c>
      <c r="L22" s="181"/>
      <c r="M22" s="184"/>
      <c r="N22" s="181" t="str">
        <f t="shared" si="4"/>
        <v/>
      </c>
      <c r="O22" s="181"/>
      <c r="P22" s="184"/>
      <c r="Q22" s="181" t="str">
        <f t="shared" si="5"/>
        <v/>
      </c>
      <c r="R22" s="181"/>
      <c r="S22" s="181"/>
      <c r="T22" s="181" t="str">
        <f t="shared" si="6"/>
        <v/>
      </c>
      <c r="U22" s="179"/>
    </row>
    <row r="23" spans="1:25" s="152" customFormat="1" ht="18" customHeight="1">
      <c r="A23" s="488"/>
      <c r="B23" s="499"/>
      <c r="C23" s="64"/>
      <c r="D23" s="183"/>
      <c r="E23" s="169" t="str">
        <f t="shared" si="1"/>
        <v/>
      </c>
      <c r="F23" s="179"/>
      <c r="G23" s="184"/>
      <c r="H23" s="181" t="str">
        <f t="shared" si="2"/>
        <v/>
      </c>
      <c r="I23" s="181"/>
      <c r="J23" s="184"/>
      <c r="K23" s="181" t="str">
        <f t="shared" si="3"/>
        <v/>
      </c>
      <c r="L23" s="181"/>
      <c r="M23" s="184"/>
      <c r="N23" s="181" t="str">
        <f t="shared" si="4"/>
        <v/>
      </c>
      <c r="O23" s="181"/>
      <c r="P23" s="184"/>
      <c r="Q23" s="181" t="str">
        <f t="shared" si="5"/>
        <v/>
      </c>
      <c r="R23" s="181"/>
      <c r="S23" s="181"/>
      <c r="T23" s="181" t="str">
        <f t="shared" si="6"/>
        <v/>
      </c>
      <c r="U23" s="179"/>
    </row>
    <row r="24" spans="1:25" s="152" customFormat="1" ht="18" customHeight="1">
      <c r="A24" s="488"/>
      <c r="B24" s="499"/>
      <c r="C24" s="175" t="s">
        <v>369</v>
      </c>
      <c r="D24" s="67"/>
      <c r="E24" s="169" t="str">
        <f t="shared" si="1"/>
        <v/>
      </c>
      <c r="F24" s="65"/>
      <c r="G24" s="171"/>
      <c r="H24" s="172"/>
      <c r="I24" s="173"/>
      <c r="J24" s="171"/>
      <c r="K24" s="172"/>
      <c r="L24" s="173"/>
      <c r="M24" s="171"/>
      <c r="N24" s="172"/>
      <c r="O24" s="173"/>
      <c r="P24" s="171"/>
      <c r="Q24" s="172"/>
      <c r="R24" s="173"/>
      <c r="S24" s="173"/>
      <c r="T24" s="172"/>
      <c r="U24" s="174"/>
    </row>
    <row r="25" spans="1:25" s="152" customFormat="1" ht="18" customHeight="1">
      <c r="A25" s="488"/>
      <c r="B25" s="499"/>
      <c r="C25" s="175" t="s">
        <v>370</v>
      </c>
      <c r="D25" s="67"/>
      <c r="E25" s="169" t="str">
        <f t="shared" si="1"/>
        <v/>
      </c>
      <c r="F25" s="65"/>
      <c r="G25" s="171"/>
      <c r="H25" s="172"/>
      <c r="I25" s="173"/>
      <c r="J25" s="171"/>
      <c r="K25" s="172"/>
      <c r="L25" s="173"/>
      <c r="M25" s="171"/>
      <c r="N25" s="172"/>
      <c r="O25" s="173"/>
      <c r="P25" s="171"/>
      <c r="Q25" s="172"/>
      <c r="R25" s="173"/>
      <c r="S25" s="173"/>
      <c r="T25" s="172"/>
      <c r="U25" s="174"/>
    </row>
    <row r="26" spans="1:25" s="152" customFormat="1" ht="18" customHeight="1">
      <c r="A26" s="488"/>
      <c r="B26" s="499"/>
      <c r="C26" s="175" t="s">
        <v>371</v>
      </c>
      <c r="D26" s="67"/>
      <c r="E26" s="169" t="str">
        <f t="shared" si="1"/>
        <v/>
      </c>
      <c r="F26" s="65"/>
      <c r="G26" s="171"/>
      <c r="H26" s="172"/>
      <c r="I26" s="173"/>
      <c r="J26" s="171"/>
      <c r="K26" s="172"/>
      <c r="L26" s="173"/>
      <c r="M26" s="171"/>
      <c r="N26" s="172"/>
      <c r="O26" s="173"/>
      <c r="P26" s="171"/>
      <c r="Q26" s="172"/>
      <c r="R26" s="173"/>
      <c r="S26" s="173"/>
      <c r="T26" s="172"/>
      <c r="U26" s="174"/>
    </row>
    <row r="27" spans="1:25" s="152" customFormat="1" ht="18" customHeight="1">
      <c r="A27" s="488"/>
      <c r="B27" s="499"/>
      <c r="C27" s="176" t="s">
        <v>35</v>
      </c>
      <c r="D27" s="183"/>
      <c r="E27" s="169" t="str">
        <f t="shared" si="1"/>
        <v/>
      </c>
      <c r="F27" s="179"/>
      <c r="G27" s="184"/>
      <c r="H27" s="181" t="str">
        <f t="shared" si="2"/>
        <v/>
      </c>
      <c r="I27" s="181"/>
      <c r="J27" s="184"/>
      <c r="K27" s="181" t="str">
        <f t="shared" si="3"/>
        <v/>
      </c>
      <c r="L27" s="181"/>
      <c r="M27" s="184"/>
      <c r="N27" s="181" t="str">
        <f t="shared" si="4"/>
        <v/>
      </c>
      <c r="O27" s="181"/>
      <c r="P27" s="184"/>
      <c r="Q27" s="181" t="str">
        <f t="shared" si="5"/>
        <v/>
      </c>
      <c r="R27" s="181"/>
      <c r="S27" s="181"/>
      <c r="T27" s="181" t="str">
        <f t="shared" si="6"/>
        <v/>
      </c>
      <c r="U27" s="179"/>
    </row>
    <row r="28" spans="1:25" s="152" customFormat="1" ht="18" customHeight="1">
      <c r="A28" s="488"/>
      <c r="B28" s="499"/>
      <c r="C28" s="175" t="s">
        <v>369</v>
      </c>
      <c r="D28" s="68"/>
      <c r="E28" s="169" t="str">
        <f t="shared" si="1"/>
        <v/>
      </c>
      <c r="F28" s="65"/>
      <c r="G28" s="185"/>
      <c r="H28" s="181" t="str">
        <f t="shared" si="2"/>
        <v/>
      </c>
      <c r="I28" s="182"/>
      <c r="J28" s="185"/>
      <c r="K28" s="181" t="str">
        <f t="shared" si="3"/>
        <v/>
      </c>
      <c r="L28" s="182"/>
      <c r="M28" s="185"/>
      <c r="N28" s="181" t="str">
        <f t="shared" si="4"/>
        <v/>
      </c>
      <c r="O28" s="182"/>
      <c r="P28" s="185"/>
      <c r="Q28" s="181" t="str">
        <f t="shared" si="5"/>
        <v/>
      </c>
      <c r="R28" s="182"/>
      <c r="S28" s="182"/>
      <c r="T28" s="181" t="str">
        <f t="shared" si="6"/>
        <v/>
      </c>
      <c r="U28" s="174"/>
    </row>
    <row r="29" spans="1:25" s="152" customFormat="1" ht="18" customHeight="1">
      <c r="A29" s="488"/>
      <c r="B29" s="499"/>
      <c r="C29" s="175" t="s">
        <v>370</v>
      </c>
      <c r="D29" s="68"/>
      <c r="E29" s="169" t="str">
        <f t="shared" si="1"/>
        <v/>
      </c>
      <c r="F29" s="65"/>
      <c r="G29" s="185"/>
      <c r="H29" s="181" t="str">
        <f t="shared" si="2"/>
        <v/>
      </c>
      <c r="I29" s="182"/>
      <c r="J29" s="185"/>
      <c r="K29" s="181" t="str">
        <f t="shared" si="3"/>
        <v/>
      </c>
      <c r="L29" s="182"/>
      <c r="M29" s="185"/>
      <c r="N29" s="181" t="str">
        <f t="shared" si="4"/>
        <v/>
      </c>
      <c r="O29" s="182"/>
      <c r="P29" s="185"/>
      <c r="Q29" s="181" t="str">
        <f t="shared" si="5"/>
        <v/>
      </c>
      <c r="R29" s="182"/>
      <c r="S29" s="182"/>
      <c r="T29" s="181" t="str">
        <f t="shared" si="6"/>
        <v/>
      </c>
      <c r="U29" s="174"/>
    </row>
    <row r="30" spans="1:25" s="152" customFormat="1" ht="18" customHeight="1">
      <c r="A30" s="488"/>
      <c r="B30" s="499"/>
      <c r="C30" s="175" t="s">
        <v>371</v>
      </c>
      <c r="D30" s="68"/>
      <c r="E30" s="169" t="str">
        <f t="shared" si="1"/>
        <v/>
      </c>
      <c r="F30" s="66"/>
      <c r="G30" s="185"/>
      <c r="H30" s="181" t="str">
        <f t="shared" si="2"/>
        <v/>
      </c>
      <c r="I30" s="182"/>
      <c r="J30" s="185"/>
      <c r="K30" s="181" t="str">
        <f t="shared" si="3"/>
        <v/>
      </c>
      <c r="L30" s="182"/>
      <c r="M30" s="185"/>
      <c r="N30" s="181" t="str">
        <f t="shared" si="4"/>
        <v/>
      </c>
      <c r="O30" s="182"/>
      <c r="P30" s="185"/>
      <c r="Q30" s="181" t="str">
        <f t="shared" si="5"/>
        <v/>
      </c>
      <c r="R30" s="182"/>
      <c r="S30" s="182"/>
      <c r="T30" s="181" t="str">
        <f t="shared" si="6"/>
        <v/>
      </c>
      <c r="U30" s="174"/>
    </row>
    <row r="31" spans="1:25" s="152" customFormat="1" ht="18" customHeight="1">
      <c r="A31" s="488"/>
      <c r="B31" s="499"/>
      <c r="C31" s="186" t="s">
        <v>36</v>
      </c>
      <c r="D31" s="187">
        <f>SUM(D12:D30)</f>
        <v>0</v>
      </c>
      <c r="E31" s="188" t="e">
        <f>IF(F31="","",F31/D31)</f>
        <v>#DIV/0!</v>
      </c>
      <c r="F31" s="189">
        <f>SUM(F12:F30)</f>
        <v>0</v>
      </c>
      <c r="G31" s="190"/>
      <c r="H31" s="191" t="str">
        <f t="shared" si="2"/>
        <v/>
      </c>
      <c r="I31" s="191" t="str">
        <f>IF(SUM(I12:I30)=0,"",SUM(I12:I30))</f>
        <v/>
      </c>
      <c r="J31" s="190"/>
      <c r="K31" s="191" t="str">
        <f t="shared" si="3"/>
        <v/>
      </c>
      <c r="L31" s="191" t="str">
        <f>IF(SUM(L12:L30)=0,"",SUM(L12:L30))</f>
        <v/>
      </c>
      <c r="M31" s="190"/>
      <c r="N31" s="191" t="str">
        <f t="shared" si="4"/>
        <v/>
      </c>
      <c r="O31" s="191" t="str">
        <f>IF(SUM(O12:O30)=0,"",SUM(O12:O30))</f>
        <v/>
      </c>
      <c r="P31" s="190"/>
      <c r="Q31" s="191" t="str">
        <f t="shared" si="5"/>
        <v/>
      </c>
      <c r="R31" s="191" t="str">
        <f>IF(SUM(R12:R30)=0,"",SUM(R12:R30))</f>
        <v/>
      </c>
      <c r="S31" s="192"/>
      <c r="T31" s="191" t="str">
        <f t="shared" si="6"/>
        <v/>
      </c>
      <c r="U31" s="193" t="str">
        <f>IF(SUM(U12:U30)=0,"",SUM(U12:U30))</f>
        <v/>
      </c>
      <c r="V31" s="194"/>
      <c r="W31" s="195"/>
      <c r="X31" s="195"/>
      <c r="Y31" s="195"/>
    </row>
    <row r="32" spans="1:25" s="152" customFormat="1" ht="18" customHeight="1">
      <c r="A32" s="488"/>
      <c r="B32" s="499" t="s">
        <v>37</v>
      </c>
      <c r="C32" s="69"/>
      <c r="D32" s="70"/>
      <c r="E32" s="196">
        <f>IF(D32=0,F32,IF(D32&gt;0,F32/D32,""))</f>
        <v>0</v>
      </c>
      <c r="F32" s="73"/>
      <c r="G32" s="197"/>
      <c r="H32" s="198" t="str">
        <f t="shared" si="2"/>
        <v/>
      </c>
      <c r="I32" s="199"/>
      <c r="J32" s="197"/>
      <c r="K32" s="198" t="str">
        <f t="shared" si="3"/>
        <v/>
      </c>
      <c r="L32" s="199"/>
      <c r="M32" s="197"/>
      <c r="N32" s="198" t="str">
        <f t="shared" si="4"/>
        <v/>
      </c>
      <c r="O32" s="199"/>
      <c r="P32" s="197"/>
      <c r="Q32" s="198" t="str">
        <f t="shared" si="5"/>
        <v/>
      </c>
      <c r="R32" s="199"/>
      <c r="S32" s="199"/>
      <c r="T32" s="198" t="str">
        <f t="shared" si="6"/>
        <v/>
      </c>
      <c r="U32" s="200"/>
      <c r="V32" s="194"/>
      <c r="W32" s="195"/>
      <c r="X32" s="195"/>
      <c r="Y32" s="195"/>
    </row>
    <row r="33" spans="1:25" s="152" customFormat="1" ht="18" customHeight="1">
      <c r="A33" s="488"/>
      <c r="B33" s="499"/>
      <c r="C33" s="71"/>
      <c r="D33" s="70"/>
      <c r="E33" s="172" t="str">
        <f t="shared" ref="E33:E48" si="7">IF(D33="","",F33/D33)</f>
        <v/>
      </c>
      <c r="F33" s="65"/>
      <c r="G33" s="201"/>
      <c r="H33" s="202" t="str">
        <f t="shared" si="2"/>
        <v/>
      </c>
      <c r="I33" s="203"/>
      <c r="J33" s="201"/>
      <c r="K33" s="202" t="str">
        <f t="shared" si="3"/>
        <v/>
      </c>
      <c r="L33" s="203"/>
      <c r="M33" s="201"/>
      <c r="N33" s="202" t="str">
        <f t="shared" si="4"/>
        <v/>
      </c>
      <c r="O33" s="203"/>
      <c r="P33" s="201"/>
      <c r="Q33" s="202" t="str">
        <f t="shared" si="5"/>
        <v/>
      </c>
      <c r="R33" s="203"/>
      <c r="S33" s="203"/>
      <c r="T33" s="202" t="str">
        <f t="shared" si="6"/>
        <v/>
      </c>
      <c r="U33" s="204"/>
    </row>
    <row r="34" spans="1:25" s="152" customFormat="1" ht="18" customHeight="1">
      <c r="A34" s="488"/>
      <c r="B34" s="499"/>
      <c r="C34" s="71"/>
      <c r="D34" s="70"/>
      <c r="E34" s="172" t="str">
        <f t="shared" si="7"/>
        <v/>
      </c>
      <c r="F34" s="65"/>
      <c r="G34" s="201"/>
      <c r="H34" s="202" t="str">
        <f t="shared" si="2"/>
        <v/>
      </c>
      <c r="I34" s="203"/>
      <c r="J34" s="201"/>
      <c r="K34" s="202" t="str">
        <f t="shared" si="3"/>
        <v/>
      </c>
      <c r="L34" s="203"/>
      <c r="M34" s="201"/>
      <c r="N34" s="202" t="str">
        <f t="shared" si="4"/>
        <v/>
      </c>
      <c r="O34" s="203"/>
      <c r="P34" s="201"/>
      <c r="Q34" s="202" t="str">
        <f t="shared" si="5"/>
        <v/>
      </c>
      <c r="R34" s="203"/>
      <c r="S34" s="203"/>
      <c r="T34" s="202" t="str">
        <f t="shared" si="6"/>
        <v/>
      </c>
      <c r="U34" s="204"/>
    </row>
    <row r="35" spans="1:25" s="152" customFormat="1" ht="18" customHeight="1">
      <c r="A35" s="488"/>
      <c r="B35" s="499"/>
      <c r="C35" s="71"/>
      <c r="D35" s="70"/>
      <c r="E35" s="172" t="str">
        <f t="shared" si="7"/>
        <v/>
      </c>
      <c r="F35" s="65"/>
      <c r="G35" s="201"/>
      <c r="H35" s="202" t="str">
        <f t="shared" si="2"/>
        <v/>
      </c>
      <c r="I35" s="203"/>
      <c r="J35" s="201"/>
      <c r="K35" s="202" t="str">
        <f t="shared" si="3"/>
        <v/>
      </c>
      <c r="L35" s="203"/>
      <c r="M35" s="201"/>
      <c r="N35" s="202" t="str">
        <f t="shared" si="4"/>
        <v/>
      </c>
      <c r="O35" s="203"/>
      <c r="P35" s="201"/>
      <c r="Q35" s="202" t="str">
        <f t="shared" si="5"/>
        <v/>
      </c>
      <c r="R35" s="203"/>
      <c r="S35" s="203"/>
      <c r="T35" s="202" t="str">
        <f t="shared" si="6"/>
        <v/>
      </c>
      <c r="U35" s="204"/>
      <c r="V35" s="194"/>
      <c r="W35" s="195"/>
      <c r="X35" s="195"/>
      <c r="Y35" s="195"/>
    </row>
    <row r="36" spans="1:25" s="152" customFormat="1" ht="18" customHeight="1">
      <c r="A36" s="488"/>
      <c r="B36" s="499"/>
      <c r="C36" s="72"/>
      <c r="D36" s="70"/>
      <c r="E36" s="205" t="str">
        <f t="shared" si="7"/>
        <v/>
      </c>
      <c r="F36" s="74"/>
      <c r="G36" s="206"/>
      <c r="H36" s="207" t="str">
        <f t="shared" si="2"/>
        <v/>
      </c>
      <c r="I36" s="208"/>
      <c r="J36" s="206"/>
      <c r="K36" s="207" t="str">
        <f t="shared" si="3"/>
        <v/>
      </c>
      <c r="L36" s="208"/>
      <c r="M36" s="206"/>
      <c r="N36" s="207" t="str">
        <f t="shared" si="4"/>
        <v/>
      </c>
      <c r="O36" s="208"/>
      <c r="P36" s="206"/>
      <c r="Q36" s="207" t="str">
        <f t="shared" si="5"/>
        <v/>
      </c>
      <c r="R36" s="208"/>
      <c r="S36" s="208"/>
      <c r="T36" s="207" t="str">
        <f t="shared" si="6"/>
        <v/>
      </c>
      <c r="U36" s="209"/>
      <c r="V36" s="194"/>
      <c r="W36" s="195"/>
      <c r="X36" s="195"/>
      <c r="Y36" s="195"/>
    </row>
    <row r="37" spans="1:25" s="152" customFormat="1" ht="18" customHeight="1">
      <c r="A37" s="488"/>
      <c r="B37" s="499"/>
      <c r="C37" s="210" t="s">
        <v>36</v>
      </c>
      <c r="D37" s="211">
        <f>SUM(D32:D36)</f>
        <v>0</v>
      </c>
      <c r="E37" s="188" t="str">
        <f>IF(F37="","",F37/D37)</f>
        <v/>
      </c>
      <c r="F37" s="189" t="str">
        <f>IF(SUM(F32:F36)=0,"",(SUM(F32:F36)))</f>
        <v/>
      </c>
      <c r="G37" s="190"/>
      <c r="H37" s="191" t="str">
        <f t="shared" si="2"/>
        <v/>
      </c>
      <c r="I37" s="191" t="str">
        <f>IF(SUM(I32:I36)=0,"",(SUM(I32:I36)))</f>
        <v/>
      </c>
      <c r="J37" s="190"/>
      <c r="K37" s="191" t="str">
        <f t="shared" si="3"/>
        <v/>
      </c>
      <c r="L37" s="191" t="str">
        <f>IF(SUM(L32:L36)=0,"",(SUM(L32:L36)))</f>
        <v/>
      </c>
      <c r="M37" s="190"/>
      <c r="N37" s="191" t="str">
        <f t="shared" si="4"/>
        <v/>
      </c>
      <c r="O37" s="191" t="str">
        <f>IF(SUM(O32:O36)=0,"",(SUM(O32:O36)))</f>
        <v/>
      </c>
      <c r="P37" s="190"/>
      <c r="Q37" s="191" t="str">
        <f t="shared" si="5"/>
        <v/>
      </c>
      <c r="R37" s="191" t="str">
        <f>IF(SUM(R32:R36)=0,"",(SUM(R32:R36)))</f>
        <v/>
      </c>
      <c r="S37" s="192"/>
      <c r="T37" s="191" t="str">
        <f t="shared" si="6"/>
        <v/>
      </c>
      <c r="U37" s="193" t="str">
        <f>IF(SUM(U32:U36)=0,"",(SUM(U32:U36)))</f>
        <v/>
      </c>
    </row>
    <row r="38" spans="1:25" s="152" customFormat="1" ht="18" customHeight="1">
      <c r="A38" s="488"/>
      <c r="B38" s="486" t="s">
        <v>38</v>
      </c>
      <c r="C38" s="487"/>
      <c r="D38" s="212">
        <f>SUM(D37,D31)</f>
        <v>0</v>
      </c>
      <c r="E38" s="188" t="e">
        <f>IF(F38="","",F38/D38)</f>
        <v>#DIV/0!</v>
      </c>
      <c r="F38" s="189">
        <f>IF(F31="","",IF(F37="",F31,F31+F37))</f>
        <v>0</v>
      </c>
      <c r="G38" s="190"/>
      <c r="H38" s="191" t="str">
        <f t="shared" si="2"/>
        <v/>
      </c>
      <c r="I38" s="191" t="str">
        <f>IF(I31="","",IF(I37="",I31,I31+I37))</f>
        <v/>
      </c>
      <c r="J38" s="190"/>
      <c r="K38" s="191" t="str">
        <f t="shared" si="3"/>
        <v/>
      </c>
      <c r="L38" s="191" t="str">
        <f>IF(L31="","",IF(L37="",L31,L31+L37))</f>
        <v/>
      </c>
      <c r="M38" s="190"/>
      <c r="N38" s="191" t="str">
        <f t="shared" si="4"/>
        <v/>
      </c>
      <c r="O38" s="191" t="str">
        <f>IF(O31="","",IF(O37="",O31,O31+O37))</f>
        <v/>
      </c>
      <c r="P38" s="190"/>
      <c r="Q38" s="191" t="str">
        <f t="shared" si="5"/>
        <v/>
      </c>
      <c r="R38" s="191" t="str">
        <f>IF(R31="","",IF(R37="",R31,R31+R37))</f>
        <v/>
      </c>
      <c r="S38" s="192"/>
      <c r="T38" s="191" t="str">
        <f t="shared" si="6"/>
        <v/>
      </c>
      <c r="U38" s="193" t="str">
        <f>IF(U31="","",IF(U37="",U31,U31+U37))</f>
        <v/>
      </c>
    </row>
    <row r="39" spans="1:25" s="152" customFormat="1" ht="18" customHeight="1">
      <c r="A39" s="488" t="s">
        <v>39</v>
      </c>
      <c r="B39" s="490" t="str">
        <f>C12</f>
        <v>&lt;改修工事&gt;</v>
      </c>
      <c r="C39" s="491"/>
      <c r="D39" s="213"/>
      <c r="E39" s="196" t="str">
        <f t="shared" si="7"/>
        <v/>
      </c>
      <c r="F39" s="214"/>
      <c r="G39" s="215"/>
      <c r="H39" s="198" t="str">
        <f t="shared" si="2"/>
        <v/>
      </c>
      <c r="I39" s="198"/>
      <c r="J39" s="215"/>
      <c r="K39" s="198" t="str">
        <f t="shared" si="3"/>
        <v/>
      </c>
      <c r="L39" s="198"/>
      <c r="M39" s="215"/>
      <c r="N39" s="198" t="str">
        <f t="shared" si="4"/>
        <v/>
      </c>
      <c r="O39" s="198"/>
      <c r="P39" s="215"/>
      <c r="Q39" s="198" t="str">
        <f t="shared" si="5"/>
        <v/>
      </c>
      <c r="R39" s="198"/>
      <c r="S39" s="198"/>
      <c r="T39" s="198" t="str">
        <f t="shared" si="6"/>
        <v/>
      </c>
      <c r="U39" s="216"/>
    </row>
    <row r="40" spans="1:25" s="152" customFormat="1" ht="18" customHeight="1">
      <c r="A40" s="488"/>
      <c r="B40" s="490">
        <f>C23</f>
        <v>0</v>
      </c>
      <c r="C40" s="491"/>
      <c r="D40" s="217"/>
      <c r="E40" s="172" t="str">
        <f t="shared" si="7"/>
        <v/>
      </c>
      <c r="F40" s="179"/>
      <c r="G40" s="218"/>
      <c r="H40" s="202" t="str">
        <f t="shared" si="2"/>
        <v/>
      </c>
      <c r="I40" s="202"/>
      <c r="J40" s="218"/>
      <c r="K40" s="202" t="str">
        <f t="shared" si="3"/>
        <v/>
      </c>
      <c r="L40" s="202"/>
      <c r="M40" s="218"/>
      <c r="N40" s="202" t="str">
        <f t="shared" si="4"/>
        <v/>
      </c>
      <c r="O40" s="202"/>
      <c r="P40" s="218"/>
      <c r="Q40" s="202" t="str">
        <f t="shared" si="5"/>
        <v/>
      </c>
      <c r="R40" s="202"/>
      <c r="S40" s="202"/>
      <c r="T40" s="202" t="str">
        <f t="shared" si="6"/>
        <v/>
      </c>
      <c r="U40" s="219"/>
    </row>
    <row r="41" spans="1:25" s="152" customFormat="1" ht="18" customHeight="1">
      <c r="A41" s="488"/>
      <c r="B41" s="220" t="s">
        <v>40</v>
      </c>
      <c r="C41" s="63"/>
      <c r="D41" s="70"/>
      <c r="E41" s="172" t="str">
        <f t="shared" si="7"/>
        <v/>
      </c>
      <c r="F41" s="65"/>
      <c r="G41" s="201"/>
      <c r="H41" s="202" t="str">
        <f t="shared" si="2"/>
        <v/>
      </c>
      <c r="I41" s="203"/>
      <c r="J41" s="201"/>
      <c r="K41" s="202" t="str">
        <f t="shared" si="3"/>
        <v/>
      </c>
      <c r="L41" s="203"/>
      <c r="M41" s="201"/>
      <c r="N41" s="202" t="str">
        <f t="shared" si="4"/>
        <v/>
      </c>
      <c r="O41" s="203"/>
      <c r="P41" s="201"/>
      <c r="Q41" s="202" t="str">
        <f t="shared" si="5"/>
        <v/>
      </c>
      <c r="R41" s="203"/>
      <c r="S41" s="203"/>
      <c r="T41" s="202" t="str">
        <f t="shared" si="6"/>
        <v/>
      </c>
      <c r="U41" s="204"/>
    </row>
    <row r="42" spans="1:25" s="152" customFormat="1" ht="18" customHeight="1">
      <c r="A42" s="488"/>
      <c r="B42" s="220" t="s">
        <v>40</v>
      </c>
      <c r="C42" s="63"/>
      <c r="D42" s="70"/>
      <c r="E42" s="172" t="str">
        <f t="shared" si="7"/>
        <v/>
      </c>
      <c r="F42" s="65"/>
      <c r="G42" s="201"/>
      <c r="H42" s="202" t="str">
        <f t="shared" si="2"/>
        <v/>
      </c>
      <c r="I42" s="203"/>
      <c r="J42" s="201"/>
      <c r="K42" s="202" t="str">
        <f t="shared" si="3"/>
        <v/>
      </c>
      <c r="L42" s="203"/>
      <c r="M42" s="201"/>
      <c r="N42" s="202" t="str">
        <f t="shared" si="4"/>
        <v/>
      </c>
      <c r="O42" s="203"/>
      <c r="P42" s="201"/>
      <c r="Q42" s="202" t="str">
        <f t="shared" si="5"/>
        <v/>
      </c>
      <c r="R42" s="203"/>
      <c r="S42" s="203"/>
      <c r="T42" s="202" t="str">
        <f t="shared" si="6"/>
        <v/>
      </c>
      <c r="U42" s="204"/>
    </row>
    <row r="43" spans="1:25" s="152" customFormat="1" ht="18" customHeight="1">
      <c r="A43" s="488"/>
      <c r="B43" s="221" t="s">
        <v>41</v>
      </c>
      <c r="C43" s="63"/>
      <c r="D43" s="70"/>
      <c r="E43" s="172" t="str">
        <f t="shared" si="7"/>
        <v/>
      </c>
      <c r="F43" s="65"/>
      <c r="G43" s="201"/>
      <c r="H43" s="202" t="str">
        <f t="shared" si="2"/>
        <v/>
      </c>
      <c r="I43" s="203"/>
      <c r="J43" s="201"/>
      <c r="K43" s="202" t="str">
        <f t="shared" si="3"/>
        <v/>
      </c>
      <c r="L43" s="203"/>
      <c r="M43" s="201"/>
      <c r="N43" s="202" t="str">
        <f t="shared" si="4"/>
        <v/>
      </c>
      <c r="O43" s="203"/>
      <c r="P43" s="201"/>
      <c r="Q43" s="202" t="str">
        <f t="shared" si="5"/>
        <v/>
      </c>
      <c r="R43" s="203"/>
      <c r="S43" s="203"/>
      <c r="T43" s="202" t="str">
        <f t="shared" si="6"/>
        <v/>
      </c>
      <c r="U43" s="204"/>
    </row>
    <row r="44" spans="1:25" s="152" customFormat="1" ht="18" customHeight="1">
      <c r="A44" s="488"/>
      <c r="B44" s="490" t="s">
        <v>42</v>
      </c>
      <c r="C44" s="491"/>
      <c r="D44" s="217"/>
      <c r="E44" s="172" t="str">
        <f t="shared" si="7"/>
        <v/>
      </c>
      <c r="F44" s="179"/>
      <c r="G44" s="218"/>
      <c r="H44" s="202" t="str">
        <f t="shared" si="2"/>
        <v/>
      </c>
      <c r="I44" s="202"/>
      <c r="J44" s="218"/>
      <c r="K44" s="202" t="str">
        <f t="shared" si="3"/>
        <v/>
      </c>
      <c r="L44" s="202"/>
      <c r="M44" s="218"/>
      <c r="N44" s="202" t="str">
        <f t="shared" si="4"/>
        <v/>
      </c>
      <c r="O44" s="202"/>
      <c r="P44" s="218"/>
      <c r="Q44" s="202" t="str">
        <f t="shared" si="5"/>
        <v/>
      </c>
      <c r="R44" s="202"/>
      <c r="S44" s="202"/>
      <c r="T44" s="202" t="str">
        <f t="shared" si="6"/>
        <v/>
      </c>
      <c r="U44" s="219"/>
    </row>
    <row r="45" spans="1:25" s="152" customFormat="1" ht="18" customHeight="1">
      <c r="A45" s="488"/>
      <c r="B45" s="490">
        <f>C23</f>
        <v>0</v>
      </c>
      <c r="C45" s="491"/>
      <c r="D45" s="217"/>
      <c r="E45" s="172" t="str">
        <f t="shared" si="7"/>
        <v/>
      </c>
      <c r="F45" s="179"/>
      <c r="G45" s="218"/>
      <c r="H45" s="202" t="str">
        <f t="shared" si="2"/>
        <v/>
      </c>
      <c r="I45" s="202"/>
      <c r="J45" s="218"/>
      <c r="K45" s="202" t="str">
        <f t="shared" si="3"/>
        <v/>
      </c>
      <c r="L45" s="202"/>
      <c r="M45" s="218"/>
      <c r="N45" s="202" t="str">
        <f t="shared" si="4"/>
        <v/>
      </c>
      <c r="O45" s="202"/>
      <c r="P45" s="218"/>
      <c r="Q45" s="202" t="str">
        <f t="shared" si="5"/>
        <v/>
      </c>
      <c r="R45" s="202"/>
      <c r="S45" s="202"/>
      <c r="T45" s="202" t="str">
        <f t="shared" si="6"/>
        <v/>
      </c>
      <c r="U45" s="219"/>
    </row>
    <row r="46" spans="1:25" s="152" customFormat="1" ht="18" customHeight="1">
      <c r="A46" s="488"/>
      <c r="B46" s="221" t="s">
        <v>41</v>
      </c>
      <c r="C46" s="63"/>
      <c r="D46" s="70"/>
      <c r="E46" s="172" t="str">
        <f t="shared" si="7"/>
        <v/>
      </c>
      <c r="F46" s="65"/>
      <c r="G46" s="201"/>
      <c r="H46" s="202" t="str">
        <f t="shared" si="2"/>
        <v/>
      </c>
      <c r="I46" s="203"/>
      <c r="J46" s="201"/>
      <c r="K46" s="202" t="str">
        <f t="shared" si="3"/>
        <v/>
      </c>
      <c r="L46" s="203"/>
      <c r="M46" s="201"/>
      <c r="N46" s="202" t="str">
        <f t="shared" si="4"/>
        <v/>
      </c>
      <c r="O46" s="203"/>
      <c r="P46" s="201"/>
      <c r="Q46" s="202" t="str">
        <f t="shared" si="5"/>
        <v/>
      </c>
      <c r="R46" s="203"/>
      <c r="S46" s="203"/>
      <c r="T46" s="202" t="str">
        <f t="shared" si="6"/>
        <v/>
      </c>
      <c r="U46" s="204"/>
    </row>
    <row r="47" spans="1:25" s="152" customFormat="1" ht="18" customHeight="1">
      <c r="A47" s="488"/>
      <c r="B47" s="220" t="s">
        <v>41</v>
      </c>
      <c r="C47" s="63"/>
      <c r="D47" s="70"/>
      <c r="E47" s="172" t="str">
        <f t="shared" si="7"/>
        <v/>
      </c>
      <c r="F47" s="65"/>
      <c r="G47" s="201"/>
      <c r="H47" s="202" t="str">
        <f t="shared" si="2"/>
        <v/>
      </c>
      <c r="I47" s="203"/>
      <c r="J47" s="201"/>
      <c r="K47" s="202" t="str">
        <f t="shared" si="3"/>
        <v/>
      </c>
      <c r="L47" s="203"/>
      <c r="M47" s="201"/>
      <c r="N47" s="202" t="str">
        <f t="shared" si="4"/>
        <v/>
      </c>
      <c r="O47" s="203"/>
      <c r="P47" s="201"/>
      <c r="Q47" s="202" t="str">
        <f t="shared" si="5"/>
        <v/>
      </c>
      <c r="R47" s="203"/>
      <c r="S47" s="203"/>
      <c r="T47" s="202" t="str">
        <f t="shared" si="6"/>
        <v/>
      </c>
      <c r="U47" s="204"/>
    </row>
    <row r="48" spans="1:25" s="152" customFormat="1" ht="18" customHeight="1">
      <c r="A48" s="488"/>
      <c r="B48" s="222" t="s">
        <v>40</v>
      </c>
      <c r="C48" s="75"/>
      <c r="D48" s="76"/>
      <c r="E48" s="205" t="str">
        <f t="shared" si="7"/>
        <v/>
      </c>
      <c r="F48" s="74"/>
      <c r="G48" s="206"/>
      <c r="H48" s="207" t="str">
        <f t="shared" si="2"/>
        <v/>
      </c>
      <c r="I48" s="208"/>
      <c r="J48" s="206"/>
      <c r="K48" s="207" t="str">
        <f t="shared" si="3"/>
        <v/>
      </c>
      <c r="L48" s="208"/>
      <c r="M48" s="206"/>
      <c r="N48" s="207" t="str">
        <f t="shared" si="4"/>
        <v/>
      </c>
      <c r="O48" s="208"/>
      <c r="P48" s="206"/>
      <c r="Q48" s="207" t="str">
        <f t="shared" si="5"/>
        <v/>
      </c>
      <c r="R48" s="208"/>
      <c r="S48" s="208"/>
      <c r="T48" s="207" t="str">
        <f t="shared" si="6"/>
        <v/>
      </c>
      <c r="U48" s="209"/>
    </row>
    <row r="49" spans="1:21" s="152" customFormat="1" ht="18" customHeight="1">
      <c r="A49" s="489"/>
      <c r="B49" s="515" t="s">
        <v>43</v>
      </c>
      <c r="C49" s="516"/>
      <c r="D49" s="211">
        <f>SUM(D40:D48)</f>
        <v>0</v>
      </c>
      <c r="E49" s="188" t="str">
        <f>IF(F49="","",F49/D49)</f>
        <v/>
      </c>
      <c r="F49" s="189" t="str">
        <f>IF(SUM(F39:F48)=0,"",(SUM(F39:F48)))</f>
        <v/>
      </c>
      <c r="G49" s="190"/>
      <c r="H49" s="191" t="str">
        <f t="shared" si="2"/>
        <v/>
      </c>
      <c r="I49" s="191" t="str">
        <f>IF(SUM(I39:I48)=0,"",(SUM(I39:I48)))</f>
        <v/>
      </c>
      <c r="J49" s="190"/>
      <c r="K49" s="191" t="str">
        <f t="shared" si="3"/>
        <v/>
      </c>
      <c r="L49" s="191" t="str">
        <f>IF(SUM(L39:L48)=0,"",(SUM(L39:L48)))</f>
        <v/>
      </c>
      <c r="M49" s="190"/>
      <c r="N49" s="191" t="str">
        <f t="shared" si="4"/>
        <v/>
      </c>
      <c r="O49" s="191" t="str">
        <f>IF(SUM(O39:O48)=0,"",(SUM(O39:O48)))</f>
        <v/>
      </c>
      <c r="P49" s="190"/>
      <c r="Q49" s="191" t="str">
        <f t="shared" si="5"/>
        <v/>
      </c>
      <c r="R49" s="191" t="str">
        <f>IF(SUM(R39:R48)=0,"",(SUM(R39:R48)))</f>
        <v/>
      </c>
      <c r="S49" s="192"/>
      <c r="T49" s="191" t="str">
        <f t="shared" si="6"/>
        <v/>
      </c>
      <c r="U49" s="193" t="str">
        <f>IF(SUM(U39:U48)=0,"",(SUM(U39:U48)))</f>
        <v/>
      </c>
    </row>
    <row r="50" spans="1:21" s="152" customFormat="1" ht="18" customHeight="1" thickBot="1">
      <c r="A50" s="507" t="s">
        <v>44</v>
      </c>
      <c r="B50" s="510"/>
      <c r="C50" s="511"/>
      <c r="D50" s="223">
        <f>SUM(D49,D38)</f>
        <v>0</v>
      </c>
      <c r="E50" s="224" t="e">
        <f>IF(F50="","",F50/D50)</f>
        <v>#DIV/0!</v>
      </c>
      <c r="F50" s="225">
        <f>IF(F38="","",IF(F49="",F38,F38+F49))</f>
        <v>0</v>
      </c>
      <c r="G50" s="226"/>
      <c r="H50" s="227" t="str">
        <f t="shared" si="2"/>
        <v/>
      </c>
      <c r="I50" s="227" t="str">
        <f>IF(I38="","",IF(I49="",I38,I38+I49))</f>
        <v/>
      </c>
      <c r="J50" s="226"/>
      <c r="K50" s="227" t="str">
        <f t="shared" si="3"/>
        <v/>
      </c>
      <c r="L50" s="227" t="str">
        <f>IF(L38="","",IF(L49="",L38,L38+L49))</f>
        <v/>
      </c>
      <c r="M50" s="226"/>
      <c r="N50" s="227" t="str">
        <f t="shared" si="4"/>
        <v/>
      </c>
      <c r="O50" s="227" t="str">
        <f>IF(O38="","",IF(O49="",O38,O38+O49))</f>
        <v/>
      </c>
      <c r="P50" s="226"/>
      <c r="Q50" s="227" t="str">
        <f t="shared" si="5"/>
        <v/>
      </c>
      <c r="R50" s="227" t="str">
        <f>IF(R38="","",IF(R49="",R38,R38+R49))</f>
        <v/>
      </c>
      <c r="S50" s="228"/>
      <c r="T50" s="227" t="str">
        <f t="shared" si="6"/>
        <v/>
      </c>
      <c r="U50" s="229" t="str">
        <f>IF(U38="","",IF(U49="",U38,U38+U49))</f>
        <v/>
      </c>
    </row>
    <row r="51" spans="1:21" s="152" customFormat="1" ht="18" hidden="1" customHeight="1" thickBot="1">
      <c r="A51" s="492" t="s">
        <v>45</v>
      </c>
      <c r="B51" s="503" t="s">
        <v>46</v>
      </c>
      <c r="C51" s="504"/>
      <c r="D51" s="500" t="s">
        <v>47</v>
      </c>
      <c r="E51" s="480" t="s">
        <v>47</v>
      </c>
      <c r="F51" s="230"/>
      <c r="G51" s="512"/>
      <c r="H51" s="483"/>
      <c r="I51" s="231"/>
      <c r="J51" s="483"/>
      <c r="K51" s="483" t="s">
        <v>47</v>
      </c>
      <c r="L51" s="232"/>
      <c r="M51" s="500"/>
      <c r="N51" s="480"/>
      <c r="O51" s="233"/>
      <c r="P51" s="500"/>
      <c r="Q51" s="480"/>
      <c r="R51" s="233"/>
      <c r="S51" s="480"/>
      <c r="T51" s="480" t="s">
        <v>47</v>
      </c>
      <c r="U51" s="230" t="s">
        <v>47</v>
      </c>
    </row>
    <row r="52" spans="1:21" s="152" customFormat="1" ht="18" hidden="1" customHeight="1">
      <c r="A52" s="488"/>
      <c r="B52" s="496" t="s">
        <v>48</v>
      </c>
      <c r="C52" s="497"/>
      <c r="D52" s="501"/>
      <c r="E52" s="481"/>
      <c r="F52" s="204" t="s">
        <v>47</v>
      </c>
      <c r="G52" s="513"/>
      <c r="H52" s="484"/>
      <c r="I52" s="234"/>
      <c r="J52" s="484"/>
      <c r="K52" s="484"/>
      <c r="L52" s="235" t="s">
        <v>47</v>
      </c>
      <c r="M52" s="501"/>
      <c r="N52" s="481"/>
      <c r="O52" s="203"/>
      <c r="P52" s="501"/>
      <c r="Q52" s="481"/>
      <c r="R52" s="203"/>
      <c r="S52" s="481"/>
      <c r="T52" s="481"/>
      <c r="U52" s="204" t="s">
        <v>47</v>
      </c>
    </row>
    <row r="53" spans="1:21" s="152" customFormat="1" ht="18" hidden="1" customHeight="1">
      <c r="A53" s="488"/>
      <c r="B53" s="496" t="s">
        <v>49</v>
      </c>
      <c r="C53" s="497"/>
      <c r="D53" s="501"/>
      <c r="E53" s="481"/>
      <c r="F53" s="204" t="s">
        <v>47</v>
      </c>
      <c r="G53" s="513"/>
      <c r="H53" s="484"/>
      <c r="I53" s="234"/>
      <c r="J53" s="484"/>
      <c r="K53" s="484"/>
      <c r="L53" s="235" t="s">
        <v>47</v>
      </c>
      <c r="M53" s="501"/>
      <c r="N53" s="481"/>
      <c r="O53" s="203"/>
      <c r="P53" s="501"/>
      <c r="Q53" s="481"/>
      <c r="R53" s="203"/>
      <c r="S53" s="481"/>
      <c r="T53" s="481"/>
      <c r="U53" s="204" t="s">
        <v>47</v>
      </c>
    </row>
    <row r="54" spans="1:21" s="152" customFormat="1" ht="18" hidden="1" customHeight="1">
      <c r="A54" s="488"/>
      <c r="B54" s="496" t="s">
        <v>50</v>
      </c>
      <c r="C54" s="497"/>
      <c r="D54" s="501"/>
      <c r="E54" s="481"/>
      <c r="F54" s="204" t="s">
        <v>51</v>
      </c>
      <c r="G54" s="513"/>
      <c r="H54" s="484"/>
      <c r="I54" s="234"/>
      <c r="J54" s="484"/>
      <c r="K54" s="484"/>
      <c r="L54" s="235" t="s">
        <v>47</v>
      </c>
      <c r="M54" s="501"/>
      <c r="N54" s="481"/>
      <c r="O54" s="203"/>
      <c r="P54" s="501"/>
      <c r="Q54" s="481"/>
      <c r="R54" s="203"/>
      <c r="S54" s="481"/>
      <c r="T54" s="481"/>
      <c r="U54" s="204" t="s">
        <v>47</v>
      </c>
    </row>
    <row r="55" spans="1:21" s="152" customFormat="1" ht="18" hidden="1" customHeight="1">
      <c r="A55" s="488"/>
      <c r="B55" s="496" t="s">
        <v>52</v>
      </c>
      <c r="C55" s="497"/>
      <c r="D55" s="501"/>
      <c r="E55" s="481"/>
      <c r="F55" s="236"/>
      <c r="G55" s="513"/>
      <c r="H55" s="484"/>
      <c r="I55" s="234"/>
      <c r="J55" s="484"/>
      <c r="K55" s="484"/>
      <c r="L55" s="235" t="s">
        <v>47</v>
      </c>
      <c r="M55" s="501"/>
      <c r="N55" s="481"/>
      <c r="O55" s="203"/>
      <c r="P55" s="501"/>
      <c r="Q55" s="481"/>
      <c r="R55" s="203"/>
      <c r="S55" s="481"/>
      <c r="T55" s="481"/>
      <c r="U55" s="204" t="s">
        <v>47</v>
      </c>
    </row>
    <row r="56" spans="1:21" s="152" customFormat="1" ht="18" hidden="1" customHeight="1">
      <c r="A56" s="488"/>
      <c r="B56" s="496" t="s">
        <v>53</v>
      </c>
      <c r="C56" s="497"/>
      <c r="D56" s="501"/>
      <c r="E56" s="481"/>
      <c r="F56" s="236"/>
      <c r="G56" s="513"/>
      <c r="H56" s="484"/>
      <c r="I56" s="234"/>
      <c r="J56" s="484"/>
      <c r="K56" s="484"/>
      <c r="L56" s="235" t="s">
        <v>47</v>
      </c>
      <c r="M56" s="501"/>
      <c r="N56" s="481"/>
      <c r="O56" s="203"/>
      <c r="P56" s="501"/>
      <c r="Q56" s="481"/>
      <c r="R56" s="203"/>
      <c r="S56" s="481"/>
      <c r="T56" s="481"/>
      <c r="U56" s="204" t="s">
        <v>47</v>
      </c>
    </row>
    <row r="57" spans="1:21" s="152" customFormat="1" ht="18" hidden="1" customHeight="1">
      <c r="A57" s="488"/>
      <c r="B57" s="496" t="s">
        <v>54</v>
      </c>
      <c r="C57" s="497"/>
      <c r="D57" s="502"/>
      <c r="E57" s="482"/>
      <c r="F57" s="236"/>
      <c r="G57" s="514"/>
      <c r="H57" s="485"/>
      <c r="I57" s="237"/>
      <c r="J57" s="485"/>
      <c r="K57" s="485"/>
      <c r="L57" s="235"/>
      <c r="M57" s="502"/>
      <c r="N57" s="482"/>
      <c r="O57" s="208"/>
      <c r="P57" s="502"/>
      <c r="Q57" s="482"/>
      <c r="R57" s="208"/>
      <c r="S57" s="482"/>
      <c r="T57" s="482"/>
      <c r="U57" s="204" t="s">
        <v>47</v>
      </c>
    </row>
    <row r="58" spans="1:21" s="152" customFormat="1" ht="18" hidden="1" customHeight="1">
      <c r="A58" s="493"/>
      <c r="B58" s="494" t="s">
        <v>55</v>
      </c>
      <c r="C58" s="495"/>
      <c r="D58" s="238" t="s">
        <v>56</v>
      </c>
      <c r="E58" s="239" t="s">
        <v>56</v>
      </c>
      <c r="F58" s="229" t="str">
        <f>IF(SUM(F51:F57)=0,"",SUM(F51:F57))</f>
        <v/>
      </c>
      <c r="G58" s="240" t="s">
        <v>57</v>
      </c>
      <c r="H58" s="241" t="s">
        <v>57</v>
      </c>
      <c r="I58" s="242" t="str">
        <f>IF(SUM(I51:I57)=0,"",SUM(I51:I57))</f>
        <v/>
      </c>
      <c r="J58" s="241" t="s">
        <v>57</v>
      </c>
      <c r="K58" s="241" t="s">
        <v>57</v>
      </c>
      <c r="L58" s="243" t="str">
        <f>IF(SUM(L51:L57)=0,"",SUM(L51:L57))</f>
        <v/>
      </c>
      <c r="M58" s="238" t="s">
        <v>57</v>
      </c>
      <c r="N58" s="239" t="s">
        <v>57</v>
      </c>
      <c r="O58" s="227" t="str">
        <f>IF(SUM(O51:O57)=0,"",SUM(O51:O57))</f>
        <v/>
      </c>
      <c r="P58" s="238" t="s">
        <v>57</v>
      </c>
      <c r="Q58" s="239" t="s">
        <v>57</v>
      </c>
      <c r="R58" s="227" t="str">
        <f>IF(SUM(R51:R57)=0,"",SUM(R51:R57))</f>
        <v/>
      </c>
      <c r="S58" s="239" t="s">
        <v>57</v>
      </c>
      <c r="T58" s="239" t="s">
        <v>57</v>
      </c>
      <c r="U58" s="229" t="str">
        <f>IF(SUM(U51:U57)=0,"",SUM(U51:U57))</f>
        <v/>
      </c>
    </row>
    <row r="59" spans="1:21" hidden="1">
      <c r="F59" s="244" t="str">
        <f>IF(F50=F58,"","↑【確認】「事業財源」の合計と「合計（総事業費）」が不一致")</f>
        <v>↑【確認】「事業財源」の合計と「合計（総事業費）」が不一致</v>
      </c>
    </row>
    <row r="60" spans="1:21">
      <c r="F60" s="244"/>
    </row>
    <row r="61" spans="1:21">
      <c r="A61" s="245" t="s">
        <v>58</v>
      </c>
    </row>
    <row r="62" spans="1:21">
      <c r="A62" s="245"/>
    </row>
    <row r="63" spans="1:21">
      <c r="A63" s="246" t="s">
        <v>59</v>
      </c>
      <c r="B63" s="247" t="s">
        <v>335</v>
      </c>
      <c r="C63" s="247"/>
      <c r="D63" s="247"/>
      <c r="E63" s="247"/>
      <c r="F63" s="247"/>
      <c r="G63" s="247"/>
      <c r="H63" s="247"/>
      <c r="I63" s="247"/>
      <c r="J63" s="247"/>
      <c r="K63" s="247"/>
      <c r="L63" s="247"/>
    </row>
    <row r="64" spans="1:21">
      <c r="A64" s="246"/>
      <c r="B64" s="247" t="s">
        <v>334</v>
      </c>
      <c r="C64" s="247"/>
      <c r="D64" s="247"/>
      <c r="E64" s="247"/>
      <c r="F64" s="247"/>
      <c r="G64" s="247"/>
      <c r="H64" s="247"/>
      <c r="I64" s="247"/>
      <c r="J64" s="247"/>
      <c r="K64" s="247"/>
      <c r="L64" s="247"/>
    </row>
    <row r="65" spans="1:12">
      <c r="A65" s="246" t="s">
        <v>60</v>
      </c>
      <c r="B65" s="247" t="s">
        <v>330</v>
      </c>
      <c r="C65" s="247"/>
      <c r="D65" s="247"/>
      <c r="E65" s="247"/>
      <c r="F65" s="247"/>
      <c r="G65" s="247"/>
      <c r="H65" s="247"/>
      <c r="I65" s="247"/>
      <c r="J65" s="247"/>
      <c r="K65" s="247"/>
      <c r="L65" s="247"/>
    </row>
    <row r="66" spans="1:12">
      <c r="A66" s="246"/>
      <c r="B66" s="247" t="s">
        <v>331</v>
      </c>
      <c r="C66" s="247"/>
      <c r="D66" s="247"/>
      <c r="E66" s="247"/>
      <c r="F66" s="247"/>
      <c r="G66" s="247"/>
      <c r="H66" s="247"/>
      <c r="I66" s="247"/>
      <c r="J66" s="247"/>
      <c r="K66" s="247"/>
      <c r="L66" s="247"/>
    </row>
    <row r="67" spans="1:12" hidden="1">
      <c r="A67" s="246" t="s">
        <v>61</v>
      </c>
      <c r="B67" s="247" t="s">
        <v>62</v>
      </c>
      <c r="C67" s="247"/>
      <c r="D67" s="247"/>
      <c r="E67" s="247"/>
      <c r="F67" s="247"/>
      <c r="G67" s="247"/>
      <c r="H67" s="247"/>
      <c r="I67" s="247"/>
      <c r="J67" s="247"/>
      <c r="K67" s="247"/>
      <c r="L67" s="247"/>
    </row>
    <row r="68" spans="1:12">
      <c r="A68" s="246" t="s">
        <v>63</v>
      </c>
      <c r="B68" s="247" t="s">
        <v>332</v>
      </c>
      <c r="C68" s="247"/>
      <c r="D68" s="247"/>
      <c r="E68" s="247"/>
      <c r="F68" s="247"/>
      <c r="G68" s="247"/>
      <c r="H68" s="247"/>
      <c r="I68" s="247"/>
      <c r="J68" s="247"/>
      <c r="K68" s="247"/>
      <c r="L68" s="247"/>
    </row>
    <row r="69" spans="1:12">
      <c r="A69" s="246"/>
      <c r="B69" s="247" t="s">
        <v>333</v>
      </c>
      <c r="C69" s="247"/>
      <c r="D69" s="247"/>
      <c r="E69" s="247"/>
      <c r="F69" s="247"/>
      <c r="G69" s="247"/>
      <c r="H69" s="247"/>
      <c r="I69" s="247"/>
      <c r="J69" s="247"/>
      <c r="K69" s="247"/>
      <c r="L69" s="247"/>
    </row>
    <row r="70" spans="1:12" hidden="1">
      <c r="A70" s="246"/>
      <c r="B70" s="247" t="s">
        <v>64</v>
      </c>
      <c r="C70" s="247"/>
      <c r="D70" s="247"/>
      <c r="E70" s="247"/>
      <c r="F70" s="247"/>
      <c r="G70" s="247"/>
      <c r="H70" s="247"/>
      <c r="I70" s="247"/>
      <c r="J70" s="247"/>
      <c r="K70" s="247"/>
      <c r="L70" s="247"/>
    </row>
    <row r="71" spans="1:12" hidden="1">
      <c r="A71" s="246"/>
      <c r="B71" s="247"/>
      <c r="C71" s="247"/>
      <c r="D71" s="247"/>
      <c r="E71" s="247"/>
      <c r="F71" s="247"/>
      <c r="G71" s="247"/>
      <c r="H71" s="247"/>
      <c r="I71" s="247"/>
      <c r="J71" s="247"/>
      <c r="K71" s="247"/>
      <c r="L71" s="247"/>
    </row>
    <row r="72" spans="1:12">
      <c r="A72" s="246" t="s">
        <v>65</v>
      </c>
      <c r="B72" s="247" t="s">
        <v>336</v>
      </c>
      <c r="C72" s="247"/>
      <c r="D72" s="247"/>
      <c r="E72" s="247"/>
      <c r="F72" s="247"/>
      <c r="G72" s="247"/>
      <c r="H72" s="247"/>
      <c r="I72" s="247"/>
      <c r="J72" s="247"/>
      <c r="K72" s="247"/>
      <c r="L72" s="247"/>
    </row>
    <row r="73" spans="1:12">
      <c r="A73" s="246"/>
      <c r="B73" s="247" t="s">
        <v>337</v>
      </c>
      <c r="C73" s="247"/>
      <c r="D73" s="247"/>
      <c r="E73" s="247"/>
      <c r="F73" s="247"/>
      <c r="G73" s="247"/>
      <c r="H73" s="247"/>
      <c r="I73" s="247"/>
      <c r="J73" s="247"/>
      <c r="K73" s="247"/>
      <c r="L73" s="247"/>
    </row>
    <row r="74" spans="1:12">
      <c r="A74" s="246" t="s">
        <v>66</v>
      </c>
      <c r="B74" s="247" t="s">
        <v>67</v>
      </c>
      <c r="C74" s="247"/>
      <c r="D74" s="247"/>
      <c r="E74" s="247"/>
      <c r="F74" s="247"/>
      <c r="G74" s="247"/>
      <c r="H74" s="247"/>
      <c r="I74" s="247"/>
      <c r="J74" s="247"/>
      <c r="K74" s="247"/>
      <c r="L74" s="247"/>
    </row>
    <row r="75" spans="1:12">
      <c r="A75" s="246" t="s">
        <v>68</v>
      </c>
      <c r="B75" s="247" t="s">
        <v>69</v>
      </c>
      <c r="C75" s="247"/>
      <c r="D75" s="247"/>
      <c r="E75" s="247"/>
      <c r="F75" s="247"/>
      <c r="G75" s="247"/>
      <c r="H75" s="247"/>
      <c r="I75" s="247"/>
      <c r="J75" s="247"/>
      <c r="K75" s="247"/>
      <c r="L75" s="247"/>
    </row>
    <row r="76" spans="1:12">
      <c r="A76" s="246" t="s">
        <v>68</v>
      </c>
      <c r="B76" s="247" t="s">
        <v>70</v>
      </c>
      <c r="C76" s="247"/>
      <c r="D76" s="247"/>
      <c r="E76" s="247"/>
      <c r="F76" s="247"/>
      <c r="G76" s="247"/>
      <c r="H76" s="247"/>
      <c r="I76" s="247"/>
      <c r="J76" s="247"/>
      <c r="K76" s="247"/>
      <c r="L76" s="247"/>
    </row>
    <row r="77" spans="1:12">
      <c r="A77" s="246" t="s">
        <v>71</v>
      </c>
      <c r="B77" s="248" t="s">
        <v>72</v>
      </c>
      <c r="C77" s="248"/>
      <c r="D77" s="247"/>
      <c r="E77" s="247"/>
      <c r="F77" s="247"/>
      <c r="G77" s="247"/>
      <c r="H77" s="247"/>
      <c r="I77" s="247"/>
      <c r="J77" s="247"/>
      <c r="K77" s="247"/>
      <c r="L77" s="247"/>
    </row>
    <row r="78" spans="1:12">
      <c r="A78" s="246" t="s">
        <v>73</v>
      </c>
      <c r="B78" s="248" t="s">
        <v>74</v>
      </c>
      <c r="C78" s="248"/>
      <c r="D78" s="247"/>
      <c r="E78" s="247"/>
      <c r="F78" s="247"/>
      <c r="G78" s="247"/>
      <c r="H78" s="247"/>
      <c r="I78" s="247"/>
      <c r="J78" s="247"/>
      <c r="K78" s="247"/>
      <c r="L78" s="247"/>
    </row>
    <row r="79" spans="1:12">
      <c r="A79" s="246" t="s">
        <v>68</v>
      </c>
      <c r="B79" s="248" t="s">
        <v>75</v>
      </c>
      <c r="C79" s="248"/>
      <c r="D79" s="247"/>
      <c r="E79" s="247"/>
      <c r="F79" s="247"/>
      <c r="G79" s="247"/>
      <c r="H79" s="247"/>
      <c r="I79" s="247"/>
      <c r="J79" s="247"/>
      <c r="K79" s="247"/>
      <c r="L79" s="247"/>
    </row>
    <row r="80" spans="1:12">
      <c r="A80" s="246" t="s">
        <v>68</v>
      </c>
      <c r="B80" s="248" t="s">
        <v>76</v>
      </c>
      <c r="C80" s="248"/>
      <c r="D80" s="247"/>
      <c r="E80" s="247"/>
      <c r="F80" s="247"/>
      <c r="G80" s="247"/>
      <c r="H80" s="247"/>
      <c r="I80" s="247"/>
      <c r="J80" s="247"/>
      <c r="K80" s="247"/>
      <c r="L80" s="247"/>
    </row>
    <row r="81" spans="1:12">
      <c r="A81" s="246" t="s">
        <v>77</v>
      </c>
      <c r="B81" s="247" t="s">
        <v>78</v>
      </c>
      <c r="C81" s="247"/>
      <c r="D81" s="247"/>
      <c r="E81" s="247"/>
      <c r="F81" s="247"/>
      <c r="G81" s="247"/>
      <c r="H81" s="247"/>
      <c r="I81" s="247"/>
      <c r="J81" s="247"/>
      <c r="K81" s="247"/>
      <c r="L81" s="247"/>
    </row>
    <row r="82" spans="1:12" hidden="1">
      <c r="A82" s="246" t="s">
        <v>79</v>
      </c>
      <c r="B82" s="247" t="s">
        <v>80</v>
      </c>
      <c r="C82" s="247"/>
      <c r="D82" s="247"/>
      <c r="E82" s="247"/>
      <c r="F82" s="247"/>
      <c r="G82" s="247"/>
      <c r="H82" s="247"/>
      <c r="I82" s="247"/>
      <c r="J82" s="247"/>
      <c r="K82" s="247"/>
      <c r="L82" s="247"/>
    </row>
    <row r="83" spans="1:12" hidden="1">
      <c r="A83" s="249"/>
      <c r="B83" s="247" t="s">
        <v>81</v>
      </c>
      <c r="C83" s="247"/>
      <c r="D83" s="247"/>
      <c r="E83" s="247"/>
      <c r="F83" s="247"/>
      <c r="G83" s="247"/>
      <c r="H83" s="247"/>
      <c r="I83" s="247"/>
      <c r="J83" s="247"/>
      <c r="K83" s="247"/>
      <c r="L83" s="247"/>
    </row>
    <row r="84" spans="1:12">
      <c r="A84" s="249"/>
    </row>
  </sheetData>
  <sheetProtection algorithmName="SHA-512" hashValue="/S/8nJjYYwyLJo1tLE9F4YGfs1EX56io90HDXe5tDKhgfGGqif6ggD0za+eSy98CO97TnOFtTYhylLZHkpEFoA==" saltValue="JE//CbUTdnCjZD5VrhVw1w==" spinCount="100000" sheet="1" objects="1" insertRows="0"/>
  <mergeCells count="48">
    <mergeCell ref="A2:H3"/>
    <mergeCell ref="E5:F5"/>
    <mergeCell ref="P8:Q8"/>
    <mergeCell ref="A5:B5"/>
    <mergeCell ref="M7:U7"/>
    <mergeCell ref="M8:N8"/>
    <mergeCell ref="S8:T8"/>
    <mergeCell ref="E8:E9"/>
    <mergeCell ref="F8:F9"/>
    <mergeCell ref="G8:H8"/>
    <mergeCell ref="J8:K8"/>
    <mergeCell ref="B32:B37"/>
    <mergeCell ref="M51:M57"/>
    <mergeCell ref="N51:N57"/>
    <mergeCell ref="B49:C49"/>
    <mergeCell ref="A50:C50"/>
    <mergeCell ref="S51:S57"/>
    <mergeCell ref="T51:T57"/>
    <mergeCell ref="P51:P57"/>
    <mergeCell ref="B51:C51"/>
    <mergeCell ref="A7:A9"/>
    <mergeCell ref="B7:C9"/>
    <mergeCell ref="D7:F7"/>
    <mergeCell ref="G7:L7"/>
    <mergeCell ref="D8:D9"/>
    <mergeCell ref="G51:G57"/>
    <mergeCell ref="H51:H57"/>
    <mergeCell ref="D51:D57"/>
    <mergeCell ref="E51:E57"/>
    <mergeCell ref="B40:C40"/>
    <mergeCell ref="B44:C44"/>
    <mergeCell ref="B45:C45"/>
    <mergeCell ref="Q51:Q57"/>
    <mergeCell ref="J51:J57"/>
    <mergeCell ref="K51:K57"/>
    <mergeCell ref="B38:C38"/>
    <mergeCell ref="A39:A49"/>
    <mergeCell ref="B39:C39"/>
    <mergeCell ref="A51:A58"/>
    <mergeCell ref="B58:C58"/>
    <mergeCell ref="B52:C52"/>
    <mergeCell ref="B53:C53"/>
    <mergeCell ref="B54:C54"/>
    <mergeCell ref="B55:C55"/>
    <mergeCell ref="B56:C56"/>
    <mergeCell ref="B57:C57"/>
    <mergeCell ref="A10:A38"/>
    <mergeCell ref="B10:B31"/>
  </mergeCells>
  <phoneticPr fontId="4"/>
  <dataValidations count="2">
    <dataValidation type="list" allowBlank="1" showInputMessage="1" showErrorMessage="1" sqref="C13 C23" xr:uid="{00000000-0002-0000-0100-000002000000}">
      <formula1>"　（新築）,（移転新築）,　（増築）,　（改築）"</formula1>
    </dataValidation>
    <dataValidation type="list" showInputMessage="1" showErrorMessage="1" sqref="C12 C22" xr:uid="{00000000-0002-0000-0100-000001000000}">
      <formula1>" &lt;建築工事&gt;, &lt;改修工事&gt;"</formula1>
    </dataValidation>
  </dataValidations>
  <printOptions horizontalCentered="1"/>
  <pageMargins left="0" right="0" top="0.74803149606299213" bottom="0.74803149606299213" header="0.31496062992125984" footer="0.31496062992125984"/>
  <pageSetup paperSize="9" scale="71" orientation="portrait" blackAndWhite="1" cellComments="asDisplayed" r:id="rId1"/>
  <headerFooter>
    <oddFooter>&amp;P / &amp;N ページ</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CE292"/>
    <pageSetUpPr fitToPage="1"/>
  </sheetPr>
  <dimension ref="A1:U53"/>
  <sheetViews>
    <sheetView view="pageBreakPreview" zoomScale="85" zoomScaleNormal="100" zoomScaleSheetLayoutView="85" workbookViewId="0">
      <pane ySplit="10" topLeftCell="A11" activePane="bottomLeft" state="frozen"/>
      <selection pane="bottomLeft" activeCell="E32" sqref="E32"/>
    </sheetView>
  </sheetViews>
  <sheetFormatPr defaultColWidth="9" defaultRowHeight="14.4"/>
  <cols>
    <col min="1" max="1" width="13.21875" style="262" customWidth="1"/>
    <col min="2" max="2" width="12.21875" style="262" customWidth="1"/>
    <col min="3" max="11" width="10.109375" style="262" customWidth="1"/>
    <col min="12" max="12" width="10" style="263" customWidth="1"/>
    <col min="13" max="18" width="10" style="262" customWidth="1"/>
    <col min="19" max="16384" width="9" style="262"/>
  </cols>
  <sheetData>
    <row r="1" spans="1:13">
      <c r="A1" s="262" t="s">
        <v>82</v>
      </c>
    </row>
    <row r="2" spans="1:13" ht="18" customHeight="1">
      <c r="A2" s="531" t="s">
        <v>83</v>
      </c>
      <c r="B2" s="531"/>
      <c r="C2" s="531"/>
      <c r="D2" s="531"/>
      <c r="E2" s="531"/>
      <c r="F2" s="531"/>
      <c r="G2" s="531"/>
      <c r="H2" s="531"/>
      <c r="I2" s="531"/>
      <c r="J2" s="531"/>
      <c r="K2" s="531"/>
    </row>
    <row r="5" spans="1:13" ht="18.75" customHeight="1">
      <c r="A5" s="264" t="s">
        <v>84</v>
      </c>
      <c r="B5" s="539" t="s">
        <v>85</v>
      </c>
      <c r="C5" s="540"/>
      <c r="D5" s="540"/>
      <c r="E5" s="540"/>
      <c r="F5" s="540"/>
      <c r="G5" s="541"/>
    </row>
    <row r="6" spans="1:13" ht="12" customHeight="1">
      <c r="A6" s="265"/>
      <c r="B6" s="266"/>
      <c r="C6" s="266"/>
      <c r="D6" s="266"/>
      <c r="E6" s="266"/>
      <c r="F6" s="266"/>
      <c r="M6" s="267"/>
    </row>
    <row r="8" spans="1:13" ht="13.2" customHeight="1">
      <c r="A8" s="532" t="s">
        <v>86</v>
      </c>
      <c r="B8" s="532"/>
      <c r="C8" s="532"/>
      <c r="D8" s="534" t="s">
        <v>329</v>
      </c>
      <c r="E8" s="534"/>
      <c r="F8" s="535"/>
      <c r="G8" s="532" t="s">
        <v>88</v>
      </c>
      <c r="H8" s="532"/>
      <c r="I8" s="532"/>
      <c r="J8" s="532"/>
      <c r="K8" s="532"/>
    </row>
    <row r="9" spans="1:13" ht="18.75" customHeight="1">
      <c r="A9" s="533">
        <f>IF(基本情報シート!J3="個人",基本情報シート!B22,基本情報シート!B14)</f>
        <v>0</v>
      </c>
      <c r="B9" s="533"/>
      <c r="C9" s="533"/>
      <c r="D9" s="536">
        <f>基本情報シート!B18</f>
        <v>0</v>
      </c>
      <c r="E9" s="537"/>
      <c r="F9" s="538"/>
      <c r="G9" s="533" t="str">
        <f>IF(基本情報シート!J3="個人",基本情報シート!B16&amp;基本情報シート!C16,基本情報シート!B12&amp;基本情報シート!C12)</f>
        <v>大阪府</v>
      </c>
      <c r="H9" s="533"/>
      <c r="I9" s="533"/>
      <c r="J9" s="533"/>
      <c r="K9" s="533"/>
    </row>
    <row r="10" spans="1:13" ht="12" customHeight="1">
      <c r="A10" s="268"/>
      <c r="B10" s="268"/>
      <c r="C10" s="268"/>
      <c r="D10" s="268"/>
      <c r="E10" s="268"/>
      <c r="F10" s="268"/>
      <c r="G10" s="268"/>
      <c r="H10" s="268"/>
      <c r="I10" s="268"/>
      <c r="J10" s="268"/>
      <c r="K10" s="268"/>
    </row>
    <row r="11" spans="1:13" ht="12" customHeight="1">
      <c r="A11" s="268"/>
      <c r="B11" s="268"/>
      <c r="C11" s="268"/>
      <c r="D11" s="268"/>
      <c r="E11" s="268"/>
      <c r="F11" s="268"/>
      <c r="G11" s="268"/>
      <c r="H11" s="268"/>
      <c r="I11" s="268"/>
      <c r="J11" s="268"/>
      <c r="K11" s="268"/>
    </row>
    <row r="12" spans="1:13">
      <c r="A12" s="262" t="s">
        <v>89</v>
      </c>
    </row>
    <row r="13" spans="1:13" ht="3.75" customHeight="1"/>
    <row r="14" spans="1:13">
      <c r="A14" s="542" t="s">
        <v>90</v>
      </c>
      <c r="B14" s="544" t="s">
        <v>91</v>
      </c>
      <c r="C14" s="544"/>
      <c r="D14" s="544"/>
      <c r="E14" s="544"/>
      <c r="F14" s="544"/>
      <c r="G14" s="544" t="s">
        <v>92</v>
      </c>
      <c r="H14" s="544"/>
      <c r="I14" s="544"/>
      <c r="J14" s="544"/>
      <c r="K14" s="544"/>
    </row>
    <row r="15" spans="1:13" ht="18.75" customHeight="1">
      <c r="A15" s="543"/>
      <c r="B15" s="269" t="s">
        <v>93</v>
      </c>
      <c r="C15" s="362" t="str">
        <f>基本情報シート!B6&amp;基本情報シート!C6&amp;基本情報シート!D6&amp;基本情報シート!E6&amp;基本情報シート!F6&amp;基本情報シート!G6&amp;基本情報シート!H6</f>
        <v>令和年月日</v>
      </c>
      <c r="D15" s="270" t="s">
        <v>94</v>
      </c>
      <c r="E15" s="270" t="s">
        <v>95</v>
      </c>
      <c r="F15" s="77" t="str">
        <f>基本情報シート!B7&amp;基本情報シート!C7&amp;基本情報シート!D7&amp;基本情報シート!E7&amp;基本情報シート!F7&amp;基本情報シート!G7&amp;基本情報シート!H7</f>
        <v>令和年月日</v>
      </c>
      <c r="G15" s="271" t="s">
        <v>93</v>
      </c>
      <c r="H15" s="362" t="str">
        <f>基本情報シート!B6&amp;基本情報シート!C6&amp;基本情報シート!D6&amp;基本情報シート!E6&amp;基本情報シート!F6&amp;基本情報シート!G6&amp;基本情報シート!H6</f>
        <v>令和年月日</v>
      </c>
      <c r="I15" s="272" t="s">
        <v>94</v>
      </c>
      <c r="J15" s="272" t="s">
        <v>95</v>
      </c>
      <c r="K15" s="362" t="str">
        <f>基本情報シート!B7&amp;基本情報シート!C7&amp;基本情報シート!D7&amp;基本情報シート!E7&amp;基本情報シート!F7&amp;基本情報シート!G7&amp;基本情報シート!H7</f>
        <v>令和年月日</v>
      </c>
      <c r="L15" s="263" t="s">
        <v>386</v>
      </c>
    </row>
    <row r="16" spans="1:13" ht="18.75" customHeight="1">
      <c r="A16" s="273" t="s">
        <v>96</v>
      </c>
      <c r="B16" s="547"/>
      <c r="C16" s="547"/>
      <c r="D16" s="547"/>
      <c r="E16" s="547"/>
      <c r="F16" s="548"/>
      <c r="G16" s="528"/>
      <c r="H16" s="549"/>
      <c r="I16" s="549"/>
      <c r="J16" s="549"/>
      <c r="K16" s="549"/>
      <c r="L16" s="263" t="s">
        <v>372</v>
      </c>
    </row>
    <row r="17" spans="1:21" ht="18.75" customHeight="1">
      <c r="A17" s="274" t="s">
        <v>97</v>
      </c>
      <c r="B17" s="275" t="s">
        <v>98</v>
      </c>
      <c r="C17" s="251"/>
      <c r="D17" s="276" t="s">
        <v>99</v>
      </c>
      <c r="E17" s="252"/>
      <c r="F17" s="277" t="s">
        <v>100</v>
      </c>
      <c r="G17" s="253"/>
      <c r="H17" s="278" t="s">
        <v>101</v>
      </c>
      <c r="I17" s="253"/>
      <c r="J17" s="279" t="s">
        <v>102</v>
      </c>
      <c r="K17" s="280">
        <f>C17+E17+G17+I17</f>
        <v>0</v>
      </c>
      <c r="L17" s="263" t="s">
        <v>372</v>
      </c>
    </row>
    <row r="18" spans="1:21">
      <c r="A18" s="545" t="s">
        <v>103</v>
      </c>
      <c r="B18" s="546" t="s">
        <v>104</v>
      </c>
      <c r="C18" s="546"/>
      <c r="D18" s="546"/>
      <c r="E18" s="546"/>
      <c r="F18" s="546"/>
      <c r="G18" s="546" t="s">
        <v>105</v>
      </c>
      <c r="H18" s="546"/>
      <c r="I18" s="546"/>
      <c r="J18" s="527"/>
      <c r="K18" s="527"/>
    </row>
    <row r="19" spans="1:21" ht="18.75" customHeight="1">
      <c r="A19" s="546"/>
      <c r="B19" s="548"/>
      <c r="C19" s="550"/>
      <c r="D19" s="550"/>
      <c r="E19" s="550"/>
      <c r="F19" s="551"/>
      <c r="G19" s="548"/>
      <c r="H19" s="550"/>
      <c r="I19" s="550"/>
      <c r="J19" s="550"/>
      <c r="K19" s="551"/>
      <c r="L19" s="263" t="s">
        <v>372</v>
      </c>
    </row>
    <row r="20" spans="1:21" ht="12" hidden="1" customHeight="1">
      <c r="A20" s="525" t="s">
        <v>320</v>
      </c>
      <c r="B20" s="273" t="s">
        <v>321</v>
      </c>
      <c r="C20" s="526" t="s">
        <v>322</v>
      </c>
      <c r="D20" s="526"/>
      <c r="E20" s="526"/>
      <c r="F20" s="526"/>
      <c r="G20" s="526"/>
      <c r="H20" s="526"/>
      <c r="I20" s="526"/>
      <c r="J20" s="526"/>
      <c r="K20" s="526"/>
    </row>
    <row r="21" spans="1:21" ht="12" hidden="1" customHeight="1">
      <c r="A21" s="525"/>
      <c r="B21" s="527"/>
      <c r="C21" s="273" t="s">
        <v>323</v>
      </c>
      <c r="D21" s="273" t="s">
        <v>324</v>
      </c>
      <c r="E21" s="273" t="s">
        <v>325</v>
      </c>
      <c r="F21" s="528" t="s">
        <v>105</v>
      </c>
      <c r="G21" s="529"/>
      <c r="H21" s="527" t="s">
        <v>326</v>
      </c>
      <c r="I21" s="527"/>
      <c r="J21" s="527"/>
      <c r="K21" s="527"/>
    </row>
    <row r="22" spans="1:21" ht="18.75" hidden="1" customHeight="1">
      <c r="A22" s="525"/>
      <c r="B22" s="527"/>
      <c r="C22" s="281"/>
      <c r="D22" s="282"/>
      <c r="E22" s="283"/>
      <c r="F22" s="530"/>
      <c r="G22" s="530"/>
      <c r="H22" s="284" t="s">
        <v>327</v>
      </c>
      <c r="I22" s="285"/>
      <c r="J22" s="284" t="s">
        <v>328</v>
      </c>
      <c r="K22" s="273"/>
    </row>
    <row r="23" spans="1:21" ht="18.75" hidden="1" customHeight="1">
      <c r="A23" s="525"/>
      <c r="B23" s="527"/>
      <c r="C23" s="281"/>
      <c r="D23" s="282"/>
      <c r="E23" s="283"/>
      <c r="F23" s="530"/>
      <c r="G23" s="530"/>
      <c r="H23" s="284" t="s">
        <v>327</v>
      </c>
      <c r="I23" s="285"/>
      <c r="J23" s="284" t="s">
        <v>328</v>
      </c>
      <c r="K23" s="273"/>
    </row>
    <row r="24" spans="1:21" ht="13.2" customHeight="1">
      <c r="A24" s="286" t="s">
        <v>404</v>
      </c>
      <c r="B24" s="287"/>
      <c r="C24" s="287"/>
      <c r="D24" s="287"/>
      <c r="E24" s="287"/>
      <c r="F24" s="287"/>
      <c r="G24" s="287"/>
      <c r="H24" s="287"/>
      <c r="I24" s="287"/>
      <c r="J24" s="287"/>
      <c r="K24" s="287"/>
    </row>
    <row r="25" spans="1:21" ht="13.2" customHeight="1">
      <c r="A25" s="288"/>
      <c r="B25" s="289"/>
      <c r="C25" s="289"/>
      <c r="D25" s="289"/>
      <c r="E25" s="289"/>
      <c r="F25" s="289"/>
      <c r="G25" s="289"/>
      <c r="H25" s="289"/>
      <c r="I25" s="289"/>
      <c r="J25" s="289"/>
      <c r="K25" s="289"/>
      <c r="M25" s="290"/>
      <c r="N25" s="290"/>
      <c r="O25" s="290"/>
      <c r="P25" s="290"/>
      <c r="Q25" s="290"/>
      <c r="R25" s="290"/>
      <c r="S25" s="290"/>
    </row>
    <row r="26" spans="1:21">
      <c r="A26" s="291"/>
      <c r="B26" s="289"/>
      <c r="C26" s="289"/>
      <c r="D26" s="289"/>
      <c r="E26" s="289"/>
      <c r="F26" s="289"/>
      <c r="G26" s="289"/>
      <c r="H26" s="289"/>
      <c r="I26" s="289"/>
      <c r="J26" s="289"/>
      <c r="K26" s="289"/>
      <c r="M26" s="290"/>
      <c r="N26" s="290"/>
      <c r="O26" s="290"/>
      <c r="P26" s="290"/>
      <c r="Q26" s="290"/>
      <c r="R26" s="290"/>
      <c r="S26" s="290"/>
    </row>
    <row r="27" spans="1:21">
      <c r="A27" s="289"/>
      <c r="B27" s="289"/>
      <c r="C27" s="289"/>
      <c r="D27" s="289"/>
      <c r="E27" s="289"/>
      <c r="F27" s="289"/>
      <c r="G27" s="289"/>
      <c r="H27" s="289"/>
      <c r="I27" s="289"/>
      <c r="J27" s="289"/>
      <c r="K27" s="289"/>
      <c r="M27" s="290"/>
      <c r="N27" s="290"/>
      <c r="O27" s="290"/>
      <c r="P27" s="290"/>
      <c r="Q27" s="290"/>
      <c r="R27" s="290"/>
      <c r="S27" s="290"/>
    </row>
    <row r="28" spans="1:21">
      <c r="A28" s="289" t="s">
        <v>106</v>
      </c>
      <c r="B28" s="289"/>
      <c r="C28" s="289"/>
      <c r="D28" s="289"/>
      <c r="E28" s="289"/>
      <c r="F28" s="289"/>
      <c r="G28" s="289"/>
      <c r="H28" s="289"/>
      <c r="I28" s="289"/>
      <c r="J28" s="289"/>
      <c r="K28" s="289"/>
      <c r="M28" s="290"/>
      <c r="N28" s="290"/>
      <c r="O28" s="290"/>
      <c r="P28" s="290"/>
      <c r="Q28" s="290"/>
      <c r="R28" s="290"/>
      <c r="S28" s="290"/>
    </row>
    <row r="29" spans="1:21" ht="3.75" customHeight="1">
      <c r="A29" s="289"/>
      <c r="B29" s="289"/>
      <c r="C29" s="289"/>
      <c r="D29" s="289"/>
      <c r="E29" s="289"/>
      <c r="F29" s="289"/>
      <c r="G29" s="289"/>
      <c r="H29" s="289"/>
      <c r="I29" s="289"/>
      <c r="J29" s="289"/>
      <c r="K29" s="289"/>
      <c r="M29" s="290"/>
      <c r="N29" s="290"/>
      <c r="O29" s="290"/>
      <c r="P29" s="290"/>
      <c r="Q29" s="290"/>
      <c r="R29" s="290"/>
      <c r="S29" s="290"/>
    </row>
    <row r="30" spans="1:21" ht="19.5" customHeight="1">
      <c r="A30" s="588" t="s">
        <v>19</v>
      </c>
      <c r="B30" s="589"/>
      <c r="C30" s="581" t="s">
        <v>403</v>
      </c>
      <c r="D30" s="292"/>
      <c r="E30" s="585" t="s">
        <v>107</v>
      </c>
      <c r="F30" s="293"/>
      <c r="G30" s="585" t="s">
        <v>108</v>
      </c>
      <c r="H30" s="294"/>
      <c r="I30" s="585" t="s">
        <v>109</v>
      </c>
      <c r="J30" s="294"/>
      <c r="K30" s="587" t="s">
        <v>110</v>
      </c>
      <c r="L30" s="295"/>
      <c r="M30" s="290"/>
      <c r="N30" s="296"/>
      <c r="O30" s="290"/>
      <c r="P30" s="290"/>
      <c r="Q30" s="290"/>
      <c r="R30" s="290"/>
      <c r="S30" s="290"/>
      <c r="T30" s="290"/>
      <c r="U30" s="290"/>
    </row>
    <row r="31" spans="1:21" ht="24" customHeight="1">
      <c r="A31" s="590"/>
      <c r="B31" s="591"/>
      <c r="C31" s="582"/>
      <c r="D31" s="297" t="s">
        <v>111</v>
      </c>
      <c r="E31" s="586"/>
      <c r="F31" s="298" t="s">
        <v>111</v>
      </c>
      <c r="G31" s="586"/>
      <c r="H31" s="298" t="s">
        <v>111</v>
      </c>
      <c r="I31" s="586"/>
      <c r="J31" s="298" t="s">
        <v>111</v>
      </c>
      <c r="K31" s="587"/>
      <c r="L31" s="295"/>
      <c r="M31" s="290"/>
      <c r="N31" s="296"/>
    </row>
    <row r="32" spans="1:21" ht="30" customHeight="1">
      <c r="A32" s="552" t="s">
        <v>112</v>
      </c>
      <c r="B32" s="553"/>
      <c r="C32" s="299">
        <v>10</v>
      </c>
      <c r="D32" s="300">
        <v>0</v>
      </c>
      <c r="E32" s="254"/>
      <c r="F32" s="255"/>
      <c r="G32" s="254"/>
      <c r="H32" s="255"/>
      <c r="I32" s="254"/>
      <c r="J32" s="255"/>
      <c r="K32" s="301">
        <f>E32+G32+I32</f>
        <v>0</v>
      </c>
      <c r="L32" s="302"/>
      <c r="M32" s="290"/>
      <c r="N32" s="296"/>
    </row>
    <row r="33" spans="1:20" ht="32.4" customHeight="1">
      <c r="A33" s="579" t="s">
        <v>113</v>
      </c>
      <c r="B33" s="303" t="s">
        <v>422</v>
      </c>
      <c r="C33" s="304">
        <v>10</v>
      </c>
      <c r="D33" s="305">
        <v>5</v>
      </c>
      <c r="E33" s="256"/>
      <c r="F33" s="257"/>
      <c r="G33" s="258"/>
      <c r="H33" s="257"/>
      <c r="I33" s="258"/>
      <c r="J33" s="257"/>
      <c r="K33" s="306">
        <f>E33+G33+I33</f>
        <v>0</v>
      </c>
      <c r="L33" s="307" t="s">
        <v>423</v>
      </c>
      <c r="M33" s="290"/>
      <c r="N33" s="263"/>
    </row>
    <row r="34" spans="1:20" ht="32.4" customHeight="1">
      <c r="A34" s="580"/>
      <c r="B34" s="303" t="s">
        <v>401</v>
      </c>
      <c r="C34" s="308">
        <v>10</v>
      </c>
      <c r="D34" s="309">
        <v>5</v>
      </c>
      <c r="E34" s="259"/>
      <c r="F34" s="260"/>
      <c r="G34" s="261"/>
      <c r="H34" s="260"/>
      <c r="I34" s="261"/>
      <c r="J34" s="260"/>
      <c r="K34" s="310">
        <f>E34+G34+I34</f>
        <v>0</v>
      </c>
      <c r="L34" s="311" t="s">
        <v>424</v>
      </c>
      <c r="M34" s="290"/>
      <c r="N34" s="263"/>
    </row>
    <row r="35" spans="1:20" ht="39" customHeight="1">
      <c r="A35" s="552" t="s">
        <v>319</v>
      </c>
      <c r="B35" s="553"/>
      <c r="C35" s="583">
        <v>1</v>
      </c>
      <c r="D35" s="584"/>
      <c r="E35" s="554"/>
      <c r="F35" s="555"/>
      <c r="G35" s="554"/>
      <c r="H35" s="555"/>
      <c r="I35" s="554"/>
      <c r="J35" s="555"/>
      <c r="K35" s="301">
        <f>E35+G35+I35</f>
        <v>0</v>
      </c>
      <c r="L35" s="302"/>
      <c r="M35" s="290"/>
      <c r="N35" s="296"/>
    </row>
    <row r="36" spans="1:20" s="396" customFormat="1" ht="33.6" customHeight="1">
      <c r="A36" s="552" t="s">
        <v>445</v>
      </c>
      <c r="B36" s="553"/>
      <c r="C36" s="575" t="s">
        <v>447</v>
      </c>
      <c r="D36" s="576"/>
      <c r="E36" s="577"/>
      <c r="F36" s="578"/>
      <c r="G36" s="577"/>
      <c r="H36" s="578"/>
      <c r="I36" s="577"/>
      <c r="J36" s="578"/>
      <c r="K36" s="301"/>
      <c r="L36" s="311" t="s">
        <v>446</v>
      </c>
      <c r="M36" s="395"/>
      <c r="N36" s="296"/>
    </row>
    <row r="37" spans="1:20" ht="12" customHeight="1">
      <c r="A37" s="312"/>
      <c r="B37" s="312"/>
      <c r="C37" s="312"/>
      <c r="D37" s="312"/>
      <c r="E37" s="312"/>
      <c r="F37" s="312"/>
      <c r="G37" s="312"/>
      <c r="H37" s="312"/>
      <c r="I37" s="312"/>
      <c r="J37" s="312"/>
      <c r="K37" s="312"/>
    </row>
    <row r="38" spans="1:20">
      <c r="A38" s="289"/>
      <c r="B38" s="289"/>
      <c r="C38" s="289"/>
      <c r="D38" s="289"/>
      <c r="E38" s="289"/>
      <c r="F38" s="289"/>
      <c r="G38" s="289"/>
      <c r="H38" s="289"/>
      <c r="I38" s="289"/>
      <c r="J38" s="289"/>
      <c r="K38" s="289"/>
    </row>
    <row r="39" spans="1:20">
      <c r="A39" s="289" t="s">
        <v>114</v>
      </c>
      <c r="B39" s="289"/>
      <c r="C39" s="289"/>
      <c r="D39" s="289"/>
      <c r="E39" s="289"/>
      <c r="F39" s="289"/>
      <c r="G39" s="289"/>
      <c r="H39" s="289"/>
      <c r="I39" s="289"/>
      <c r="J39" s="289"/>
      <c r="K39" s="289"/>
    </row>
    <row r="40" spans="1:20" ht="3.75" customHeight="1">
      <c r="A40" s="289"/>
      <c r="B40" s="289"/>
      <c r="C40" s="289"/>
      <c r="D40" s="289"/>
      <c r="E40" s="289"/>
      <c r="F40" s="289"/>
      <c r="G40" s="289"/>
      <c r="H40" s="289"/>
      <c r="I40" s="289"/>
      <c r="J40" s="289"/>
      <c r="K40" s="289"/>
    </row>
    <row r="41" spans="1:20" ht="18.75" customHeight="1">
      <c r="A41" s="565"/>
      <c r="B41" s="566"/>
      <c r="C41" s="566"/>
      <c r="D41" s="566"/>
      <c r="E41" s="566"/>
      <c r="F41" s="566"/>
      <c r="G41" s="566"/>
      <c r="H41" s="566"/>
      <c r="I41" s="566"/>
      <c r="J41" s="566"/>
      <c r="K41" s="567"/>
      <c r="L41" s="313" t="s">
        <v>421</v>
      </c>
    </row>
    <row r="42" spans="1:20" ht="18.75" customHeight="1">
      <c r="A42" s="568"/>
      <c r="B42" s="569"/>
      <c r="C42" s="569"/>
      <c r="D42" s="569"/>
      <c r="E42" s="569"/>
      <c r="F42" s="569"/>
      <c r="G42" s="569"/>
      <c r="H42" s="569"/>
      <c r="I42" s="569"/>
      <c r="J42" s="569"/>
      <c r="K42" s="570"/>
      <c r="L42" s="314"/>
      <c r="M42" s="315"/>
      <c r="N42" s="315"/>
      <c r="O42" s="315"/>
      <c r="P42" s="315"/>
      <c r="Q42" s="315"/>
      <c r="R42" s="315"/>
      <c r="S42" s="315"/>
      <c r="T42" s="315"/>
    </row>
    <row r="43" spans="1:20" ht="18.75" customHeight="1">
      <c r="A43" s="568"/>
      <c r="B43" s="569"/>
      <c r="C43" s="569"/>
      <c r="D43" s="569"/>
      <c r="E43" s="569"/>
      <c r="F43" s="569"/>
      <c r="G43" s="569"/>
      <c r="H43" s="569"/>
      <c r="I43" s="569"/>
      <c r="J43" s="569"/>
      <c r="K43" s="570"/>
      <c r="L43" s="314"/>
      <c r="M43" s="315"/>
      <c r="N43" s="315"/>
      <c r="O43" s="315"/>
      <c r="P43" s="315"/>
      <c r="Q43" s="315"/>
      <c r="R43" s="315"/>
      <c r="S43" s="315"/>
      <c r="T43" s="315"/>
    </row>
    <row r="44" spans="1:20" ht="18.75" customHeight="1">
      <c r="A44" s="571"/>
      <c r="B44" s="572"/>
      <c r="C44" s="572"/>
      <c r="D44" s="572"/>
      <c r="E44" s="572"/>
      <c r="F44" s="572"/>
      <c r="G44" s="572"/>
      <c r="H44" s="572"/>
      <c r="I44" s="572"/>
      <c r="J44" s="572"/>
      <c r="K44" s="573"/>
      <c r="L44" s="314"/>
      <c r="M44" s="315"/>
      <c r="N44" s="315"/>
      <c r="O44" s="315"/>
      <c r="P44" s="315"/>
      <c r="Q44" s="315"/>
      <c r="R44" s="315"/>
      <c r="S44" s="315"/>
      <c r="T44" s="315"/>
    </row>
    <row r="45" spans="1:20">
      <c r="A45" s="289"/>
      <c r="B45" s="289"/>
      <c r="C45" s="289"/>
      <c r="D45" s="289"/>
      <c r="E45" s="289"/>
      <c r="F45" s="289"/>
      <c r="G45" s="289"/>
      <c r="H45" s="289"/>
      <c r="I45" s="289"/>
      <c r="J45" s="289"/>
      <c r="K45" s="289"/>
    </row>
    <row r="46" spans="1:20">
      <c r="A46" s="289"/>
      <c r="B46" s="289"/>
      <c r="C46" s="289"/>
      <c r="D46" s="289"/>
      <c r="E46" s="289"/>
      <c r="F46" s="289"/>
      <c r="G46" s="289"/>
      <c r="H46" s="289"/>
      <c r="I46" s="289"/>
      <c r="J46" s="289"/>
      <c r="K46" s="289"/>
    </row>
    <row r="47" spans="1:20">
      <c r="A47" s="289" t="s">
        <v>115</v>
      </c>
      <c r="B47" s="289"/>
      <c r="C47" s="289"/>
      <c r="D47" s="289"/>
      <c r="E47" s="289"/>
      <c r="F47" s="289"/>
      <c r="G47" s="289"/>
      <c r="H47" s="289"/>
      <c r="I47" s="289"/>
      <c r="J47" s="289"/>
      <c r="K47" s="289"/>
    </row>
    <row r="48" spans="1:20" ht="3.75" customHeight="1">
      <c r="A48" s="289"/>
      <c r="B48" s="289"/>
      <c r="C48" s="289"/>
      <c r="D48" s="289"/>
      <c r="E48" s="289"/>
      <c r="F48" s="289"/>
      <c r="G48" s="289"/>
      <c r="H48" s="289"/>
      <c r="I48" s="289"/>
      <c r="J48" s="289"/>
      <c r="K48" s="289"/>
    </row>
    <row r="49" spans="1:12" ht="18.75" customHeight="1">
      <c r="A49" s="574" t="s">
        <v>116</v>
      </c>
      <c r="B49" s="574"/>
      <c r="C49" s="574"/>
      <c r="D49" s="574"/>
      <c r="E49" s="289"/>
      <c r="F49" s="289"/>
      <c r="G49" s="289"/>
      <c r="H49" s="289"/>
      <c r="I49" s="289"/>
      <c r="J49" s="289"/>
      <c r="K49" s="289"/>
    </row>
    <row r="50" spans="1:12" ht="72" customHeight="1">
      <c r="A50" s="556" t="s">
        <v>384</v>
      </c>
      <c r="B50" s="557"/>
      <c r="C50" s="558"/>
      <c r="D50" s="316" t="s">
        <v>121</v>
      </c>
      <c r="E50" s="289"/>
      <c r="F50" s="289"/>
      <c r="G50" s="289"/>
      <c r="H50" s="289"/>
      <c r="I50" s="289"/>
      <c r="J50" s="289"/>
      <c r="K50" s="289"/>
    </row>
    <row r="51" spans="1:12" ht="21.6" customHeight="1">
      <c r="A51" s="559" t="s">
        <v>383</v>
      </c>
      <c r="B51" s="560"/>
      <c r="C51" s="561"/>
      <c r="D51" s="562"/>
      <c r="E51" s="563"/>
      <c r="F51" s="564"/>
      <c r="L51" s="263" t="s">
        <v>372</v>
      </c>
    </row>
    <row r="52" spans="1:12" ht="21" customHeight="1">
      <c r="A52" s="532" t="s">
        <v>117</v>
      </c>
      <c r="B52" s="532"/>
      <c r="C52" s="532"/>
      <c r="D52" s="527" t="s">
        <v>118</v>
      </c>
      <c r="E52" s="527"/>
      <c r="F52" s="317"/>
    </row>
    <row r="53" spans="1:12" ht="11.25" customHeight="1"/>
  </sheetData>
  <sheetProtection algorithmName="SHA-512" hashValue="Q4z9eNujIrf6QzDlOL8pfR3jIOBPJpACCMQUineKNmYialtggTDtgA+MX8AlGkyqVMukcRrrEF92azjp/W1Lkg==" saltValue="NLCU22au6bj5Zfu7wE6xoA==" spinCount="100000" sheet="1" objects="1" scenarios="1"/>
  <mergeCells count="50">
    <mergeCell ref="A33:A34"/>
    <mergeCell ref="C30:C31"/>
    <mergeCell ref="C35:D35"/>
    <mergeCell ref="I30:I31"/>
    <mergeCell ref="K30:K31"/>
    <mergeCell ref="A32:B32"/>
    <mergeCell ref="A30:B31"/>
    <mergeCell ref="E30:E31"/>
    <mergeCell ref="G30:G31"/>
    <mergeCell ref="A52:C52"/>
    <mergeCell ref="A35:B35"/>
    <mergeCell ref="E35:F35"/>
    <mergeCell ref="G35:H35"/>
    <mergeCell ref="I35:J35"/>
    <mergeCell ref="A50:C50"/>
    <mergeCell ref="D52:E52"/>
    <mergeCell ref="A51:C51"/>
    <mergeCell ref="D51:F51"/>
    <mergeCell ref="A41:K44"/>
    <mergeCell ref="A49:D49"/>
    <mergeCell ref="A36:B36"/>
    <mergeCell ref="C36:D36"/>
    <mergeCell ref="E36:F36"/>
    <mergeCell ref="G36:H36"/>
    <mergeCell ref="I36:J36"/>
    <mergeCell ref="A14:A15"/>
    <mergeCell ref="B14:F14"/>
    <mergeCell ref="G14:K14"/>
    <mergeCell ref="A18:A19"/>
    <mergeCell ref="B16:F16"/>
    <mergeCell ref="G16:K16"/>
    <mergeCell ref="B18:F18"/>
    <mergeCell ref="G18:K18"/>
    <mergeCell ref="B19:F19"/>
    <mergeCell ref="G19:K19"/>
    <mergeCell ref="A2:K2"/>
    <mergeCell ref="A8:C8"/>
    <mergeCell ref="G8:K8"/>
    <mergeCell ref="A9:C9"/>
    <mergeCell ref="G9:K9"/>
    <mergeCell ref="D8:F8"/>
    <mergeCell ref="D9:F9"/>
    <mergeCell ref="B5:G5"/>
    <mergeCell ref="A20:A23"/>
    <mergeCell ref="C20:K20"/>
    <mergeCell ref="B21:B23"/>
    <mergeCell ref="F21:G21"/>
    <mergeCell ref="H21:K21"/>
    <mergeCell ref="F22:G22"/>
    <mergeCell ref="F23:G23"/>
  </mergeCells>
  <phoneticPr fontId="4"/>
  <conditionalFormatting sqref="K15 B16:F16 C17 E17 G17 I17 B19:K19 E32:J35 A41:K44 D51:F51">
    <cfRule type="containsBlanks" dxfId="4" priority="3">
      <formula>LEN(TRIM(A15))=0</formula>
    </cfRule>
  </conditionalFormatting>
  <conditionalFormatting sqref="E36:J36">
    <cfRule type="containsBlanks" dxfId="3" priority="1">
      <formula>LEN(TRIM(E36))=0</formula>
    </cfRule>
  </conditionalFormatting>
  <dataValidations count="6">
    <dataValidation type="list" allowBlank="1" showInputMessage="1" showErrorMessage="1" sqref="B16:F16" xr:uid="{31229E8E-F2AE-491A-9B52-6FABBE8C98C2}">
      <formula1>"新築,移転新築,増築,改修,改築"</formula1>
    </dataValidation>
    <dataValidation type="list" allowBlank="1" showInputMessage="1" showErrorMessage="1" sqref="G16:K16" xr:uid="{00000000-0002-0000-0700-000000000000}">
      <formula1>"新築,移転新築,増築,改築"</formula1>
    </dataValidation>
    <dataValidation type="list" allowBlank="1" showInputMessage="1" showErrorMessage="1" sqref="B21:B23 D50 C36:J36" xr:uid="{6FD71A94-97E0-43D6-A2F2-E1FF69C181E3}">
      <formula1>"有,無"</formula1>
    </dataValidation>
    <dataValidation type="list" allowBlank="1" showInputMessage="1" showErrorMessage="1" sqref="I22:I23" xr:uid="{447161A6-6F08-45B2-B22C-21F2785B4AC7}">
      <formula1>"有（承認済）,有（申請済）,有（申請予定）,無"</formula1>
    </dataValidation>
    <dataValidation type="list" allowBlank="1" showInputMessage="1" showErrorMessage="1" sqref="K22:K23" xr:uid="{C6C64E56-C4A0-4EF2-80F5-D466CBA17AEF}">
      <formula1>"転用,譲渡,交換,貸付,取壊し"</formula1>
    </dataValidation>
    <dataValidation type="list" allowBlank="1" showInputMessage="1" showErrorMessage="1" sqref="B24:K24" xr:uid="{00000000-0002-0000-07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5" orientation="portrait" blackAndWhite="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6840A7C-26F3-4C91-9DA9-282A61383607}">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01D61-3669-4364-B935-8493E64267E9}">
  <sheetPr>
    <tabColor theme="8" tint="0.59999389629810485"/>
    <pageSetUpPr fitToPage="1"/>
  </sheetPr>
  <dimension ref="A1:AE83"/>
  <sheetViews>
    <sheetView view="pageBreakPreview" zoomScale="70" zoomScaleNormal="100" zoomScaleSheetLayoutView="70" workbookViewId="0">
      <pane xSplit="2" ySplit="9" topLeftCell="C10" activePane="bottomRight" state="frozen"/>
      <selection activeCell="B16" sqref="B16:F16"/>
      <selection pane="topRight" activeCell="B16" sqref="B16:F16"/>
      <selection pane="bottomLeft" activeCell="B16" sqref="B16:F16"/>
      <selection pane="bottomRight" activeCell="E14" sqref="E14"/>
    </sheetView>
  </sheetViews>
  <sheetFormatPr defaultColWidth="9" defaultRowHeight="13.2" outlineLevelCol="1"/>
  <cols>
    <col min="1" max="2" width="5" style="145" customWidth="1"/>
    <col min="3" max="3" width="6.77734375" style="145" customWidth="1"/>
    <col min="4" max="4" width="33.88671875" style="145" customWidth="1"/>
    <col min="5" max="7" width="24.77734375" style="145" customWidth="1"/>
    <col min="8" max="22" width="8.44140625" style="145" hidden="1" customWidth="1" outlineLevel="1"/>
    <col min="23" max="23" width="9" style="145" customWidth="1" collapsed="1"/>
    <col min="24" max="24" width="12.33203125" style="375" customWidth="1"/>
    <col min="25" max="25" width="12.33203125" style="318" customWidth="1"/>
    <col min="26" max="26" width="12.33203125" style="375" customWidth="1"/>
    <col min="27" max="27" width="12.33203125" style="318" customWidth="1"/>
    <col min="28" max="28" width="9" style="145" customWidth="1"/>
    <col min="29" max="16384" width="9" style="145"/>
  </cols>
  <sheetData>
    <row r="1" spans="1:31" ht="19.5" customHeight="1">
      <c r="A1" s="144" t="s">
        <v>405</v>
      </c>
    </row>
    <row r="2" spans="1:31" ht="17.25" customHeight="1">
      <c r="A2" s="517" t="s">
        <v>14</v>
      </c>
      <c r="B2" s="517"/>
      <c r="C2" s="517"/>
      <c r="D2" s="517"/>
      <c r="E2" s="517"/>
      <c r="F2" s="517"/>
      <c r="G2" s="517"/>
      <c r="H2" s="517"/>
      <c r="I2" s="517"/>
      <c r="J2" s="144"/>
      <c r="K2" s="144"/>
      <c r="L2" s="144"/>
      <c r="M2" s="144"/>
      <c r="N2" s="146"/>
      <c r="O2" s="146"/>
      <c r="P2" s="146"/>
      <c r="Q2" s="146"/>
      <c r="R2" s="146"/>
      <c r="S2" s="146"/>
      <c r="T2" s="146"/>
      <c r="U2" s="146"/>
      <c r="V2" s="146"/>
      <c r="W2" s="147"/>
      <c r="X2" s="376"/>
      <c r="Y2" s="319"/>
      <c r="Z2" s="376"/>
      <c r="AA2" s="319"/>
      <c r="AB2" s="147"/>
      <c r="AC2" s="147"/>
      <c r="AD2" s="147"/>
      <c r="AE2" s="147"/>
    </row>
    <row r="3" spans="1:31" ht="16.2">
      <c r="A3" s="517"/>
      <c r="B3" s="517"/>
      <c r="C3" s="517"/>
      <c r="D3" s="517"/>
      <c r="E3" s="517"/>
      <c r="F3" s="517"/>
      <c r="G3" s="517"/>
      <c r="H3" s="517"/>
      <c r="I3" s="517"/>
      <c r="J3" s="144"/>
      <c r="K3" s="144"/>
      <c r="L3" s="144"/>
      <c r="M3" s="144"/>
      <c r="N3" s="146"/>
      <c r="O3" s="146"/>
      <c r="P3" s="146"/>
      <c r="Q3" s="146"/>
      <c r="R3" s="146"/>
      <c r="S3" s="146"/>
      <c r="T3" s="146"/>
      <c r="U3" s="146"/>
      <c r="V3" s="146"/>
      <c r="W3" s="147"/>
      <c r="X3" s="376"/>
      <c r="Y3" s="319"/>
      <c r="Z3" s="376"/>
      <c r="AA3" s="319"/>
      <c r="AB3" s="147"/>
      <c r="AC3" s="147"/>
      <c r="AD3" s="147"/>
      <c r="AE3" s="147"/>
    </row>
    <row r="4" spans="1:31" ht="13.8" thickBot="1">
      <c r="A4" s="148" t="s">
        <v>15</v>
      </c>
    </row>
    <row r="5" spans="1:31" s="152" customFormat="1" ht="19.2" customHeight="1" thickBot="1">
      <c r="A5" s="522" t="s">
        <v>16</v>
      </c>
      <c r="B5" s="523"/>
      <c r="C5" s="593">
        <f>基本情報シート!B18</f>
        <v>0</v>
      </c>
      <c r="D5" s="594"/>
      <c r="E5" s="150" t="s">
        <v>17</v>
      </c>
      <c r="F5" s="518" t="s">
        <v>406</v>
      </c>
      <c r="G5" s="519"/>
      <c r="H5" s="151"/>
      <c r="I5" s="151"/>
      <c r="J5" s="151"/>
      <c r="K5" s="151"/>
      <c r="L5" s="151"/>
      <c r="X5" s="377"/>
      <c r="Y5" s="320"/>
      <c r="Z5" s="377"/>
      <c r="AA5" s="320"/>
    </row>
    <row r="6" spans="1:31" s="152" customFormat="1" ht="12.6" thickBot="1">
      <c r="A6" s="153"/>
      <c r="X6" s="377"/>
      <c r="Y6" s="320"/>
      <c r="Z6" s="377"/>
      <c r="AA6" s="320"/>
    </row>
    <row r="7" spans="1:31" s="152" customFormat="1" ht="18" customHeight="1">
      <c r="A7" s="505" t="s">
        <v>19</v>
      </c>
      <c r="B7" s="508" t="s">
        <v>20</v>
      </c>
      <c r="C7" s="592"/>
      <c r="D7" s="509"/>
      <c r="E7" s="505" t="s">
        <v>21</v>
      </c>
      <c r="F7" s="508"/>
      <c r="G7" s="509"/>
      <c r="H7" s="505" t="s">
        <v>22</v>
      </c>
      <c r="I7" s="508"/>
      <c r="J7" s="508"/>
      <c r="K7" s="508"/>
      <c r="L7" s="508"/>
      <c r="M7" s="509"/>
      <c r="N7" s="505" t="s">
        <v>22</v>
      </c>
      <c r="O7" s="508"/>
      <c r="P7" s="508"/>
      <c r="Q7" s="508"/>
      <c r="R7" s="508"/>
      <c r="S7" s="508"/>
      <c r="T7" s="508"/>
      <c r="U7" s="508"/>
      <c r="V7" s="509"/>
      <c r="X7" s="377"/>
      <c r="Y7" s="320"/>
      <c r="Z7" s="377"/>
      <c r="AA7" s="320"/>
    </row>
    <row r="8" spans="1:31" s="152" customFormat="1" ht="18" customHeight="1">
      <c r="A8" s="506"/>
      <c r="B8" s="486"/>
      <c r="C8" s="515"/>
      <c r="D8" s="487"/>
      <c r="E8" s="506" t="s">
        <v>23</v>
      </c>
      <c r="F8" s="486" t="s">
        <v>24</v>
      </c>
      <c r="G8" s="487" t="s">
        <v>25</v>
      </c>
      <c r="H8" s="520" t="s">
        <v>389</v>
      </c>
      <c r="I8" s="521"/>
      <c r="J8" s="154" t="str">
        <f>IF(J23="","",ROUND(J23/G23*100,0))</f>
        <v/>
      </c>
      <c r="K8" s="524" t="s">
        <v>26</v>
      </c>
      <c r="L8" s="521"/>
      <c r="M8" s="155" t="str">
        <f>IF(J8="","",IF(J8=100,"",100-J8))</f>
        <v/>
      </c>
      <c r="N8" s="520" t="s">
        <v>390</v>
      </c>
      <c r="O8" s="521"/>
      <c r="P8" s="154" t="str">
        <f>IF(P23="","",ROUND(P23/M23*100,0))</f>
        <v/>
      </c>
      <c r="Q8" s="520" t="s">
        <v>390</v>
      </c>
      <c r="R8" s="521"/>
      <c r="S8" s="154" t="str">
        <f>IF(S23="","",ROUND(S23/P23*100,0))</f>
        <v/>
      </c>
      <c r="T8" s="524" t="s">
        <v>390</v>
      </c>
      <c r="U8" s="521"/>
      <c r="V8" s="155" t="str">
        <f>IF(P8="","",IF(P8=100,"",100-P8))</f>
        <v/>
      </c>
      <c r="X8" s="377"/>
      <c r="Y8" s="320"/>
      <c r="Z8" s="377"/>
      <c r="AA8" s="320"/>
    </row>
    <row r="9" spans="1:31" s="152" customFormat="1" ht="18" customHeight="1" thickBot="1">
      <c r="A9" s="507"/>
      <c r="B9" s="510"/>
      <c r="C9" s="494"/>
      <c r="D9" s="511"/>
      <c r="E9" s="507"/>
      <c r="F9" s="510"/>
      <c r="G9" s="511"/>
      <c r="H9" s="156" t="s">
        <v>23</v>
      </c>
      <c r="I9" s="157" t="s">
        <v>24</v>
      </c>
      <c r="J9" s="157" t="s">
        <v>25</v>
      </c>
      <c r="K9" s="157" t="s">
        <v>23</v>
      </c>
      <c r="L9" s="157" t="s">
        <v>24</v>
      </c>
      <c r="M9" s="158" t="s">
        <v>25</v>
      </c>
      <c r="N9" s="156" t="s">
        <v>23</v>
      </c>
      <c r="O9" s="157" t="s">
        <v>24</v>
      </c>
      <c r="P9" s="157" t="s">
        <v>25</v>
      </c>
      <c r="Q9" s="156" t="s">
        <v>23</v>
      </c>
      <c r="R9" s="157" t="s">
        <v>24</v>
      </c>
      <c r="S9" s="157" t="s">
        <v>25</v>
      </c>
      <c r="T9" s="157" t="s">
        <v>23</v>
      </c>
      <c r="U9" s="157" t="s">
        <v>24</v>
      </c>
      <c r="V9" s="158" t="s">
        <v>25</v>
      </c>
      <c r="X9" s="598" t="s">
        <v>432</v>
      </c>
      <c r="Y9" s="599"/>
      <c r="Z9" s="598" t="s">
        <v>412</v>
      </c>
      <c r="AA9" s="599"/>
    </row>
    <row r="10" spans="1:31" s="152" customFormat="1" ht="18" customHeight="1">
      <c r="A10" s="492" t="s">
        <v>27</v>
      </c>
      <c r="B10" s="498" t="s">
        <v>28</v>
      </c>
      <c r="C10" s="321"/>
      <c r="D10" s="159"/>
      <c r="E10" s="160" t="s">
        <v>29</v>
      </c>
      <c r="F10" s="161" t="s">
        <v>30</v>
      </c>
      <c r="G10" s="162" t="s">
        <v>31</v>
      </c>
      <c r="H10" s="160" t="s">
        <v>32</v>
      </c>
      <c r="I10" s="161" t="s">
        <v>30</v>
      </c>
      <c r="J10" s="161" t="s">
        <v>33</v>
      </c>
      <c r="K10" s="160" t="s">
        <v>32</v>
      </c>
      <c r="L10" s="161" t="s">
        <v>30</v>
      </c>
      <c r="M10" s="161" t="s">
        <v>33</v>
      </c>
      <c r="N10" s="160" t="s">
        <v>32</v>
      </c>
      <c r="O10" s="161" t="s">
        <v>30</v>
      </c>
      <c r="P10" s="161" t="s">
        <v>33</v>
      </c>
      <c r="Q10" s="160" t="s">
        <v>32</v>
      </c>
      <c r="R10" s="161" t="s">
        <v>30</v>
      </c>
      <c r="S10" s="161" t="s">
        <v>33</v>
      </c>
      <c r="T10" s="161" t="s">
        <v>29</v>
      </c>
      <c r="U10" s="161" t="s">
        <v>30</v>
      </c>
      <c r="V10" s="162" t="s">
        <v>33</v>
      </c>
      <c r="X10" s="378"/>
      <c r="Y10" s="322"/>
      <c r="Z10" s="378"/>
      <c r="AA10" s="322"/>
    </row>
    <row r="11" spans="1:31" s="152" customFormat="1" ht="18" customHeight="1">
      <c r="A11" s="488"/>
      <c r="B11" s="499"/>
      <c r="C11" s="595" t="s">
        <v>407</v>
      </c>
      <c r="D11" s="596"/>
      <c r="E11" s="323"/>
      <c r="F11" s="324" t="str">
        <f>IF(E11="","",G11/E11)</f>
        <v/>
      </c>
      <c r="G11" s="325"/>
      <c r="H11" s="163"/>
      <c r="I11" s="164" t="str">
        <f>IF(H11="","",J11/H11)</f>
        <v/>
      </c>
      <c r="J11" s="166"/>
      <c r="K11" s="163"/>
      <c r="L11" s="164" t="str">
        <f>IF(K11="","",M11/K11)</f>
        <v/>
      </c>
      <c r="M11" s="166"/>
      <c r="N11" s="163"/>
      <c r="O11" s="164" t="str">
        <f>IF(N11="","",P11/N11)</f>
        <v/>
      </c>
      <c r="P11" s="166"/>
      <c r="Q11" s="163"/>
      <c r="R11" s="164" t="str">
        <f>IF(Q11="","",S11/Q11)</f>
        <v/>
      </c>
      <c r="S11" s="166"/>
      <c r="T11" s="164"/>
      <c r="U11" s="164" t="str">
        <f>IF(T11="","",V11/T11)</f>
        <v/>
      </c>
      <c r="V11" s="167"/>
      <c r="X11" s="378"/>
      <c r="Y11" s="322"/>
      <c r="Z11" s="378"/>
      <c r="AA11" s="322"/>
    </row>
    <row r="12" spans="1:31" s="152" customFormat="1" ht="18" customHeight="1">
      <c r="A12" s="488"/>
      <c r="B12" s="499"/>
      <c r="C12" s="326" t="s">
        <v>395</v>
      </c>
      <c r="D12" s="250" t="s">
        <v>409</v>
      </c>
      <c r="E12" s="163"/>
      <c r="F12" s="164"/>
      <c r="G12" s="165"/>
      <c r="H12" s="163"/>
      <c r="I12" s="164"/>
      <c r="J12" s="166"/>
      <c r="K12" s="163"/>
      <c r="L12" s="164"/>
      <c r="M12" s="166"/>
      <c r="N12" s="163"/>
      <c r="O12" s="164"/>
      <c r="P12" s="166"/>
      <c r="Q12" s="163"/>
      <c r="R12" s="164"/>
      <c r="S12" s="166"/>
      <c r="T12" s="164"/>
      <c r="U12" s="164"/>
      <c r="V12" s="167"/>
      <c r="X12" s="378"/>
      <c r="Y12" s="322"/>
      <c r="Z12" s="378"/>
      <c r="AA12" s="322"/>
    </row>
    <row r="13" spans="1:31" s="152" customFormat="1" ht="18" customHeight="1">
      <c r="A13" s="488"/>
      <c r="B13" s="499"/>
      <c r="C13" s="326" t="s">
        <v>395</v>
      </c>
      <c r="D13" s="63" t="s">
        <v>34</v>
      </c>
      <c r="E13" s="163"/>
      <c r="F13" s="164" t="str">
        <f>IF(E13="","",G13/E13)</f>
        <v/>
      </c>
      <c r="G13" s="165"/>
      <c r="H13" s="163"/>
      <c r="I13" s="164" t="str">
        <f>IF(H13="","",J13/H13)</f>
        <v/>
      </c>
      <c r="J13" s="166"/>
      <c r="K13" s="163"/>
      <c r="L13" s="164" t="str">
        <f>IF(K13="","",M13/K13)</f>
        <v/>
      </c>
      <c r="M13" s="166"/>
      <c r="N13" s="163"/>
      <c r="O13" s="164" t="str">
        <f>IF(N13="","",P13/N13)</f>
        <v/>
      </c>
      <c r="P13" s="166"/>
      <c r="Q13" s="163"/>
      <c r="R13" s="164" t="str">
        <f>IF(Q13="","",S13/Q13)</f>
        <v/>
      </c>
      <c r="S13" s="166"/>
      <c r="T13" s="164"/>
      <c r="U13" s="164" t="str">
        <f>IF(T13="","",V13/T13)</f>
        <v/>
      </c>
      <c r="V13" s="167"/>
      <c r="X13" s="378"/>
      <c r="Y13" s="322"/>
      <c r="Z13" s="378"/>
      <c r="AA13" s="322"/>
    </row>
    <row r="14" spans="1:31" s="152" customFormat="1" ht="18" customHeight="1">
      <c r="A14" s="488"/>
      <c r="B14" s="499"/>
      <c r="C14" s="326" t="s">
        <v>395</v>
      </c>
      <c r="D14" s="64"/>
      <c r="E14" s="67"/>
      <c r="F14" s="169" t="str">
        <f>IF(E14="","",G14/E14)</f>
        <v/>
      </c>
      <c r="G14" s="65"/>
      <c r="H14" s="171"/>
      <c r="I14" s="172" t="str">
        <f>IF(H14="","",J14/H14)</f>
        <v/>
      </c>
      <c r="J14" s="173"/>
      <c r="K14" s="171"/>
      <c r="L14" s="172" t="str">
        <f>IF(K14="","",M14/K14)</f>
        <v/>
      </c>
      <c r="M14" s="173"/>
      <c r="N14" s="171"/>
      <c r="O14" s="172" t="str">
        <f>IF(N14="","",P14/N14)</f>
        <v/>
      </c>
      <c r="P14" s="173"/>
      <c r="Q14" s="171"/>
      <c r="R14" s="172" t="str">
        <f>IF(Q14="","",S14/Q14)</f>
        <v/>
      </c>
      <c r="S14" s="173"/>
      <c r="T14" s="173"/>
      <c r="U14" s="172" t="str">
        <f>IF(T14="","",V14/T14)</f>
        <v/>
      </c>
      <c r="V14" s="174"/>
      <c r="X14" s="378">
        <f>E14</f>
        <v>0</v>
      </c>
      <c r="Y14" s="322">
        <f>G14</f>
        <v>0</v>
      </c>
      <c r="Z14" s="378"/>
      <c r="AA14" s="322"/>
    </row>
    <row r="15" spans="1:31" s="152" customFormat="1" ht="18" customHeight="1">
      <c r="A15" s="488"/>
      <c r="B15" s="499"/>
      <c r="C15" s="326"/>
      <c r="D15" s="176" t="s">
        <v>35</v>
      </c>
      <c r="E15" s="177"/>
      <c r="F15" s="178" t="str">
        <f t="shared" ref="F15:F21" si="0">IF(E15="","",G15/E15)</f>
        <v/>
      </c>
      <c r="G15" s="179"/>
      <c r="H15" s="180"/>
      <c r="I15" s="172" t="str">
        <f>IF(H15="","",J15/H15)</f>
        <v/>
      </c>
      <c r="J15" s="181"/>
      <c r="K15" s="180"/>
      <c r="L15" s="172" t="str">
        <f>IF(K15="","",M15/K15)</f>
        <v/>
      </c>
      <c r="M15" s="181"/>
      <c r="N15" s="180"/>
      <c r="O15" s="172" t="str">
        <f>IF(N15="","",P15/N15)</f>
        <v/>
      </c>
      <c r="P15" s="181"/>
      <c r="Q15" s="180"/>
      <c r="R15" s="172" t="str">
        <f>IF(Q15="","",S15/Q15)</f>
        <v/>
      </c>
      <c r="S15" s="181"/>
      <c r="T15" s="172"/>
      <c r="U15" s="172" t="str">
        <f>IF(T15="","",V15/T15)</f>
        <v/>
      </c>
      <c r="V15" s="179"/>
      <c r="X15" s="378"/>
      <c r="Y15" s="322"/>
      <c r="Z15" s="378"/>
      <c r="AA15" s="322"/>
    </row>
    <row r="16" spans="1:31" s="152" customFormat="1" ht="18" customHeight="1">
      <c r="A16" s="488"/>
      <c r="B16" s="499"/>
      <c r="C16" s="326" t="s">
        <v>395</v>
      </c>
      <c r="D16" s="78"/>
      <c r="E16" s="67"/>
      <c r="F16" s="169" t="str">
        <f t="shared" si="0"/>
        <v/>
      </c>
      <c r="G16" s="65"/>
      <c r="H16" s="171"/>
      <c r="I16" s="172" t="str">
        <f>IF(H16="","",J16/H16)</f>
        <v/>
      </c>
      <c r="J16" s="182"/>
      <c r="K16" s="171"/>
      <c r="L16" s="172" t="str">
        <f>IF(K16="","",M16/K16)</f>
        <v/>
      </c>
      <c r="M16" s="182"/>
      <c r="N16" s="171"/>
      <c r="O16" s="172" t="str">
        <f>IF(N16="","",P16/N16)</f>
        <v/>
      </c>
      <c r="P16" s="182"/>
      <c r="Q16" s="171"/>
      <c r="R16" s="172" t="str">
        <f>IF(Q16="","",S16/Q16)</f>
        <v/>
      </c>
      <c r="S16" s="182"/>
      <c r="T16" s="173"/>
      <c r="U16" s="172" t="str">
        <f>IF(T16="","",V16/T16)</f>
        <v/>
      </c>
      <c r="V16" s="174"/>
      <c r="X16" s="378">
        <f>E16</f>
        <v>0</v>
      </c>
      <c r="Y16" s="322">
        <f>G16</f>
        <v>0</v>
      </c>
      <c r="Z16" s="378"/>
      <c r="AA16" s="322"/>
    </row>
    <row r="17" spans="1:28" s="152" customFormat="1" ht="18" customHeight="1">
      <c r="A17" s="488"/>
      <c r="B17" s="499"/>
      <c r="C17" s="326" t="s">
        <v>395</v>
      </c>
      <c r="D17" s="78"/>
      <c r="E17" s="67"/>
      <c r="F17" s="169" t="str">
        <f t="shared" si="0"/>
        <v/>
      </c>
      <c r="G17" s="65"/>
      <c r="H17" s="171"/>
      <c r="I17" s="172"/>
      <c r="J17" s="182"/>
      <c r="K17" s="171"/>
      <c r="L17" s="172"/>
      <c r="M17" s="182"/>
      <c r="N17" s="171"/>
      <c r="O17" s="172"/>
      <c r="P17" s="182"/>
      <c r="Q17" s="171"/>
      <c r="R17" s="172"/>
      <c r="S17" s="182"/>
      <c r="T17" s="173"/>
      <c r="U17" s="172"/>
      <c r="V17" s="174"/>
      <c r="X17" s="378">
        <f>E17</f>
        <v>0</v>
      </c>
      <c r="Y17" s="322">
        <f>G17</f>
        <v>0</v>
      </c>
      <c r="Z17" s="378"/>
      <c r="AA17" s="322"/>
    </row>
    <row r="18" spans="1:28" s="152" customFormat="1" ht="18" customHeight="1">
      <c r="A18" s="488"/>
      <c r="B18" s="499"/>
      <c r="C18" s="326"/>
      <c r="D18" s="250" t="s">
        <v>409</v>
      </c>
      <c r="E18" s="183"/>
      <c r="F18" s="169" t="str">
        <f t="shared" si="0"/>
        <v/>
      </c>
      <c r="G18" s="179"/>
      <c r="H18" s="180"/>
      <c r="I18" s="181" t="str">
        <f t="shared" ref="I18:I49" si="1">IF(H18="","",J18/H18)</f>
        <v/>
      </c>
      <c r="J18" s="181"/>
      <c r="K18" s="180"/>
      <c r="L18" s="181" t="str">
        <f t="shared" ref="L18:L49" si="2">IF(K18="","",M18/K18)</f>
        <v/>
      </c>
      <c r="M18" s="181"/>
      <c r="N18" s="180"/>
      <c r="O18" s="181" t="str">
        <f t="shared" ref="O18:O49" si="3">IF(N18="","",P18/N18)</f>
        <v/>
      </c>
      <c r="P18" s="181"/>
      <c r="Q18" s="180"/>
      <c r="R18" s="181" t="str">
        <f t="shared" ref="R18:R49" si="4">IF(Q18="","",S18/Q18)</f>
        <v/>
      </c>
      <c r="S18" s="181"/>
      <c r="T18" s="181"/>
      <c r="U18" s="181" t="str">
        <f t="shared" ref="U18:U49" si="5">IF(T18="","",V18/T18)</f>
        <v/>
      </c>
      <c r="V18" s="179"/>
      <c r="X18" s="378"/>
      <c r="Y18" s="322"/>
      <c r="Z18" s="378"/>
      <c r="AA18" s="322"/>
    </row>
    <row r="19" spans="1:28" s="152" customFormat="1" ht="18" customHeight="1">
      <c r="A19" s="488"/>
      <c r="B19" s="499"/>
      <c r="C19" s="326"/>
      <c r="D19" s="63" t="s">
        <v>34</v>
      </c>
      <c r="E19" s="183"/>
      <c r="F19" s="169" t="str">
        <f t="shared" si="0"/>
        <v/>
      </c>
      <c r="G19" s="179"/>
      <c r="H19" s="184"/>
      <c r="I19" s="181" t="str">
        <f t="shared" si="1"/>
        <v/>
      </c>
      <c r="J19" s="181"/>
      <c r="K19" s="184"/>
      <c r="L19" s="181" t="str">
        <f t="shared" si="2"/>
        <v/>
      </c>
      <c r="M19" s="181"/>
      <c r="N19" s="184"/>
      <c r="O19" s="181" t="str">
        <f t="shared" si="3"/>
        <v/>
      </c>
      <c r="P19" s="181"/>
      <c r="Q19" s="184"/>
      <c r="R19" s="181" t="str">
        <f t="shared" si="4"/>
        <v/>
      </c>
      <c r="S19" s="181"/>
      <c r="T19" s="181"/>
      <c r="U19" s="181" t="str">
        <f t="shared" si="5"/>
        <v/>
      </c>
      <c r="V19" s="179"/>
      <c r="X19" s="378"/>
      <c r="Y19" s="322"/>
      <c r="Z19" s="378"/>
      <c r="AA19" s="322"/>
    </row>
    <row r="20" spans="1:28" s="152" customFormat="1" ht="18" customHeight="1">
      <c r="A20" s="488"/>
      <c r="B20" s="499"/>
      <c r="C20" s="326" t="s">
        <v>395</v>
      </c>
      <c r="D20" s="64"/>
      <c r="E20" s="67"/>
      <c r="F20" s="169" t="str">
        <f t="shared" ref="F20" si="6">IF(E20="","",G20/E20)</f>
        <v/>
      </c>
      <c r="G20" s="65"/>
      <c r="H20" s="184"/>
      <c r="I20" s="181" t="str">
        <f t="shared" si="1"/>
        <v/>
      </c>
      <c r="J20" s="181"/>
      <c r="K20" s="184"/>
      <c r="L20" s="181" t="str">
        <f t="shared" si="2"/>
        <v/>
      </c>
      <c r="M20" s="181"/>
      <c r="N20" s="184"/>
      <c r="O20" s="181" t="str">
        <f t="shared" si="3"/>
        <v/>
      </c>
      <c r="P20" s="181"/>
      <c r="Q20" s="184"/>
      <c r="R20" s="181" t="str">
        <f t="shared" si="4"/>
        <v/>
      </c>
      <c r="S20" s="181"/>
      <c r="T20" s="181"/>
      <c r="U20" s="181" t="str">
        <f t="shared" si="5"/>
        <v/>
      </c>
      <c r="V20" s="179"/>
      <c r="X20" s="378">
        <f>E20</f>
        <v>0</v>
      </c>
      <c r="Y20" s="322">
        <f>G20</f>
        <v>0</v>
      </c>
      <c r="Z20" s="378"/>
      <c r="AA20" s="322"/>
    </row>
    <row r="21" spans="1:28" s="152" customFormat="1" ht="18" customHeight="1">
      <c r="A21" s="488"/>
      <c r="B21" s="499"/>
      <c r="C21" s="326"/>
      <c r="D21" s="176" t="s">
        <v>35</v>
      </c>
      <c r="E21" s="183"/>
      <c r="F21" s="169" t="str">
        <f t="shared" si="0"/>
        <v/>
      </c>
      <c r="G21" s="179"/>
      <c r="H21" s="184"/>
      <c r="I21" s="181" t="str">
        <f t="shared" si="1"/>
        <v/>
      </c>
      <c r="J21" s="181"/>
      <c r="K21" s="184"/>
      <c r="L21" s="181" t="str">
        <f t="shared" si="2"/>
        <v/>
      </c>
      <c r="M21" s="181"/>
      <c r="N21" s="184"/>
      <c r="O21" s="181" t="str">
        <f t="shared" si="3"/>
        <v/>
      </c>
      <c r="P21" s="181"/>
      <c r="Q21" s="184"/>
      <c r="R21" s="181" t="str">
        <f t="shared" si="4"/>
        <v/>
      </c>
      <c r="S21" s="181"/>
      <c r="T21" s="181"/>
      <c r="U21" s="181" t="str">
        <f t="shared" si="5"/>
        <v/>
      </c>
      <c r="V21" s="179"/>
      <c r="X21" s="378"/>
      <c r="Y21" s="322"/>
      <c r="Z21" s="378"/>
      <c r="AA21" s="322"/>
    </row>
    <row r="22" spans="1:28" s="152" customFormat="1" ht="18" customHeight="1">
      <c r="A22" s="488"/>
      <c r="B22" s="499"/>
      <c r="C22" s="326" t="s">
        <v>395</v>
      </c>
      <c r="D22" s="78"/>
      <c r="E22" s="67"/>
      <c r="F22" s="169" t="str">
        <f t="shared" ref="F22:F24" si="7">IF(E22="","",G22/E22)</f>
        <v/>
      </c>
      <c r="G22" s="65"/>
      <c r="H22" s="185"/>
      <c r="I22" s="181" t="str">
        <f t="shared" si="1"/>
        <v/>
      </c>
      <c r="J22" s="182"/>
      <c r="K22" s="185"/>
      <c r="L22" s="181" t="str">
        <f t="shared" si="2"/>
        <v/>
      </c>
      <c r="M22" s="182"/>
      <c r="N22" s="185"/>
      <c r="O22" s="181" t="str">
        <f t="shared" si="3"/>
        <v/>
      </c>
      <c r="P22" s="182"/>
      <c r="Q22" s="185"/>
      <c r="R22" s="181" t="str">
        <f t="shared" si="4"/>
        <v/>
      </c>
      <c r="S22" s="182"/>
      <c r="T22" s="182"/>
      <c r="U22" s="181" t="str">
        <f t="shared" si="5"/>
        <v/>
      </c>
      <c r="V22" s="174"/>
      <c r="X22" s="378">
        <f>E22</f>
        <v>0</v>
      </c>
      <c r="Y22" s="322">
        <f>G22</f>
        <v>0</v>
      </c>
      <c r="Z22" s="378"/>
      <c r="AA22" s="322"/>
    </row>
    <row r="23" spans="1:28" s="152" customFormat="1" ht="18" customHeight="1">
      <c r="A23" s="488"/>
      <c r="B23" s="499"/>
      <c r="C23" s="326" t="s">
        <v>395</v>
      </c>
      <c r="D23" s="78"/>
      <c r="E23" s="67"/>
      <c r="F23" s="169" t="str">
        <f t="shared" si="7"/>
        <v/>
      </c>
      <c r="G23" s="65"/>
      <c r="H23" s="185"/>
      <c r="I23" s="181" t="str">
        <f t="shared" si="1"/>
        <v/>
      </c>
      <c r="J23" s="182"/>
      <c r="K23" s="185"/>
      <c r="L23" s="181" t="str">
        <f t="shared" si="2"/>
        <v/>
      </c>
      <c r="M23" s="182"/>
      <c r="N23" s="185"/>
      <c r="O23" s="181" t="str">
        <f t="shared" si="3"/>
        <v/>
      </c>
      <c r="P23" s="182"/>
      <c r="Q23" s="185"/>
      <c r="R23" s="181" t="str">
        <f t="shared" si="4"/>
        <v/>
      </c>
      <c r="S23" s="182"/>
      <c r="T23" s="182"/>
      <c r="U23" s="181" t="str">
        <f t="shared" si="5"/>
        <v/>
      </c>
      <c r="V23" s="174"/>
      <c r="X23" s="378">
        <f>E23</f>
        <v>0</v>
      </c>
      <c r="Y23" s="322">
        <f>G23</f>
        <v>0</v>
      </c>
      <c r="Z23" s="378"/>
      <c r="AA23" s="322"/>
    </row>
    <row r="24" spans="1:28" s="152" customFormat="1" ht="18" customHeight="1">
      <c r="A24" s="488"/>
      <c r="B24" s="499"/>
      <c r="C24" s="595" t="s">
        <v>408</v>
      </c>
      <c r="D24" s="596"/>
      <c r="E24" s="327"/>
      <c r="F24" s="328" t="str">
        <f t="shared" si="7"/>
        <v/>
      </c>
      <c r="G24" s="329"/>
      <c r="H24" s="184"/>
      <c r="I24" s="181" t="str">
        <f t="shared" si="1"/>
        <v/>
      </c>
      <c r="J24" s="181"/>
      <c r="K24" s="181"/>
      <c r="L24" s="181" t="str">
        <f t="shared" si="2"/>
        <v/>
      </c>
      <c r="M24" s="179"/>
      <c r="N24" s="185"/>
      <c r="O24" s="181"/>
      <c r="P24" s="182"/>
      <c r="Q24" s="185"/>
      <c r="R24" s="181"/>
      <c r="S24" s="182"/>
      <c r="T24" s="182"/>
      <c r="U24" s="181"/>
      <c r="V24" s="174"/>
      <c r="X24" s="378"/>
      <c r="Y24" s="322"/>
      <c r="Z24" s="378"/>
      <c r="AA24" s="322"/>
    </row>
    <row r="25" spans="1:28" s="152" customFormat="1" ht="18" customHeight="1">
      <c r="A25" s="488"/>
      <c r="B25" s="499"/>
      <c r="C25" s="326" t="s">
        <v>411</v>
      </c>
      <c r="D25" s="63" t="s">
        <v>34</v>
      </c>
      <c r="E25" s="163"/>
      <c r="F25" s="164" t="str">
        <f>IF(E25="","",G25/E25)</f>
        <v/>
      </c>
      <c r="G25" s="165"/>
      <c r="H25" s="184"/>
      <c r="I25" s="181" t="str">
        <f t="shared" si="1"/>
        <v/>
      </c>
      <c r="J25" s="181"/>
      <c r="K25" s="181"/>
      <c r="L25" s="181" t="str">
        <f t="shared" si="2"/>
        <v/>
      </c>
      <c r="M25" s="179"/>
      <c r="N25" s="185"/>
      <c r="O25" s="181"/>
      <c r="P25" s="182"/>
      <c r="Q25" s="185"/>
      <c r="R25" s="181"/>
      <c r="S25" s="182"/>
      <c r="T25" s="182"/>
      <c r="U25" s="181"/>
      <c r="V25" s="174"/>
      <c r="X25" s="378"/>
      <c r="Y25" s="322"/>
      <c r="Z25" s="378"/>
      <c r="AA25" s="322"/>
    </row>
    <row r="26" spans="1:28" s="152" customFormat="1" ht="18" customHeight="1">
      <c r="A26" s="488"/>
      <c r="B26" s="499"/>
      <c r="C26" s="326" t="s">
        <v>411</v>
      </c>
      <c r="D26" s="64"/>
      <c r="E26" s="67"/>
      <c r="F26" s="169" t="str">
        <f t="shared" ref="F26:F27" si="8">IF(E26="","",G26/E26)</f>
        <v/>
      </c>
      <c r="G26" s="65"/>
      <c r="H26" s="185"/>
      <c r="I26" s="181" t="str">
        <f t="shared" si="1"/>
        <v/>
      </c>
      <c r="J26" s="182"/>
      <c r="K26" s="182"/>
      <c r="L26" s="181" t="str">
        <f t="shared" si="2"/>
        <v/>
      </c>
      <c r="M26" s="174"/>
      <c r="N26" s="185"/>
      <c r="O26" s="181"/>
      <c r="P26" s="182"/>
      <c r="Q26" s="185"/>
      <c r="R26" s="181"/>
      <c r="S26" s="182"/>
      <c r="T26" s="182"/>
      <c r="U26" s="181"/>
      <c r="V26" s="174"/>
      <c r="X26" s="378"/>
      <c r="Y26" s="322"/>
      <c r="Z26" s="378">
        <f>E26</f>
        <v>0</v>
      </c>
      <c r="AA26" s="322">
        <f>G26</f>
        <v>0</v>
      </c>
    </row>
    <row r="27" spans="1:28" s="152" customFormat="1" ht="18" customHeight="1">
      <c r="A27" s="488"/>
      <c r="B27" s="499"/>
      <c r="C27" s="326" t="s">
        <v>411</v>
      </c>
      <c r="D27" s="176" t="s">
        <v>35</v>
      </c>
      <c r="E27" s="177"/>
      <c r="F27" s="178" t="str">
        <f t="shared" si="8"/>
        <v/>
      </c>
      <c r="G27" s="179"/>
      <c r="H27" s="184"/>
      <c r="I27" s="181"/>
      <c r="J27" s="181"/>
      <c r="K27" s="181"/>
      <c r="L27" s="181"/>
      <c r="M27" s="179"/>
      <c r="N27" s="185"/>
      <c r="O27" s="181"/>
      <c r="P27" s="182"/>
      <c r="Q27" s="185"/>
      <c r="R27" s="181"/>
      <c r="S27" s="182"/>
      <c r="T27" s="182"/>
      <c r="U27" s="181"/>
      <c r="V27" s="174"/>
      <c r="X27" s="378"/>
      <c r="Y27" s="322"/>
      <c r="Z27" s="378"/>
      <c r="AA27" s="322"/>
    </row>
    <row r="28" spans="1:28" s="152" customFormat="1" ht="18" customHeight="1">
      <c r="A28" s="488"/>
      <c r="B28" s="499"/>
      <c r="C28" s="326" t="s">
        <v>411</v>
      </c>
      <c r="D28" s="78"/>
      <c r="E28" s="67"/>
      <c r="F28" s="169"/>
      <c r="G28" s="65"/>
      <c r="H28" s="185"/>
      <c r="I28" s="181"/>
      <c r="J28" s="182"/>
      <c r="K28" s="185"/>
      <c r="L28" s="181"/>
      <c r="M28" s="182"/>
      <c r="N28" s="185"/>
      <c r="O28" s="181"/>
      <c r="P28" s="182"/>
      <c r="Q28" s="185"/>
      <c r="R28" s="181"/>
      <c r="S28" s="182"/>
      <c r="T28" s="182"/>
      <c r="U28" s="181"/>
      <c r="V28" s="174"/>
      <c r="X28" s="378"/>
      <c r="Y28" s="322"/>
      <c r="Z28" s="378">
        <f>E28</f>
        <v>0</v>
      </c>
      <c r="AA28" s="322">
        <f>G28</f>
        <v>0</v>
      </c>
    </row>
    <row r="29" spans="1:28" s="152" customFormat="1" ht="18" customHeight="1">
      <c r="A29" s="488"/>
      <c r="B29" s="499"/>
      <c r="C29" s="326" t="s">
        <v>411</v>
      </c>
      <c r="D29" s="78"/>
      <c r="E29" s="67"/>
      <c r="F29" s="169"/>
      <c r="G29" s="65"/>
      <c r="H29" s="185"/>
      <c r="I29" s="181"/>
      <c r="J29" s="182"/>
      <c r="K29" s="185"/>
      <c r="L29" s="181"/>
      <c r="M29" s="182"/>
      <c r="N29" s="185"/>
      <c r="O29" s="181"/>
      <c r="P29" s="182"/>
      <c r="Q29" s="185"/>
      <c r="R29" s="181"/>
      <c r="S29" s="182"/>
      <c r="T29" s="182"/>
      <c r="U29" s="181"/>
      <c r="V29" s="174"/>
      <c r="X29" s="378"/>
      <c r="Y29" s="322"/>
      <c r="Z29" s="378">
        <f>E29</f>
        <v>0</v>
      </c>
      <c r="AA29" s="322">
        <f>G29</f>
        <v>0</v>
      </c>
    </row>
    <row r="30" spans="1:28" s="152" customFormat="1" ht="18" customHeight="1">
      <c r="A30" s="488"/>
      <c r="B30" s="499"/>
      <c r="C30" s="330"/>
      <c r="D30" s="210" t="s">
        <v>36</v>
      </c>
      <c r="E30" s="187">
        <f>SUM(E13:E29)</f>
        <v>0</v>
      </c>
      <c r="F30" s="188" t="e">
        <f>IF(G30="","",G30/E30)</f>
        <v>#DIV/0!</v>
      </c>
      <c r="G30" s="189">
        <f>SUM(G13:G29)</f>
        <v>0</v>
      </c>
      <c r="H30" s="190"/>
      <c r="I30" s="191" t="str">
        <f t="shared" si="1"/>
        <v/>
      </c>
      <c r="J30" s="191" t="str">
        <f>IF(SUM(J13:J23)=0,"",SUM(J13:J23))</f>
        <v/>
      </c>
      <c r="K30" s="190"/>
      <c r="L30" s="191" t="str">
        <f t="shared" si="2"/>
        <v/>
      </c>
      <c r="M30" s="191" t="str">
        <f>IF(SUM(M13:M23)=0,"",SUM(M13:M23))</f>
        <v/>
      </c>
      <c r="N30" s="190"/>
      <c r="O30" s="191" t="str">
        <f t="shared" si="3"/>
        <v/>
      </c>
      <c r="P30" s="191" t="str">
        <f>IF(SUM(P13:P23)=0,"",SUM(P13:P23))</f>
        <v/>
      </c>
      <c r="Q30" s="190"/>
      <c r="R30" s="191" t="str">
        <f t="shared" si="4"/>
        <v/>
      </c>
      <c r="S30" s="191" t="str">
        <f>IF(SUM(S13:S23)=0,"",SUM(S13:S23))</f>
        <v/>
      </c>
      <c r="T30" s="192"/>
      <c r="U30" s="191" t="str">
        <f t="shared" si="5"/>
        <v/>
      </c>
      <c r="V30" s="193" t="str">
        <f>IF(SUM(V13:V23)=0,"",SUM(V13:V23))</f>
        <v/>
      </c>
      <c r="W30" s="194"/>
      <c r="X30" s="379">
        <f t="shared" ref="X30:Z30" si="9">SUM(X10:X29)</f>
        <v>0</v>
      </c>
      <c r="Y30" s="331">
        <f t="shared" si="9"/>
        <v>0</v>
      </c>
      <c r="Z30" s="379">
        <f t="shared" si="9"/>
        <v>0</v>
      </c>
      <c r="AA30" s="331">
        <f>SUM(AA10:AA29)</f>
        <v>0</v>
      </c>
      <c r="AB30" s="332" t="s">
        <v>413</v>
      </c>
    </row>
    <row r="31" spans="1:28" s="152" customFormat="1" ht="18" customHeight="1">
      <c r="A31" s="488"/>
      <c r="B31" s="499" t="s">
        <v>37</v>
      </c>
      <c r="C31" s="337" t="s">
        <v>410</v>
      </c>
      <c r="D31" s="81"/>
      <c r="E31" s="70"/>
      <c r="F31" s="196">
        <f>IF(E31=0,G31,IF(E31&gt;0,G31/E31,""))</f>
        <v>0</v>
      </c>
      <c r="G31" s="73"/>
      <c r="H31" s="197"/>
      <c r="I31" s="198" t="str">
        <f t="shared" si="1"/>
        <v/>
      </c>
      <c r="J31" s="199"/>
      <c r="K31" s="197"/>
      <c r="L31" s="198" t="str">
        <f t="shared" si="2"/>
        <v/>
      </c>
      <c r="M31" s="199"/>
      <c r="N31" s="197"/>
      <c r="O31" s="198" t="str">
        <f t="shared" si="3"/>
        <v/>
      </c>
      <c r="P31" s="199"/>
      <c r="Q31" s="197"/>
      <c r="R31" s="198" t="str">
        <f t="shared" si="4"/>
        <v/>
      </c>
      <c r="S31" s="199"/>
      <c r="T31" s="199"/>
      <c r="U31" s="198" t="str">
        <f t="shared" si="5"/>
        <v/>
      </c>
      <c r="V31" s="200"/>
      <c r="W31" s="194"/>
      <c r="X31" s="380">
        <f>IF(C31="病棟等",E31,IF(C31="保管庫",0,""))</f>
        <v>0</v>
      </c>
      <c r="Y31" s="333">
        <f>IF(C31="病棟等",G31,IF(C31="保管庫",0,""))</f>
        <v>0</v>
      </c>
      <c r="Z31" s="380">
        <f>IF(C31="保管庫",E31,IF(C31="病棟等",0,""))</f>
        <v>0</v>
      </c>
      <c r="AA31" s="333">
        <f>IF(C31="保管庫",G31,IF(C31="病棟等",0,""))</f>
        <v>0</v>
      </c>
      <c r="AB31" s="195"/>
    </row>
    <row r="32" spans="1:28" s="152" customFormat="1" ht="18" customHeight="1">
      <c r="A32" s="488"/>
      <c r="B32" s="499"/>
      <c r="C32" s="338"/>
      <c r="D32" s="63"/>
      <c r="E32" s="70"/>
      <c r="F32" s="172" t="str">
        <f t="shared" ref="F32:F47" si="10">IF(E32="","",G32/E32)</f>
        <v/>
      </c>
      <c r="G32" s="65"/>
      <c r="H32" s="201"/>
      <c r="I32" s="202" t="str">
        <f t="shared" si="1"/>
        <v/>
      </c>
      <c r="J32" s="203"/>
      <c r="K32" s="201"/>
      <c r="L32" s="202" t="str">
        <f t="shared" si="2"/>
        <v/>
      </c>
      <c r="M32" s="203"/>
      <c r="N32" s="201"/>
      <c r="O32" s="202" t="str">
        <f t="shared" si="3"/>
        <v/>
      </c>
      <c r="P32" s="203"/>
      <c r="Q32" s="201"/>
      <c r="R32" s="202" t="str">
        <f t="shared" si="4"/>
        <v/>
      </c>
      <c r="S32" s="203"/>
      <c r="T32" s="203"/>
      <c r="U32" s="202" t="str">
        <f t="shared" si="5"/>
        <v/>
      </c>
      <c r="V32" s="204"/>
      <c r="X32" s="380" t="str">
        <f t="shared" ref="X32:X35" si="11">IF(C32="病棟等",E32,IF(C32="保管庫",0,""))</f>
        <v/>
      </c>
      <c r="Y32" s="333" t="str">
        <f t="shared" ref="Y32:Y34" si="12">IF(C32="病棟等",G32,IF(C32="保管庫",0,""))</f>
        <v/>
      </c>
      <c r="Z32" s="380" t="str">
        <f t="shared" ref="Z32:Z35" si="13">IF(C32="保管庫",E32,IF(C32="病棟等",0,""))</f>
        <v/>
      </c>
      <c r="AA32" s="333" t="str">
        <f t="shared" ref="AA32:AA35" si="14">IF(C32="保管庫",G32,IF(C32="病棟等",0,""))</f>
        <v/>
      </c>
    </row>
    <row r="33" spans="1:28" s="152" customFormat="1" ht="18" customHeight="1">
      <c r="A33" s="488"/>
      <c r="B33" s="499"/>
      <c r="C33" s="338"/>
      <c r="D33" s="63"/>
      <c r="E33" s="70"/>
      <c r="F33" s="172" t="str">
        <f t="shared" si="10"/>
        <v/>
      </c>
      <c r="G33" s="65"/>
      <c r="H33" s="201"/>
      <c r="I33" s="202" t="str">
        <f t="shared" si="1"/>
        <v/>
      </c>
      <c r="J33" s="203"/>
      <c r="K33" s="201"/>
      <c r="L33" s="202" t="str">
        <f t="shared" si="2"/>
        <v/>
      </c>
      <c r="M33" s="203"/>
      <c r="N33" s="201"/>
      <c r="O33" s="202" t="str">
        <f t="shared" si="3"/>
        <v/>
      </c>
      <c r="P33" s="203"/>
      <c r="Q33" s="201"/>
      <c r="R33" s="202" t="str">
        <f t="shared" si="4"/>
        <v/>
      </c>
      <c r="S33" s="203"/>
      <c r="T33" s="203"/>
      <c r="U33" s="202" t="str">
        <f t="shared" si="5"/>
        <v/>
      </c>
      <c r="V33" s="204"/>
      <c r="X33" s="380" t="str">
        <f t="shared" si="11"/>
        <v/>
      </c>
      <c r="Y33" s="333" t="str">
        <f t="shared" si="12"/>
        <v/>
      </c>
      <c r="Z33" s="380" t="str">
        <f t="shared" si="13"/>
        <v/>
      </c>
      <c r="AA33" s="333" t="str">
        <f t="shared" si="14"/>
        <v/>
      </c>
    </row>
    <row r="34" spans="1:28" s="152" customFormat="1" ht="18" customHeight="1">
      <c r="A34" s="488"/>
      <c r="B34" s="499"/>
      <c r="C34" s="338"/>
      <c r="D34" s="63"/>
      <c r="E34" s="70"/>
      <c r="F34" s="172" t="str">
        <f t="shared" si="10"/>
        <v/>
      </c>
      <c r="G34" s="65"/>
      <c r="H34" s="201"/>
      <c r="I34" s="202" t="str">
        <f t="shared" si="1"/>
        <v/>
      </c>
      <c r="J34" s="203"/>
      <c r="K34" s="201"/>
      <c r="L34" s="202" t="str">
        <f t="shared" si="2"/>
        <v/>
      </c>
      <c r="M34" s="203"/>
      <c r="N34" s="201"/>
      <c r="O34" s="202" t="str">
        <f t="shared" si="3"/>
        <v/>
      </c>
      <c r="P34" s="203"/>
      <c r="Q34" s="201"/>
      <c r="R34" s="202" t="str">
        <f t="shared" si="4"/>
        <v/>
      </c>
      <c r="S34" s="203"/>
      <c r="T34" s="203"/>
      <c r="U34" s="202" t="str">
        <f t="shared" si="5"/>
        <v/>
      </c>
      <c r="V34" s="204"/>
      <c r="W34" s="194"/>
      <c r="X34" s="380" t="str">
        <f t="shared" si="11"/>
        <v/>
      </c>
      <c r="Y34" s="333" t="str">
        <f t="shared" si="12"/>
        <v/>
      </c>
      <c r="Z34" s="380" t="str">
        <f t="shared" si="13"/>
        <v/>
      </c>
      <c r="AA34" s="333" t="str">
        <f t="shared" si="14"/>
        <v/>
      </c>
      <c r="AB34" s="195"/>
    </row>
    <row r="35" spans="1:28" s="152" customFormat="1" ht="18" customHeight="1">
      <c r="A35" s="488"/>
      <c r="B35" s="499"/>
      <c r="C35" s="339"/>
      <c r="D35" s="75"/>
      <c r="E35" s="70"/>
      <c r="F35" s="205" t="str">
        <f t="shared" si="10"/>
        <v/>
      </c>
      <c r="G35" s="74"/>
      <c r="H35" s="206"/>
      <c r="I35" s="207" t="str">
        <f t="shared" si="1"/>
        <v/>
      </c>
      <c r="J35" s="208"/>
      <c r="K35" s="206"/>
      <c r="L35" s="207" t="str">
        <f t="shared" si="2"/>
        <v/>
      </c>
      <c r="M35" s="208"/>
      <c r="N35" s="206"/>
      <c r="O35" s="207" t="str">
        <f t="shared" si="3"/>
        <v/>
      </c>
      <c r="P35" s="208"/>
      <c r="Q35" s="206"/>
      <c r="R35" s="207" t="str">
        <f t="shared" si="4"/>
        <v/>
      </c>
      <c r="S35" s="208"/>
      <c r="T35" s="208"/>
      <c r="U35" s="207" t="str">
        <f t="shared" si="5"/>
        <v/>
      </c>
      <c r="V35" s="209"/>
      <c r="W35" s="194"/>
      <c r="X35" s="380" t="str">
        <f t="shared" si="11"/>
        <v/>
      </c>
      <c r="Y35" s="333" t="str">
        <f>IF(C35="病棟等",G35,IF(C35="保管庫",0,""))</f>
        <v/>
      </c>
      <c r="Z35" s="380" t="str">
        <f t="shared" si="13"/>
        <v/>
      </c>
      <c r="AA35" s="333" t="str">
        <f t="shared" si="14"/>
        <v/>
      </c>
      <c r="AB35" s="195"/>
    </row>
    <row r="36" spans="1:28" s="152" customFormat="1" ht="18" customHeight="1">
      <c r="A36" s="488"/>
      <c r="B36" s="499"/>
      <c r="C36" s="334"/>
      <c r="D36" s="210" t="s">
        <v>36</v>
      </c>
      <c r="E36" s="211">
        <f>SUM(E31:E35)</f>
        <v>0</v>
      </c>
      <c r="F36" s="188" t="str">
        <f>IF(G36="","",G36/E36)</f>
        <v/>
      </c>
      <c r="G36" s="189" t="str">
        <f>IF(SUM(G31:G35)=0,"",(SUM(G31:G35)))</f>
        <v/>
      </c>
      <c r="H36" s="190"/>
      <c r="I36" s="191" t="str">
        <f t="shared" si="1"/>
        <v/>
      </c>
      <c r="J36" s="191" t="str">
        <f>IF(SUM(J31:J35)=0,"",(SUM(J31:J35)))</f>
        <v/>
      </c>
      <c r="K36" s="190"/>
      <c r="L36" s="191" t="str">
        <f t="shared" si="2"/>
        <v/>
      </c>
      <c r="M36" s="191" t="str">
        <f>IF(SUM(M31:M35)=0,"",(SUM(M31:M35)))</f>
        <v/>
      </c>
      <c r="N36" s="190"/>
      <c r="O36" s="191" t="str">
        <f t="shared" si="3"/>
        <v/>
      </c>
      <c r="P36" s="191" t="str">
        <f>IF(SUM(P31:P35)=0,"",(SUM(P31:P35)))</f>
        <v/>
      </c>
      <c r="Q36" s="190"/>
      <c r="R36" s="191" t="str">
        <f t="shared" si="4"/>
        <v/>
      </c>
      <c r="S36" s="191" t="str">
        <f>IF(SUM(S31:S35)=0,"",(SUM(S31:S35)))</f>
        <v/>
      </c>
      <c r="T36" s="192"/>
      <c r="U36" s="191" t="str">
        <f t="shared" si="5"/>
        <v/>
      </c>
      <c r="V36" s="193" t="str">
        <f>IF(SUM(V31:V35)=0,"",(SUM(V31:V35)))</f>
        <v/>
      </c>
      <c r="X36" s="381">
        <f t="shared" ref="X36:Z36" si="15">SUM(X31:X35)</f>
        <v>0</v>
      </c>
      <c r="Y36" s="335">
        <f t="shared" si="15"/>
        <v>0</v>
      </c>
      <c r="Z36" s="381">
        <f t="shared" si="15"/>
        <v>0</v>
      </c>
      <c r="AA36" s="335">
        <f>SUM(AA31:AA35)</f>
        <v>0</v>
      </c>
      <c r="AB36" s="332" t="s">
        <v>413</v>
      </c>
    </row>
    <row r="37" spans="1:28" s="152" customFormat="1" ht="18" customHeight="1">
      <c r="A37" s="488"/>
      <c r="B37" s="486" t="s">
        <v>38</v>
      </c>
      <c r="C37" s="515"/>
      <c r="D37" s="487"/>
      <c r="E37" s="212">
        <f>SUM(E36,E30)</f>
        <v>0</v>
      </c>
      <c r="F37" s="188" t="e">
        <f>IF(G37="","",G37/E37)</f>
        <v>#DIV/0!</v>
      </c>
      <c r="G37" s="189">
        <f>IF(G30="","",IF(G36="",G30,G30+G36))</f>
        <v>0</v>
      </c>
      <c r="H37" s="190"/>
      <c r="I37" s="191" t="str">
        <f t="shared" si="1"/>
        <v/>
      </c>
      <c r="J37" s="191" t="str">
        <f>IF(J30="","",IF(J36="",J30,J30+J36))</f>
        <v/>
      </c>
      <c r="K37" s="190"/>
      <c r="L37" s="191" t="str">
        <f t="shared" si="2"/>
        <v/>
      </c>
      <c r="M37" s="191" t="str">
        <f>IF(M30="","",IF(M36="",M30,M30+M36))</f>
        <v/>
      </c>
      <c r="N37" s="190"/>
      <c r="O37" s="191" t="str">
        <f t="shared" si="3"/>
        <v/>
      </c>
      <c r="P37" s="191" t="str">
        <f>IF(P30="","",IF(P36="",P30,P30+P36))</f>
        <v/>
      </c>
      <c r="Q37" s="190"/>
      <c r="R37" s="191" t="str">
        <f t="shared" si="4"/>
        <v/>
      </c>
      <c r="S37" s="191" t="str">
        <f>IF(S30="","",IF(S36="",S30,S30+S36))</f>
        <v/>
      </c>
      <c r="T37" s="192"/>
      <c r="U37" s="191" t="str">
        <f t="shared" si="5"/>
        <v/>
      </c>
      <c r="V37" s="193" t="str">
        <f>IF(V30="","",IF(V36="",V30,V30+V36))</f>
        <v/>
      </c>
      <c r="X37" s="381">
        <f t="shared" ref="X37:Z37" si="16">X30+X36</f>
        <v>0</v>
      </c>
      <c r="Y37" s="335">
        <f t="shared" si="16"/>
        <v>0</v>
      </c>
      <c r="Z37" s="381">
        <f t="shared" si="16"/>
        <v>0</v>
      </c>
      <c r="AA37" s="335">
        <f>AA30+AA36</f>
        <v>0</v>
      </c>
      <c r="AB37" s="332" t="s">
        <v>414</v>
      </c>
    </row>
    <row r="38" spans="1:28" s="152" customFormat="1" ht="18" customHeight="1">
      <c r="A38" s="488" t="s">
        <v>39</v>
      </c>
      <c r="B38" s="490" t="str">
        <f>D13</f>
        <v>&lt;改修工事&gt;</v>
      </c>
      <c r="C38" s="490"/>
      <c r="D38" s="491"/>
      <c r="E38" s="213"/>
      <c r="F38" s="196" t="str">
        <f t="shared" si="10"/>
        <v/>
      </c>
      <c r="G38" s="214"/>
      <c r="H38" s="215"/>
      <c r="I38" s="198" t="str">
        <f t="shared" si="1"/>
        <v/>
      </c>
      <c r="J38" s="198"/>
      <c r="K38" s="215"/>
      <c r="L38" s="198" t="str">
        <f t="shared" si="2"/>
        <v/>
      </c>
      <c r="M38" s="198"/>
      <c r="N38" s="215"/>
      <c r="O38" s="198" t="str">
        <f t="shared" si="3"/>
        <v/>
      </c>
      <c r="P38" s="198"/>
      <c r="Q38" s="215"/>
      <c r="R38" s="198" t="str">
        <f t="shared" si="4"/>
        <v/>
      </c>
      <c r="S38" s="198"/>
      <c r="T38" s="198"/>
      <c r="U38" s="198" t="str">
        <f t="shared" si="5"/>
        <v/>
      </c>
      <c r="V38" s="216"/>
      <c r="X38" s="378"/>
      <c r="Y38" s="322"/>
      <c r="Z38" s="378"/>
      <c r="AA38" s="322"/>
    </row>
    <row r="39" spans="1:28" s="152" customFormat="1" ht="18" customHeight="1">
      <c r="A39" s="488"/>
      <c r="B39" s="490">
        <f>D20</f>
        <v>0</v>
      </c>
      <c r="C39" s="490"/>
      <c r="D39" s="491"/>
      <c r="E39" s="217"/>
      <c r="F39" s="172" t="str">
        <f t="shared" si="10"/>
        <v/>
      </c>
      <c r="G39" s="179"/>
      <c r="H39" s="218"/>
      <c r="I39" s="202" t="str">
        <f t="shared" si="1"/>
        <v/>
      </c>
      <c r="J39" s="202"/>
      <c r="K39" s="218"/>
      <c r="L39" s="202" t="str">
        <f t="shared" si="2"/>
        <v/>
      </c>
      <c r="M39" s="202"/>
      <c r="N39" s="218"/>
      <c r="O39" s="202" t="str">
        <f t="shared" si="3"/>
        <v/>
      </c>
      <c r="P39" s="202"/>
      <c r="Q39" s="218"/>
      <c r="R39" s="202" t="str">
        <f t="shared" si="4"/>
        <v/>
      </c>
      <c r="S39" s="202"/>
      <c r="T39" s="202"/>
      <c r="U39" s="202" t="str">
        <f t="shared" si="5"/>
        <v/>
      </c>
      <c r="V39" s="219"/>
      <c r="X39" s="378"/>
      <c r="Y39" s="322"/>
      <c r="Z39" s="378"/>
      <c r="AA39" s="322"/>
    </row>
    <row r="40" spans="1:28" s="152" customFormat="1" ht="18" customHeight="1">
      <c r="A40" s="488"/>
      <c r="B40" s="220" t="s">
        <v>40</v>
      </c>
      <c r="C40" s="338"/>
      <c r="D40" s="63"/>
      <c r="E40" s="70"/>
      <c r="F40" s="172" t="str">
        <f t="shared" si="10"/>
        <v/>
      </c>
      <c r="G40" s="65"/>
      <c r="H40" s="201"/>
      <c r="I40" s="202" t="str">
        <f t="shared" si="1"/>
        <v/>
      </c>
      <c r="J40" s="203"/>
      <c r="K40" s="201"/>
      <c r="L40" s="202" t="str">
        <f t="shared" si="2"/>
        <v/>
      </c>
      <c r="M40" s="203"/>
      <c r="N40" s="201"/>
      <c r="O40" s="202" t="str">
        <f t="shared" si="3"/>
        <v/>
      </c>
      <c r="P40" s="203"/>
      <c r="Q40" s="201"/>
      <c r="R40" s="202" t="str">
        <f t="shared" si="4"/>
        <v/>
      </c>
      <c r="S40" s="203"/>
      <c r="T40" s="203"/>
      <c r="U40" s="202" t="str">
        <f t="shared" si="5"/>
        <v/>
      </c>
      <c r="V40" s="204"/>
      <c r="X40" s="380" t="str">
        <f>IF(C40="病棟等",E40,IF(C40="保管庫",0,""))</f>
        <v/>
      </c>
      <c r="Y40" s="333" t="str">
        <f>IF(C40="病棟等",G40,IF(C40="保管庫",0,""))</f>
        <v/>
      </c>
      <c r="Z40" s="380" t="str">
        <f t="shared" ref="Z40:Z47" si="17">IF(C40="保管庫",E40,IF(C40="病棟等",0,""))</f>
        <v/>
      </c>
      <c r="AA40" s="333" t="str">
        <f>IF(C40="保管庫",G40,IF(C40="病棟等",0,""))</f>
        <v/>
      </c>
    </row>
    <row r="41" spans="1:28" s="152" customFormat="1" ht="18" customHeight="1">
      <c r="A41" s="488"/>
      <c r="B41" s="220" t="s">
        <v>40</v>
      </c>
      <c r="C41" s="338"/>
      <c r="D41" s="63"/>
      <c r="E41" s="70"/>
      <c r="F41" s="172" t="str">
        <f t="shared" si="10"/>
        <v/>
      </c>
      <c r="G41" s="65"/>
      <c r="H41" s="201"/>
      <c r="I41" s="202" t="str">
        <f t="shared" si="1"/>
        <v/>
      </c>
      <c r="J41" s="203"/>
      <c r="K41" s="201"/>
      <c r="L41" s="202" t="str">
        <f t="shared" si="2"/>
        <v/>
      </c>
      <c r="M41" s="203"/>
      <c r="N41" s="201"/>
      <c r="O41" s="202" t="str">
        <f t="shared" si="3"/>
        <v/>
      </c>
      <c r="P41" s="203"/>
      <c r="Q41" s="201"/>
      <c r="R41" s="202" t="str">
        <f t="shared" si="4"/>
        <v/>
      </c>
      <c r="S41" s="203"/>
      <c r="T41" s="203"/>
      <c r="U41" s="202" t="str">
        <f t="shared" si="5"/>
        <v/>
      </c>
      <c r="V41" s="204"/>
      <c r="X41" s="380" t="str">
        <f>IF(C41="病棟等",E41,IF(C41="保管庫",0,""))</f>
        <v/>
      </c>
      <c r="Y41" s="333" t="str">
        <f t="shared" ref="Y41:Y42" si="18">IF(C41="病棟等",G41,IF(C41="保管庫",0,""))</f>
        <v/>
      </c>
      <c r="Z41" s="380" t="str">
        <f t="shared" si="17"/>
        <v/>
      </c>
      <c r="AA41" s="333" t="str">
        <f t="shared" ref="AA41:AA42" si="19">IF(C41="保管庫",G41,IF(C41="病棟等",0,""))</f>
        <v/>
      </c>
    </row>
    <row r="42" spans="1:28" s="152" customFormat="1" ht="18" customHeight="1">
      <c r="A42" s="488"/>
      <c r="B42" s="221" t="s">
        <v>41</v>
      </c>
      <c r="C42" s="338"/>
      <c r="D42" s="63"/>
      <c r="E42" s="70"/>
      <c r="F42" s="172" t="str">
        <f t="shared" si="10"/>
        <v/>
      </c>
      <c r="G42" s="65"/>
      <c r="H42" s="201"/>
      <c r="I42" s="202" t="str">
        <f t="shared" si="1"/>
        <v/>
      </c>
      <c r="J42" s="203"/>
      <c r="K42" s="201"/>
      <c r="L42" s="202" t="str">
        <f t="shared" si="2"/>
        <v/>
      </c>
      <c r="M42" s="203"/>
      <c r="N42" s="201"/>
      <c r="O42" s="202" t="str">
        <f t="shared" si="3"/>
        <v/>
      </c>
      <c r="P42" s="203"/>
      <c r="Q42" s="201"/>
      <c r="R42" s="202" t="str">
        <f t="shared" si="4"/>
        <v/>
      </c>
      <c r="S42" s="203"/>
      <c r="T42" s="203"/>
      <c r="U42" s="202" t="str">
        <f t="shared" si="5"/>
        <v/>
      </c>
      <c r="V42" s="204"/>
      <c r="X42" s="380" t="str">
        <f>IF(C42="病棟等",E42,IF(C42="保管庫",0,""))</f>
        <v/>
      </c>
      <c r="Y42" s="333" t="str">
        <f t="shared" si="18"/>
        <v/>
      </c>
      <c r="Z42" s="380" t="str">
        <f t="shared" si="17"/>
        <v/>
      </c>
      <c r="AA42" s="333" t="str">
        <f t="shared" si="19"/>
        <v/>
      </c>
    </row>
    <row r="43" spans="1:28" s="152" customFormat="1" ht="18" customHeight="1">
      <c r="A43" s="488"/>
      <c r="B43" s="490" t="s">
        <v>42</v>
      </c>
      <c r="C43" s="490"/>
      <c r="D43" s="491"/>
      <c r="E43" s="217"/>
      <c r="F43" s="172" t="str">
        <f t="shared" si="10"/>
        <v/>
      </c>
      <c r="G43" s="179"/>
      <c r="H43" s="218"/>
      <c r="I43" s="202" t="str">
        <f t="shared" si="1"/>
        <v/>
      </c>
      <c r="J43" s="202"/>
      <c r="K43" s="218"/>
      <c r="L43" s="202" t="str">
        <f t="shared" si="2"/>
        <v/>
      </c>
      <c r="M43" s="202"/>
      <c r="N43" s="218"/>
      <c r="O43" s="202" t="str">
        <f t="shared" si="3"/>
        <v/>
      </c>
      <c r="P43" s="202"/>
      <c r="Q43" s="218"/>
      <c r="R43" s="202" t="str">
        <f t="shared" si="4"/>
        <v/>
      </c>
      <c r="S43" s="202"/>
      <c r="T43" s="202"/>
      <c r="U43" s="202" t="str">
        <f t="shared" si="5"/>
        <v/>
      </c>
      <c r="V43" s="219"/>
      <c r="X43" s="380"/>
      <c r="Y43" s="322"/>
      <c r="Z43" s="380"/>
      <c r="AA43" s="322"/>
    </row>
    <row r="44" spans="1:28" s="152" customFormat="1" ht="18" customHeight="1">
      <c r="A44" s="488"/>
      <c r="B44" s="490">
        <f>D20</f>
        <v>0</v>
      </c>
      <c r="C44" s="490"/>
      <c r="D44" s="491"/>
      <c r="E44" s="217"/>
      <c r="F44" s="172" t="str">
        <f t="shared" si="10"/>
        <v/>
      </c>
      <c r="G44" s="179"/>
      <c r="H44" s="218"/>
      <c r="I44" s="202" t="str">
        <f t="shared" si="1"/>
        <v/>
      </c>
      <c r="J44" s="202"/>
      <c r="K44" s="218"/>
      <c r="L44" s="202" t="str">
        <f t="shared" si="2"/>
        <v/>
      </c>
      <c r="M44" s="202"/>
      <c r="N44" s="218"/>
      <c r="O44" s="202" t="str">
        <f t="shared" si="3"/>
        <v/>
      </c>
      <c r="P44" s="202"/>
      <c r="Q44" s="218"/>
      <c r="R44" s="202" t="str">
        <f t="shared" si="4"/>
        <v/>
      </c>
      <c r="S44" s="202"/>
      <c r="T44" s="202"/>
      <c r="U44" s="202" t="str">
        <f t="shared" si="5"/>
        <v/>
      </c>
      <c r="V44" s="219"/>
      <c r="X44" s="380"/>
      <c r="Y44" s="322"/>
      <c r="Z44" s="380"/>
      <c r="AA44" s="322"/>
    </row>
    <row r="45" spans="1:28" s="152" customFormat="1" ht="18" customHeight="1">
      <c r="A45" s="488"/>
      <c r="B45" s="221" t="s">
        <v>41</v>
      </c>
      <c r="C45" s="338"/>
      <c r="D45" s="63"/>
      <c r="E45" s="70"/>
      <c r="F45" s="172" t="str">
        <f t="shared" si="10"/>
        <v/>
      </c>
      <c r="G45" s="65"/>
      <c r="H45" s="201"/>
      <c r="I45" s="202" t="str">
        <f t="shared" si="1"/>
        <v/>
      </c>
      <c r="J45" s="203"/>
      <c r="K45" s="201"/>
      <c r="L45" s="202" t="str">
        <f t="shared" si="2"/>
        <v/>
      </c>
      <c r="M45" s="203"/>
      <c r="N45" s="201"/>
      <c r="O45" s="202" t="str">
        <f t="shared" si="3"/>
        <v/>
      </c>
      <c r="P45" s="203"/>
      <c r="Q45" s="201"/>
      <c r="R45" s="202" t="str">
        <f t="shared" si="4"/>
        <v/>
      </c>
      <c r="S45" s="203"/>
      <c r="T45" s="203"/>
      <c r="U45" s="202" t="str">
        <f t="shared" si="5"/>
        <v/>
      </c>
      <c r="V45" s="204"/>
      <c r="X45" s="380" t="str">
        <f t="shared" ref="X45:X47" si="20">IF(C45="病棟等",E45,IF(C45="保管庫",0,""))</f>
        <v/>
      </c>
      <c r="Y45" s="333" t="str">
        <f>IF(C45="病棟等",G45,IF(C45="保管庫",0,""))</f>
        <v/>
      </c>
      <c r="Z45" s="380" t="str">
        <f t="shared" si="17"/>
        <v/>
      </c>
      <c r="AA45" s="333" t="str">
        <f>IF(C45="保管庫",G45,IF(C45="病棟等",0,""))</f>
        <v/>
      </c>
    </row>
    <row r="46" spans="1:28" s="152" customFormat="1" ht="18" customHeight="1">
      <c r="A46" s="488"/>
      <c r="B46" s="220" t="s">
        <v>41</v>
      </c>
      <c r="C46" s="338"/>
      <c r="D46" s="63"/>
      <c r="E46" s="70"/>
      <c r="F46" s="172" t="str">
        <f t="shared" si="10"/>
        <v/>
      </c>
      <c r="G46" s="65"/>
      <c r="H46" s="201"/>
      <c r="I46" s="202" t="str">
        <f t="shared" si="1"/>
        <v/>
      </c>
      <c r="J46" s="203"/>
      <c r="K46" s="201"/>
      <c r="L46" s="202" t="str">
        <f t="shared" si="2"/>
        <v/>
      </c>
      <c r="M46" s="203"/>
      <c r="N46" s="201"/>
      <c r="O46" s="202" t="str">
        <f t="shared" si="3"/>
        <v/>
      </c>
      <c r="P46" s="203"/>
      <c r="Q46" s="201"/>
      <c r="R46" s="202" t="str">
        <f t="shared" si="4"/>
        <v/>
      </c>
      <c r="S46" s="203"/>
      <c r="T46" s="203"/>
      <c r="U46" s="202" t="str">
        <f t="shared" si="5"/>
        <v/>
      </c>
      <c r="V46" s="204"/>
      <c r="X46" s="380" t="str">
        <f t="shared" si="20"/>
        <v/>
      </c>
      <c r="Y46" s="333" t="str">
        <f t="shared" ref="Y46:Y47" si="21">IF(C46="病棟等",G46,IF(C46="保管庫",0,""))</f>
        <v/>
      </c>
      <c r="Z46" s="380" t="str">
        <f t="shared" si="17"/>
        <v/>
      </c>
      <c r="AA46" s="333" t="str">
        <f t="shared" ref="AA46" si="22">IF(C46="保管庫",G46,IF(C46="病棟等",0,""))</f>
        <v/>
      </c>
    </row>
    <row r="47" spans="1:28" s="152" customFormat="1" ht="18" customHeight="1">
      <c r="A47" s="488"/>
      <c r="B47" s="222" t="s">
        <v>40</v>
      </c>
      <c r="C47" s="338"/>
      <c r="D47" s="75"/>
      <c r="E47" s="76"/>
      <c r="F47" s="205" t="str">
        <f t="shared" si="10"/>
        <v/>
      </c>
      <c r="G47" s="74"/>
      <c r="H47" s="206"/>
      <c r="I47" s="207" t="str">
        <f t="shared" si="1"/>
        <v/>
      </c>
      <c r="J47" s="208"/>
      <c r="K47" s="206"/>
      <c r="L47" s="207" t="str">
        <f t="shared" si="2"/>
        <v/>
      </c>
      <c r="M47" s="208"/>
      <c r="N47" s="206"/>
      <c r="O47" s="207" t="str">
        <f t="shared" si="3"/>
        <v/>
      </c>
      <c r="P47" s="208"/>
      <c r="Q47" s="206"/>
      <c r="R47" s="207" t="str">
        <f t="shared" si="4"/>
        <v/>
      </c>
      <c r="S47" s="208"/>
      <c r="T47" s="208"/>
      <c r="U47" s="207" t="str">
        <f t="shared" si="5"/>
        <v/>
      </c>
      <c r="V47" s="209"/>
      <c r="X47" s="380" t="str">
        <f t="shared" si="20"/>
        <v/>
      </c>
      <c r="Y47" s="333" t="str">
        <f t="shared" si="21"/>
        <v/>
      </c>
      <c r="Z47" s="380" t="str">
        <f t="shared" si="17"/>
        <v/>
      </c>
      <c r="AA47" s="333" t="str">
        <f>IF(C47="保管庫",G47,IF(C47="病棟等",0,""))</f>
        <v/>
      </c>
    </row>
    <row r="48" spans="1:28" s="152" customFormat="1" ht="18" customHeight="1">
      <c r="A48" s="489"/>
      <c r="B48" s="515" t="s">
        <v>43</v>
      </c>
      <c r="C48" s="597"/>
      <c r="D48" s="516"/>
      <c r="E48" s="211">
        <f>SUM(E39:E47)</f>
        <v>0</v>
      </c>
      <c r="F48" s="188" t="str">
        <f>IF(G48="","",G48/E48)</f>
        <v/>
      </c>
      <c r="G48" s="189" t="str">
        <f>IF(SUM(G38:G47)=0,"",(SUM(G38:G47)))</f>
        <v/>
      </c>
      <c r="H48" s="190"/>
      <c r="I48" s="191" t="str">
        <f t="shared" si="1"/>
        <v/>
      </c>
      <c r="J48" s="191" t="str">
        <f>IF(SUM(J38:J47)=0,"",(SUM(J38:J47)))</f>
        <v/>
      </c>
      <c r="K48" s="190"/>
      <c r="L48" s="191" t="str">
        <f t="shared" si="2"/>
        <v/>
      </c>
      <c r="M48" s="191" t="str">
        <f>IF(SUM(M38:M47)=0,"",(SUM(M38:M47)))</f>
        <v/>
      </c>
      <c r="N48" s="190"/>
      <c r="O48" s="191" t="str">
        <f t="shared" si="3"/>
        <v/>
      </c>
      <c r="P48" s="191" t="str">
        <f>IF(SUM(P38:P47)=0,"",(SUM(P38:P47)))</f>
        <v/>
      </c>
      <c r="Q48" s="190"/>
      <c r="R48" s="191" t="str">
        <f t="shared" si="4"/>
        <v/>
      </c>
      <c r="S48" s="191" t="str">
        <f>IF(SUM(S38:S47)=0,"",(SUM(S38:S47)))</f>
        <v/>
      </c>
      <c r="T48" s="192"/>
      <c r="U48" s="191" t="str">
        <f t="shared" si="5"/>
        <v/>
      </c>
      <c r="V48" s="193" t="str">
        <f>IF(SUM(V38:V47)=0,"",(SUM(V38:V47)))</f>
        <v/>
      </c>
      <c r="X48" s="381">
        <f t="shared" ref="X48:Z48" si="23">SUM(X38:X47)</f>
        <v>0</v>
      </c>
      <c r="Y48" s="335">
        <f t="shared" si="23"/>
        <v>0</v>
      </c>
      <c r="Z48" s="381">
        <f t="shared" si="23"/>
        <v>0</v>
      </c>
      <c r="AA48" s="335">
        <f>SUM(AA38:AA47)</f>
        <v>0</v>
      </c>
      <c r="AB48" s="332" t="s">
        <v>414</v>
      </c>
    </row>
    <row r="49" spans="1:28" s="152" customFormat="1" ht="18" customHeight="1" thickBot="1">
      <c r="A49" s="507" t="s">
        <v>44</v>
      </c>
      <c r="B49" s="510"/>
      <c r="C49" s="494"/>
      <c r="D49" s="511"/>
      <c r="E49" s="223">
        <f>SUM(E48,E37)</f>
        <v>0</v>
      </c>
      <c r="F49" s="224" t="e">
        <f>IF(G49="","",G49/E49)</f>
        <v>#DIV/0!</v>
      </c>
      <c r="G49" s="225">
        <f>IF(G37="","",IF(G48="",G37,G37+G48))</f>
        <v>0</v>
      </c>
      <c r="H49" s="226"/>
      <c r="I49" s="227" t="str">
        <f t="shared" si="1"/>
        <v/>
      </c>
      <c r="J49" s="227" t="str">
        <f>IF(J37="","",IF(J48="",J37,J37+J48))</f>
        <v/>
      </c>
      <c r="K49" s="226"/>
      <c r="L49" s="227" t="str">
        <f t="shared" si="2"/>
        <v/>
      </c>
      <c r="M49" s="227" t="str">
        <f>IF(M37="","",IF(M48="",M37,M37+M48))</f>
        <v/>
      </c>
      <c r="N49" s="226"/>
      <c r="O49" s="227" t="str">
        <f t="shared" si="3"/>
        <v/>
      </c>
      <c r="P49" s="227" t="str">
        <f>IF(P37="","",IF(P48="",P37,P37+P48))</f>
        <v/>
      </c>
      <c r="Q49" s="226"/>
      <c r="R49" s="227" t="str">
        <f t="shared" si="4"/>
        <v/>
      </c>
      <c r="S49" s="227" t="str">
        <f>IF(S37="","",IF(S48="",S37,S37+S48))</f>
        <v/>
      </c>
      <c r="T49" s="228"/>
      <c r="U49" s="227" t="str">
        <f t="shared" si="5"/>
        <v/>
      </c>
      <c r="V49" s="229" t="str">
        <f>IF(V37="","",IF(V48="",V37,V37+V48))</f>
        <v/>
      </c>
      <c r="X49" s="382">
        <f t="shared" ref="X49:Z49" si="24">X37+X48</f>
        <v>0</v>
      </c>
      <c r="Y49" s="336">
        <f t="shared" si="24"/>
        <v>0</v>
      </c>
      <c r="Z49" s="382">
        <f t="shared" si="24"/>
        <v>0</v>
      </c>
      <c r="AA49" s="336">
        <f>AA37+AA48</f>
        <v>0</v>
      </c>
      <c r="AB49" s="332" t="s">
        <v>415</v>
      </c>
    </row>
    <row r="50" spans="1:28" s="152" customFormat="1" ht="18" hidden="1" customHeight="1" thickBot="1">
      <c r="A50" s="492" t="s">
        <v>45</v>
      </c>
      <c r="B50" s="503" t="s">
        <v>46</v>
      </c>
      <c r="C50" s="503"/>
      <c r="D50" s="504"/>
      <c r="E50" s="500" t="s">
        <v>47</v>
      </c>
      <c r="F50" s="480" t="s">
        <v>47</v>
      </c>
      <c r="G50" s="230"/>
      <c r="H50" s="512"/>
      <c r="I50" s="483"/>
      <c r="J50" s="231"/>
      <c r="K50" s="483"/>
      <c r="L50" s="483" t="s">
        <v>47</v>
      </c>
      <c r="M50" s="232"/>
      <c r="N50" s="500"/>
      <c r="O50" s="480"/>
      <c r="P50" s="233"/>
      <c r="Q50" s="500"/>
      <c r="R50" s="480"/>
      <c r="S50" s="233"/>
      <c r="T50" s="480"/>
      <c r="U50" s="480" t="s">
        <v>47</v>
      </c>
      <c r="V50" s="230" t="s">
        <v>47</v>
      </c>
      <c r="X50" s="377"/>
      <c r="Y50" s="320"/>
      <c r="Z50" s="377"/>
      <c r="AA50" s="320"/>
    </row>
    <row r="51" spans="1:28" s="152" customFormat="1" ht="18" hidden="1" customHeight="1">
      <c r="A51" s="488"/>
      <c r="B51" s="496" t="s">
        <v>48</v>
      </c>
      <c r="C51" s="496"/>
      <c r="D51" s="497"/>
      <c r="E51" s="501"/>
      <c r="F51" s="481"/>
      <c r="G51" s="204" t="s">
        <v>47</v>
      </c>
      <c r="H51" s="513"/>
      <c r="I51" s="484"/>
      <c r="J51" s="234"/>
      <c r="K51" s="484"/>
      <c r="L51" s="484"/>
      <c r="M51" s="235" t="s">
        <v>47</v>
      </c>
      <c r="N51" s="501"/>
      <c r="O51" s="481"/>
      <c r="P51" s="203"/>
      <c r="Q51" s="501"/>
      <c r="R51" s="481"/>
      <c r="S51" s="203"/>
      <c r="T51" s="481"/>
      <c r="U51" s="481"/>
      <c r="V51" s="204" t="s">
        <v>47</v>
      </c>
      <c r="X51" s="377"/>
      <c r="Y51" s="320"/>
      <c r="Z51" s="377"/>
      <c r="AA51" s="320"/>
    </row>
    <row r="52" spans="1:28" s="152" customFormat="1" ht="18" hidden="1" customHeight="1">
      <c r="A52" s="488"/>
      <c r="B52" s="496" t="s">
        <v>49</v>
      </c>
      <c r="C52" s="496"/>
      <c r="D52" s="497"/>
      <c r="E52" s="501"/>
      <c r="F52" s="481"/>
      <c r="G52" s="204" t="s">
        <v>47</v>
      </c>
      <c r="H52" s="513"/>
      <c r="I52" s="484"/>
      <c r="J52" s="234"/>
      <c r="K52" s="484"/>
      <c r="L52" s="484"/>
      <c r="M52" s="235" t="s">
        <v>47</v>
      </c>
      <c r="N52" s="501"/>
      <c r="O52" s="481"/>
      <c r="P52" s="203"/>
      <c r="Q52" s="501"/>
      <c r="R52" s="481"/>
      <c r="S52" s="203"/>
      <c r="T52" s="481"/>
      <c r="U52" s="481"/>
      <c r="V52" s="204" t="s">
        <v>47</v>
      </c>
      <c r="X52" s="377"/>
      <c r="Y52" s="320"/>
      <c r="Z52" s="377"/>
      <c r="AA52" s="320"/>
    </row>
    <row r="53" spans="1:28" s="152" customFormat="1" ht="18" hidden="1" customHeight="1">
      <c r="A53" s="488"/>
      <c r="B53" s="496" t="s">
        <v>50</v>
      </c>
      <c r="C53" s="496"/>
      <c r="D53" s="497"/>
      <c r="E53" s="501"/>
      <c r="F53" s="481"/>
      <c r="G53" s="204" t="s">
        <v>51</v>
      </c>
      <c r="H53" s="513"/>
      <c r="I53" s="484"/>
      <c r="J53" s="234"/>
      <c r="K53" s="484"/>
      <c r="L53" s="484"/>
      <c r="M53" s="235" t="s">
        <v>47</v>
      </c>
      <c r="N53" s="501"/>
      <c r="O53" s="481"/>
      <c r="P53" s="203"/>
      <c r="Q53" s="501"/>
      <c r="R53" s="481"/>
      <c r="S53" s="203"/>
      <c r="T53" s="481"/>
      <c r="U53" s="481"/>
      <c r="V53" s="204" t="s">
        <v>47</v>
      </c>
      <c r="X53" s="377"/>
      <c r="Y53" s="320"/>
      <c r="Z53" s="377"/>
      <c r="AA53" s="320"/>
    </row>
    <row r="54" spans="1:28" s="152" customFormat="1" ht="18" hidden="1" customHeight="1">
      <c r="A54" s="488"/>
      <c r="B54" s="496" t="s">
        <v>52</v>
      </c>
      <c r="C54" s="496"/>
      <c r="D54" s="497"/>
      <c r="E54" s="501"/>
      <c r="F54" s="481"/>
      <c r="G54" s="236"/>
      <c r="H54" s="513"/>
      <c r="I54" s="484"/>
      <c r="J54" s="234"/>
      <c r="K54" s="484"/>
      <c r="L54" s="484"/>
      <c r="M54" s="235" t="s">
        <v>47</v>
      </c>
      <c r="N54" s="501"/>
      <c r="O54" s="481"/>
      <c r="P54" s="203"/>
      <c r="Q54" s="501"/>
      <c r="R54" s="481"/>
      <c r="S54" s="203"/>
      <c r="T54" s="481"/>
      <c r="U54" s="481"/>
      <c r="V54" s="204" t="s">
        <v>47</v>
      </c>
      <c r="X54" s="377"/>
      <c r="Y54" s="320"/>
      <c r="Z54" s="377"/>
      <c r="AA54" s="320"/>
    </row>
    <row r="55" spans="1:28" s="152" customFormat="1" ht="18" hidden="1" customHeight="1">
      <c r="A55" s="488"/>
      <c r="B55" s="496" t="s">
        <v>53</v>
      </c>
      <c r="C55" s="496"/>
      <c r="D55" s="497"/>
      <c r="E55" s="501"/>
      <c r="F55" s="481"/>
      <c r="G55" s="236"/>
      <c r="H55" s="513"/>
      <c r="I55" s="484"/>
      <c r="J55" s="234"/>
      <c r="K55" s="484"/>
      <c r="L55" s="484"/>
      <c r="M55" s="235" t="s">
        <v>47</v>
      </c>
      <c r="N55" s="501"/>
      <c r="O55" s="481"/>
      <c r="P55" s="203"/>
      <c r="Q55" s="501"/>
      <c r="R55" s="481"/>
      <c r="S55" s="203"/>
      <c r="T55" s="481"/>
      <c r="U55" s="481"/>
      <c r="V55" s="204" t="s">
        <v>47</v>
      </c>
      <c r="X55" s="377"/>
      <c r="Y55" s="320"/>
      <c r="Z55" s="377"/>
      <c r="AA55" s="320"/>
    </row>
    <row r="56" spans="1:28" s="152" customFormat="1" ht="18" hidden="1" customHeight="1">
      <c r="A56" s="488"/>
      <c r="B56" s="496" t="s">
        <v>54</v>
      </c>
      <c r="C56" s="496"/>
      <c r="D56" s="497"/>
      <c r="E56" s="502"/>
      <c r="F56" s="482"/>
      <c r="G56" s="236"/>
      <c r="H56" s="514"/>
      <c r="I56" s="485"/>
      <c r="J56" s="237"/>
      <c r="K56" s="485"/>
      <c r="L56" s="485"/>
      <c r="M56" s="235"/>
      <c r="N56" s="502"/>
      <c r="O56" s="482"/>
      <c r="P56" s="208"/>
      <c r="Q56" s="502"/>
      <c r="R56" s="482"/>
      <c r="S56" s="208"/>
      <c r="T56" s="482"/>
      <c r="U56" s="482"/>
      <c r="V56" s="204" t="s">
        <v>47</v>
      </c>
      <c r="X56" s="377"/>
      <c r="Y56" s="320"/>
      <c r="Z56" s="377"/>
      <c r="AA56" s="320"/>
    </row>
    <row r="57" spans="1:28" s="152" customFormat="1" ht="18" hidden="1" customHeight="1">
      <c r="A57" s="493"/>
      <c r="B57" s="494" t="s">
        <v>55</v>
      </c>
      <c r="C57" s="600"/>
      <c r="D57" s="495"/>
      <c r="E57" s="238" t="s">
        <v>56</v>
      </c>
      <c r="F57" s="239" t="s">
        <v>56</v>
      </c>
      <c r="G57" s="229" t="str">
        <f>IF(SUM(G50:G56)=0,"",SUM(G50:G56))</f>
        <v/>
      </c>
      <c r="H57" s="240" t="s">
        <v>57</v>
      </c>
      <c r="I57" s="241" t="s">
        <v>57</v>
      </c>
      <c r="J57" s="242" t="str">
        <f>IF(SUM(J50:J56)=0,"",SUM(J50:J56))</f>
        <v/>
      </c>
      <c r="K57" s="241" t="s">
        <v>57</v>
      </c>
      <c r="L57" s="241" t="s">
        <v>57</v>
      </c>
      <c r="M57" s="243" t="str">
        <f>IF(SUM(M50:M56)=0,"",SUM(M50:M56))</f>
        <v/>
      </c>
      <c r="N57" s="238" t="s">
        <v>57</v>
      </c>
      <c r="O57" s="239" t="s">
        <v>57</v>
      </c>
      <c r="P57" s="227" t="str">
        <f>IF(SUM(P50:P56)=0,"",SUM(P50:P56))</f>
        <v/>
      </c>
      <c r="Q57" s="238" t="s">
        <v>57</v>
      </c>
      <c r="R57" s="239" t="s">
        <v>57</v>
      </c>
      <c r="S57" s="227" t="str">
        <f>IF(SUM(S50:S56)=0,"",SUM(S50:S56))</f>
        <v/>
      </c>
      <c r="T57" s="239" t="s">
        <v>57</v>
      </c>
      <c r="U57" s="239" t="s">
        <v>57</v>
      </c>
      <c r="V57" s="229" t="str">
        <f>IF(SUM(V50:V56)=0,"",SUM(V50:V56))</f>
        <v/>
      </c>
      <c r="X57" s="377"/>
      <c r="Y57" s="320"/>
      <c r="Z57" s="377"/>
      <c r="AA57" s="320"/>
    </row>
    <row r="58" spans="1:28" hidden="1">
      <c r="G58" s="244" t="str">
        <f>IF(G49=G57,"","↑【確認】「事業財源」の合計と「合計（総事業費）」が不一致")</f>
        <v>↑【確認】「事業財源」の合計と「合計（総事業費）」が不一致</v>
      </c>
    </row>
    <row r="59" spans="1:28">
      <c r="G59" s="244"/>
    </row>
    <row r="60" spans="1:28">
      <c r="A60" s="245" t="s">
        <v>58</v>
      </c>
    </row>
    <row r="61" spans="1:28">
      <c r="A61" s="245"/>
    </row>
    <row r="62" spans="1:28">
      <c r="A62" s="246" t="s">
        <v>59</v>
      </c>
      <c r="B62" s="247" t="s">
        <v>335</v>
      </c>
      <c r="C62" s="247"/>
      <c r="D62" s="247"/>
      <c r="E62" s="247"/>
      <c r="F62" s="247"/>
      <c r="G62" s="247"/>
      <c r="H62" s="247"/>
      <c r="I62" s="247"/>
      <c r="J62" s="247"/>
      <c r="K62" s="247"/>
      <c r="L62" s="247"/>
      <c r="M62" s="247"/>
    </row>
    <row r="63" spans="1:28">
      <c r="A63" s="246"/>
      <c r="B63" s="247" t="s">
        <v>334</v>
      </c>
      <c r="C63" s="247"/>
      <c r="D63" s="247"/>
      <c r="E63" s="247"/>
      <c r="F63" s="247"/>
      <c r="G63" s="247"/>
      <c r="H63" s="247"/>
      <c r="I63" s="247"/>
      <c r="J63" s="247"/>
      <c r="K63" s="247"/>
      <c r="L63" s="247"/>
      <c r="M63" s="247"/>
    </row>
    <row r="64" spans="1:28">
      <c r="A64" s="246" t="s">
        <v>60</v>
      </c>
      <c r="B64" s="247" t="s">
        <v>330</v>
      </c>
      <c r="C64" s="247"/>
      <c r="D64" s="247"/>
      <c r="E64" s="247"/>
      <c r="F64" s="247"/>
      <c r="G64" s="247"/>
      <c r="H64" s="247"/>
      <c r="I64" s="247"/>
      <c r="J64" s="247"/>
      <c r="K64" s="247"/>
      <c r="L64" s="247"/>
      <c r="M64" s="247"/>
    </row>
    <row r="65" spans="1:13">
      <c r="A65" s="246"/>
      <c r="B65" s="247" t="s">
        <v>331</v>
      </c>
      <c r="C65" s="247"/>
      <c r="D65" s="247"/>
      <c r="E65" s="247"/>
      <c r="F65" s="247"/>
      <c r="G65" s="247"/>
      <c r="H65" s="247"/>
      <c r="I65" s="247"/>
      <c r="J65" s="247"/>
      <c r="K65" s="247"/>
      <c r="L65" s="247"/>
      <c r="M65" s="247"/>
    </row>
    <row r="66" spans="1:13" hidden="1">
      <c r="A66" s="246" t="s">
        <v>61</v>
      </c>
      <c r="B66" s="247" t="s">
        <v>62</v>
      </c>
      <c r="C66" s="247"/>
      <c r="D66" s="247"/>
      <c r="E66" s="247"/>
      <c r="F66" s="247"/>
      <c r="G66" s="247"/>
      <c r="H66" s="247"/>
      <c r="I66" s="247"/>
      <c r="J66" s="247"/>
      <c r="K66" s="247"/>
      <c r="L66" s="247"/>
      <c r="M66" s="247"/>
    </row>
    <row r="67" spans="1:13">
      <c r="A67" s="246" t="s">
        <v>63</v>
      </c>
      <c r="B67" s="247" t="s">
        <v>332</v>
      </c>
      <c r="C67" s="247"/>
      <c r="D67" s="247"/>
      <c r="E67" s="247"/>
      <c r="F67" s="247"/>
      <c r="G67" s="247"/>
      <c r="H67" s="247"/>
      <c r="I67" s="247"/>
      <c r="J67" s="247"/>
      <c r="K67" s="247"/>
      <c r="L67" s="247"/>
      <c r="M67" s="247"/>
    </row>
    <row r="68" spans="1:13">
      <c r="A68" s="246"/>
      <c r="B68" s="247" t="s">
        <v>333</v>
      </c>
      <c r="C68" s="247"/>
      <c r="D68" s="247"/>
      <c r="E68" s="247"/>
      <c r="F68" s="247"/>
      <c r="G68" s="247"/>
      <c r="H68" s="247"/>
      <c r="I68" s="247"/>
      <c r="J68" s="247"/>
      <c r="K68" s="247"/>
      <c r="L68" s="247"/>
      <c r="M68" s="247"/>
    </row>
    <row r="69" spans="1:13" hidden="1">
      <c r="A69" s="246"/>
      <c r="B69" s="247" t="s">
        <v>64</v>
      </c>
      <c r="C69" s="247"/>
      <c r="D69" s="247"/>
      <c r="E69" s="247"/>
      <c r="F69" s="247"/>
      <c r="G69" s="247"/>
      <c r="H69" s="247"/>
      <c r="I69" s="247"/>
      <c r="J69" s="247"/>
      <c r="K69" s="247"/>
      <c r="L69" s="247"/>
      <c r="M69" s="247"/>
    </row>
    <row r="70" spans="1:13" hidden="1">
      <c r="A70" s="246"/>
      <c r="B70" s="247"/>
      <c r="C70" s="247"/>
      <c r="D70" s="247"/>
      <c r="E70" s="247"/>
      <c r="F70" s="247"/>
      <c r="G70" s="247"/>
      <c r="H70" s="247"/>
      <c r="I70" s="247"/>
      <c r="J70" s="247"/>
      <c r="K70" s="247"/>
      <c r="L70" s="247"/>
      <c r="M70" s="247"/>
    </row>
    <row r="71" spans="1:13">
      <c r="A71" s="246" t="s">
        <v>65</v>
      </c>
      <c r="B71" s="247" t="s">
        <v>336</v>
      </c>
      <c r="C71" s="247"/>
      <c r="D71" s="247"/>
      <c r="E71" s="247"/>
      <c r="F71" s="247"/>
      <c r="G71" s="247"/>
      <c r="H71" s="247"/>
      <c r="I71" s="247"/>
      <c r="J71" s="247"/>
      <c r="K71" s="247"/>
      <c r="L71" s="247"/>
      <c r="M71" s="247"/>
    </row>
    <row r="72" spans="1:13">
      <c r="A72" s="246"/>
      <c r="B72" s="247" t="s">
        <v>337</v>
      </c>
      <c r="C72" s="247"/>
      <c r="D72" s="247"/>
      <c r="E72" s="247"/>
      <c r="F72" s="247"/>
      <c r="G72" s="247"/>
      <c r="H72" s="247"/>
      <c r="I72" s="247"/>
      <c r="J72" s="247"/>
      <c r="K72" s="247"/>
      <c r="L72" s="247"/>
      <c r="M72" s="247"/>
    </row>
    <row r="73" spans="1:13">
      <c r="A73" s="246" t="s">
        <v>66</v>
      </c>
      <c r="B73" s="247" t="s">
        <v>67</v>
      </c>
      <c r="C73" s="247"/>
      <c r="D73" s="247"/>
      <c r="E73" s="247"/>
      <c r="F73" s="247"/>
      <c r="G73" s="247"/>
      <c r="H73" s="247"/>
      <c r="I73" s="247"/>
      <c r="J73" s="247"/>
      <c r="K73" s="247"/>
      <c r="L73" s="247"/>
      <c r="M73" s="247"/>
    </row>
    <row r="74" spans="1:13">
      <c r="A74" s="246" t="s">
        <v>68</v>
      </c>
      <c r="B74" s="247" t="s">
        <v>69</v>
      </c>
      <c r="C74" s="247"/>
      <c r="D74" s="247"/>
      <c r="E74" s="247"/>
      <c r="F74" s="247"/>
      <c r="G74" s="247"/>
      <c r="H74" s="247"/>
      <c r="I74" s="247"/>
      <c r="J74" s="247"/>
      <c r="K74" s="247"/>
      <c r="L74" s="247"/>
      <c r="M74" s="247"/>
    </row>
    <row r="75" spans="1:13">
      <c r="A75" s="246" t="s">
        <v>68</v>
      </c>
      <c r="B75" s="247" t="s">
        <v>70</v>
      </c>
      <c r="C75" s="247"/>
      <c r="D75" s="247"/>
      <c r="E75" s="247"/>
      <c r="F75" s="247"/>
      <c r="G75" s="247"/>
      <c r="H75" s="247"/>
      <c r="I75" s="247"/>
      <c r="J75" s="247"/>
      <c r="K75" s="247"/>
      <c r="L75" s="247"/>
      <c r="M75" s="247"/>
    </row>
    <row r="76" spans="1:13">
      <c r="A76" s="246" t="s">
        <v>71</v>
      </c>
      <c r="B76" s="248" t="s">
        <v>72</v>
      </c>
      <c r="C76" s="248"/>
      <c r="D76" s="248"/>
      <c r="E76" s="247"/>
      <c r="F76" s="247"/>
      <c r="G76" s="247"/>
      <c r="H76" s="247"/>
      <c r="I76" s="247"/>
      <c r="J76" s="247"/>
      <c r="K76" s="247"/>
      <c r="L76" s="247"/>
      <c r="M76" s="247"/>
    </row>
    <row r="77" spans="1:13">
      <c r="A77" s="246" t="s">
        <v>73</v>
      </c>
      <c r="B77" s="248" t="s">
        <v>74</v>
      </c>
      <c r="C77" s="248"/>
      <c r="D77" s="248"/>
      <c r="E77" s="247"/>
      <c r="F77" s="247"/>
      <c r="G77" s="247"/>
      <c r="H77" s="247"/>
      <c r="I77" s="247"/>
      <c r="J77" s="247"/>
      <c r="K77" s="247"/>
      <c r="L77" s="247"/>
      <c r="M77" s="247"/>
    </row>
    <row r="78" spans="1:13">
      <c r="A78" s="246" t="s">
        <v>68</v>
      </c>
      <c r="B78" s="248" t="s">
        <v>75</v>
      </c>
      <c r="C78" s="248"/>
      <c r="D78" s="248"/>
      <c r="E78" s="247"/>
      <c r="F78" s="247"/>
      <c r="G78" s="247"/>
      <c r="H78" s="247"/>
      <c r="I78" s="247"/>
      <c r="J78" s="247"/>
      <c r="K78" s="247"/>
      <c r="L78" s="247"/>
      <c r="M78" s="247"/>
    </row>
    <row r="79" spans="1:13">
      <c r="A79" s="246" t="s">
        <v>68</v>
      </c>
      <c r="B79" s="248" t="s">
        <v>76</v>
      </c>
      <c r="C79" s="248"/>
      <c r="D79" s="248"/>
      <c r="E79" s="247"/>
      <c r="F79" s="247"/>
      <c r="G79" s="247"/>
      <c r="H79" s="247"/>
      <c r="I79" s="247"/>
      <c r="J79" s="247"/>
      <c r="K79" s="247"/>
      <c r="L79" s="247"/>
      <c r="M79" s="247"/>
    </row>
    <row r="80" spans="1:13">
      <c r="A80" s="246" t="s">
        <v>77</v>
      </c>
      <c r="B80" s="247" t="s">
        <v>78</v>
      </c>
      <c r="C80" s="247"/>
      <c r="D80" s="247"/>
      <c r="E80" s="247"/>
      <c r="F80" s="247"/>
      <c r="G80" s="247"/>
      <c r="H80" s="247"/>
      <c r="I80" s="247"/>
      <c r="J80" s="247"/>
      <c r="K80" s="247"/>
      <c r="L80" s="247"/>
      <c r="M80" s="247"/>
    </row>
    <row r="81" spans="1:13" hidden="1">
      <c r="A81" s="246" t="s">
        <v>79</v>
      </c>
      <c r="B81" s="247" t="s">
        <v>80</v>
      </c>
      <c r="C81" s="247"/>
      <c r="D81" s="247"/>
      <c r="E81" s="247"/>
      <c r="F81" s="247"/>
      <c r="G81" s="247"/>
      <c r="H81" s="247"/>
      <c r="I81" s="247"/>
      <c r="J81" s="247"/>
      <c r="K81" s="247"/>
      <c r="L81" s="247"/>
      <c r="M81" s="247"/>
    </row>
    <row r="82" spans="1:13" hidden="1">
      <c r="A82" s="249"/>
      <c r="B82" s="247" t="s">
        <v>81</v>
      </c>
      <c r="C82" s="247"/>
      <c r="D82" s="247"/>
      <c r="E82" s="247"/>
      <c r="F82" s="247"/>
      <c r="G82" s="247"/>
      <c r="H82" s="247"/>
      <c r="I82" s="247"/>
      <c r="J82" s="247"/>
      <c r="K82" s="247"/>
      <c r="L82" s="247"/>
      <c r="M82" s="247"/>
    </row>
    <row r="83" spans="1:13">
      <c r="A83" s="249"/>
    </row>
  </sheetData>
  <sheetProtection algorithmName="SHA-512" hashValue="MY4ASCGyqlClPzknr0gzDAFu/LjZufTYwNP0QPGpx4K772uekLMNczNoAsIlkqXGAyFDd5Z14quHxXptiVw65Q==" saltValue="VC9HTYnTQSIMuTKTon2Drw==" spinCount="100000" sheet="1" objects="1" insertRows="0"/>
  <mergeCells count="53">
    <mergeCell ref="O50:O56"/>
    <mergeCell ref="Q50:Q56"/>
    <mergeCell ref="H50:H56"/>
    <mergeCell ref="A49:D49"/>
    <mergeCell ref="A50:A57"/>
    <mergeCell ref="B50:D50"/>
    <mergeCell ref="E50:E56"/>
    <mergeCell ref="F50:F56"/>
    <mergeCell ref="B57:D57"/>
    <mergeCell ref="B56:D56"/>
    <mergeCell ref="I50:I56"/>
    <mergeCell ref="K50:K56"/>
    <mergeCell ref="L50:L56"/>
    <mergeCell ref="B53:D53"/>
    <mergeCell ref="B54:D54"/>
    <mergeCell ref="B55:D55"/>
    <mergeCell ref="X9:Y9"/>
    <mergeCell ref="Z9:AA9"/>
    <mergeCell ref="R50:R56"/>
    <mergeCell ref="T50:T56"/>
    <mergeCell ref="U50:U56"/>
    <mergeCell ref="N50:N56"/>
    <mergeCell ref="B51:D51"/>
    <mergeCell ref="B52:D52"/>
    <mergeCell ref="A38:A48"/>
    <mergeCell ref="B38:D38"/>
    <mergeCell ref="B39:D39"/>
    <mergeCell ref="B43:D43"/>
    <mergeCell ref="B44:D44"/>
    <mergeCell ref="B48:D48"/>
    <mergeCell ref="A10:A37"/>
    <mergeCell ref="B10:B30"/>
    <mergeCell ref="B31:B36"/>
    <mergeCell ref="B37:D37"/>
    <mergeCell ref="C11:D11"/>
    <mergeCell ref="C24:D24"/>
    <mergeCell ref="N7:V7"/>
    <mergeCell ref="E8:E9"/>
    <mergeCell ref="F8:F9"/>
    <mergeCell ref="G8:G9"/>
    <mergeCell ref="H8:I8"/>
    <mergeCell ref="K8:L8"/>
    <mergeCell ref="N8:O8"/>
    <mergeCell ref="Q8:R8"/>
    <mergeCell ref="T8:U8"/>
    <mergeCell ref="A2:I3"/>
    <mergeCell ref="A5:B5"/>
    <mergeCell ref="F5:G5"/>
    <mergeCell ref="A7:A9"/>
    <mergeCell ref="B7:D9"/>
    <mergeCell ref="E7:G7"/>
    <mergeCell ref="H7:M7"/>
    <mergeCell ref="C5:D5"/>
  </mergeCells>
  <phoneticPr fontId="4"/>
  <conditionalFormatting sqref="C40:C42 C45:C47 C31:C35">
    <cfRule type="containsBlanks" dxfId="2" priority="2">
      <formula>LEN(TRIM(C31))=0</formula>
    </cfRule>
  </conditionalFormatting>
  <dataValidations count="3">
    <dataValidation type="list" showInputMessage="1" showErrorMessage="1" sqref="D13 D19 D25" xr:uid="{CA42A1C6-A19F-4E5C-8642-011F98B49002}">
      <formula1>" &lt;建築工事&gt;, &lt;改修工事&gt;"</formula1>
    </dataValidation>
    <dataValidation type="list" allowBlank="1" showInputMessage="1" showErrorMessage="1" sqref="D14 D20 D26" xr:uid="{19E73FD1-86C4-4421-BF18-97E0855411AB}">
      <formula1>"　（新築）,（移転新築）,　（増築）,　（改築）"</formula1>
    </dataValidation>
    <dataValidation type="list" allowBlank="1" showInputMessage="1" showErrorMessage="1" sqref="C31:C35 C40:C42 C45:C47" xr:uid="{39BD467C-3832-44DB-B3E8-827929D75CA6}">
      <formula1>"病棟等,保管庫"</formula1>
    </dataValidation>
  </dataValidations>
  <printOptions horizontalCentered="1"/>
  <pageMargins left="0" right="0" top="0.74803149606299213" bottom="0.74803149606299213" header="0.31496062992125984" footer="0.31496062992125984"/>
  <pageSetup paperSize="9" scale="59" orientation="portrait" blackAndWhite="1" cellComments="asDisplayed" r:id="rId1"/>
  <headerFooter>
    <oddFooter>&amp;P / &amp;N ページ</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theme="8" tint="0.59999389629810485"/>
    <pageSetUpPr fitToPage="1"/>
  </sheetPr>
  <dimension ref="A1:T52"/>
  <sheetViews>
    <sheetView view="pageBreakPreview" zoomScale="85" zoomScaleNormal="100" zoomScaleSheetLayoutView="85" workbookViewId="0">
      <pane ySplit="10" topLeftCell="A11" activePane="bottomLeft" state="frozen"/>
      <selection pane="bottomLeft" activeCell="C31" sqref="C31:D31"/>
    </sheetView>
  </sheetViews>
  <sheetFormatPr defaultColWidth="9" defaultRowHeight="12"/>
  <cols>
    <col min="1" max="1" width="14.21875" style="262" customWidth="1"/>
    <col min="2" max="11" width="10.21875" style="262" customWidth="1"/>
    <col min="12" max="18" width="10" style="262" customWidth="1"/>
    <col min="19" max="16384" width="9" style="262"/>
  </cols>
  <sheetData>
    <row r="1" spans="1:12">
      <c r="A1" s="262" t="s">
        <v>82</v>
      </c>
    </row>
    <row r="2" spans="1:12" ht="18" customHeight="1">
      <c r="A2" s="531" t="s">
        <v>83</v>
      </c>
      <c r="B2" s="531"/>
      <c r="C2" s="531"/>
      <c r="D2" s="531"/>
      <c r="E2" s="531"/>
      <c r="F2" s="531"/>
      <c r="G2" s="531"/>
      <c r="H2" s="531"/>
      <c r="I2" s="531"/>
      <c r="J2" s="531"/>
      <c r="K2" s="531"/>
    </row>
    <row r="5" spans="1:12" ht="18.75" customHeight="1">
      <c r="A5" s="264" t="s">
        <v>84</v>
      </c>
      <c r="B5" s="539" t="s">
        <v>119</v>
      </c>
      <c r="C5" s="540"/>
      <c r="D5" s="540"/>
      <c r="E5" s="540"/>
      <c r="F5" s="540"/>
      <c r="G5" s="541"/>
    </row>
    <row r="6" spans="1:12" ht="12" customHeight="1">
      <c r="A6" s="265"/>
      <c r="B6" s="266"/>
      <c r="C6" s="266"/>
      <c r="D6" s="266"/>
      <c r="E6" s="266"/>
      <c r="F6" s="266"/>
    </row>
    <row r="8" spans="1:12">
      <c r="A8" s="526" t="s">
        <v>86</v>
      </c>
      <c r="B8" s="526"/>
      <c r="C8" s="526"/>
      <c r="D8" s="526" t="s">
        <v>87</v>
      </c>
      <c r="E8" s="526"/>
      <c r="F8" s="526"/>
      <c r="G8" s="526" t="s">
        <v>88</v>
      </c>
      <c r="H8" s="526"/>
      <c r="I8" s="526"/>
      <c r="J8" s="526"/>
      <c r="K8" s="526"/>
    </row>
    <row r="9" spans="1:12" ht="18.75" customHeight="1">
      <c r="A9" s="533">
        <f>IF(基本情報シート!J3="個人",基本情報シート!B22,基本情報シート!B14)</f>
        <v>0</v>
      </c>
      <c r="B9" s="533"/>
      <c r="C9" s="533"/>
      <c r="D9" s="536">
        <f>基本情報シート!B18</f>
        <v>0</v>
      </c>
      <c r="E9" s="537"/>
      <c r="F9" s="538"/>
      <c r="G9" s="533" t="str">
        <f>IF(基本情報シート!J3="個人",基本情報シート!B16&amp;基本情報シート!C16,基本情報シート!B12&amp;基本情報シート!C12)</f>
        <v>大阪府</v>
      </c>
      <c r="H9" s="533"/>
      <c r="I9" s="533"/>
      <c r="J9" s="533"/>
      <c r="K9" s="533"/>
    </row>
    <row r="10" spans="1:12" ht="12" customHeight="1">
      <c r="A10" s="268"/>
      <c r="B10" s="268"/>
      <c r="C10" s="268"/>
      <c r="D10" s="268"/>
      <c r="E10" s="268"/>
      <c r="F10" s="268"/>
      <c r="G10" s="268"/>
      <c r="H10" s="268"/>
      <c r="I10" s="268"/>
      <c r="J10" s="268"/>
      <c r="K10" s="268"/>
    </row>
    <row r="11" spans="1:12" ht="12" customHeight="1">
      <c r="A11" s="268"/>
      <c r="B11" s="268"/>
      <c r="C11" s="268"/>
      <c r="D11" s="268"/>
      <c r="E11" s="268"/>
      <c r="F11" s="268"/>
      <c r="G11" s="268"/>
      <c r="H11" s="268"/>
      <c r="I11" s="268"/>
      <c r="J11" s="268"/>
      <c r="K11" s="268"/>
    </row>
    <row r="12" spans="1:12">
      <c r="A12" s="262" t="s">
        <v>89</v>
      </c>
    </row>
    <row r="13" spans="1:12" ht="3.75" customHeight="1"/>
    <row r="14" spans="1:12">
      <c r="A14" s="542" t="s">
        <v>90</v>
      </c>
      <c r="B14" s="544" t="s">
        <v>91</v>
      </c>
      <c r="C14" s="544"/>
      <c r="D14" s="544"/>
      <c r="E14" s="544"/>
      <c r="F14" s="544"/>
      <c r="G14" s="544" t="s">
        <v>92</v>
      </c>
      <c r="H14" s="544"/>
      <c r="I14" s="544"/>
      <c r="J14" s="544"/>
      <c r="K14" s="544"/>
    </row>
    <row r="15" spans="1:12" ht="18.75" customHeight="1">
      <c r="A15" s="543"/>
      <c r="B15" s="269" t="s">
        <v>93</v>
      </c>
      <c r="C15" s="77" t="str">
        <f>基本情報シート!B6&amp;基本情報シート!C6&amp;基本情報シート!D6&amp;基本情報シート!E6&amp;基本情報シート!F6&amp;基本情報シート!G6&amp;基本情報シート!H6</f>
        <v>令和年月日</v>
      </c>
      <c r="D15" s="270" t="s">
        <v>94</v>
      </c>
      <c r="E15" s="270" t="s">
        <v>95</v>
      </c>
      <c r="F15" s="77" t="str">
        <f>基本情報シート!B7&amp;基本情報シート!C7&amp;基本情報シート!D7&amp;基本情報シート!E7&amp;基本情報シート!F7&amp;基本情報シート!G7&amp;基本情報シート!H7</f>
        <v>令和年月日</v>
      </c>
      <c r="G15" s="271" t="s">
        <v>93</v>
      </c>
      <c r="H15" s="79" t="str">
        <f>基本情報シート!B6&amp;基本情報シート!C6&amp;基本情報シート!D6&amp;基本情報シート!E6&amp;基本情報シート!F6&amp;基本情報シート!G6&amp;基本情報シート!H6</f>
        <v>令和年月日</v>
      </c>
      <c r="I15" s="272" t="s">
        <v>94</v>
      </c>
      <c r="J15" s="272" t="s">
        <v>95</v>
      </c>
      <c r="K15" s="80" t="str">
        <f>基本情報シート!B7&amp;基本情報シート!C7&amp;基本情報シート!D7&amp;基本情報シート!E7&amp;基本情報シート!F7&amp;基本情報シート!G7&amp;基本情報シート!H7</f>
        <v>令和年月日</v>
      </c>
      <c r="L15" s="263" t="s">
        <v>386</v>
      </c>
    </row>
    <row r="16" spans="1:12" ht="18.75" customHeight="1">
      <c r="A16" s="264" t="s">
        <v>96</v>
      </c>
      <c r="B16" s="547"/>
      <c r="C16" s="547"/>
      <c r="D16" s="547"/>
      <c r="E16" s="547"/>
      <c r="F16" s="548"/>
      <c r="G16" s="603"/>
      <c r="H16" s="604"/>
      <c r="I16" s="604"/>
      <c r="J16" s="604"/>
      <c r="K16" s="604"/>
      <c r="L16" s="263" t="s">
        <v>372</v>
      </c>
    </row>
    <row r="17" spans="1:12" ht="18.75" customHeight="1">
      <c r="A17" s="340" t="s">
        <v>97</v>
      </c>
      <c r="B17" s="341" t="s">
        <v>98</v>
      </c>
      <c r="C17" s="359"/>
      <c r="D17" s="342" t="s">
        <v>99</v>
      </c>
      <c r="E17" s="252"/>
      <c r="F17" s="343" t="s">
        <v>100</v>
      </c>
      <c r="G17" s="253"/>
      <c r="H17" s="344" t="s">
        <v>101</v>
      </c>
      <c r="I17" s="253"/>
      <c r="J17" s="344" t="s">
        <v>102</v>
      </c>
      <c r="K17" s="345">
        <f>C17+E17+G17+I17</f>
        <v>0</v>
      </c>
      <c r="L17" s="263" t="s">
        <v>372</v>
      </c>
    </row>
    <row r="18" spans="1:12">
      <c r="A18" s="605" t="s">
        <v>103</v>
      </c>
      <c r="B18" s="544" t="s">
        <v>104</v>
      </c>
      <c r="C18" s="544"/>
      <c r="D18" s="544"/>
      <c r="E18" s="544"/>
      <c r="F18" s="544"/>
      <c r="G18" s="544" t="s">
        <v>105</v>
      </c>
      <c r="H18" s="544"/>
      <c r="I18" s="544"/>
      <c r="J18" s="544"/>
      <c r="K18" s="544"/>
      <c r="L18" s="296"/>
    </row>
    <row r="19" spans="1:12" ht="18.75" customHeight="1">
      <c r="A19" s="543"/>
      <c r="B19" s="548"/>
      <c r="C19" s="550"/>
      <c r="D19" s="550"/>
      <c r="E19" s="550"/>
      <c r="F19" s="551"/>
      <c r="G19" s="548"/>
      <c r="H19" s="550"/>
      <c r="I19" s="550"/>
      <c r="J19" s="550"/>
      <c r="K19" s="551"/>
      <c r="L19" s="263" t="s">
        <v>372</v>
      </c>
    </row>
    <row r="20" spans="1:12" ht="12" hidden="1" customHeight="1">
      <c r="A20" s="633" t="s">
        <v>320</v>
      </c>
      <c r="B20" s="264" t="s">
        <v>321</v>
      </c>
      <c r="C20" s="532" t="s">
        <v>322</v>
      </c>
      <c r="D20" s="532"/>
      <c r="E20" s="532"/>
      <c r="F20" s="532"/>
      <c r="G20" s="532"/>
      <c r="H20" s="532"/>
      <c r="I20" s="532"/>
      <c r="J20" s="532"/>
      <c r="K20" s="532"/>
    </row>
    <row r="21" spans="1:12" ht="12" hidden="1" customHeight="1">
      <c r="A21" s="633"/>
      <c r="B21" s="634"/>
      <c r="C21" s="264" t="s">
        <v>323</v>
      </c>
      <c r="D21" s="264" t="s">
        <v>324</v>
      </c>
      <c r="E21" s="264" t="s">
        <v>325</v>
      </c>
      <c r="F21" s="635" t="s">
        <v>105</v>
      </c>
      <c r="G21" s="636"/>
      <c r="H21" s="544" t="s">
        <v>326</v>
      </c>
      <c r="I21" s="544"/>
      <c r="J21" s="544"/>
      <c r="K21" s="544"/>
    </row>
    <row r="22" spans="1:12" ht="18.75" hidden="1" customHeight="1">
      <c r="A22" s="633"/>
      <c r="B22" s="634"/>
      <c r="C22" s="346"/>
      <c r="D22" s="347"/>
      <c r="E22" s="348"/>
      <c r="F22" s="637"/>
      <c r="G22" s="637"/>
      <c r="H22" s="349" t="s">
        <v>327</v>
      </c>
      <c r="I22" s="350"/>
      <c r="J22" s="349" t="s">
        <v>328</v>
      </c>
      <c r="K22" s="351"/>
    </row>
    <row r="23" spans="1:12" ht="18.75" hidden="1" customHeight="1">
      <c r="A23" s="633"/>
      <c r="B23" s="634"/>
      <c r="C23" s="346"/>
      <c r="D23" s="347"/>
      <c r="E23" s="348"/>
      <c r="F23" s="637"/>
      <c r="G23" s="637"/>
      <c r="H23" s="349" t="s">
        <v>327</v>
      </c>
      <c r="I23" s="350"/>
      <c r="J23" s="349" t="s">
        <v>328</v>
      </c>
      <c r="K23" s="351"/>
    </row>
    <row r="24" spans="1:12" ht="12" customHeight="1">
      <c r="A24" s="286" t="s">
        <v>404</v>
      </c>
      <c r="B24" s="287"/>
      <c r="C24" s="287"/>
      <c r="D24" s="287"/>
      <c r="E24" s="287"/>
      <c r="F24" s="287"/>
      <c r="G24" s="287"/>
      <c r="H24" s="287"/>
      <c r="I24" s="287"/>
      <c r="J24" s="287"/>
      <c r="K24" s="287"/>
    </row>
    <row r="25" spans="1:12">
      <c r="A25" s="291"/>
      <c r="B25" s="289"/>
      <c r="C25" s="289"/>
      <c r="D25" s="289"/>
      <c r="E25" s="289"/>
      <c r="F25" s="289"/>
      <c r="G25" s="289"/>
      <c r="H25" s="289"/>
      <c r="I25" s="289"/>
      <c r="J25" s="289"/>
      <c r="K25" s="289"/>
    </row>
    <row r="26" spans="1:12">
      <c r="A26" s="289"/>
      <c r="B26" s="289"/>
      <c r="C26" s="289"/>
      <c r="D26" s="289"/>
      <c r="E26" s="289"/>
      <c r="F26" s="289"/>
      <c r="G26" s="289"/>
      <c r="H26" s="289"/>
      <c r="I26" s="289"/>
      <c r="J26" s="289"/>
      <c r="K26" s="289"/>
    </row>
    <row r="27" spans="1:12">
      <c r="A27" s="262" t="s">
        <v>106</v>
      </c>
    </row>
    <row r="28" spans="1:12" ht="3.75" customHeight="1"/>
    <row r="29" spans="1:12" ht="19.5" customHeight="1">
      <c r="A29" s="621" t="s">
        <v>19</v>
      </c>
      <c r="B29" s="622"/>
      <c r="C29" s="608" t="s">
        <v>362</v>
      </c>
      <c r="D29" s="609"/>
      <c r="E29" s="608" t="s">
        <v>363</v>
      </c>
      <c r="F29" s="612"/>
      <c r="G29" s="614" t="s">
        <v>360</v>
      </c>
      <c r="H29" s="609"/>
      <c r="I29" s="608" t="s">
        <v>361</v>
      </c>
      <c r="J29" s="609"/>
      <c r="K29" s="625" t="s">
        <v>110</v>
      </c>
    </row>
    <row r="30" spans="1:12" ht="24" customHeight="1">
      <c r="A30" s="623"/>
      <c r="B30" s="624"/>
      <c r="C30" s="610"/>
      <c r="D30" s="611"/>
      <c r="E30" s="610"/>
      <c r="F30" s="613"/>
      <c r="G30" s="615"/>
      <c r="H30" s="611"/>
      <c r="I30" s="610"/>
      <c r="J30" s="611"/>
      <c r="K30" s="626"/>
    </row>
    <row r="31" spans="1:12" ht="30" customHeight="1">
      <c r="A31" s="630" t="s">
        <v>112</v>
      </c>
      <c r="B31" s="631"/>
      <c r="C31" s="554"/>
      <c r="D31" s="555"/>
      <c r="E31" s="554"/>
      <c r="F31" s="601"/>
      <c r="G31" s="602"/>
      <c r="H31" s="555"/>
      <c r="I31" s="554"/>
      <c r="J31" s="555"/>
      <c r="K31" s="352" t="str">
        <f>IF(SUM(C31+E31+G31+I31)=0,"",SUM(C31+E31+G31+I31))</f>
        <v/>
      </c>
    </row>
    <row r="32" spans="1:12" ht="32.4" customHeight="1">
      <c r="A32" s="628" t="s">
        <v>113</v>
      </c>
      <c r="B32" s="303" t="s">
        <v>402</v>
      </c>
      <c r="C32" s="619"/>
      <c r="D32" s="620"/>
      <c r="E32" s="619"/>
      <c r="F32" s="640"/>
      <c r="G32" s="638"/>
      <c r="H32" s="620"/>
      <c r="I32" s="619"/>
      <c r="J32" s="620"/>
      <c r="K32" s="353" t="str">
        <f t="shared" ref="K32" si="0">IF(SUM(C32+E32+G32+I32)=0,"",SUM(C32+E32+G32+I32))</f>
        <v/>
      </c>
      <c r="L32" s="307" t="s">
        <v>423</v>
      </c>
    </row>
    <row r="33" spans="1:20" ht="32.4" customHeight="1">
      <c r="A33" s="629"/>
      <c r="B33" s="303" t="s">
        <v>401</v>
      </c>
      <c r="C33" s="606"/>
      <c r="D33" s="607"/>
      <c r="E33" s="606"/>
      <c r="F33" s="639"/>
      <c r="G33" s="641"/>
      <c r="H33" s="607"/>
      <c r="I33" s="606"/>
      <c r="J33" s="607"/>
      <c r="K33" s="354" t="str">
        <f>IF(SUM(C33+E33+G33+I33)=0,"",SUM(C33+E33+G33+I33))</f>
        <v/>
      </c>
      <c r="L33" s="311" t="s">
        <v>424</v>
      </c>
    </row>
    <row r="34" spans="1:20" s="396" customFormat="1" ht="32.4" customHeight="1">
      <c r="A34" s="552" t="s">
        <v>445</v>
      </c>
      <c r="B34" s="553"/>
      <c r="C34" s="577"/>
      <c r="D34" s="578"/>
      <c r="E34" s="577"/>
      <c r="F34" s="642"/>
      <c r="G34" s="643"/>
      <c r="H34" s="578"/>
      <c r="I34" s="577"/>
      <c r="J34" s="578"/>
      <c r="K34" s="301"/>
      <c r="L34" s="311" t="s">
        <v>446</v>
      </c>
    </row>
    <row r="35" spans="1:20" ht="12" customHeight="1">
      <c r="A35" s="355"/>
      <c r="B35" s="355"/>
      <c r="C35" s="355"/>
      <c r="D35" s="355"/>
      <c r="E35" s="355"/>
      <c r="F35" s="355"/>
      <c r="G35" s="355"/>
      <c r="H35" s="355"/>
      <c r="I35" s="355"/>
      <c r="J35" s="355"/>
      <c r="K35" s="355"/>
    </row>
    <row r="36" spans="1:20" ht="12" customHeight="1">
      <c r="A36" s="290"/>
      <c r="B36" s="290"/>
      <c r="C36" s="290"/>
      <c r="D36" s="290"/>
      <c r="E36" s="290"/>
      <c r="F36" s="290"/>
      <c r="G36" s="290"/>
      <c r="H36" s="290"/>
      <c r="I36" s="290"/>
      <c r="J36" s="290"/>
      <c r="K36" s="290"/>
    </row>
    <row r="38" spans="1:20">
      <c r="A38" s="262" t="s">
        <v>114</v>
      </c>
    </row>
    <row r="39" spans="1:20" ht="3.75" customHeight="1"/>
    <row r="40" spans="1:20" ht="18.75" customHeight="1">
      <c r="A40" s="565"/>
      <c r="B40" s="566"/>
      <c r="C40" s="566"/>
      <c r="D40" s="566"/>
      <c r="E40" s="566"/>
      <c r="F40" s="566"/>
      <c r="G40" s="566"/>
      <c r="H40" s="566"/>
      <c r="I40" s="566"/>
      <c r="J40" s="566"/>
      <c r="K40" s="567"/>
      <c r="L40" s="313" t="s">
        <v>421</v>
      </c>
    </row>
    <row r="41" spans="1:20" ht="18.75" customHeight="1">
      <c r="A41" s="568"/>
      <c r="B41" s="569"/>
      <c r="C41" s="569"/>
      <c r="D41" s="569"/>
      <c r="E41" s="569"/>
      <c r="F41" s="569"/>
      <c r="G41" s="569"/>
      <c r="H41" s="569"/>
      <c r="I41" s="569"/>
      <c r="J41" s="569"/>
      <c r="K41" s="570"/>
      <c r="L41" s="356"/>
      <c r="M41" s="357"/>
      <c r="N41" s="357"/>
      <c r="O41" s="357"/>
      <c r="P41" s="357"/>
      <c r="Q41" s="357"/>
      <c r="R41" s="357"/>
      <c r="S41" s="357"/>
      <c r="T41" s="357"/>
    </row>
    <row r="42" spans="1:20" ht="18.75" customHeight="1">
      <c r="A42" s="568"/>
      <c r="B42" s="569"/>
      <c r="C42" s="569"/>
      <c r="D42" s="569"/>
      <c r="E42" s="569"/>
      <c r="F42" s="569"/>
      <c r="G42" s="569"/>
      <c r="H42" s="569"/>
      <c r="I42" s="569"/>
      <c r="J42" s="569"/>
      <c r="K42" s="570"/>
      <c r="L42" s="356"/>
      <c r="M42" s="357"/>
      <c r="N42" s="357"/>
      <c r="O42" s="357"/>
      <c r="P42" s="357"/>
      <c r="Q42" s="357"/>
      <c r="R42" s="357"/>
      <c r="S42" s="357"/>
      <c r="T42" s="357"/>
    </row>
    <row r="43" spans="1:20" ht="18.75" customHeight="1">
      <c r="A43" s="571"/>
      <c r="B43" s="572"/>
      <c r="C43" s="572"/>
      <c r="D43" s="572"/>
      <c r="E43" s="572"/>
      <c r="F43" s="572"/>
      <c r="G43" s="572"/>
      <c r="H43" s="572"/>
      <c r="I43" s="572"/>
      <c r="J43" s="572"/>
      <c r="K43" s="573"/>
      <c r="L43" s="356"/>
      <c r="M43" s="357"/>
      <c r="N43" s="357"/>
      <c r="O43" s="357"/>
      <c r="P43" s="357"/>
      <c r="Q43" s="357"/>
      <c r="R43" s="357"/>
      <c r="S43" s="357"/>
      <c r="T43" s="357"/>
    </row>
    <row r="46" spans="1:20">
      <c r="A46" s="262" t="s">
        <v>115</v>
      </c>
    </row>
    <row r="47" spans="1:20" ht="3.75" customHeight="1"/>
    <row r="48" spans="1:20" ht="18.75" customHeight="1">
      <c r="A48" s="627" t="s">
        <v>116</v>
      </c>
      <c r="B48" s="627"/>
      <c r="C48" s="627"/>
      <c r="D48" s="627"/>
    </row>
    <row r="49" spans="1:12" ht="72" customHeight="1">
      <c r="A49" s="559" t="s">
        <v>384</v>
      </c>
      <c r="B49" s="560"/>
      <c r="C49" s="561"/>
      <c r="D49" s="316" t="s">
        <v>121</v>
      </c>
      <c r="E49" s="289"/>
      <c r="F49" s="289"/>
      <c r="G49" s="312"/>
      <c r="L49" s="263" t="s">
        <v>372</v>
      </c>
    </row>
    <row r="50" spans="1:12" ht="21.6" customHeight="1">
      <c r="A50" s="616" t="s">
        <v>383</v>
      </c>
      <c r="B50" s="534"/>
      <c r="C50" s="535"/>
      <c r="D50" s="632"/>
      <c r="E50" s="632"/>
      <c r="F50" s="632"/>
      <c r="G50" s="358"/>
      <c r="H50" s="617"/>
      <c r="I50" s="618"/>
    </row>
    <row r="51" spans="1:12" ht="21.6" customHeight="1">
      <c r="A51" s="532" t="s">
        <v>117</v>
      </c>
      <c r="B51" s="532"/>
      <c r="C51" s="532"/>
      <c r="D51" s="547"/>
      <c r="E51" s="547"/>
      <c r="L51" s="263"/>
    </row>
    <row r="52" spans="1:12" ht="11.25" customHeight="1"/>
  </sheetData>
  <sheetProtection algorithmName="SHA-512" hashValue="lL1baqoEfJ2U4CpM/1YD4NAvuObLzoSaJVcqZPuDjd/F2bT7rkuNyoTpr++DmoH++MXyLDq/YoJn++DK1UIvtg==" saltValue="L/zE3bAIj0hhChLGVmjMkA==" spinCount="100000" sheet="1" objects="1" scenarios="1"/>
  <mergeCells count="58">
    <mergeCell ref="A34:B34"/>
    <mergeCell ref="C34:D34"/>
    <mergeCell ref="E34:F34"/>
    <mergeCell ref="G34:H34"/>
    <mergeCell ref="I34:J34"/>
    <mergeCell ref="A32:A33"/>
    <mergeCell ref="A31:B31"/>
    <mergeCell ref="D50:F50"/>
    <mergeCell ref="A20:A23"/>
    <mergeCell ref="C20:K20"/>
    <mergeCell ref="B21:B23"/>
    <mergeCell ref="F21:G21"/>
    <mergeCell ref="H21:K21"/>
    <mergeCell ref="F22:G22"/>
    <mergeCell ref="F23:G23"/>
    <mergeCell ref="I32:J32"/>
    <mergeCell ref="G32:H32"/>
    <mergeCell ref="C33:D33"/>
    <mergeCell ref="E33:F33"/>
    <mergeCell ref="E32:F32"/>
    <mergeCell ref="G33:H33"/>
    <mergeCell ref="I33:J33"/>
    <mergeCell ref="C31:D31"/>
    <mergeCell ref="A51:C51"/>
    <mergeCell ref="D51:E51"/>
    <mergeCell ref="C29:D30"/>
    <mergeCell ref="E29:F30"/>
    <mergeCell ref="G29:H30"/>
    <mergeCell ref="A40:K43"/>
    <mergeCell ref="A49:C49"/>
    <mergeCell ref="A50:C50"/>
    <mergeCell ref="H50:I50"/>
    <mergeCell ref="C32:D32"/>
    <mergeCell ref="A29:B30"/>
    <mergeCell ref="K29:K30"/>
    <mergeCell ref="A48:D48"/>
    <mergeCell ref="I29:J30"/>
    <mergeCell ref="A9:C9"/>
    <mergeCell ref="D9:F9"/>
    <mergeCell ref="G9:K9"/>
    <mergeCell ref="A2:K2"/>
    <mergeCell ref="A8:C8"/>
    <mergeCell ref="D8:F8"/>
    <mergeCell ref="G8:K8"/>
    <mergeCell ref="B5:G5"/>
    <mergeCell ref="E31:F31"/>
    <mergeCell ref="G31:H31"/>
    <mergeCell ref="I31:J31"/>
    <mergeCell ref="A14:A15"/>
    <mergeCell ref="B14:F14"/>
    <mergeCell ref="G14:K14"/>
    <mergeCell ref="B16:F16"/>
    <mergeCell ref="G16:K16"/>
    <mergeCell ref="A18:A19"/>
    <mergeCell ref="B18:F18"/>
    <mergeCell ref="G18:K18"/>
    <mergeCell ref="B19:F19"/>
    <mergeCell ref="G19:K19"/>
  </mergeCells>
  <phoneticPr fontId="4"/>
  <conditionalFormatting sqref="C31:J33 B19:K19 C17 E17 G17 I17 B16:F16 A40:K43 D50:F50 D51:E51">
    <cfRule type="containsBlanks" dxfId="1" priority="2">
      <formula>LEN(TRIM(A16))=0</formula>
    </cfRule>
  </conditionalFormatting>
  <conditionalFormatting sqref="C34:J34">
    <cfRule type="containsBlanks" dxfId="0" priority="1">
      <formula>LEN(TRIM(C34))=0</formula>
    </cfRule>
  </conditionalFormatting>
  <dataValidations count="7">
    <dataValidation type="list" allowBlank="1" showInputMessage="1" showErrorMessage="1" sqref="B16:F16" xr:uid="{5576BD9B-75DD-4506-B3AE-833A959D7140}">
      <formula1>"新築,移転新築,増築,改修,改築"</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51:E51" xr:uid="{D0E7A869-F795-4076-B661-D996D7E958D3}">
      <formula1>"病床確保,発熱外来,自宅療養者等医療"</formula1>
    </dataValidation>
    <dataValidation type="list" allowBlank="1" showInputMessage="1" showErrorMessage="1" sqref="B21:B23 D49 C34:J34" xr:uid="{D0B38862-8B3B-45D8-9C76-75B5243F4B07}">
      <formula1>"有,無"</formula1>
    </dataValidation>
    <dataValidation type="list" allowBlank="1" showInputMessage="1" showErrorMessage="1" sqref="I22:I23" xr:uid="{6CB5E31D-C072-4858-972D-BEA1B31758D1}">
      <formula1>"有（承認済）,有（申請済）,有（申請予定）,無"</formula1>
    </dataValidation>
    <dataValidation type="list" allowBlank="1" showInputMessage="1" showErrorMessage="1" sqref="K22:K23" xr:uid="{6E860D34-9F43-4282-8D0C-CAF435992B67}">
      <formula1>"転用,譲渡,交換,貸付,取壊し"</formula1>
    </dataValidation>
    <dataValidation type="list" allowBlank="1" showInputMessage="1" showErrorMessage="1" sqref="B24:K24" xr:uid="{7F81645F-6828-48E8-8B56-BB30059D4E8C}">
      <formula1>#REF!</formula1>
    </dataValidation>
  </dataValidations>
  <printOptions horizontalCentered="1"/>
  <pageMargins left="0.31496062992125984" right="0.31496062992125984" top="0.55118110236220474" bottom="0.55118110236220474" header="0.31496062992125984" footer="0.31496062992125984"/>
  <pageSetup paperSize="9" scale="85" orientation="portrait" blackAndWhite="1"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B5CB1A9-84C2-40A0-9098-7765E89E18F7}">
          <x14:formula1>
            <xm:f>'管理用（このシートは削除しないでください）'!$F$3:$F$9</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A125C-676A-4B59-B5AE-1DF9CF59CA19}">
  <dimension ref="A1:DJ30"/>
  <sheetViews>
    <sheetView topLeftCell="CJ1" zoomScaleNormal="100" workbookViewId="0">
      <selection activeCell="A8" sqref="A8:CW8"/>
    </sheetView>
  </sheetViews>
  <sheetFormatPr defaultRowHeight="13.2"/>
  <cols>
    <col min="1" max="9" width="3.44140625" style="22" customWidth="1"/>
    <col min="10" max="39" width="14.5546875" style="22" customWidth="1"/>
    <col min="40" max="48" width="14.6640625" style="22" customWidth="1"/>
    <col min="49" max="49" width="18.33203125" style="22" bestFit="1" customWidth="1"/>
    <col min="50" max="82" width="14.6640625" style="22" customWidth="1"/>
    <col min="83" max="83" width="18.33203125" style="22" bestFit="1" customWidth="1"/>
    <col min="84" max="100" width="14.6640625" style="22" customWidth="1"/>
    <col min="101" max="101" width="10.44140625" style="22" bestFit="1" customWidth="1"/>
    <col min="102" max="16384" width="8.88671875" style="22"/>
  </cols>
  <sheetData>
    <row r="1" spans="1:114">
      <c r="A1" s="22" t="s">
        <v>373</v>
      </c>
    </row>
    <row r="2" spans="1:114">
      <c r="A2" s="22" t="str">
        <f>基本情報シート!B10</f>
        <v/>
      </c>
    </row>
    <row r="4" spans="1:114" s="26" customForma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row>
    <row r="5" spans="1:114" s="26" customFormat="1">
      <c r="A5" s="29" t="s">
        <v>281</v>
      </c>
      <c r="B5" s="29"/>
      <c r="C5" s="27"/>
      <c r="D5" s="27"/>
      <c r="E5" s="27"/>
      <c r="F5" s="27"/>
      <c r="G5" s="27"/>
      <c r="H5" s="27"/>
      <c r="I5" s="27"/>
      <c r="J5" s="27"/>
      <c r="K5" s="27"/>
      <c r="L5" s="27"/>
      <c r="M5" s="27"/>
      <c r="N5" s="27"/>
      <c r="O5" s="27"/>
      <c r="P5" s="27"/>
      <c r="Q5" s="27"/>
      <c r="R5" s="27"/>
      <c r="S5" s="27"/>
      <c r="T5" s="27"/>
      <c r="U5" s="27"/>
      <c r="V5" s="27"/>
      <c r="W5" s="27"/>
      <c r="X5" s="27"/>
      <c r="Y5" s="27"/>
      <c r="Z5" s="27"/>
      <c r="AA5" s="27"/>
      <c r="AB5" s="27" t="s">
        <v>297</v>
      </c>
      <c r="AN5" s="45" t="s">
        <v>434</v>
      </c>
      <c r="BA5" s="45" t="s">
        <v>435</v>
      </c>
      <c r="BN5" s="45" t="s">
        <v>346</v>
      </c>
      <c r="BZ5" s="45" t="s">
        <v>436</v>
      </c>
      <c r="CI5" s="45" t="s">
        <v>442</v>
      </c>
      <c r="CK5" s="672" t="s">
        <v>395</v>
      </c>
      <c r="CL5" s="673"/>
      <c r="CM5" s="673"/>
      <c r="CN5" s="673"/>
      <c r="CO5" s="673"/>
      <c r="CP5" s="674"/>
      <c r="CQ5" s="675" t="s">
        <v>395</v>
      </c>
      <c r="CR5" s="676"/>
      <c r="CS5" s="676"/>
      <c r="CT5" s="676"/>
      <c r="CU5" s="676"/>
      <c r="CV5" s="677"/>
    </row>
    <row r="6" spans="1:114" s="26" customFormat="1" ht="13.2" customHeight="1">
      <c r="A6" s="650" t="s">
        <v>282</v>
      </c>
      <c r="B6" s="650"/>
      <c r="C6" s="650"/>
      <c r="D6" s="651" t="s">
        <v>374</v>
      </c>
      <c r="E6" s="651"/>
      <c r="F6" s="651"/>
      <c r="G6" s="651" t="s">
        <v>375</v>
      </c>
      <c r="H6" s="651"/>
      <c r="I6" s="651"/>
      <c r="J6" s="650" t="s">
        <v>283</v>
      </c>
      <c r="K6" s="650" t="s">
        <v>284</v>
      </c>
      <c r="L6" s="650" t="s">
        <v>285</v>
      </c>
      <c r="M6" s="650" t="s">
        <v>286</v>
      </c>
      <c r="N6" s="650" t="s">
        <v>283</v>
      </c>
      <c r="O6" s="658" t="s">
        <v>287</v>
      </c>
      <c r="P6" s="658" t="s">
        <v>285</v>
      </c>
      <c r="Q6" s="658" t="s">
        <v>288</v>
      </c>
      <c r="R6" s="644" t="s">
        <v>289</v>
      </c>
      <c r="S6" s="644" t="s">
        <v>379</v>
      </c>
      <c r="T6" s="644" t="s">
        <v>290</v>
      </c>
      <c r="U6" s="644" t="s">
        <v>291</v>
      </c>
      <c r="V6" s="644" t="s">
        <v>380</v>
      </c>
      <c r="W6" s="644" t="s">
        <v>292</v>
      </c>
      <c r="X6" s="644" t="s">
        <v>293</v>
      </c>
      <c r="Y6" s="647" t="s">
        <v>431</v>
      </c>
      <c r="Z6" s="648"/>
      <c r="AA6" s="649"/>
      <c r="AB6" s="655" t="s">
        <v>299</v>
      </c>
      <c r="AC6" s="656"/>
      <c r="AD6" s="655" t="s">
        <v>301</v>
      </c>
      <c r="AE6" s="656"/>
      <c r="AF6" s="657" t="s">
        <v>302</v>
      </c>
      <c r="AG6" s="657" t="s">
        <v>303</v>
      </c>
      <c r="AH6" s="657"/>
      <c r="AI6" s="657"/>
      <c r="AJ6" s="657"/>
      <c r="AK6" s="657"/>
      <c r="AL6" s="645" t="s">
        <v>308</v>
      </c>
      <c r="AM6" s="646"/>
      <c r="AN6" s="652" t="s">
        <v>427</v>
      </c>
      <c r="AO6" s="653"/>
      <c r="AP6" s="654"/>
      <c r="AQ6" s="652" t="s">
        <v>428</v>
      </c>
      <c r="AR6" s="653"/>
      <c r="AS6" s="654"/>
      <c r="AT6" s="652" t="s">
        <v>429</v>
      </c>
      <c r="AU6" s="653"/>
      <c r="AV6" s="654"/>
      <c r="AW6" s="662" t="s">
        <v>314</v>
      </c>
      <c r="AX6" s="660" t="s">
        <v>315</v>
      </c>
      <c r="AY6" s="660" t="s">
        <v>316</v>
      </c>
      <c r="AZ6" s="660" t="s">
        <v>317</v>
      </c>
      <c r="BA6" s="670" t="s">
        <v>343</v>
      </c>
      <c r="BB6" s="670" t="s">
        <v>430</v>
      </c>
      <c r="BC6" s="684" t="s">
        <v>338</v>
      </c>
      <c r="BD6" s="684"/>
      <c r="BE6" s="684"/>
      <c r="BF6" s="683" t="s">
        <v>339</v>
      </c>
      <c r="BG6" s="683"/>
      <c r="BH6" s="683"/>
      <c r="BI6" s="683" t="s">
        <v>110</v>
      </c>
      <c r="BJ6" s="683" t="s">
        <v>376</v>
      </c>
      <c r="BK6" s="683"/>
      <c r="BL6" s="683"/>
      <c r="BM6" s="670" t="s">
        <v>345</v>
      </c>
      <c r="BN6" s="655" t="s">
        <v>299</v>
      </c>
      <c r="BO6" s="656"/>
      <c r="BP6" s="655" t="s">
        <v>301</v>
      </c>
      <c r="BQ6" s="656"/>
      <c r="BR6" s="681" t="s">
        <v>343</v>
      </c>
      <c r="BS6" s="657" t="s">
        <v>303</v>
      </c>
      <c r="BT6" s="657"/>
      <c r="BU6" s="657"/>
      <c r="BV6" s="657"/>
      <c r="BW6" s="657"/>
      <c r="BX6" s="645" t="s">
        <v>308</v>
      </c>
      <c r="BY6" s="646"/>
      <c r="BZ6" s="367" t="s">
        <v>437</v>
      </c>
      <c r="CA6" s="367" t="s">
        <v>438</v>
      </c>
      <c r="CB6" s="368" t="s">
        <v>440</v>
      </c>
      <c r="CC6" s="367" t="s">
        <v>441</v>
      </c>
      <c r="CD6" s="35" t="s">
        <v>110</v>
      </c>
      <c r="CE6" s="662" t="s">
        <v>314</v>
      </c>
      <c r="CF6" s="665" t="s">
        <v>315</v>
      </c>
      <c r="CG6" s="665" t="s">
        <v>316</v>
      </c>
      <c r="CH6" s="665" t="s">
        <v>317</v>
      </c>
      <c r="CI6" s="61"/>
      <c r="CJ6" s="62"/>
      <c r="CK6" s="667" t="s">
        <v>338</v>
      </c>
      <c r="CL6" s="668"/>
      <c r="CM6" s="669"/>
      <c r="CN6" s="667" t="s">
        <v>339</v>
      </c>
      <c r="CO6" s="668"/>
      <c r="CP6" s="669"/>
      <c r="CQ6" s="678" t="s">
        <v>338</v>
      </c>
      <c r="CR6" s="679"/>
      <c r="CS6" s="680"/>
      <c r="CT6" s="678" t="s">
        <v>339</v>
      </c>
      <c r="CU6" s="679"/>
      <c r="CV6" s="680"/>
      <c r="CW6" s="664" t="s">
        <v>443</v>
      </c>
    </row>
    <row r="7" spans="1:114" s="32" customFormat="1" ht="19.2">
      <c r="A7" s="57" t="s">
        <v>294</v>
      </c>
      <c r="B7" s="23" t="s">
        <v>295</v>
      </c>
      <c r="C7" s="57" t="s">
        <v>296</v>
      </c>
      <c r="D7" s="57" t="s">
        <v>294</v>
      </c>
      <c r="E7" s="23" t="s">
        <v>295</v>
      </c>
      <c r="F7" s="57" t="s">
        <v>296</v>
      </c>
      <c r="G7" s="57" t="s">
        <v>294</v>
      </c>
      <c r="H7" s="23" t="s">
        <v>295</v>
      </c>
      <c r="I7" s="57" t="s">
        <v>296</v>
      </c>
      <c r="J7" s="650"/>
      <c r="K7" s="650"/>
      <c r="L7" s="650"/>
      <c r="M7" s="650"/>
      <c r="N7" s="650"/>
      <c r="O7" s="659"/>
      <c r="P7" s="659"/>
      <c r="Q7" s="659"/>
      <c r="R7" s="644"/>
      <c r="S7" s="644"/>
      <c r="T7" s="644"/>
      <c r="U7" s="644"/>
      <c r="V7" s="644"/>
      <c r="W7" s="644"/>
      <c r="X7" s="644"/>
      <c r="Y7" s="365" t="s">
        <v>357</v>
      </c>
      <c r="Z7" s="365" t="s">
        <v>432</v>
      </c>
      <c r="AA7" s="365" t="s">
        <v>411</v>
      </c>
      <c r="AB7" s="24" t="s">
        <v>300</v>
      </c>
      <c r="AC7" s="58" t="s">
        <v>298</v>
      </c>
      <c r="AD7" s="24" t="s">
        <v>300</v>
      </c>
      <c r="AE7" s="58" t="s">
        <v>298</v>
      </c>
      <c r="AF7" s="657"/>
      <c r="AG7" s="58" t="s">
        <v>304</v>
      </c>
      <c r="AH7" s="58" t="s">
        <v>305</v>
      </c>
      <c r="AI7" s="58" t="s">
        <v>306</v>
      </c>
      <c r="AJ7" s="58" t="s">
        <v>307</v>
      </c>
      <c r="AK7" s="58" t="s">
        <v>110</v>
      </c>
      <c r="AL7" s="58" t="s">
        <v>104</v>
      </c>
      <c r="AM7" s="58" t="s">
        <v>309</v>
      </c>
      <c r="AN7" s="35" t="s">
        <v>426</v>
      </c>
      <c r="AO7" s="363" t="s">
        <v>425</v>
      </c>
      <c r="AP7" s="364" t="s">
        <v>313</v>
      </c>
      <c r="AQ7" s="35" t="s">
        <v>426</v>
      </c>
      <c r="AR7" s="363" t="s">
        <v>425</v>
      </c>
      <c r="AS7" s="364" t="s">
        <v>313</v>
      </c>
      <c r="AT7" s="35" t="s">
        <v>426</v>
      </c>
      <c r="AU7" s="363" t="s">
        <v>425</v>
      </c>
      <c r="AV7" s="364" t="s">
        <v>313</v>
      </c>
      <c r="AW7" s="663"/>
      <c r="AX7" s="661"/>
      <c r="AY7" s="661"/>
      <c r="AZ7" s="661"/>
      <c r="BA7" s="671"/>
      <c r="BB7" s="671"/>
      <c r="BC7" s="59" t="s">
        <v>340</v>
      </c>
      <c r="BD7" s="59" t="s">
        <v>341</v>
      </c>
      <c r="BE7" s="59" t="s">
        <v>342</v>
      </c>
      <c r="BF7" s="59" t="s">
        <v>340</v>
      </c>
      <c r="BG7" s="59" t="s">
        <v>341</v>
      </c>
      <c r="BH7" s="59" t="s">
        <v>342</v>
      </c>
      <c r="BI7" s="683"/>
      <c r="BJ7" s="59" t="s">
        <v>340</v>
      </c>
      <c r="BK7" s="59" t="s">
        <v>341</v>
      </c>
      <c r="BL7" s="59" t="s">
        <v>342</v>
      </c>
      <c r="BM7" s="671"/>
      <c r="BN7" s="24" t="s">
        <v>300</v>
      </c>
      <c r="BO7" s="58" t="s">
        <v>298</v>
      </c>
      <c r="BP7" s="24" t="s">
        <v>300</v>
      </c>
      <c r="BQ7" s="58" t="s">
        <v>298</v>
      </c>
      <c r="BR7" s="682"/>
      <c r="BS7" s="58" t="s">
        <v>304</v>
      </c>
      <c r="BT7" s="58" t="s">
        <v>305</v>
      </c>
      <c r="BU7" s="58" t="s">
        <v>306</v>
      </c>
      <c r="BV7" s="58" t="s">
        <v>307</v>
      </c>
      <c r="BW7" s="58" t="s">
        <v>110</v>
      </c>
      <c r="BX7" s="58" t="s">
        <v>104</v>
      </c>
      <c r="BY7" s="58" t="s">
        <v>309</v>
      </c>
      <c r="BZ7" s="35" t="s">
        <v>426</v>
      </c>
      <c r="CA7" s="35" t="s">
        <v>439</v>
      </c>
      <c r="CB7" s="42" t="s">
        <v>439</v>
      </c>
      <c r="CC7" s="90" t="s">
        <v>439</v>
      </c>
      <c r="CD7" s="369" t="s">
        <v>426</v>
      </c>
      <c r="CE7" s="663"/>
      <c r="CF7" s="666"/>
      <c r="CG7" s="666"/>
      <c r="CH7" s="666"/>
      <c r="CI7" s="60" t="s">
        <v>343</v>
      </c>
      <c r="CJ7" s="60" t="s">
        <v>344</v>
      </c>
      <c r="CK7" s="371" t="s">
        <v>340</v>
      </c>
      <c r="CL7" s="371" t="s">
        <v>341</v>
      </c>
      <c r="CM7" s="371" t="s">
        <v>342</v>
      </c>
      <c r="CN7" s="371" t="s">
        <v>340</v>
      </c>
      <c r="CO7" s="371" t="s">
        <v>341</v>
      </c>
      <c r="CP7" s="371" t="s">
        <v>342</v>
      </c>
      <c r="CQ7" s="372" t="s">
        <v>340</v>
      </c>
      <c r="CR7" s="372" t="s">
        <v>341</v>
      </c>
      <c r="CS7" s="372" t="s">
        <v>342</v>
      </c>
      <c r="CT7" s="372" t="s">
        <v>340</v>
      </c>
      <c r="CU7" s="372" t="s">
        <v>341</v>
      </c>
      <c r="CV7" s="372" t="s">
        <v>342</v>
      </c>
      <c r="CW7" s="664"/>
    </row>
    <row r="8" spans="1:114" s="26" customFormat="1">
      <c r="A8" s="30">
        <f>基本情報シート!C5</f>
        <v>7</v>
      </c>
      <c r="B8" s="30">
        <f>基本情報シート!E5</f>
        <v>0</v>
      </c>
      <c r="C8" s="30">
        <f>基本情報シート!G5</f>
        <v>0</v>
      </c>
      <c r="D8" s="30">
        <f>基本情報シート!C6</f>
        <v>0</v>
      </c>
      <c r="E8" s="30">
        <f>基本情報シート!E6</f>
        <v>0</v>
      </c>
      <c r="F8" s="30">
        <f>基本情報シート!G6</f>
        <v>0</v>
      </c>
      <c r="G8" s="30">
        <f>基本情報シート!C7</f>
        <v>0</v>
      </c>
      <c r="H8" s="30">
        <f>基本情報シート!E7</f>
        <v>0</v>
      </c>
      <c r="I8" s="30">
        <f>基本情報シート!G7</f>
        <v>0</v>
      </c>
      <c r="J8" s="30" t="str">
        <f>基本情報シート!C11&amp;"-"&amp;基本情報シート!E11</f>
        <v>-</v>
      </c>
      <c r="K8" s="31">
        <f>基本情報シート!C12</f>
        <v>0</v>
      </c>
      <c r="L8" s="31">
        <f>基本情報シート!B13</f>
        <v>0</v>
      </c>
      <c r="M8" s="30">
        <f>基本情報シート!B14</f>
        <v>0</v>
      </c>
      <c r="N8" s="30" t="str">
        <f>基本情報シート!C15&amp;"-"&amp;基本情報シート!E15</f>
        <v>-</v>
      </c>
      <c r="O8" s="31" t="str">
        <f>基本情報シート!B16&amp;基本情報シート!C16</f>
        <v>大阪府</v>
      </c>
      <c r="P8" s="31">
        <f>基本情報シート!B17</f>
        <v>0</v>
      </c>
      <c r="Q8" s="31">
        <f>基本情報シート!B18</f>
        <v>0</v>
      </c>
      <c r="R8" s="31">
        <f>基本情報シート!G22</f>
        <v>0</v>
      </c>
      <c r="S8" s="31">
        <f>基本情報シート!B22</f>
        <v>0</v>
      </c>
      <c r="T8" s="31">
        <f>基本情報シート!B23</f>
        <v>0</v>
      </c>
      <c r="U8" s="31">
        <f>基本情報シート!G24</f>
        <v>0</v>
      </c>
      <c r="V8" s="31">
        <f>基本情報シート!B24</f>
        <v>0</v>
      </c>
      <c r="W8" s="31">
        <f>基本情報シート!B25</f>
        <v>0</v>
      </c>
      <c r="X8" s="30">
        <f>基本情報シート!B26</f>
        <v>0</v>
      </c>
      <c r="Y8" s="30">
        <f>基本情報シート!C8</f>
        <v>0</v>
      </c>
      <c r="Z8" s="30">
        <f>基本情報シート!E8</f>
        <v>0</v>
      </c>
      <c r="AA8" s="30">
        <f>基本情報シート!H8</f>
        <v>0</v>
      </c>
      <c r="AB8" s="41" t="str">
        <f>'（病室）様式3-16'!C15</f>
        <v>令和年月日</v>
      </c>
      <c r="AC8" s="41" t="str">
        <f>'（病室）様式3-16'!F15</f>
        <v>令和年月日</v>
      </c>
      <c r="AD8" s="41" t="str">
        <f>'（病室）様式3-16'!H15</f>
        <v>令和年月日</v>
      </c>
      <c r="AE8" s="41" t="str">
        <f>'（病室）様式3-16'!K15</f>
        <v>令和年月日</v>
      </c>
      <c r="AF8" s="25">
        <f>'（病室）様式3-16'!B16</f>
        <v>0</v>
      </c>
      <c r="AG8" s="33">
        <f>'（病室）様式3-16'!C17</f>
        <v>0</v>
      </c>
      <c r="AH8" s="33">
        <f>'（病室）様式3-16'!E17</f>
        <v>0</v>
      </c>
      <c r="AI8" s="33">
        <f>'（病室）様式3-16'!G17</f>
        <v>0</v>
      </c>
      <c r="AJ8" s="33">
        <f>'（病室）様式3-16'!I17</f>
        <v>0</v>
      </c>
      <c r="AK8" s="33">
        <f>'（病室）様式3-16'!K17</f>
        <v>0</v>
      </c>
      <c r="AL8" s="33">
        <f>'（病室）様式3-16'!B19</f>
        <v>0</v>
      </c>
      <c r="AM8" s="33">
        <f>'（病室）様式3-16'!G19</f>
        <v>0</v>
      </c>
      <c r="AN8" s="36">
        <f>'（病室）様式3-16'!E33</f>
        <v>0</v>
      </c>
      <c r="AO8" s="36">
        <f>'（病室）様式3-16'!F33</f>
        <v>0</v>
      </c>
      <c r="AP8" s="36">
        <f>'（病室）様式3-16'!E35</f>
        <v>0</v>
      </c>
      <c r="AQ8" s="36">
        <f>'（病室）様式3-16'!G33</f>
        <v>0</v>
      </c>
      <c r="AR8" s="36">
        <f>'（病室）様式3-16'!H33</f>
        <v>0</v>
      </c>
      <c r="AS8" s="36">
        <f>'（病室）様式3-16'!G35</f>
        <v>0</v>
      </c>
      <c r="AT8" s="36">
        <f>'（病室）様式3-16'!I33</f>
        <v>0</v>
      </c>
      <c r="AU8" s="36">
        <f>'（病室）様式3-16'!J33</f>
        <v>0</v>
      </c>
      <c r="AV8" s="36">
        <f>'（病室）様式3-16'!I35</f>
        <v>0</v>
      </c>
      <c r="AW8" s="34">
        <f>'（病室）様式3-16'!A41</f>
        <v>0</v>
      </c>
      <c r="AX8" s="38" t="str">
        <f>'（病室）様式3-16'!D50</f>
        <v>有</v>
      </c>
      <c r="AY8" s="53">
        <f>'（病室）様式3-16'!D51</f>
        <v>0</v>
      </c>
      <c r="AZ8" s="38" t="str">
        <f>'（病室）様式3-16'!D52</f>
        <v>病床確保</v>
      </c>
      <c r="BA8" s="46" t="str">
        <f>'（病室）様式2内訳'!C12</f>
        <v>&lt;改修工事&gt;</v>
      </c>
      <c r="BB8" s="46">
        <f>'（病室）様式2内訳'!C13</f>
        <v>0</v>
      </c>
      <c r="BC8" s="34">
        <f>'（病室）様式2内訳'!D31</f>
        <v>0</v>
      </c>
      <c r="BD8" s="54" t="e">
        <f>'（病室）様式2内訳'!E31</f>
        <v>#DIV/0!</v>
      </c>
      <c r="BE8" s="54">
        <f>'（病室）様式2内訳'!F31</f>
        <v>0</v>
      </c>
      <c r="BF8" s="34">
        <f>'（病室）様式2内訳'!D37</f>
        <v>0</v>
      </c>
      <c r="BG8" s="54" t="str">
        <f>'（病室）様式2内訳'!E37</f>
        <v/>
      </c>
      <c r="BH8" s="54" t="str">
        <f>'（病室）様式2内訳'!F37</f>
        <v/>
      </c>
      <c r="BI8" s="54">
        <f>'（病室）様式2内訳'!F38</f>
        <v>0</v>
      </c>
      <c r="BJ8" s="34">
        <f>'（病室）様式2内訳'!D49</f>
        <v>0</v>
      </c>
      <c r="BK8" s="54" t="str">
        <f>'（病室）様式2内訳'!E49</f>
        <v/>
      </c>
      <c r="BL8" s="55" t="str">
        <f>'（病室）様式2内訳'!F49</f>
        <v/>
      </c>
      <c r="BM8" s="56">
        <f>'（病室）様式2内訳'!F50</f>
        <v>0</v>
      </c>
      <c r="BN8" s="28" t="str">
        <f>'（病室以外）様式3-16'!C15</f>
        <v>令和年月日</v>
      </c>
      <c r="BO8" s="28" t="str">
        <f>'（病室以外）様式3-16'!F15</f>
        <v>令和年月日</v>
      </c>
      <c r="BP8" s="28" t="str">
        <f>'（病室以外）様式3-16'!H15</f>
        <v>令和年月日</v>
      </c>
      <c r="BQ8" s="28" t="str">
        <f>'（病室以外）様式3-16'!K15</f>
        <v>令和年月日</v>
      </c>
      <c r="BR8" s="25">
        <f>'（病室以外）様式3-16'!B16</f>
        <v>0</v>
      </c>
      <c r="BS8" s="33">
        <f>'（病室以外）様式3-16'!C17</f>
        <v>0</v>
      </c>
      <c r="BT8" s="33">
        <f>'（病室以外）様式3-16'!E17</f>
        <v>0</v>
      </c>
      <c r="BU8" s="33">
        <f>'（病室以外）様式3-16'!G17</f>
        <v>0</v>
      </c>
      <c r="BV8" s="33">
        <f>'（病室以外）様式3-16'!I17</f>
        <v>0</v>
      </c>
      <c r="BW8" s="33">
        <f>'（病室以外）様式3-16'!K17</f>
        <v>0</v>
      </c>
      <c r="BX8" s="33">
        <f>'（病室以外）様式3-16'!B19</f>
        <v>0</v>
      </c>
      <c r="BY8" s="33">
        <f>'（病室以外）様式3-16'!G19</f>
        <v>0</v>
      </c>
      <c r="BZ8" s="36">
        <f>'（病室以外）様式3-16'!C32</f>
        <v>0</v>
      </c>
      <c r="CA8" s="36">
        <f>'（病室以外）様式3-16'!E32</f>
        <v>0</v>
      </c>
      <c r="CB8" s="43">
        <f>'（病室以外）様式3-16'!G32</f>
        <v>0</v>
      </c>
      <c r="CC8" s="36">
        <f>'（病室以外）様式3-16'!I32</f>
        <v>0</v>
      </c>
      <c r="CD8" s="37" t="str">
        <f>'（病室以外）様式3-16'!K32</f>
        <v/>
      </c>
      <c r="CE8" s="34">
        <f>'（病室以外）様式3-16'!A40</f>
        <v>0</v>
      </c>
      <c r="CF8" s="44" t="str">
        <f>'（病室以外）様式3-16'!D49</f>
        <v>有</v>
      </c>
      <c r="CG8" s="370">
        <f>'（病室以外）様式3-16'!D50</f>
        <v>0</v>
      </c>
      <c r="CH8" s="44">
        <f>'（病室以外）様式3-16'!D51</f>
        <v>0</v>
      </c>
      <c r="CI8" s="46" t="str">
        <f>'（病室以外）様式2内訳'!D13</f>
        <v>&lt;改修工事&gt;</v>
      </c>
      <c r="CJ8" s="46">
        <f>'（病室以外）様式2内訳'!D14</f>
        <v>0</v>
      </c>
      <c r="CK8" s="383">
        <f>'（病室以外）様式2内訳'!X30</f>
        <v>0</v>
      </c>
      <c r="CL8" s="373">
        <f>IFERROR(CM8/CK8,0)</f>
        <v>0</v>
      </c>
      <c r="CM8" s="374">
        <f>'（病室以外）様式2内訳'!Y30</f>
        <v>0</v>
      </c>
      <c r="CN8" s="34">
        <f>'（病室以外）様式2内訳'!X36</f>
        <v>0</v>
      </c>
      <c r="CO8" s="54">
        <f>IFERROR(CP8/CN8,0)</f>
        <v>0</v>
      </c>
      <c r="CP8" s="54">
        <f>'（病室以外）様式2内訳'!Y36</f>
        <v>0</v>
      </c>
      <c r="CQ8" s="34">
        <f>'（病室以外）様式2内訳'!Z30</f>
        <v>0</v>
      </c>
      <c r="CR8" s="54">
        <f>IFERROR(CS8/CQ8,0)</f>
        <v>0</v>
      </c>
      <c r="CS8" s="54">
        <f>'（病室以外）様式2内訳'!AA30</f>
        <v>0</v>
      </c>
      <c r="CT8" s="34">
        <f>'（病室以外）様式2内訳'!Z36</f>
        <v>0</v>
      </c>
      <c r="CU8" s="54">
        <f>IFERROR(CV8/CT8,0)</f>
        <v>0</v>
      </c>
      <c r="CV8" s="54">
        <f>'（病室以外）様式2内訳'!AA36</f>
        <v>0</v>
      </c>
      <c r="CW8" s="56">
        <f>'（病室以外）様式2内訳'!G49</f>
        <v>0</v>
      </c>
    </row>
    <row r="9" spans="1:114" s="26" customFormat="1"/>
    <row r="10" spans="1:114" s="26" customFormat="1">
      <c r="X10" s="51"/>
      <c r="Y10" s="51"/>
      <c r="Z10" s="51"/>
      <c r="AA10" s="51"/>
      <c r="AB10" s="51"/>
    </row>
    <row r="11" spans="1:114" s="26" customFormat="1">
      <c r="X11" s="50"/>
      <c r="Y11" s="50"/>
      <c r="Z11" s="50"/>
      <c r="AA11" s="50"/>
      <c r="AB11" s="50"/>
    </row>
    <row r="12" spans="1:114">
      <c r="A12" s="26"/>
      <c r="B12" s="26"/>
      <c r="C12" s="26"/>
      <c r="D12" s="26"/>
      <c r="E12" s="26"/>
      <c r="F12" s="26"/>
      <c r="G12" s="26"/>
      <c r="H12" s="26"/>
      <c r="I12" s="26"/>
      <c r="J12" s="26"/>
      <c r="K12" s="26"/>
      <c r="L12" s="26"/>
      <c r="M12" s="26"/>
      <c r="N12" s="26"/>
      <c r="O12" s="26"/>
      <c r="P12" s="26"/>
      <c r="Q12" s="26"/>
      <c r="R12" s="26"/>
      <c r="S12" s="26"/>
      <c r="T12" s="26"/>
      <c r="U12" s="26"/>
      <c r="V12" s="26"/>
      <c r="W12" s="26"/>
      <c r="X12" s="51"/>
      <c r="Y12" s="51"/>
      <c r="Z12" s="51"/>
      <c r="AA12" s="51"/>
      <c r="AB12" s="51"/>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row>
    <row r="16" spans="1:114">
      <c r="J16" s="47"/>
      <c r="K16" s="47"/>
      <c r="L16" s="47"/>
      <c r="M16" s="47"/>
      <c r="N16" s="47"/>
      <c r="O16" s="47"/>
      <c r="P16" s="47"/>
      <c r="Q16" s="47"/>
      <c r="S16" s="47"/>
    </row>
    <row r="17" spans="10:19">
      <c r="J17" s="47"/>
      <c r="K17" s="47"/>
      <c r="L17" s="47"/>
      <c r="M17" s="47"/>
      <c r="N17" s="47"/>
      <c r="O17" s="47"/>
      <c r="P17" s="47"/>
      <c r="Q17" s="47"/>
      <c r="S17" s="47"/>
    </row>
    <row r="18" spans="10:19">
      <c r="J18" s="47"/>
      <c r="K18" s="47"/>
      <c r="L18" s="47"/>
      <c r="M18" s="47"/>
      <c r="N18" s="47"/>
      <c r="O18" s="47"/>
      <c r="P18" s="47"/>
      <c r="Q18" s="47"/>
      <c r="S18" s="47"/>
    </row>
    <row r="19" spans="10:19">
      <c r="J19" s="47"/>
      <c r="K19" s="47"/>
      <c r="L19" s="47"/>
      <c r="M19" s="47"/>
      <c r="N19" s="47"/>
      <c r="O19" s="47"/>
      <c r="P19" s="47"/>
      <c r="Q19" s="47"/>
      <c r="S19" s="47"/>
    </row>
    <row r="20" spans="10:19">
      <c r="J20" s="47"/>
      <c r="K20" s="49"/>
      <c r="L20" s="49"/>
      <c r="M20" s="49"/>
      <c r="N20" s="49"/>
      <c r="O20" s="49"/>
      <c r="P20" s="49"/>
      <c r="Q20" s="49"/>
      <c r="S20" s="47"/>
    </row>
    <row r="21" spans="10:19">
      <c r="J21" s="47"/>
      <c r="K21" s="49"/>
      <c r="L21" s="49"/>
      <c r="M21" s="49"/>
      <c r="N21" s="49"/>
      <c r="O21" s="49"/>
      <c r="P21" s="49"/>
      <c r="Q21" s="49"/>
      <c r="S21" s="47"/>
    </row>
    <row r="22" spans="10:19">
      <c r="J22" s="47"/>
      <c r="K22" s="48"/>
      <c r="L22" s="48"/>
      <c r="M22" s="48"/>
      <c r="N22" s="48"/>
      <c r="O22" s="48"/>
      <c r="P22" s="48"/>
      <c r="Q22" s="49"/>
      <c r="S22" s="47"/>
    </row>
    <row r="23" spans="10:19">
      <c r="J23" s="47"/>
      <c r="K23" s="49"/>
      <c r="L23" s="49"/>
      <c r="M23" s="49"/>
      <c r="N23" s="49"/>
      <c r="O23" s="49"/>
      <c r="P23" s="49"/>
      <c r="Q23" s="49"/>
      <c r="S23" s="47"/>
    </row>
    <row r="24" spans="10:19">
      <c r="J24" s="47"/>
      <c r="K24" s="47"/>
      <c r="L24" s="47"/>
      <c r="M24" s="47"/>
      <c r="N24" s="47"/>
      <c r="O24" s="47"/>
      <c r="P24" s="47"/>
      <c r="Q24" s="47"/>
      <c r="S24" s="47"/>
    </row>
    <row r="25" spans="10:19">
      <c r="J25" s="47"/>
      <c r="K25" s="47"/>
      <c r="L25" s="47"/>
      <c r="M25" s="47"/>
      <c r="N25" s="47"/>
      <c r="O25" s="47"/>
      <c r="P25" s="47"/>
      <c r="Q25" s="47"/>
      <c r="S25" s="47"/>
    </row>
    <row r="26" spans="10:19">
      <c r="J26" s="47"/>
      <c r="K26" s="47"/>
      <c r="L26" s="47"/>
      <c r="M26" s="47"/>
      <c r="N26" s="47"/>
      <c r="O26" s="47"/>
      <c r="P26" s="47"/>
      <c r="Q26" s="47"/>
      <c r="S26" s="47"/>
    </row>
    <row r="27" spans="10:19">
      <c r="J27" s="47"/>
      <c r="K27" s="47"/>
      <c r="L27" s="47"/>
      <c r="M27" s="47"/>
      <c r="N27" s="47"/>
      <c r="O27" s="47"/>
      <c r="P27" s="47"/>
      <c r="Q27" s="47"/>
      <c r="S27" s="47"/>
    </row>
    <row r="28" spans="10:19">
      <c r="J28" s="47"/>
      <c r="K28" s="47"/>
      <c r="L28" s="47"/>
      <c r="M28" s="47"/>
      <c r="N28" s="47"/>
      <c r="O28" s="47"/>
      <c r="P28" s="47"/>
      <c r="Q28" s="47"/>
      <c r="S28" s="47"/>
    </row>
    <row r="29" spans="10:19">
      <c r="J29" s="47"/>
      <c r="K29" s="47"/>
      <c r="L29" s="47"/>
      <c r="M29" s="47"/>
      <c r="N29" s="47"/>
      <c r="O29" s="47"/>
      <c r="P29" s="47"/>
      <c r="Q29" s="47"/>
      <c r="S29" s="47"/>
    </row>
    <row r="30" spans="10:19">
      <c r="J30" s="47"/>
      <c r="K30" s="47"/>
      <c r="L30" s="47"/>
      <c r="M30" s="47"/>
      <c r="N30" s="47"/>
      <c r="O30" s="47"/>
      <c r="P30" s="47"/>
      <c r="Q30" s="47"/>
      <c r="S30" s="47"/>
    </row>
  </sheetData>
  <mergeCells count="54">
    <mergeCell ref="BA6:BA7"/>
    <mergeCell ref="BB6:BB7"/>
    <mergeCell ref="CK5:CP5"/>
    <mergeCell ref="CQ5:CV5"/>
    <mergeCell ref="CQ6:CS6"/>
    <mergeCell ref="CT6:CV6"/>
    <mergeCell ref="BN6:BO6"/>
    <mergeCell ref="BP6:BQ6"/>
    <mergeCell ref="BR6:BR7"/>
    <mergeCell ref="BS6:BW6"/>
    <mergeCell ref="BX6:BY6"/>
    <mergeCell ref="BI6:BI7"/>
    <mergeCell ref="BC6:BE6"/>
    <mergeCell ref="BF6:BH6"/>
    <mergeCell ref="BJ6:BL6"/>
    <mergeCell ref="BM6:BM7"/>
    <mergeCell ref="CW6:CW7"/>
    <mergeCell ref="CH6:CH7"/>
    <mergeCell ref="CE6:CE7"/>
    <mergeCell ref="CF6:CF7"/>
    <mergeCell ref="CG6:CG7"/>
    <mergeCell ref="CK6:CM6"/>
    <mergeCell ref="CN6:CP6"/>
    <mergeCell ref="AX6:AX7"/>
    <mergeCell ref="AY6:AY7"/>
    <mergeCell ref="AZ6:AZ7"/>
    <mergeCell ref="AW6:AW7"/>
    <mergeCell ref="AT6:AV6"/>
    <mergeCell ref="AQ6:AS6"/>
    <mergeCell ref="L6:L7"/>
    <mergeCell ref="AD6:AE6"/>
    <mergeCell ref="X6:X7"/>
    <mergeCell ref="AB6:AC6"/>
    <mergeCell ref="AF6:AF7"/>
    <mergeCell ref="AG6:AK6"/>
    <mergeCell ref="W6:W7"/>
    <mergeCell ref="M6:M7"/>
    <mergeCell ref="N6:N7"/>
    <mergeCell ref="O6:O7"/>
    <mergeCell ref="P6:P7"/>
    <mergeCell ref="Q6:Q7"/>
    <mergeCell ref="AN6:AP6"/>
    <mergeCell ref="S6:S7"/>
    <mergeCell ref="T6:T7"/>
    <mergeCell ref="A6:C6"/>
    <mergeCell ref="D6:F6"/>
    <mergeCell ref="G6:I6"/>
    <mergeCell ref="J6:J7"/>
    <mergeCell ref="K6:K7"/>
    <mergeCell ref="V6:V7"/>
    <mergeCell ref="AL6:AM6"/>
    <mergeCell ref="U6:U7"/>
    <mergeCell ref="R6:R7"/>
    <mergeCell ref="Y6:AA6"/>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3BBA-C682-4FEE-AF7B-17FE9E8F2BBD}">
  <dimension ref="A1:V74"/>
  <sheetViews>
    <sheetView view="pageBreakPreview" zoomScale="80" zoomScaleNormal="100" zoomScaleSheetLayoutView="80" workbookViewId="0">
      <selection activeCell="A8" sqref="A8:CW8"/>
    </sheetView>
  </sheetViews>
  <sheetFormatPr defaultColWidth="9" defaultRowHeight="13.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6" style="2" customWidth="1"/>
    <col min="9" max="11" width="12.44140625" style="2" customWidth="1"/>
    <col min="12" max="16384" width="9" style="1"/>
  </cols>
  <sheetData>
    <row r="1" spans="2:22">
      <c r="B1" s="3" t="s">
        <v>84</v>
      </c>
      <c r="D1" s="4" t="s">
        <v>122</v>
      </c>
      <c r="F1" s="4" t="s">
        <v>123</v>
      </c>
      <c r="H1" s="12" t="s">
        <v>124</v>
      </c>
      <c r="I1" s="13"/>
      <c r="J1" s="13"/>
      <c r="K1" s="13"/>
      <c r="L1" s="13"/>
      <c r="M1" s="13"/>
      <c r="N1" s="13"/>
      <c r="O1" s="13"/>
      <c r="P1" s="13"/>
      <c r="Q1" s="13"/>
      <c r="R1" s="13"/>
      <c r="S1" s="13"/>
      <c r="T1" s="13"/>
      <c r="U1" s="13"/>
      <c r="V1" s="13"/>
    </row>
    <row r="2" spans="2:22">
      <c r="H2" s="13"/>
      <c r="I2" s="13"/>
      <c r="J2" s="13"/>
      <c r="K2" s="13"/>
      <c r="L2" s="13"/>
      <c r="M2" s="13"/>
      <c r="N2" s="13"/>
      <c r="O2" s="13"/>
      <c r="P2" s="13"/>
      <c r="Q2" s="13"/>
      <c r="R2" s="13"/>
      <c r="S2" s="13"/>
      <c r="T2" s="13"/>
      <c r="U2" s="13"/>
      <c r="V2" s="13"/>
    </row>
    <row r="3" spans="2:22" ht="66">
      <c r="B3" s="1" t="s">
        <v>125</v>
      </c>
      <c r="D3" s="2" t="s">
        <v>126</v>
      </c>
      <c r="F3" s="2" t="s">
        <v>127</v>
      </c>
      <c r="H3" s="19" t="s">
        <v>128</v>
      </c>
      <c r="I3" s="19" t="s">
        <v>129</v>
      </c>
      <c r="J3" s="19" t="s">
        <v>130</v>
      </c>
      <c r="K3" s="19" t="s">
        <v>131</v>
      </c>
      <c r="L3" s="19" t="s">
        <v>132</v>
      </c>
      <c r="M3" s="19" t="s">
        <v>133</v>
      </c>
      <c r="N3" s="19" t="s">
        <v>134</v>
      </c>
      <c r="O3" s="19" t="s">
        <v>135</v>
      </c>
      <c r="P3" s="19" t="s">
        <v>136</v>
      </c>
      <c r="Q3" s="19" t="s">
        <v>137</v>
      </c>
      <c r="R3" s="19" t="s">
        <v>138</v>
      </c>
      <c r="S3" s="19" t="s">
        <v>139</v>
      </c>
      <c r="T3" s="21" t="s">
        <v>243</v>
      </c>
      <c r="U3" s="21" t="s">
        <v>392</v>
      </c>
      <c r="V3" s="19" t="s">
        <v>393</v>
      </c>
    </row>
    <row r="4" spans="2:22">
      <c r="B4" s="1" t="s">
        <v>140</v>
      </c>
      <c r="D4" s="2" t="s">
        <v>141</v>
      </c>
      <c r="F4" s="2" t="s">
        <v>142</v>
      </c>
      <c r="H4" s="13" t="s">
        <v>143</v>
      </c>
      <c r="I4" s="13" t="s">
        <v>143</v>
      </c>
      <c r="J4" s="13" t="s">
        <v>144</v>
      </c>
      <c r="K4" s="13" t="s">
        <v>12</v>
      </c>
      <c r="L4" s="13" t="s">
        <v>12</v>
      </c>
      <c r="M4" s="13" t="s">
        <v>145</v>
      </c>
      <c r="N4" s="13" t="s">
        <v>12</v>
      </c>
      <c r="O4" s="13" t="s">
        <v>12</v>
      </c>
      <c r="P4" s="13" t="s">
        <v>145</v>
      </c>
      <c r="Q4" s="13" t="s">
        <v>145</v>
      </c>
      <c r="R4" s="13" t="s">
        <v>12</v>
      </c>
      <c r="S4" s="13" t="s">
        <v>146</v>
      </c>
      <c r="T4" s="13" t="s">
        <v>394</v>
      </c>
      <c r="U4" s="13" t="s">
        <v>357</v>
      </c>
      <c r="V4" s="13" t="s">
        <v>395</v>
      </c>
    </row>
    <row r="5" spans="2:22">
      <c r="B5" s="1" t="s">
        <v>147</v>
      </c>
      <c r="D5" s="2" t="s">
        <v>148</v>
      </c>
      <c r="F5" s="2" t="s">
        <v>149</v>
      </c>
      <c r="H5" s="13" t="s">
        <v>150</v>
      </c>
      <c r="I5" s="13" t="s">
        <v>150</v>
      </c>
      <c r="J5" s="13" t="s">
        <v>151</v>
      </c>
      <c r="K5" s="13"/>
      <c r="L5" s="13"/>
      <c r="M5" s="13" t="s">
        <v>150</v>
      </c>
      <c r="N5" s="13"/>
      <c r="O5" s="13"/>
      <c r="P5" s="13" t="s">
        <v>152</v>
      </c>
      <c r="Q5" s="13" t="s">
        <v>152</v>
      </c>
      <c r="R5" s="13"/>
      <c r="S5" s="13" t="s">
        <v>153</v>
      </c>
      <c r="T5" s="13"/>
      <c r="U5" s="13"/>
      <c r="V5" s="13" t="s">
        <v>396</v>
      </c>
    </row>
    <row r="6" spans="2:22">
      <c r="B6" s="1" t="s">
        <v>154</v>
      </c>
      <c r="D6" s="2" t="s">
        <v>155</v>
      </c>
      <c r="F6" s="2" t="s">
        <v>156</v>
      </c>
      <c r="H6" s="13" t="s">
        <v>157</v>
      </c>
      <c r="I6" s="13" t="s">
        <v>157</v>
      </c>
      <c r="J6" s="13" t="s">
        <v>158</v>
      </c>
      <c r="K6" s="13"/>
      <c r="L6" s="13"/>
      <c r="M6" s="13"/>
      <c r="N6" s="13"/>
      <c r="O6" s="13"/>
      <c r="P6" s="13"/>
      <c r="Q6" s="13"/>
      <c r="R6" s="13"/>
      <c r="S6" s="13"/>
      <c r="T6" s="13"/>
      <c r="U6" s="13"/>
      <c r="V6" s="13"/>
    </row>
    <row r="7" spans="2:22">
      <c r="B7" s="1" t="s">
        <v>159</v>
      </c>
      <c r="D7" s="2" t="s">
        <v>160</v>
      </c>
      <c r="F7" s="2" t="s">
        <v>161</v>
      </c>
      <c r="H7" s="13" t="s">
        <v>162</v>
      </c>
      <c r="I7" s="13" t="s">
        <v>162</v>
      </c>
      <c r="J7" s="13"/>
      <c r="K7" s="13"/>
      <c r="L7" s="13"/>
      <c r="M7" s="13"/>
      <c r="N7" s="13"/>
      <c r="O7" s="13"/>
      <c r="P7" s="13"/>
      <c r="Q7" s="13"/>
      <c r="R7" s="13"/>
      <c r="S7" s="13"/>
      <c r="T7" s="13"/>
      <c r="U7" s="13"/>
      <c r="V7" s="13"/>
    </row>
    <row r="8" spans="2:22">
      <c r="B8" s="1" t="s">
        <v>163</v>
      </c>
      <c r="F8" s="2" t="s">
        <v>164</v>
      </c>
      <c r="H8" s="13" t="s">
        <v>165</v>
      </c>
      <c r="I8" s="13"/>
      <c r="J8" s="13"/>
      <c r="K8" s="13"/>
      <c r="L8" s="13"/>
      <c r="M8" s="13"/>
      <c r="N8" s="13"/>
      <c r="O8" s="13"/>
      <c r="P8" s="13"/>
      <c r="Q8" s="13"/>
      <c r="R8" s="13"/>
      <c r="S8" s="13"/>
      <c r="T8" s="13"/>
      <c r="U8" s="13"/>
      <c r="V8" s="13"/>
    </row>
    <row r="9" spans="2:22">
      <c r="B9" s="1" t="s">
        <v>166</v>
      </c>
      <c r="F9" s="2" t="s">
        <v>167</v>
      </c>
      <c r="H9" s="1"/>
      <c r="I9" s="1"/>
      <c r="J9" s="1"/>
      <c r="K9" s="1"/>
    </row>
    <row r="10" spans="2:22">
      <c r="B10" s="1" t="s">
        <v>168</v>
      </c>
      <c r="F10" s="2" t="s">
        <v>169</v>
      </c>
      <c r="H10" s="1"/>
      <c r="I10" s="1"/>
      <c r="J10" s="1"/>
      <c r="K10" s="1"/>
    </row>
    <row r="11" spans="2:22">
      <c r="B11" s="1" t="s">
        <v>170</v>
      </c>
      <c r="H11" s="1"/>
      <c r="I11" s="1"/>
      <c r="J11" s="1"/>
      <c r="K11" s="1"/>
      <c r="T11" s="1" t="s">
        <v>171</v>
      </c>
    </row>
    <row r="12" spans="2:22">
      <c r="B12" s="1" t="s">
        <v>172</v>
      </c>
      <c r="H12" s="1"/>
      <c r="I12" s="1"/>
      <c r="J12" s="1"/>
      <c r="K12" s="1"/>
      <c r="T12" s="1" t="s">
        <v>173</v>
      </c>
    </row>
    <row r="13" spans="2:22">
      <c r="B13" s="1" t="s">
        <v>174</v>
      </c>
      <c r="H13" s="7"/>
      <c r="I13" s="9"/>
      <c r="J13" s="10"/>
      <c r="K13" s="10"/>
      <c r="L13" s="10"/>
      <c r="M13" s="10"/>
    </row>
    <row r="14" spans="2:22">
      <c r="B14" s="1" t="s">
        <v>175</v>
      </c>
      <c r="H14" s="7"/>
      <c r="I14" s="11"/>
      <c r="J14" s="8"/>
      <c r="K14" s="8"/>
      <c r="L14" s="8"/>
      <c r="M14" s="8"/>
    </row>
    <row r="15" spans="2:22">
      <c r="B15" s="20" t="s">
        <v>176</v>
      </c>
      <c r="H15" s="7"/>
      <c r="I15" s="11"/>
      <c r="J15" s="8"/>
      <c r="K15" s="8"/>
      <c r="L15" s="8"/>
      <c r="M15" s="8"/>
    </row>
    <row r="16" spans="2:22">
      <c r="B16" s="20" t="s">
        <v>397</v>
      </c>
      <c r="H16" s="7"/>
      <c r="I16" s="11"/>
      <c r="J16" s="8"/>
      <c r="K16" s="8"/>
      <c r="L16" s="8"/>
      <c r="M16" s="8"/>
    </row>
    <row r="17" spans="2:13">
      <c r="B17" s="20" t="s">
        <v>398</v>
      </c>
      <c r="H17" s="7"/>
      <c r="I17" s="11"/>
      <c r="J17" s="8"/>
      <c r="K17" s="8"/>
      <c r="L17" s="8"/>
      <c r="M17" s="8"/>
    </row>
    <row r="18" spans="2:13">
      <c r="B18" s="20" t="s">
        <v>399</v>
      </c>
      <c r="H18" s="7"/>
      <c r="I18" s="11"/>
      <c r="J18" s="8"/>
      <c r="K18" s="8"/>
      <c r="L18" s="8"/>
      <c r="M18" s="8"/>
    </row>
    <row r="19" spans="2:13">
      <c r="B19" s="20"/>
      <c r="H19" s="7"/>
      <c r="I19" s="11"/>
      <c r="J19" s="8"/>
      <c r="K19" s="8"/>
      <c r="L19" s="8"/>
      <c r="M19" s="8"/>
    </row>
    <row r="20" spans="2:13">
      <c r="H20" s="7"/>
      <c r="I20" s="11"/>
      <c r="J20" s="8"/>
      <c r="K20" s="8"/>
      <c r="L20" s="8"/>
      <c r="M20" s="8"/>
    </row>
    <row r="21" spans="2:13">
      <c r="H21" s="7"/>
      <c r="I21" s="11"/>
      <c r="J21" s="8"/>
      <c r="K21" s="8"/>
      <c r="L21" s="8"/>
      <c r="M21" s="8"/>
    </row>
    <row r="22" spans="2:13">
      <c r="B22" s="3" t="s">
        <v>177</v>
      </c>
      <c r="D22" s="4" t="s">
        <v>178</v>
      </c>
      <c r="H22" s="12" t="s">
        <v>179</v>
      </c>
      <c r="I22" s="13"/>
      <c r="J22" s="13"/>
      <c r="K22" s="13"/>
      <c r="L22" s="13"/>
      <c r="M22" s="13"/>
    </row>
    <row r="23" spans="2:13">
      <c r="H23" s="13"/>
      <c r="I23" s="13"/>
      <c r="J23" s="13"/>
      <c r="K23" s="13"/>
      <c r="L23" s="13"/>
      <c r="M23" s="13"/>
    </row>
    <row r="24" spans="2:13" ht="38.4">
      <c r="B24" s="1" t="s">
        <v>180</v>
      </c>
      <c r="C24" s="1" t="s">
        <v>181</v>
      </c>
      <c r="D24" s="2" t="s">
        <v>182</v>
      </c>
      <c r="H24" s="14"/>
      <c r="I24" s="15" t="s">
        <v>183</v>
      </c>
      <c r="J24" s="16" t="s">
        <v>184</v>
      </c>
      <c r="K24" s="16" t="s">
        <v>185</v>
      </c>
      <c r="L24" s="16" t="s">
        <v>186</v>
      </c>
      <c r="M24" s="16" t="s">
        <v>187</v>
      </c>
    </row>
    <row r="25" spans="2:13">
      <c r="B25" s="1" t="s">
        <v>188</v>
      </c>
      <c r="C25" s="1" t="s">
        <v>189</v>
      </c>
      <c r="D25" s="2" t="s">
        <v>190</v>
      </c>
      <c r="H25" s="14" t="s">
        <v>191</v>
      </c>
      <c r="I25" s="17" t="s">
        <v>192</v>
      </c>
      <c r="J25" s="18">
        <v>0.5</v>
      </c>
      <c r="K25" s="18" t="s">
        <v>193</v>
      </c>
      <c r="L25" s="18">
        <v>0.5</v>
      </c>
      <c r="M25" s="18">
        <v>1</v>
      </c>
    </row>
    <row r="26" spans="2:13">
      <c r="B26" s="1" t="s">
        <v>194</v>
      </c>
      <c r="C26" s="1" t="s">
        <v>195</v>
      </c>
      <c r="D26" s="2" t="s">
        <v>196</v>
      </c>
      <c r="H26" s="14" t="s">
        <v>197</v>
      </c>
      <c r="I26" s="17" t="s">
        <v>192</v>
      </c>
      <c r="J26" s="18">
        <v>0.75</v>
      </c>
      <c r="K26" s="18" t="s">
        <v>198</v>
      </c>
      <c r="L26" s="18">
        <v>0.5</v>
      </c>
      <c r="M26" s="18">
        <v>0.66666666666666663</v>
      </c>
    </row>
    <row r="27" spans="2:13">
      <c r="B27" s="1" t="s">
        <v>199</v>
      </c>
      <c r="C27" s="1" t="s">
        <v>200</v>
      </c>
      <c r="D27" s="2" t="s">
        <v>201</v>
      </c>
      <c r="H27" s="14" t="s">
        <v>202</v>
      </c>
      <c r="I27" s="17" t="s">
        <v>192</v>
      </c>
      <c r="J27" s="18">
        <v>0.33333333333333331</v>
      </c>
      <c r="K27" s="18" t="s">
        <v>198</v>
      </c>
      <c r="L27" s="18">
        <v>0.33333333333333331</v>
      </c>
      <c r="M27" s="18">
        <v>1</v>
      </c>
    </row>
    <row r="28" spans="2:13">
      <c r="B28" s="1" t="s">
        <v>203</v>
      </c>
      <c r="C28" s="1" t="s">
        <v>204</v>
      </c>
      <c r="D28" s="2" t="s">
        <v>205</v>
      </c>
      <c r="H28" s="14" t="s">
        <v>206</v>
      </c>
      <c r="I28" s="17" t="s">
        <v>207</v>
      </c>
      <c r="J28" s="18" t="s">
        <v>208</v>
      </c>
      <c r="K28" s="18" t="s">
        <v>198</v>
      </c>
      <c r="L28" s="18">
        <v>0.5</v>
      </c>
      <c r="M28" s="18">
        <v>0.5</v>
      </c>
    </row>
    <row r="29" spans="2:13">
      <c r="B29" s="1" t="s">
        <v>209</v>
      </c>
      <c r="C29" s="1" t="s">
        <v>210</v>
      </c>
      <c r="D29" s="2" t="s">
        <v>211</v>
      </c>
      <c r="H29" s="14" t="s">
        <v>212</v>
      </c>
      <c r="I29" s="17" t="s">
        <v>207</v>
      </c>
      <c r="J29" s="18" t="s">
        <v>208</v>
      </c>
      <c r="K29" s="18" t="s">
        <v>198</v>
      </c>
      <c r="L29" s="18">
        <v>0.5</v>
      </c>
      <c r="M29" s="18">
        <v>0.5</v>
      </c>
    </row>
    <row r="30" spans="2:13">
      <c r="B30" s="1" t="s">
        <v>213</v>
      </c>
      <c r="C30" s="1" t="s">
        <v>214</v>
      </c>
      <c r="D30" s="2" t="s">
        <v>215</v>
      </c>
      <c r="H30" s="14" t="s">
        <v>216</v>
      </c>
      <c r="I30" s="17" t="s">
        <v>217</v>
      </c>
      <c r="J30" s="18" t="s">
        <v>208</v>
      </c>
      <c r="K30" s="18" t="s">
        <v>198</v>
      </c>
      <c r="L30" s="18">
        <v>0.5</v>
      </c>
      <c r="M30" s="18">
        <v>0.5</v>
      </c>
    </row>
    <row r="31" spans="2:13">
      <c r="B31" s="1" t="s">
        <v>218</v>
      </c>
      <c r="C31" s="1" t="s">
        <v>219</v>
      </c>
      <c r="D31" s="2" t="s">
        <v>220</v>
      </c>
      <c r="H31" s="14" t="s">
        <v>221</v>
      </c>
      <c r="I31" s="17" t="s">
        <v>222</v>
      </c>
      <c r="J31" s="18">
        <v>0.66666666666666663</v>
      </c>
      <c r="K31" s="18" t="s">
        <v>198</v>
      </c>
      <c r="L31" s="18">
        <v>0.33333333333333331</v>
      </c>
      <c r="M31" s="18">
        <v>0.5</v>
      </c>
    </row>
    <row r="32" spans="2:13">
      <c r="B32" s="1" t="s">
        <v>223</v>
      </c>
      <c r="C32" s="1" t="s">
        <v>224</v>
      </c>
      <c r="D32" s="2" t="s">
        <v>225</v>
      </c>
      <c r="H32" s="14" t="s">
        <v>226</v>
      </c>
      <c r="I32" s="17" t="s">
        <v>222</v>
      </c>
      <c r="J32" s="18">
        <v>0.66666666666666663</v>
      </c>
      <c r="K32" s="18" t="s">
        <v>198</v>
      </c>
      <c r="L32" s="18">
        <v>0.33333333333333331</v>
      </c>
      <c r="M32" s="18">
        <v>0.5</v>
      </c>
    </row>
    <row r="33" spans="1:13">
      <c r="B33" s="1" t="s">
        <v>227</v>
      </c>
      <c r="D33" s="2" t="s">
        <v>228</v>
      </c>
      <c r="H33" s="14" t="s">
        <v>229</v>
      </c>
      <c r="I33" s="17" t="s">
        <v>192</v>
      </c>
      <c r="J33" s="18">
        <v>0.5</v>
      </c>
      <c r="K33" s="18" t="s">
        <v>198</v>
      </c>
      <c r="L33" s="18">
        <v>0.5</v>
      </c>
      <c r="M33" s="18">
        <v>1</v>
      </c>
    </row>
    <row r="34" spans="1:13">
      <c r="D34" s="2" t="s">
        <v>230</v>
      </c>
      <c r="H34" s="14" t="s">
        <v>231</v>
      </c>
      <c r="I34" s="17" t="s">
        <v>192</v>
      </c>
      <c r="J34" s="18">
        <v>0.5</v>
      </c>
      <c r="K34" s="18" t="s">
        <v>198</v>
      </c>
      <c r="L34" s="18">
        <v>0.5</v>
      </c>
      <c r="M34" s="18">
        <v>1</v>
      </c>
    </row>
    <row r="35" spans="1:13">
      <c r="D35" s="2" t="s">
        <v>232</v>
      </c>
      <c r="H35" s="14" t="s">
        <v>233</v>
      </c>
      <c r="I35" s="17" t="s">
        <v>192</v>
      </c>
      <c r="J35" s="18">
        <v>0.5</v>
      </c>
      <c r="K35" s="18" t="s">
        <v>198</v>
      </c>
      <c r="L35" s="18">
        <v>0.5</v>
      </c>
      <c r="M35" s="18">
        <v>1</v>
      </c>
    </row>
    <row r="36" spans="1:13">
      <c r="D36" s="2" t="s">
        <v>234</v>
      </c>
      <c r="H36" s="14" t="s">
        <v>235</v>
      </c>
      <c r="I36" s="17" t="s">
        <v>217</v>
      </c>
      <c r="J36" s="18" t="s">
        <v>208</v>
      </c>
      <c r="K36" s="18" t="s">
        <v>236</v>
      </c>
      <c r="L36" s="18" t="s">
        <v>208</v>
      </c>
      <c r="M36" s="18">
        <v>1</v>
      </c>
    </row>
    <row r="37" spans="1:13">
      <c r="D37" s="2" t="s">
        <v>237</v>
      </c>
      <c r="H37" s="14" t="s">
        <v>238</v>
      </c>
      <c r="I37" s="17" t="s">
        <v>192</v>
      </c>
      <c r="J37" s="18">
        <v>0.5</v>
      </c>
      <c r="K37" s="18" t="s">
        <v>198</v>
      </c>
      <c r="L37" s="18">
        <v>0.5</v>
      </c>
      <c r="M37" s="18">
        <v>1</v>
      </c>
    </row>
    <row r="38" spans="1:13">
      <c r="D38" s="2" t="s">
        <v>239</v>
      </c>
      <c r="H38" s="14" t="s">
        <v>243</v>
      </c>
      <c r="I38" s="17" t="s">
        <v>192</v>
      </c>
      <c r="J38" s="18">
        <v>0.33333333333333331</v>
      </c>
      <c r="K38" s="18" t="s">
        <v>198</v>
      </c>
      <c r="L38" s="18">
        <v>0.33333333333333331</v>
      </c>
      <c r="M38" s="18">
        <v>1</v>
      </c>
    </row>
    <row r="39" spans="1:13">
      <c r="D39" s="2" t="s">
        <v>241</v>
      </c>
      <c r="H39" s="14" t="s">
        <v>240</v>
      </c>
      <c r="I39" s="17" t="s">
        <v>222</v>
      </c>
      <c r="J39" s="18">
        <v>0.66666666666666663</v>
      </c>
      <c r="K39" s="18" t="s">
        <v>198</v>
      </c>
      <c r="L39" s="18">
        <v>0.33333333333333331</v>
      </c>
      <c r="M39" s="18">
        <v>0.5</v>
      </c>
    </row>
    <row r="40" spans="1:13">
      <c r="D40" s="2" t="s">
        <v>242</v>
      </c>
      <c r="H40" s="14" t="s">
        <v>11</v>
      </c>
      <c r="I40" s="17" t="s">
        <v>400</v>
      </c>
      <c r="J40" s="18" t="s">
        <v>120</v>
      </c>
      <c r="K40" s="18" t="s">
        <v>198</v>
      </c>
      <c r="L40" s="18">
        <v>0.5</v>
      </c>
      <c r="M40" s="18">
        <v>0.5</v>
      </c>
    </row>
    <row r="41" spans="1:13">
      <c r="D41" s="2" t="s">
        <v>244</v>
      </c>
      <c r="H41" s="1"/>
      <c r="I41" s="1"/>
      <c r="J41" s="1"/>
      <c r="K41" s="1"/>
    </row>
    <row r="42" spans="1:13">
      <c r="D42" s="2" t="s">
        <v>245</v>
      </c>
      <c r="H42" s="1"/>
      <c r="I42" s="1"/>
      <c r="J42" s="1"/>
      <c r="K42" s="1"/>
    </row>
    <row r="43" spans="1:13">
      <c r="D43" s="2" t="s">
        <v>246</v>
      </c>
      <c r="H43" s="1"/>
      <c r="I43" s="1"/>
      <c r="J43" s="1"/>
      <c r="K43" s="1"/>
    </row>
    <row r="44" spans="1:13">
      <c r="D44" s="2" t="s">
        <v>247</v>
      </c>
      <c r="H44" s="1"/>
      <c r="I44" s="1"/>
      <c r="J44" s="1"/>
      <c r="K44" s="1"/>
    </row>
    <row r="45" spans="1:13">
      <c r="D45" s="2" t="s">
        <v>248</v>
      </c>
      <c r="H45" s="1"/>
      <c r="I45" s="1"/>
      <c r="J45" s="1"/>
      <c r="K45" s="1"/>
    </row>
    <row r="46" spans="1:13">
      <c r="H46" s="1"/>
      <c r="I46" s="1"/>
      <c r="J46" s="1"/>
      <c r="K46" s="1"/>
    </row>
    <row r="47" spans="1:13">
      <c r="A47" s="1">
        <v>9</v>
      </c>
      <c r="B47" s="3" t="s">
        <v>249</v>
      </c>
      <c r="H47" s="1"/>
      <c r="I47" s="1"/>
      <c r="J47" s="1"/>
      <c r="K47" s="1"/>
    </row>
    <row r="48" spans="1:13">
      <c r="H48" s="1"/>
      <c r="I48" s="1"/>
      <c r="J48" s="1"/>
      <c r="K48" s="1"/>
    </row>
    <row r="49" spans="1:11" ht="39.6">
      <c r="B49" s="5" t="s">
        <v>250</v>
      </c>
      <c r="H49" s="1"/>
      <c r="I49" s="1"/>
      <c r="J49" s="1"/>
      <c r="K49" s="1"/>
    </row>
    <row r="50" spans="1:11" ht="26.4">
      <c r="B50" s="5" t="s">
        <v>251</v>
      </c>
      <c r="H50" s="1"/>
      <c r="I50" s="1"/>
      <c r="J50" s="1"/>
      <c r="K50" s="1"/>
    </row>
    <row r="51" spans="1:11">
      <c r="B51" s="5" t="s">
        <v>252</v>
      </c>
      <c r="H51" s="1"/>
      <c r="I51" s="1"/>
      <c r="J51" s="1"/>
      <c r="K51" s="1"/>
    </row>
    <row r="52" spans="1:11">
      <c r="B52" s="5" t="s">
        <v>253</v>
      </c>
      <c r="H52" s="1"/>
      <c r="I52" s="1"/>
      <c r="J52" s="1"/>
      <c r="K52" s="1"/>
    </row>
    <row r="53" spans="1:11">
      <c r="B53" s="5" t="s">
        <v>254</v>
      </c>
      <c r="H53" s="1"/>
      <c r="I53" s="1"/>
      <c r="J53" s="1"/>
      <c r="K53" s="1"/>
    </row>
    <row r="54" spans="1:11">
      <c r="B54" s="5" t="s">
        <v>255</v>
      </c>
      <c r="H54" s="1"/>
      <c r="I54" s="1"/>
      <c r="J54" s="1"/>
      <c r="K54" s="1"/>
    </row>
    <row r="55" spans="1:11">
      <c r="B55" s="5"/>
      <c r="H55" s="1"/>
      <c r="I55" s="1"/>
      <c r="J55" s="1"/>
      <c r="K55" s="1"/>
    </row>
    <row r="56" spans="1:11">
      <c r="B56" s="5"/>
      <c r="H56" s="1"/>
      <c r="I56" s="1"/>
      <c r="J56" s="1"/>
      <c r="K56" s="1"/>
    </row>
    <row r="57" spans="1:11">
      <c r="H57" s="1"/>
      <c r="I57" s="1"/>
      <c r="J57" s="1"/>
      <c r="K57" s="1"/>
    </row>
    <row r="58" spans="1:11">
      <c r="A58" s="1">
        <v>12</v>
      </c>
      <c r="B58" s="3" t="s">
        <v>256</v>
      </c>
      <c r="H58" s="1"/>
      <c r="I58" s="1"/>
      <c r="J58" s="1"/>
      <c r="K58" s="1"/>
    </row>
    <row r="59" spans="1:11">
      <c r="B59" s="1" t="s">
        <v>257</v>
      </c>
      <c r="H59" s="1"/>
      <c r="I59" s="1"/>
      <c r="J59" s="1"/>
      <c r="K59" s="1"/>
    </row>
    <row r="60" spans="1:11">
      <c r="B60" s="1" t="s">
        <v>258</v>
      </c>
      <c r="H60" s="1"/>
      <c r="I60" s="1"/>
      <c r="J60" s="1"/>
      <c r="K60" s="1"/>
    </row>
    <row r="61" spans="1:11">
      <c r="B61" s="1" t="s">
        <v>259</v>
      </c>
      <c r="H61" s="1"/>
      <c r="I61" s="1"/>
      <c r="J61" s="1"/>
      <c r="K61" s="1"/>
    </row>
    <row r="62" spans="1:11">
      <c r="H62" s="1"/>
      <c r="I62" s="1"/>
      <c r="J62" s="1"/>
      <c r="K62" s="1"/>
    </row>
    <row r="63" spans="1:11">
      <c r="B63" s="1" t="s">
        <v>260</v>
      </c>
      <c r="H63" s="1"/>
      <c r="I63" s="1"/>
      <c r="J63" s="1"/>
      <c r="K63" s="1"/>
    </row>
    <row r="64" spans="1:11">
      <c r="B64" s="1" t="s">
        <v>261</v>
      </c>
      <c r="C64" s="6">
        <v>378000</v>
      </c>
      <c r="H64" s="1"/>
      <c r="I64" s="1"/>
      <c r="J64" s="1"/>
      <c r="K64" s="1"/>
    </row>
    <row r="65" spans="2:11">
      <c r="B65" s="1" t="s">
        <v>262</v>
      </c>
      <c r="C65" s="6">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7D54A-D85B-4ABA-9C19-2E256787C8D0}">
  <ds:schemaRefs>
    <ds:schemaRef ds:uri="http://purl.org/dc/elements/1.1/"/>
    <ds:schemaRef ds:uri="http://schemas.microsoft.com/office/infopath/2007/PartnerControls"/>
    <ds:schemaRef ds:uri="http://www.w3.org/XML/1998/namespace"/>
    <ds:schemaRef ds:uri="fedbd109-94e1-4dab-9b5e-022f1758dbc5"/>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0BEE0E8-30FC-47BD-B82B-E29208A83D4B}">
  <ds:schemaRefs>
    <ds:schemaRef ds:uri="http://schemas.microsoft.com/sharepoint/v3/contenttype/forms"/>
  </ds:schemaRefs>
</ds:datastoreItem>
</file>

<file path=customXml/itemProps3.xml><?xml version="1.0" encoding="utf-8"?>
<ds:datastoreItem xmlns:ds="http://schemas.openxmlformats.org/officeDocument/2006/customXml" ds:itemID="{52DAAE26-4794-472B-BE3C-A37CA2BCA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26</vt:i4>
      </vt:variant>
    </vt:vector>
  </HeadingPairs>
  <TitlesOfParts>
    <vt:vector size="34" baseType="lpstr">
      <vt:lpstr>基本情報シート</vt:lpstr>
      <vt:lpstr>補助額</vt:lpstr>
      <vt:lpstr>（病室）様式2内訳</vt:lpstr>
      <vt:lpstr>（病室）様式3-16</vt:lpstr>
      <vt:lpstr>（病室以外）様式2内訳</vt:lpstr>
      <vt:lpstr>（病室以外）様式3-16</vt:lpstr>
      <vt:lpstr>大阪府作業用</vt:lpstr>
      <vt:lpstr>管理用（このシートは削除しないでください）</vt:lpstr>
      <vt:lpstr>'（病室）様式2内訳'!Print_Area</vt:lpstr>
      <vt:lpstr>'（病室）様式3-16'!Print_Area</vt:lpstr>
      <vt:lpstr>'（病室以外）様式2内訳'!Print_Area</vt:lpstr>
      <vt:lpstr>'（病室以外）様式3-16'!Print_Area</vt:lpstr>
      <vt:lpstr>'管理用（このシートは削除しないでください）'!Print_Area</vt:lpstr>
      <vt:lpstr>基本情報シート!Print_Area</vt:lpstr>
      <vt:lpstr>補助額!Print_Area</vt:lpstr>
      <vt:lpstr>'（病室）様式2内訳'!Print_Titles</vt:lpstr>
      <vt:lpstr>'（病室以外）様式2内訳'!Print_Titles</vt:lpstr>
      <vt:lpstr>'管理用（このシートは削除しないでください）'!へき地医療拠点病院施設整備事業</vt:lpstr>
      <vt:lpstr>'管理用（このシートは削除しないでください）'!へき地診療所施設整備事業</vt:lpstr>
      <vt:lpstr>'管理用（このシートは削除しないでください）'!へき地保健指導所施設整備事業</vt:lpstr>
      <vt:lpstr>'管理用（このシートは削除しないでください）'!医師臨床研修病院研修医環境整備事業</vt:lpstr>
      <vt:lpstr>'管理用（このシートは削除しないでください）'!院内感染対策施設整備事業</vt:lpstr>
      <vt:lpstr>'管理用（このシートは削除しないでください）'!過疎地域等特定診療所施設整備事業</vt:lpstr>
      <vt:lpstr>'管理用（このシートは削除しないでください）'!研修医のための研修施設整備事業</vt:lpstr>
      <vt:lpstr>'管理用（このシートは削除しないでください）'!産科医療機関施設整備事業</vt:lpstr>
      <vt:lpstr>'管理用（このシートは削除しないでください）'!死亡時画像診断システム施設整備事業</vt:lpstr>
      <vt:lpstr>新興感染症区分</vt:lpstr>
      <vt:lpstr>'管理用（このシートは削除しないでください）'!南海トラフ地震に係る津波避難対策緊急事業</vt:lpstr>
      <vt:lpstr>病室の感染対策に係る整備</vt:lpstr>
      <vt:lpstr>病室の感染対策に係る整備以外</vt:lpstr>
      <vt:lpstr>'管理用（このシートは削除しないでください）'!分娩取扱施設施設整備事業</vt:lpstr>
      <vt:lpstr>'管理用（このシートは削除しないでください）'!補助事業名</vt:lpstr>
      <vt:lpstr>'管理用（このシートは削除しないでください）'!離島等患者宿泊施設施設整備事業</vt:lpstr>
      <vt:lpstr>'管理用（このシートは削除しないでください）'!臨床研修病院施設整備事業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泉谷　美帆</cp:lastModifiedBy>
  <cp:revision/>
  <cp:lastPrinted>2025-03-28T00:31:42Z</cp:lastPrinted>
  <dcterms:created xsi:type="dcterms:W3CDTF">2000-07-04T04:40:42Z</dcterms:created>
  <dcterms:modified xsi:type="dcterms:W3CDTF">2025-04-08T07:18:48Z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