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E63EEAA1-643C-40A7-B7F7-A1644C644449}" xr6:coauthVersionLast="47" xr6:coauthVersionMax="47" xr10:uidLastSave="{00000000-0000-0000-0000-000000000000}"/>
  <workbookProtection workbookAlgorithmName="SHA-512" workbookHashValue="NMWs9ftjb/0BPJdYK2VfxBMbPptritw7oBH7dZmqsudAZ8W0KHcH1/L+dSrWG+P8hw5oD/0tcVPbH66ewYfe4A==" workbookSaltValue="IzO8bR5nVbhU/BDcB5/zmw==" workbookSpinCount="100000" lockStructure="1"/>
  <bookViews>
    <workbookView xWindow="-108" yWindow="-108" windowWidth="23256" windowHeight="14160" xr2:uid="{00000000-000D-0000-FFFF-FFFF00000000}"/>
  </bookViews>
  <sheets>
    <sheet name="基本情報シート" sheetId="11" r:id="rId1"/>
    <sheet name="補助額" sheetId="16" r:id="rId2"/>
    <sheet name="様式１-２１" sheetId="10" r:id="rId3"/>
    <sheet name="国）様式１-２１" sheetId="17" state="hidden" r:id="rId4"/>
    <sheet name="大阪府作業用" sheetId="12" state="hidden" r:id="rId5"/>
    <sheet name="Sheet1" sheetId="8" state="hidden" r:id="rId6"/>
  </sheets>
  <definedNames>
    <definedName name="_xlnm._FilterDatabase" localSheetId="0" hidden="1">基本情報シート!$A$1:$L$27</definedName>
    <definedName name="_xlnm.Print_Area" localSheetId="0">基本情報シート!$A$1:$H$27</definedName>
    <definedName name="_xlnm.Print_Area" localSheetId="3">'国）様式１-２１'!$A$1:$R$45</definedName>
    <definedName name="_xlnm.Print_Area" localSheetId="1">補助額!$A$1:$M$22</definedName>
    <definedName name="_xlnm.Print_Area" localSheetId="2">'様式１-２１'!$A$1:$T$46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0" l="1"/>
  <c r="A16" i="10"/>
  <c r="AO4" i="12"/>
  <c r="AL4" i="12"/>
  <c r="AI4" i="12"/>
  <c r="AF4" i="12" l="1"/>
  <c r="U22" i="10"/>
  <c r="V22" i="10" s="1"/>
  <c r="X22" i="10"/>
  <c r="A36" i="17" l="1"/>
  <c r="Q23" i="17"/>
  <c r="Q24" i="17"/>
  <c r="Q25" i="17"/>
  <c r="Q26" i="17"/>
  <c r="Q27" i="17"/>
  <c r="Q28" i="17"/>
  <c r="Q29" i="17"/>
  <c r="Q30" i="17"/>
  <c r="Q31" i="17"/>
  <c r="O23" i="17"/>
  <c r="O24" i="17"/>
  <c r="O25" i="17"/>
  <c r="O26" i="17"/>
  <c r="O27" i="17"/>
  <c r="O28" i="17"/>
  <c r="O29" i="17"/>
  <c r="O30" i="17"/>
  <c r="O31" i="17"/>
  <c r="K23" i="17"/>
  <c r="K24" i="17"/>
  <c r="K25" i="17"/>
  <c r="K26" i="17"/>
  <c r="M26" i="17" s="1"/>
  <c r="K27" i="17"/>
  <c r="K28" i="17"/>
  <c r="K29" i="17"/>
  <c r="M29" i="17" s="1"/>
  <c r="K30" i="17"/>
  <c r="K31" i="17"/>
  <c r="I23" i="17"/>
  <c r="I24" i="17"/>
  <c r="I25" i="17"/>
  <c r="I26" i="17"/>
  <c r="I27" i="17"/>
  <c r="I28" i="17"/>
  <c r="I29" i="17"/>
  <c r="I30" i="17"/>
  <c r="I31" i="17"/>
  <c r="M31" i="17" s="1"/>
  <c r="G23" i="17"/>
  <c r="G24" i="17"/>
  <c r="G25" i="17"/>
  <c r="G26" i="17"/>
  <c r="G27" i="17"/>
  <c r="G28" i="17"/>
  <c r="G29" i="17"/>
  <c r="G30" i="17"/>
  <c r="G31" i="17"/>
  <c r="E23" i="17"/>
  <c r="E24" i="17"/>
  <c r="E25" i="17"/>
  <c r="E26" i="17"/>
  <c r="E27" i="17"/>
  <c r="E28" i="17"/>
  <c r="E29" i="17"/>
  <c r="E30" i="17"/>
  <c r="E31" i="17"/>
  <c r="A23" i="17"/>
  <c r="A24" i="17"/>
  <c r="A25" i="17"/>
  <c r="A26" i="17"/>
  <c r="A27" i="17"/>
  <c r="A28" i="17"/>
  <c r="A29" i="17"/>
  <c r="A30" i="17"/>
  <c r="A31" i="17"/>
  <c r="Q22" i="17"/>
  <c r="O22" i="17"/>
  <c r="K22" i="17"/>
  <c r="I22" i="17"/>
  <c r="G22" i="17"/>
  <c r="E22" i="17"/>
  <c r="A22" i="17"/>
  <c r="C8" i="17"/>
  <c r="C6" i="17"/>
  <c r="C7" i="17"/>
  <c r="C5" i="17"/>
  <c r="M28" i="17"/>
  <c r="M27" i="17"/>
  <c r="M24" i="17" l="1"/>
  <c r="M23" i="17"/>
  <c r="M25" i="17"/>
  <c r="M30" i="17"/>
  <c r="M22" i="17"/>
  <c r="M32" i="17" s="1"/>
  <c r="AI23" i="10" l="1"/>
  <c r="AI24" i="10"/>
  <c r="AI25" i="10"/>
  <c r="AI26" i="10"/>
  <c r="AI27" i="10"/>
  <c r="AI28" i="10"/>
  <c r="AI29" i="10"/>
  <c r="AI30" i="10"/>
  <c r="AI31" i="10"/>
  <c r="AI22" i="10"/>
  <c r="Y22" i="10"/>
  <c r="A19" i="11"/>
  <c r="AA9" i="10" s="1"/>
  <c r="L4" i="16"/>
  <c r="Q21" i="11"/>
  <c r="Q20" i="11"/>
  <c r="R21" i="11" s="1"/>
  <c r="N10" i="16" s="1"/>
  <c r="A17" i="17" l="1"/>
  <c r="G16" i="10"/>
  <c r="A16" i="17"/>
  <c r="E22" i="11"/>
  <c r="Y26" i="10" l="1"/>
  <c r="Y23" i="10"/>
  <c r="Y24" i="10"/>
  <c r="Y25" i="10"/>
  <c r="Y27" i="10"/>
  <c r="Y28" i="10"/>
  <c r="Y29" i="10"/>
  <c r="Y30" i="10"/>
  <c r="Y31" i="10"/>
  <c r="X25" i="10" l="1"/>
  <c r="D18" i="16" l="1"/>
  <c r="B24" i="16" s="1"/>
  <c r="X23" i="10"/>
  <c r="X24" i="10"/>
  <c r="X26" i="10"/>
  <c r="X27" i="10"/>
  <c r="X28" i="10"/>
  <c r="X29" i="10"/>
  <c r="X30" i="10"/>
  <c r="X31" i="10"/>
  <c r="O22" i="10"/>
  <c r="V4" i="12"/>
  <c r="S4" i="12"/>
  <c r="R4" i="12"/>
  <c r="AE4" i="12"/>
  <c r="W22" i="10" l="1"/>
  <c r="C10" i="16"/>
  <c r="E10" i="16" s="1"/>
  <c r="B23" i="16"/>
  <c r="U27" i="10"/>
  <c r="V27" i="10" s="1"/>
  <c r="U28" i="10"/>
  <c r="V28" i="10" s="1"/>
  <c r="U29" i="10"/>
  <c r="V29" i="10" s="1"/>
  <c r="U30" i="10"/>
  <c r="V30" i="10" s="1"/>
  <c r="U31" i="10"/>
  <c r="V31" i="10" s="1"/>
  <c r="U25" i="10"/>
  <c r="V25" i="10" s="1"/>
  <c r="U24" i="10"/>
  <c r="V24" i="10" s="1"/>
  <c r="U23" i="10"/>
  <c r="V23" i="10" s="1"/>
  <c r="U26" i="10"/>
  <c r="V26" i="10" s="1"/>
  <c r="O25" i="10"/>
  <c r="C17" i="16" s="1"/>
  <c r="E17" i="16" s="1"/>
  <c r="O26" i="10"/>
  <c r="O27" i="10"/>
  <c r="W27" i="10" s="1"/>
  <c r="O28" i="10"/>
  <c r="W28" i="10" s="1"/>
  <c r="O29" i="10"/>
  <c r="W29" i="10" s="1"/>
  <c r="O30" i="10"/>
  <c r="W30" i="10" s="1"/>
  <c r="F14" i="16" l="1"/>
  <c r="I14" i="16" s="1"/>
  <c r="F12" i="16"/>
  <c r="I12" i="16" s="1"/>
  <c r="F13" i="16"/>
  <c r="I13" i="16" s="1"/>
  <c r="H16" i="16"/>
  <c r="F16" i="16"/>
  <c r="I16" i="16" s="1"/>
  <c r="H15" i="16"/>
  <c r="H13" i="16"/>
  <c r="H14" i="16"/>
  <c r="F15" i="16"/>
  <c r="I15" i="16" s="1"/>
  <c r="W26" i="10"/>
  <c r="O24" i="10"/>
  <c r="O23" i="10"/>
  <c r="C11" i="16" s="1"/>
  <c r="E11" i="16" s="1"/>
  <c r="O31" i="10"/>
  <c r="W31" i="10" s="1"/>
  <c r="W25" i="10"/>
  <c r="W24" i="10" l="1"/>
  <c r="H12" i="16" s="1"/>
  <c r="C12" i="16"/>
  <c r="E12" i="16" s="1"/>
  <c r="G16" i="16"/>
  <c r="K16" i="16"/>
  <c r="P16" i="16" s="1"/>
  <c r="J16" i="16"/>
  <c r="J13" i="16"/>
  <c r="K13" i="16"/>
  <c r="P13" i="16" s="1"/>
  <c r="G13" i="16"/>
  <c r="G15" i="16"/>
  <c r="J15" i="16"/>
  <c r="K15" i="16"/>
  <c r="P15" i="16" s="1"/>
  <c r="K14" i="16"/>
  <c r="P14" i="16" s="1"/>
  <c r="J14" i="16"/>
  <c r="G14" i="16"/>
  <c r="W23" i="10"/>
  <c r="O32" i="10"/>
  <c r="AR4" i="12"/>
  <c r="G12" i="16" l="1"/>
  <c r="J12" i="16"/>
  <c r="C18" i="16"/>
  <c r="E18" i="16"/>
  <c r="AD4" i="12"/>
  <c r="AC4" i="12"/>
  <c r="AB4" i="12"/>
  <c r="AA4" i="12"/>
  <c r="Z4" i="12"/>
  <c r="Y4" i="12"/>
  <c r="K12" i="16" l="1"/>
  <c r="P12" i="16" s="1"/>
  <c r="J4" i="11"/>
  <c r="G11" i="10"/>
  <c r="E11" i="17" s="1"/>
  <c r="N11" i="10"/>
  <c r="L11" i="17" s="1"/>
  <c r="X4" i="12"/>
  <c r="W4" i="12"/>
  <c r="U4" i="12"/>
  <c r="T4" i="12"/>
  <c r="P4" i="12"/>
  <c r="Q4" i="12"/>
  <c r="O4" i="12"/>
  <c r="N4" i="12"/>
  <c r="L4" i="12"/>
  <c r="M4" i="12"/>
  <c r="K4" i="12"/>
  <c r="J4" i="12"/>
  <c r="I4" i="12"/>
  <c r="H4" i="12"/>
  <c r="G4" i="12"/>
  <c r="F4" i="12"/>
  <c r="E4" i="12"/>
  <c r="D4" i="12"/>
  <c r="C4" i="12"/>
  <c r="B4" i="12"/>
  <c r="A4" i="12"/>
  <c r="L12" i="16" l="1"/>
  <c r="M12" i="16" s="1"/>
  <c r="AM4" i="12" s="1"/>
  <c r="A11" i="10"/>
  <c r="F10" i="16" l="1"/>
  <c r="F17" i="16"/>
  <c r="F11" i="16"/>
  <c r="H10" i="16"/>
  <c r="H17" i="16"/>
  <c r="K17" i="16" s="1"/>
  <c r="L17" i="16" s="1"/>
  <c r="M17" i="16" s="1"/>
  <c r="H11" i="16"/>
  <c r="AQ4" i="12"/>
  <c r="AN4" i="12"/>
  <c r="AH4" i="12"/>
  <c r="AK4" i="12"/>
  <c r="A11" i="17"/>
  <c r="G11" i="16" l="1"/>
  <c r="J11" i="16" s="1"/>
  <c r="I11" i="16"/>
  <c r="H18" i="16"/>
  <c r="I10" i="16"/>
  <c r="G10" i="16"/>
  <c r="J10" i="16" s="1"/>
  <c r="AP4" i="12"/>
  <c r="K11" i="16" l="1"/>
  <c r="L11" i="16" s="1"/>
  <c r="M11" i="16" s="1"/>
  <c r="AJ4" i="12" s="1"/>
  <c r="K10" i="16"/>
  <c r="L10" i="16" s="1"/>
  <c r="M10" i="16" s="1"/>
  <c r="AG4" i="12" s="1"/>
  <c r="L18" i="16" l="1"/>
  <c r="K18" i="16"/>
  <c r="M18"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0" authorId="0" shapeId="0" xr:uid="{A1326083-4029-4E75-B710-F4DDF78C4D93}">
      <text>
        <r>
          <rPr>
            <b/>
            <sz val="9"/>
            <color indexed="81"/>
            <rFont val="MS P ゴシック"/>
            <family val="3"/>
            <charset val="128"/>
          </rPr>
          <t>0円ではない場合
修正してください。
※本補助金の補助額ではありません。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5" authorId="0" shapeId="0" xr:uid="{8BB16FC7-AD17-4530-A6B0-1BE407249B05}">
      <text>
        <r>
          <rPr>
            <b/>
            <u/>
            <sz val="9"/>
            <color indexed="81"/>
            <rFont val="MS P ゴシック"/>
            <family val="3"/>
            <charset val="128"/>
          </rPr>
          <t>該当する項目に〇を選択</t>
        </r>
        <r>
          <rPr>
            <sz val="9"/>
            <color indexed="81"/>
            <rFont val="MS P ゴシック"/>
            <family val="3"/>
            <charset val="128"/>
          </rPr>
          <t xml:space="preserve">
（※複数選択可能）</t>
        </r>
      </text>
    </comment>
    <comment ref="Q20" authorId="0" shapeId="0" xr:uid="{D02BEF27-E44C-490B-980D-204B901DD66A}">
      <text>
        <r>
          <rPr>
            <sz val="9"/>
            <color indexed="81"/>
            <rFont val="MS P ゴシック"/>
            <family val="3"/>
            <charset val="128"/>
          </rPr>
          <t>設置する部屋を記入してください。
例：診療室、待合室</t>
        </r>
      </text>
    </comment>
    <comment ref="I22" authorId="0" shapeId="0" xr:uid="{149A1A98-E80B-4952-97EC-D560CBE92179}">
      <text>
        <r>
          <rPr>
            <sz val="9"/>
            <color indexed="81"/>
            <rFont val="MS P ゴシック"/>
            <family val="3"/>
            <charset val="128"/>
          </rPr>
          <t>幅00×奥行00×高さ00mmなど</t>
        </r>
      </text>
    </comment>
    <comment ref="S22" authorId="0" shapeId="0" xr:uid="{B7E799AD-45C7-47C1-9FC7-E05EF76D324F}">
      <text>
        <r>
          <rPr>
            <sz val="9"/>
            <color indexed="81"/>
            <rFont val="MS P ゴシック"/>
            <family val="3"/>
            <charset val="128"/>
          </rPr>
          <t>現在所有していない場合は「１新規」
現在所有している場合は「２増設」
※整備の様態について、「２増設」でも補助対象です。
（虚偽の報告は補助の交付要領第14条の対象となります。）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Q1" authorId="0" shapeId="0" xr:uid="{0F8A1FA5-EC73-421C-B440-A0744273B2B3}">
      <text>
        <r>
          <rPr>
            <b/>
            <sz val="9"/>
            <color indexed="81"/>
            <rFont val="ＭＳ Ｐゴシック"/>
            <family val="3"/>
            <charset val="128"/>
          </rPr>
          <t>プルダウンから選択</t>
        </r>
      </text>
    </comment>
    <comment ref="C5" authorId="0" shapeId="0" xr:uid="{89001A1D-D3E5-4ADF-8887-EA9868030A6E}">
      <text>
        <r>
          <rPr>
            <b/>
            <u/>
            <sz val="9"/>
            <color indexed="81"/>
            <rFont val="MS P ゴシック"/>
            <family val="3"/>
            <charset val="128"/>
          </rPr>
          <t>該当する項目に〇を選択</t>
        </r>
        <r>
          <rPr>
            <sz val="9"/>
            <color indexed="81"/>
            <rFont val="MS P ゴシック"/>
            <family val="3"/>
            <charset val="128"/>
          </rPr>
          <t xml:space="preserve">
（※複数選択可能）</t>
        </r>
      </text>
    </comment>
    <comment ref="Q5" authorId="0" shapeId="0" xr:uid="{EFD52780-2768-4162-AC6B-4C7E4819CC3B}">
      <text>
        <r>
          <rPr>
            <b/>
            <sz val="9"/>
            <color indexed="81"/>
            <rFont val="ＭＳ Ｐゴシック"/>
            <family val="3"/>
            <charset val="128"/>
          </rPr>
          <t>プルダウンから選択</t>
        </r>
      </text>
    </comment>
    <comment ref="Q22" authorId="0" shapeId="0" xr:uid="{BF89999B-90A1-4D7E-9024-79D6242FB336}">
      <text>
        <r>
          <rPr>
            <b/>
            <sz val="9"/>
            <color indexed="81"/>
            <rFont val="ＭＳ Ｐゴシック"/>
            <family val="3"/>
            <charset val="128"/>
          </rPr>
          <t>プルダウンから選択</t>
        </r>
      </text>
    </comment>
  </commentList>
</comments>
</file>

<file path=xl/sharedStrings.xml><?xml version="1.0" encoding="utf-8"?>
<sst xmlns="http://schemas.openxmlformats.org/spreadsheetml/2006/main" count="327" uniqueCount="226">
  <si>
    <t>事業区分</t>
    <rPh sb="0" eb="2">
      <t>ジギョウ</t>
    </rPh>
    <rPh sb="2" eb="4">
      <t>クブン</t>
    </rPh>
    <phoneticPr fontId="1"/>
  </si>
  <si>
    <t>団体名（開設者）</t>
    <rPh sb="0" eb="2">
      <t>ダンタイ</t>
    </rPh>
    <rPh sb="2" eb="3">
      <t>メイ</t>
    </rPh>
    <rPh sb="4" eb="7">
      <t>カイセツシャ</t>
    </rPh>
    <phoneticPr fontId="1"/>
  </si>
  <si>
    <t>年度</t>
    <rPh sb="0" eb="2">
      <t>ネンド</t>
    </rPh>
    <phoneticPr fontId="1"/>
  </si>
  <si>
    <t>品目</t>
    <rPh sb="0" eb="2">
      <t>ヒンモク</t>
    </rPh>
    <phoneticPr fontId="1"/>
  </si>
  <si>
    <t>規格</t>
    <rPh sb="0" eb="2">
      <t>キカク</t>
    </rPh>
    <phoneticPr fontId="1"/>
  </si>
  <si>
    <t>数量</t>
    <rPh sb="0" eb="2">
      <t>スウリョウ</t>
    </rPh>
    <phoneticPr fontId="1"/>
  </si>
  <si>
    <t>設置場所</t>
    <rPh sb="0" eb="2">
      <t>セッチ</t>
    </rPh>
    <rPh sb="2" eb="4">
      <t>バショ</t>
    </rPh>
    <phoneticPr fontId="1"/>
  </si>
  <si>
    <t>整備の様態</t>
    <rPh sb="0" eb="2">
      <t>セイビ</t>
    </rPh>
    <rPh sb="3" eb="5">
      <t>ヨウタイ</t>
    </rPh>
    <phoneticPr fontId="1"/>
  </si>
  <si>
    <t>施設名</t>
    <rPh sb="0" eb="2">
      <t>シセツ</t>
    </rPh>
    <rPh sb="2" eb="3">
      <t>メイ</t>
    </rPh>
    <phoneticPr fontId="1"/>
  </si>
  <si>
    <t>円</t>
    <rPh sb="0" eb="1">
      <t>エン</t>
    </rPh>
    <phoneticPr fontId="1"/>
  </si>
  <si>
    <t>種目</t>
    <rPh sb="0" eb="2">
      <t>シュモク</t>
    </rPh>
    <phoneticPr fontId="1"/>
  </si>
  <si>
    <t>所在地</t>
    <phoneticPr fontId="1"/>
  </si>
  <si>
    <t>メーカー</t>
    <phoneticPr fontId="1"/>
  </si>
  <si>
    <t>（記入上の注意）</t>
    <rPh sb="1" eb="3">
      <t>キニュウ</t>
    </rPh>
    <rPh sb="3" eb="4">
      <t>ジョウ</t>
    </rPh>
    <rPh sb="5" eb="7">
      <t>チュウイ</t>
    </rPh>
    <phoneticPr fontId="1"/>
  </si>
  <si>
    <t>合計</t>
    <rPh sb="0" eb="2">
      <t>ゴウケイ</t>
    </rPh>
    <phoneticPr fontId="1"/>
  </si>
  <si>
    <t>単価
（税込）</t>
    <rPh sb="0" eb="2">
      <t>タンカ</t>
    </rPh>
    <rPh sb="4" eb="6">
      <t>ゼイコミ</t>
    </rPh>
    <phoneticPr fontId="1"/>
  </si>
  <si>
    <t>金額
（税込）</t>
    <rPh sb="0" eb="2">
      <t>キンガク</t>
    </rPh>
    <rPh sb="4" eb="6">
      <t>ゼイコミ</t>
    </rPh>
    <phoneticPr fontId="1"/>
  </si>
  <si>
    <t>設備整備事業概要</t>
    <rPh sb="0" eb="2">
      <t>セツビ</t>
    </rPh>
    <rPh sb="2" eb="4">
      <t>セイビ</t>
    </rPh>
    <rPh sb="4" eb="6">
      <t>ジギョウ</t>
    </rPh>
    <rPh sb="6" eb="8">
      <t>ガイヨウ</t>
    </rPh>
    <phoneticPr fontId="1"/>
  </si>
  <si>
    <t>１．設備整備内訳</t>
    <phoneticPr fontId="1"/>
  </si>
  <si>
    <t>設備整備を必要とする理由</t>
    <phoneticPr fontId="1"/>
  </si>
  <si>
    <t>都道府県：</t>
    <rPh sb="0" eb="4">
      <t>トドウフケン</t>
    </rPh>
    <phoneticPr fontId="1"/>
  </si>
  <si>
    <t>計画・実績</t>
    <rPh sb="0" eb="2">
      <t>ケイカク</t>
    </rPh>
    <rPh sb="3" eb="5">
      <t>ジッセキ</t>
    </rPh>
    <phoneticPr fontId="1"/>
  </si>
  <si>
    <t>01北海道</t>
  </si>
  <si>
    <t>02青森県</t>
  </si>
  <si>
    <t>03岩手県</t>
  </si>
  <si>
    <t>04宮城県</t>
  </si>
  <si>
    <t>05秋田県</t>
  </si>
  <si>
    <t>06山形県</t>
  </si>
  <si>
    <t>07福島県</t>
  </si>
  <si>
    <t>08茨城県</t>
  </si>
  <si>
    <t>09栃木県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</si>
  <si>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</si>
  <si>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</si>
  <si>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</si>
  <si>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</si>
  <si>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</si>
  <si>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</si>
  <si>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</si>
  <si>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</si>
  <si>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</si>
  <si>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</si>
  <si>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</si>
  <si>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</si>
  <si>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</si>
  <si>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</si>
  <si>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</si>
  <si>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</si>
  <si>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</si>
  <si>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</si>
  <si>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</si>
  <si>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</si>
  <si>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</si>
  <si>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</si>
  <si>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</si>
  <si>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</si>
  <si>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</si>
  <si>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</si>
  <si>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</si>
  <si>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</si>
  <si>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</si>
  <si>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</si>
  <si>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</si>
  <si>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</si>
  <si>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</si>
  <si>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</si>
  <si>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</si>
  <si>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</si>
  <si>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</si>
  <si>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</si>
  <si>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新興感染症対応力強化事業（協定締結医療機関設備整備事業）</t>
    <rPh sb="0" eb="2">
      <t>シンコウ</t>
    </rPh>
    <rPh sb="2" eb="5">
      <t>カンセンショウ</t>
    </rPh>
    <rPh sb="5" eb="8">
      <t>タイオウリョク</t>
    </rPh>
    <rPh sb="8" eb="10">
      <t>キョウカ</t>
    </rPh>
    <rPh sb="10" eb="12">
      <t>ジギョウ</t>
    </rPh>
    <rPh sb="13" eb="15">
      <t>キョウテイ</t>
    </rPh>
    <rPh sb="15" eb="17">
      <t>テイケツ</t>
    </rPh>
    <rPh sb="17" eb="19">
      <t>イリョウ</t>
    </rPh>
    <rPh sb="19" eb="21">
      <t>キカン</t>
    </rPh>
    <rPh sb="21" eb="23">
      <t>セツビ</t>
    </rPh>
    <rPh sb="23" eb="25">
      <t>セイビ</t>
    </rPh>
    <rPh sb="25" eb="27">
      <t>ジギョウ</t>
    </rPh>
    <phoneticPr fontId="1"/>
  </si>
  <si>
    <t xml:space="preserve">様式１-21 </t>
    <phoneticPr fontId="1"/>
  </si>
  <si>
    <t>協定締結済み</t>
    <rPh sb="0" eb="2">
      <t>キョウテイ</t>
    </rPh>
    <rPh sb="2" eb="4">
      <t>テイケツ</t>
    </rPh>
    <rPh sb="4" eb="5">
      <t>ズ</t>
    </rPh>
    <phoneticPr fontId="1"/>
  </si>
  <si>
    <t>１．感染症法に基づく医療措置協定の締結状況（該当する項目に○を選択）</t>
    <rPh sb="2" eb="6">
      <t>カンセンショウホウ</t>
    </rPh>
    <rPh sb="7" eb="8">
      <t>モト</t>
    </rPh>
    <rPh sb="10" eb="12">
      <t>イリョウ</t>
    </rPh>
    <rPh sb="12" eb="14">
      <t>ソチ</t>
    </rPh>
    <rPh sb="14" eb="16">
      <t>キョウテイ</t>
    </rPh>
    <rPh sb="17" eb="19">
      <t>テイケツ</t>
    </rPh>
    <rPh sb="19" eb="21">
      <t>ジョウキョウ</t>
    </rPh>
    <rPh sb="22" eb="24">
      <t>ガイトウ</t>
    </rPh>
    <rPh sb="26" eb="28">
      <t>コウモク</t>
    </rPh>
    <rPh sb="31" eb="33">
      <t>センタク</t>
    </rPh>
    <phoneticPr fontId="1"/>
  </si>
  <si>
    <t>病床確保（法第36条の２第１項第１号）</t>
    <rPh sb="0" eb="2">
      <t>ビョウショウ</t>
    </rPh>
    <rPh sb="2" eb="4">
      <t>カクホ</t>
    </rPh>
    <rPh sb="5" eb="6">
      <t>ホウ</t>
    </rPh>
    <rPh sb="6" eb="7">
      <t>ダイ</t>
    </rPh>
    <rPh sb="9" eb="10">
      <t>ジョウ</t>
    </rPh>
    <rPh sb="12" eb="13">
      <t>ダイ</t>
    </rPh>
    <rPh sb="14" eb="15">
      <t>コウ</t>
    </rPh>
    <rPh sb="15" eb="16">
      <t>ダイ</t>
    </rPh>
    <rPh sb="17" eb="18">
      <t>ゴウ</t>
    </rPh>
    <phoneticPr fontId="1"/>
  </si>
  <si>
    <t>発熱外来（法第36条の２第１項第２号）</t>
    <rPh sb="0" eb="2">
      <t>ハツネツ</t>
    </rPh>
    <rPh sb="2" eb="4">
      <t>ガイライ</t>
    </rPh>
    <phoneticPr fontId="1"/>
  </si>
  <si>
    <t>２．設備整備内訳</t>
    <rPh sb="2" eb="4">
      <t>セツビ</t>
    </rPh>
    <rPh sb="4" eb="6">
      <t>セイビ</t>
    </rPh>
    <rPh sb="6" eb="8">
      <t>ウチワケ</t>
    </rPh>
    <phoneticPr fontId="1"/>
  </si>
  <si>
    <t>３. 整備事業の必要性（具体的に記入すること）</t>
    <rPh sb="3" eb="5">
      <t>セイビ</t>
    </rPh>
    <rPh sb="5" eb="7">
      <t>ジギョウ</t>
    </rPh>
    <rPh sb="8" eb="11">
      <t>ヒツヨウセイ</t>
    </rPh>
    <rPh sb="12" eb="15">
      <t>グタイテキ</t>
    </rPh>
    <rPh sb="16" eb="18">
      <t>キニュウ</t>
    </rPh>
    <phoneticPr fontId="1"/>
  </si>
  <si>
    <t>簡易陰圧装置</t>
  </si>
  <si>
    <t>簡易ベッド</t>
  </si>
  <si>
    <t>検査機器（PCR検査装置）</t>
  </si>
  <si>
    <t>【基本情報シート】</t>
    <phoneticPr fontId="12"/>
  </si>
  <si>
    <t>令和</t>
    <rPh sb="0" eb="2">
      <t>レイワ</t>
    </rPh>
    <phoneticPr fontId="13"/>
  </si>
  <si>
    <t>年</t>
    <phoneticPr fontId="12"/>
  </si>
  <si>
    <t>月</t>
    <rPh sb="0" eb="1">
      <t>ガツ</t>
    </rPh>
    <phoneticPr fontId="13"/>
  </si>
  <si>
    <t>日</t>
    <rPh sb="0" eb="1">
      <t>ニチ</t>
    </rPh>
    <phoneticPr fontId="13"/>
  </si>
  <si>
    <t>〒</t>
    <phoneticPr fontId="13"/>
  </si>
  <si>
    <t>-</t>
    <phoneticPr fontId="12"/>
  </si>
  <si>
    <t>大阪府</t>
    <rPh sb="0" eb="3">
      <t>オオサカフ</t>
    </rPh>
    <phoneticPr fontId="12"/>
  </si>
  <si>
    <t>フリガナ</t>
    <phoneticPr fontId="12"/>
  </si>
  <si>
    <t>医療機関所在地</t>
    <rPh sb="0" eb="2">
      <t>イリョウ</t>
    </rPh>
    <rPh sb="2" eb="4">
      <t>キカン</t>
    </rPh>
    <rPh sb="4" eb="7">
      <t>ショザイチ</t>
    </rPh>
    <phoneticPr fontId="13"/>
  </si>
  <si>
    <t>医療機関名</t>
    <rPh sb="0" eb="2">
      <t>イリョウ</t>
    </rPh>
    <rPh sb="2" eb="4">
      <t>キカン</t>
    </rPh>
    <rPh sb="4" eb="5">
      <t>メイ</t>
    </rPh>
    <phoneticPr fontId="13"/>
  </si>
  <si>
    <t>担当者(職)</t>
    <rPh sb="0" eb="3">
      <t>タントウシャ</t>
    </rPh>
    <rPh sb="4" eb="5">
      <t>ショク</t>
    </rPh>
    <phoneticPr fontId="13"/>
  </si>
  <si>
    <t>担当者連絡先(ＴＥＬ)</t>
    <rPh sb="0" eb="3">
      <t>タントウシャ</t>
    </rPh>
    <rPh sb="3" eb="6">
      <t>レンラクサキ</t>
    </rPh>
    <phoneticPr fontId="13"/>
  </si>
  <si>
    <t>メールアドレス</t>
    <phoneticPr fontId="13"/>
  </si>
  <si>
    <t>提出日</t>
    <rPh sb="0" eb="2">
      <t>テイシュツ</t>
    </rPh>
    <rPh sb="2" eb="3">
      <t>ビ</t>
    </rPh>
    <phoneticPr fontId="13"/>
  </si>
  <si>
    <t>事業開始予定日</t>
  </si>
  <si>
    <t>事業終了予定日</t>
  </si>
  <si>
    <t>■基本情報</t>
    <rPh sb="1" eb="3">
      <t>キホン</t>
    </rPh>
    <rPh sb="3" eb="5">
      <t>ジョウホウ</t>
    </rPh>
    <phoneticPr fontId="13"/>
  </si>
  <si>
    <t>年</t>
    <rPh sb="0" eb="1">
      <t>トシ</t>
    </rPh>
    <phoneticPr fontId="12"/>
  </si>
  <si>
    <t>月</t>
    <rPh sb="0" eb="1">
      <t>ツキ</t>
    </rPh>
    <phoneticPr fontId="12"/>
  </si>
  <si>
    <t>日</t>
    <rPh sb="0" eb="1">
      <t>ジツ</t>
    </rPh>
    <phoneticPr fontId="12"/>
  </si>
  <si>
    <t>申請</t>
    <rPh sb="0" eb="2">
      <t>シンセイ</t>
    </rPh>
    <phoneticPr fontId="12"/>
  </si>
  <si>
    <t>事業開始予定日</t>
    <phoneticPr fontId="1"/>
  </si>
  <si>
    <t>事業終了予定日</t>
    <phoneticPr fontId="1"/>
  </si>
  <si>
    <t>法人所在地</t>
  </si>
  <si>
    <t>法人名</t>
  </si>
  <si>
    <t>医療機関所在地</t>
  </si>
  <si>
    <t>郵便番号</t>
    <rPh sb="0" eb="4">
      <t>ユウビンバンゴウ</t>
    </rPh>
    <phoneticPr fontId="1"/>
  </si>
  <si>
    <t>代表者(職)</t>
    <phoneticPr fontId="1"/>
  </si>
  <si>
    <t>代表者(氏名)</t>
    <rPh sb="4" eb="6">
      <t>シメイ</t>
    </rPh>
    <phoneticPr fontId="1"/>
  </si>
  <si>
    <t>保健医療機関番号</t>
  </si>
  <si>
    <t>担当者(職)</t>
    <rPh sb="0" eb="3">
      <t>タントウシャ</t>
    </rPh>
    <phoneticPr fontId="1"/>
  </si>
  <si>
    <t>担当者連絡先(ＴＥＬ)</t>
  </si>
  <si>
    <t>メールアドレス</t>
    <phoneticPr fontId="1"/>
  </si>
  <si>
    <t>フリガナ</t>
    <phoneticPr fontId="1"/>
  </si>
  <si>
    <t>医療機関名</t>
    <rPh sb="4" eb="5">
      <t>メイ</t>
    </rPh>
    <phoneticPr fontId="1"/>
  </si>
  <si>
    <t>1.事業計画書</t>
  </si>
  <si>
    <t>■計画内容</t>
    <rPh sb="1" eb="3">
      <t>ケイカク</t>
    </rPh>
    <rPh sb="3" eb="5">
      <t>ナイヨウ</t>
    </rPh>
    <phoneticPr fontId="13"/>
  </si>
  <si>
    <t>HEPAフィルター付き空気清浄機</t>
  </si>
  <si>
    <t>病床確保</t>
    <rPh sb="0" eb="2">
      <t>ビョウショウ</t>
    </rPh>
    <rPh sb="2" eb="4">
      <t>カクホ</t>
    </rPh>
    <phoneticPr fontId="1"/>
  </si>
  <si>
    <t>発熱外来</t>
    <rPh sb="0" eb="2">
      <t>ハツネツ</t>
    </rPh>
    <rPh sb="2" eb="4">
      <t>ガイライ</t>
    </rPh>
    <phoneticPr fontId="1"/>
  </si>
  <si>
    <t>締結状況</t>
    <phoneticPr fontId="1"/>
  </si>
  <si>
    <t>代表者氏名</t>
    <rPh sb="0" eb="2">
      <t>ダイヒョウ</t>
    </rPh>
    <rPh sb="2" eb="3">
      <t>シャ</t>
    </rPh>
    <rPh sb="3" eb="5">
      <t>シメイ</t>
    </rPh>
    <phoneticPr fontId="13"/>
  </si>
  <si>
    <t>担当者氏名</t>
    <rPh sb="0" eb="3">
      <t>タントウシャ</t>
    </rPh>
    <rPh sb="3" eb="5">
      <t>シメイ</t>
    </rPh>
    <phoneticPr fontId="13"/>
  </si>
  <si>
    <t>代表者(職)</t>
    <rPh sb="0" eb="3">
      <t>ダイヒョウシャ</t>
    </rPh>
    <rPh sb="4" eb="5">
      <t>ショク</t>
    </rPh>
    <phoneticPr fontId="13"/>
  </si>
  <si>
    <t>協定締結済み</t>
    <rPh sb="0" eb="4">
      <t>キョウテイテイケツ</t>
    </rPh>
    <rPh sb="4" eb="5">
      <t>ズ</t>
    </rPh>
    <phoneticPr fontId="1"/>
  </si>
  <si>
    <t>簡易陰圧装置</t>
    <rPh sb="0" eb="2">
      <t>カンイ</t>
    </rPh>
    <rPh sb="2" eb="4">
      <t>インアツ</t>
    </rPh>
    <rPh sb="4" eb="6">
      <t>ソウチ</t>
    </rPh>
    <phoneticPr fontId="1"/>
  </si>
  <si>
    <t>検査機器</t>
    <rPh sb="0" eb="4">
      <t>ケンサキキ</t>
    </rPh>
    <phoneticPr fontId="1"/>
  </si>
  <si>
    <t>簡易ベッド</t>
    <rPh sb="0" eb="2">
      <t>カンイ</t>
    </rPh>
    <phoneticPr fontId="1"/>
  </si>
  <si>
    <t>整備事業の必要性</t>
    <rPh sb="0" eb="2">
      <t>セイビ</t>
    </rPh>
    <rPh sb="2" eb="4">
      <t>ジギョウ</t>
    </rPh>
    <rPh sb="5" eb="7">
      <t>ヒツヨウ</t>
    </rPh>
    <rPh sb="7" eb="8">
      <t>セイ</t>
    </rPh>
    <phoneticPr fontId="1"/>
  </si>
  <si>
    <t>事業区分</t>
    <rPh sb="0" eb="4">
      <t>ジギョウクブン</t>
    </rPh>
    <phoneticPr fontId="13"/>
  </si>
  <si>
    <t>Ａ</t>
  </si>
  <si>
    <t>Ｂ</t>
  </si>
  <si>
    <t>Ａ－Ｂ＝Ｃ</t>
  </si>
  <si>
    <t>Ｄ</t>
  </si>
  <si>
    <t>Ｅ</t>
  </si>
  <si>
    <t>Ｆ</t>
  </si>
  <si>
    <t>Ｇ</t>
  </si>
  <si>
    <t>総事業費</t>
  </si>
  <si>
    <t>寄付金その他の収入額</t>
    <phoneticPr fontId="13"/>
  </si>
  <si>
    <t>差引事業費</t>
  </si>
  <si>
    <t>対象経費の支出予定額</t>
  </si>
  <si>
    <t>補助額</t>
    <phoneticPr fontId="13"/>
  </si>
  <si>
    <t>単価</t>
  </si>
  <si>
    <t>金額</t>
  </si>
  <si>
    <t>円</t>
  </si>
  <si>
    <t>（１）</t>
    <phoneticPr fontId="13"/>
  </si>
  <si>
    <t>計</t>
    <rPh sb="0" eb="1">
      <t>ケイ</t>
    </rPh>
    <phoneticPr fontId="13"/>
  </si>
  <si>
    <t>台</t>
    <rPh sb="0" eb="1">
      <t>ダイ</t>
    </rPh>
    <phoneticPr fontId="13"/>
  </si>
  <si>
    <t>台数</t>
    <rPh sb="0" eb="2">
      <t>ダイスウ</t>
    </rPh>
    <phoneticPr fontId="13"/>
  </si>
  <si>
    <t>簡易陰圧装置</t>
    <phoneticPr fontId="11"/>
  </si>
  <si>
    <t>（２）</t>
    <phoneticPr fontId="13"/>
  </si>
  <si>
    <t>（３）</t>
    <phoneticPr fontId="13"/>
  </si>
  <si>
    <t>（４）</t>
    <phoneticPr fontId="13"/>
  </si>
  <si>
    <t>※「選定額」欄は、(D)と(E)とを比較して少ない方の額。</t>
    <phoneticPr fontId="13"/>
  </si>
  <si>
    <t>※事業区分ごとに補助額を内示しているため、区分間の調整はできません。</t>
    <rPh sb="1" eb="3">
      <t>ジギョウ</t>
    </rPh>
    <rPh sb="3" eb="5">
      <t>クブン</t>
    </rPh>
    <rPh sb="8" eb="11">
      <t>ホジョガク</t>
    </rPh>
    <rPh sb="12" eb="14">
      <t>ナイジ</t>
    </rPh>
    <rPh sb="21" eb="23">
      <t>クブン</t>
    </rPh>
    <rPh sb="23" eb="24">
      <t>カン</t>
    </rPh>
    <rPh sb="25" eb="27">
      <t>チョウセイ</t>
    </rPh>
    <phoneticPr fontId="13"/>
  </si>
  <si>
    <t>選定額</t>
    <phoneticPr fontId="13"/>
  </si>
  <si>
    <t>簡易ベッド1</t>
    <phoneticPr fontId="1"/>
  </si>
  <si>
    <t>簡易ベッド2</t>
  </si>
  <si>
    <t>簡易ベッド3</t>
  </si>
  <si>
    <t>簡易ベッド4</t>
  </si>
  <si>
    <t>簡易ベッド5</t>
  </si>
  <si>
    <t>基準額</t>
    <rPh sb="0" eb="3">
      <t>キジュンガク</t>
    </rPh>
    <phoneticPr fontId="1"/>
  </si>
  <si>
    <t>DとEの少ない額</t>
    <rPh sb="4" eb="5">
      <t>スク</t>
    </rPh>
    <rPh sb="7" eb="8">
      <t>ガク</t>
    </rPh>
    <phoneticPr fontId="1"/>
  </si>
  <si>
    <t>送付先</t>
    <rPh sb="0" eb="2">
      <t>ソウフ</t>
    </rPh>
    <rPh sb="2" eb="3">
      <t>サキ</t>
    </rPh>
    <phoneticPr fontId="1"/>
  </si>
  <si>
    <t>HEPAフィルター付き空気清浄機</t>
    <phoneticPr fontId="1"/>
  </si>
  <si>
    <t>協定締結予定</t>
    <rPh sb="0" eb="2">
      <t>キョウテイ</t>
    </rPh>
    <rPh sb="2" eb="4">
      <t>テイケツ</t>
    </rPh>
    <rPh sb="4" eb="6">
      <t>ヨテイ</t>
    </rPh>
    <phoneticPr fontId="1"/>
  </si>
  <si>
    <t>　（１）「単価」欄は、事業計画時には見積書等の対象経費の実支出額を記入し、実績報告時には対象経費の実支出額を記入</t>
    <rPh sb="11" eb="13">
      <t>ジギョウ</t>
    </rPh>
    <rPh sb="13" eb="15">
      <t>ケイカク</t>
    </rPh>
    <rPh sb="15" eb="16">
      <t>ジ</t>
    </rPh>
    <rPh sb="18" eb="21">
      <t>ミツモリショ</t>
    </rPh>
    <rPh sb="21" eb="22">
      <t>トウ</t>
    </rPh>
    <rPh sb="23" eb="25">
      <t>タイショウ</t>
    </rPh>
    <rPh sb="25" eb="27">
      <t>ケイヒ</t>
    </rPh>
    <rPh sb="28" eb="29">
      <t>ジツ</t>
    </rPh>
    <rPh sb="29" eb="31">
      <t>シシュツ</t>
    </rPh>
    <rPh sb="31" eb="32">
      <t>ガク</t>
    </rPh>
    <rPh sb="33" eb="35">
      <t>キニュウ</t>
    </rPh>
    <rPh sb="37" eb="39">
      <t>ジッセキ</t>
    </rPh>
    <rPh sb="39" eb="41">
      <t>ホウコク</t>
    </rPh>
    <rPh sb="41" eb="42">
      <t>ジ</t>
    </rPh>
    <rPh sb="44" eb="46">
      <t>タイショウ</t>
    </rPh>
    <rPh sb="46" eb="48">
      <t>ケイヒ</t>
    </rPh>
    <rPh sb="49" eb="50">
      <t>ジツ</t>
    </rPh>
    <rPh sb="50" eb="52">
      <t>シシュツ</t>
    </rPh>
    <rPh sb="52" eb="53">
      <t>ガク</t>
    </rPh>
    <rPh sb="54" eb="56">
      <t>キニュウ</t>
    </rPh>
    <phoneticPr fontId="1"/>
  </si>
  <si>
    <t>　　　すること。</t>
    <phoneticPr fontId="1"/>
  </si>
  <si>
    <t>２．その他</t>
    <phoneticPr fontId="1"/>
  </si>
  <si>
    <t>　（１）寄付金その他の収入が発生する（した）場合は、金額の根拠となる資料を添付すること。</t>
    <rPh sb="4" eb="7">
      <t>キフキン</t>
    </rPh>
    <rPh sb="9" eb="10">
      <t>タ</t>
    </rPh>
    <rPh sb="11" eb="13">
      <t>シュウニュウ</t>
    </rPh>
    <rPh sb="14" eb="16">
      <t>ハッセイ</t>
    </rPh>
    <rPh sb="22" eb="24">
      <t>バアイ</t>
    </rPh>
    <rPh sb="26" eb="28">
      <t>キンガク</t>
    </rPh>
    <phoneticPr fontId="1"/>
  </si>
  <si>
    <t>担当者(氏名)</t>
    <rPh sb="0" eb="3">
      <t>タントウシャ</t>
    </rPh>
    <phoneticPr fontId="1"/>
  </si>
  <si>
    <t>金額</t>
    <rPh sb="0" eb="2">
      <t>キンガク</t>
    </rPh>
    <phoneticPr fontId="1"/>
  </si>
  <si>
    <t>購入種目</t>
    <rPh sb="0" eb="4">
      <t>コウニュウシュモク</t>
    </rPh>
    <phoneticPr fontId="1"/>
  </si>
  <si>
    <t>病床確保</t>
    <rPh sb="0" eb="4">
      <t>ビョウショウカクホ</t>
    </rPh>
    <phoneticPr fontId="1"/>
  </si>
  <si>
    <t>流行初期期間</t>
    <rPh sb="0" eb="4">
      <t>リュウコウショキ</t>
    </rPh>
    <rPh sb="4" eb="6">
      <t>キカン</t>
    </rPh>
    <phoneticPr fontId="1"/>
  </si>
  <si>
    <t>流行初期期間経過後</t>
    <rPh sb="0" eb="6">
      <t>リュウコウショキキカン</t>
    </rPh>
    <rPh sb="6" eb="9">
      <t>ケイカゴ</t>
    </rPh>
    <phoneticPr fontId="1"/>
  </si>
  <si>
    <t>重症</t>
    <rPh sb="0" eb="2">
      <t>ジュウショウ</t>
    </rPh>
    <phoneticPr fontId="1"/>
  </si>
  <si>
    <t>軽症中等症</t>
    <rPh sb="0" eb="5">
      <t>ケイショウチュウトウショウ</t>
    </rPh>
    <phoneticPr fontId="1"/>
  </si>
  <si>
    <t>床</t>
    <rPh sb="0" eb="1">
      <t>ユカ</t>
    </rPh>
    <phoneticPr fontId="1"/>
  </si>
  <si>
    <t>検査機器（PCR検査装置）</t>
    <phoneticPr fontId="1"/>
  </si>
  <si>
    <t>←送付先を選択してください。</t>
    <rPh sb="1" eb="4">
      <t>ソウフサキ</t>
    </rPh>
    <rPh sb="5" eb="7">
      <t>センタク</t>
    </rPh>
    <phoneticPr fontId="1"/>
  </si>
  <si>
    <t>※「補助額」欄は、(C)と(F)とを比較して少ない方の額に補助率を乗じた額（千円未満切り捨て）</t>
    <rPh sb="2" eb="4">
      <t>ホジョ</t>
    </rPh>
    <phoneticPr fontId="13"/>
  </si>
  <si>
    <t>【補助額】</t>
    <rPh sb="1" eb="4">
      <t>ホジョガク</t>
    </rPh>
    <phoneticPr fontId="1"/>
  </si>
  <si>
    <t>（医療機関名）</t>
    <rPh sb="1" eb="5">
      <t>イリョウキカン</t>
    </rPh>
    <rPh sb="5" eb="6">
      <t>メイ</t>
    </rPh>
    <phoneticPr fontId="1"/>
  </si>
  <si>
    <t>内示前着工にご注意ください。</t>
  </si>
  <si>
    <t>　（『完了』とは、施工業者に対する支払を含むすべての事業を指します。）</t>
    <rPh sb="9" eb="11">
      <t>セコウ</t>
    </rPh>
    <rPh sb="11" eb="13">
      <t>ギョウシャ</t>
    </rPh>
    <rPh sb="14" eb="15">
      <t>タイ</t>
    </rPh>
    <rPh sb="20" eb="21">
      <t>フク</t>
    </rPh>
    <rPh sb="26" eb="28">
      <t>ジギョウ</t>
    </rPh>
    <rPh sb="29" eb="30">
      <t>サ</t>
    </rPh>
    <phoneticPr fontId="1"/>
  </si>
  <si>
    <t>協定締結状況</t>
    <rPh sb="0" eb="2">
      <t>キョウテイ</t>
    </rPh>
    <rPh sb="2" eb="4">
      <t>テイケツ</t>
    </rPh>
    <rPh sb="4" eb="6">
      <t>ジョウキョウ</t>
    </rPh>
    <phoneticPr fontId="1"/>
  </si>
  <si>
    <t>※着色セルへ入力してください。</t>
    <rPh sb="1" eb="3">
      <t>チャクショク</t>
    </rPh>
    <rPh sb="6" eb="8">
      <t>ニュウリョク</t>
    </rPh>
    <phoneticPr fontId="13"/>
  </si>
  <si>
    <t>　薄い色は必要な対象の事業者のみ入力必須です。</t>
    <rPh sb="1" eb="2">
      <t>ウス</t>
    </rPh>
    <rPh sb="3" eb="4">
      <t>イロ</t>
    </rPh>
    <rPh sb="5" eb="7">
      <t>ヒツヨウ</t>
    </rPh>
    <rPh sb="8" eb="10">
      <t>タイショウ</t>
    </rPh>
    <rPh sb="11" eb="14">
      <t>ジギョウシャ</t>
    </rPh>
    <rPh sb="16" eb="18">
      <t>ニュウリョク</t>
    </rPh>
    <rPh sb="18" eb="20">
      <t>ヒッス</t>
    </rPh>
    <phoneticPr fontId="1"/>
  </si>
  <si>
    <r>
      <t xml:space="preserve">送付先住所
</t>
    </r>
    <r>
      <rPr>
        <sz val="12"/>
        <color rgb="FFFF0000"/>
        <rFont val="ＭＳ ゴシック"/>
        <family val="3"/>
        <charset val="128"/>
      </rPr>
      <t>送付先がその他の場合のみ</t>
    </r>
    <rPh sb="0" eb="5">
      <t>ソウフサキジュウショ</t>
    </rPh>
    <phoneticPr fontId="13"/>
  </si>
  <si>
    <t>←送付先がその他の場合のみ入力してください。</t>
    <rPh sb="7" eb="8">
      <t>タ</t>
    </rPh>
    <rPh sb="9" eb="11">
      <t>バアイ</t>
    </rPh>
    <rPh sb="13" eb="15">
      <t>ニュウリョク</t>
    </rPh>
    <phoneticPr fontId="1"/>
  </si>
  <si>
    <t>←本補助金はメールでのやりとりを基本とします。</t>
    <rPh sb="1" eb="2">
      <t>ホン</t>
    </rPh>
    <rPh sb="2" eb="5">
      <t>ホジョキン</t>
    </rPh>
    <rPh sb="16" eb="18">
      <t>キホン</t>
    </rPh>
    <phoneticPr fontId="1"/>
  </si>
  <si>
    <t>←連絡が取りやすい連絡先を入力してください。</t>
    <rPh sb="1" eb="3">
      <t>レンラク</t>
    </rPh>
    <rPh sb="4" eb="5">
      <t>ト</t>
    </rPh>
    <rPh sb="9" eb="11">
      <t>レンラク</t>
    </rPh>
    <rPh sb="11" eb="12">
      <t>サキ</t>
    </rPh>
    <phoneticPr fontId="1"/>
  </si>
  <si>
    <t>法人所在地
個人の場合は入力不要</t>
    <rPh sb="0" eb="2">
      <t>ホウジン</t>
    </rPh>
    <rPh sb="2" eb="5">
      <t>ショザイチ</t>
    </rPh>
    <rPh sb="6" eb="8">
      <t>コジン</t>
    </rPh>
    <rPh sb="9" eb="11">
      <t>バアイ</t>
    </rPh>
    <rPh sb="14" eb="16">
      <t>フヨウ</t>
    </rPh>
    <phoneticPr fontId="13"/>
  </si>
  <si>
    <t>法人名
個人の場合は入力不要</t>
    <rPh sb="0" eb="2">
      <t>ホウジン</t>
    </rPh>
    <rPh sb="2" eb="3">
      <t>メイ</t>
    </rPh>
    <rPh sb="4" eb="6">
      <t>コジン</t>
    </rPh>
    <rPh sb="7" eb="9">
      <t>バアイ</t>
    </rPh>
    <rPh sb="12" eb="14">
      <t>フヨウ</t>
    </rPh>
    <phoneticPr fontId="13"/>
  </si>
  <si>
    <t>←271で始まる10桁の番号を入力してください。</t>
    <phoneticPr fontId="1"/>
  </si>
  <si>
    <t>➡</t>
    <phoneticPr fontId="1"/>
  </si>
  <si>
    <t>←貴院にとってなぜ必要となるのか、詳細を具体的に記載してください。</t>
    <rPh sb="17" eb="19">
      <t>ショウサイ</t>
    </rPh>
    <rPh sb="20" eb="23">
      <t>グタイテキ</t>
    </rPh>
    <rPh sb="24" eb="26">
      <t>キサイ</t>
    </rPh>
    <phoneticPr fontId="1"/>
  </si>
  <si>
    <t>基本情報に入力されている協定の締結状況では、以下の補助区分が対象です。</t>
    <rPh sb="0" eb="4">
      <t>キホンジョウホウ</t>
    </rPh>
    <rPh sb="5" eb="7">
      <t>ニュウリョク</t>
    </rPh>
    <rPh sb="12" eb="14">
      <t>キョウテイ</t>
    </rPh>
    <rPh sb="15" eb="17">
      <t>テイケツ</t>
    </rPh>
    <rPh sb="17" eb="19">
      <t>ジョウキョウ</t>
    </rPh>
    <rPh sb="22" eb="24">
      <t>イカ</t>
    </rPh>
    <rPh sb="25" eb="27">
      <t>ホジョ</t>
    </rPh>
    <rPh sb="27" eb="29">
      <t>クブン</t>
    </rPh>
    <rPh sb="30" eb="32">
      <t>タイショウ</t>
    </rPh>
    <phoneticPr fontId="1"/>
  </si>
  <si>
    <t>←区分の入力漏れにご注意ください。</t>
    <rPh sb="1" eb="3">
      <t>クブン</t>
    </rPh>
    <rPh sb="4" eb="6">
      <t>ニュウリョク</t>
    </rPh>
    <rPh sb="6" eb="7">
      <t>モ</t>
    </rPh>
    <rPh sb="10" eb="12">
      <t>チュウイ</t>
    </rPh>
    <phoneticPr fontId="1"/>
  </si>
  <si>
    <t>区分</t>
    <rPh sb="0" eb="2">
      <t>クブン</t>
    </rPh>
    <phoneticPr fontId="1"/>
  </si>
  <si>
    <t>←基本情報から転記されます</t>
    <rPh sb="7" eb="9">
      <t>テンキ</t>
    </rPh>
    <phoneticPr fontId="1"/>
  </si>
  <si>
    <t>空気清浄機</t>
    <rPh sb="0" eb="5">
      <t>クウキセイジョウキ</t>
    </rPh>
    <phoneticPr fontId="1"/>
  </si>
  <si>
    <r>
      <rPr>
        <sz val="9"/>
        <color rgb="FFFF0000"/>
        <rFont val="ＭＳ Ｐゴシック"/>
        <family val="3"/>
        <charset val="128"/>
      </rPr>
      <t>　※</t>
    </r>
    <r>
      <rPr>
        <u/>
        <sz val="9"/>
        <color rgb="FFFF0000"/>
        <rFont val="ＭＳ Ｐゴシック"/>
        <family val="3"/>
        <charset val="128"/>
      </rPr>
      <t>過去に本補助金及び新型コロナウイルス感染症対策として府から同種の補助金の交付を受けたことがある場合、同種の設備についての補助は受けられません。</t>
    </r>
    <rPh sb="2" eb="4">
      <t>カコ</t>
    </rPh>
    <rPh sb="5" eb="9">
      <t>ホンホジョキン</t>
    </rPh>
    <rPh sb="9" eb="10">
      <t>オヨ</t>
    </rPh>
    <rPh sb="11" eb="13">
      <t>シンガタ</t>
    </rPh>
    <rPh sb="20" eb="23">
      <t>カンセンショウ</t>
    </rPh>
    <rPh sb="23" eb="25">
      <t>タイサク</t>
    </rPh>
    <rPh sb="28" eb="29">
      <t>フ</t>
    </rPh>
    <rPh sb="31" eb="33">
      <t>ドウシュ</t>
    </rPh>
    <rPh sb="34" eb="36">
      <t>ホジョ</t>
    </rPh>
    <rPh sb="36" eb="37">
      <t>キン</t>
    </rPh>
    <rPh sb="38" eb="40">
      <t>コウフ</t>
    </rPh>
    <rPh sb="41" eb="42">
      <t>ウ</t>
    </rPh>
    <rPh sb="49" eb="51">
      <t>バアイ</t>
    </rPh>
    <rPh sb="52" eb="54">
      <t>ドウシュ</t>
    </rPh>
    <rPh sb="55" eb="57">
      <t>セツビ</t>
    </rPh>
    <rPh sb="62" eb="64">
      <t>ホジョ</t>
    </rPh>
    <rPh sb="65" eb="66">
      <t>ウ</t>
    </rPh>
    <phoneticPr fontId="13"/>
  </si>
  <si>
    <r>
      <rPr>
        <b/>
        <sz val="12"/>
        <color theme="1"/>
        <rFont val="ＭＳ ゴシック"/>
        <family val="3"/>
        <charset val="128"/>
      </rPr>
      <t>　</t>
    </r>
    <r>
      <rPr>
        <b/>
        <u/>
        <sz val="12"/>
        <color theme="1"/>
        <rFont val="ＭＳ ゴシック"/>
        <family val="3"/>
        <charset val="128"/>
      </rPr>
      <t>※機器の説明はカタログ等で確認するため、絶対に記載しないでください。</t>
    </r>
    <rPh sb="2" eb="4">
      <t>キキ</t>
    </rPh>
    <rPh sb="5" eb="7">
      <t>セツメイ</t>
    </rPh>
    <rPh sb="12" eb="13">
      <t>トウ</t>
    </rPh>
    <rPh sb="14" eb="16">
      <t>カクニン</t>
    </rPh>
    <rPh sb="21" eb="23">
      <t>ゼッタイ</t>
    </rPh>
    <rPh sb="24" eb="26">
      <t>キサイ</t>
    </rPh>
    <phoneticPr fontId="1"/>
  </si>
  <si>
    <t>○</t>
  </si>
  <si>
    <t>令和７年度</t>
    <rPh sb="0" eb="2">
      <t>レイワ</t>
    </rPh>
    <rPh sb="3" eb="5">
      <t>ネンド</t>
    </rPh>
    <phoneticPr fontId="1"/>
  </si>
  <si>
    <t>27大阪府</t>
    <phoneticPr fontId="1"/>
  </si>
  <si>
    <r>
      <t>←</t>
    </r>
    <r>
      <rPr>
        <b/>
        <u/>
        <sz val="14"/>
        <rFont val="ＭＳ ゴシック"/>
        <family val="3"/>
        <charset val="128"/>
      </rPr>
      <t>内示以降に着工する事業が対象</t>
    </r>
    <r>
      <rPr>
        <b/>
        <sz val="14"/>
        <color theme="1"/>
        <rFont val="ＭＳ ゴシック"/>
        <family val="3"/>
        <charset val="128"/>
      </rPr>
      <t>ですので、</t>
    </r>
    <r>
      <rPr>
        <b/>
        <sz val="18"/>
        <rFont val="ＭＳ ゴシック"/>
        <family val="3"/>
        <charset val="128"/>
      </rPr>
      <t>６月以降</t>
    </r>
    <r>
      <rPr>
        <b/>
        <sz val="14"/>
        <rFont val="ＭＳ ゴシック"/>
        <family val="3"/>
        <charset val="128"/>
      </rPr>
      <t>とし</t>
    </r>
    <r>
      <rPr>
        <b/>
        <sz val="14"/>
        <color theme="1"/>
        <rFont val="ＭＳ ゴシック"/>
        <family val="3"/>
        <charset val="128"/>
      </rPr>
      <t>てください。</t>
    </r>
    <rPh sb="1" eb="3">
      <t>ナイジ</t>
    </rPh>
    <rPh sb="3" eb="5">
      <t>イコウ</t>
    </rPh>
    <rPh sb="6" eb="8">
      <t>チャッコウ</t>
    </rPh>
    <rPh sb="10" eb="12">
      <t>ジギョウ</t>
    </rPh>
    <rPh sb="13" eb="15">
      <t>タイショウ</t>
    </rPh>
    <rPh sb="21" eb="22">
      <t>ガツ</t>
    </rPh>
    <rPh sb="22" eb="24">
      <t>イコウ</t>
    </rPh>
    <phoneticPr fontId="1"/>
  </si>
  <si>
    <t>保健医療機関番号
271から始まる10桁</t>
    <rPh sb="0" eb="6">
      <t>ホケンイリョウキカン</t>
    </rPh>
    <rPh sb="6" eb="8">
      <t>バンゴウ</t>
    </rPh>
    <rPh sb="14" eb="15">
      <t>ハジ</t>
    </rPh>
    <rPh sb="19" eb="20">
      <t>ケタ</t>
    </rPh>
    <phoneticPr fontId="12"/>
  </si>
  <si>
    <t>基準数量</t>
    <rPh sb="0" eb="4">
      <t>キジュンスウリョウ</t>
    </rPh>
    <phoneticPr fontId="1"/>
  </si>
  <si>
    <t>確保病床数が上限です</t>
    <rPh sb="0" eb="2">
      <t>カクホ</t>
    </rPh>
    <rPh sb="2" eb="5">
      <t>ビョウショウスウ</t>
    </rPh>
    <rPh sb="6" eb="8">
      <t>ジョウゲン</t>
    </rPh>
    <phoneticPr fontId="1"/>
  </si>
  <si>
    <t>１台が上限です</t>
    <rPh sb="1" eb="2">
      <t>ダイ</t>
    </rPh>
    <rPh sb="3" eb="5">
      <t>ジョウゲン</t>
    </rPh>
    <phoneticPr fontId="1"/>
  </si>
  <si>
    <t>検査機器</t>
    <phoneticPr fontId="1"/>
  </si>
  <si>
    <t>空気清浄機</t>
    <phoneticPr fontId="1"/>
  </si>
  <si>
    <t>検査機器</t>
    <phoneticPr fontId="13"/>
  </si>
  <si>
    <t>空気清浄機</t>
    <rPh sb="0" eb="2">
      <t>クウキ</t>
    </rPh>
    <phoneticPr fontId="13"/>
  </si>
  <si>
    <t>簡易ベッド</t>
    <phoneticPr fontId="1"/>
  </si>
  <si>
    <t>５台が上限です（１台１行で入力してください）</t>
    <rPh sb="1" eb="2">
      <t>ダイ</t>
    </rPh>
    <rPh sb="3" eb="5">
      <t>ジョウゲン</t>
    </rPh>
    <rPh sb="9" eb="10">
      <t>ダイ</t>
    </rPh>
    <rPh sb="11" eb="12">
      <t>ギョウ</t>
    </rPh>
    <rPh sb="13" eb="15">
      <t>ニュウリョク</t>
    </rPh>
    <phoneticPr fontId="1"/>
  </si>
  <si>
    <t>数量（実態）</t>
    <rPh sb="0" eb="2">
      <t>スウリョウ</t>
    </rPh>
    <rPh sb="3" eb="5">
      <t>ジッタイ</t>
    </rPh>
    <phoneticPr fontId="1"/>
  </si>
  <si>
    <t>補助額</t>
    <rPh sb="0" eb="3">
      <t>ホジョガク</t>
    </rPh>
    <phoneticPr fontId="1"/>
  </si>
  <si>
    <t>品名</t>
    <rPh sb="0" eb="2">
      <t>ヒンメイ</t>
    </rPh>
    <phoneticPr fontId="1"/>
  </si>
  <si>
    <t>-</t>
  </si>
  <si>
    <t>Dのうち、補助対象となる額</t>
    <rPh sb="5" eb="9">
      <t>ホジョタイショウ</t>
    </rPh>
    <rPh sb="12" eb="13">
      <t>ガク</t>
    </rPh>
    <phoneticPr fontId="1"/>
  </si>
  <si>
    <t>←令和８年２月末までに完了してください。</t>
    <rPh sb="1" eb="3">
      <t>レイワ</t>
    </rPh>
    <rPh sb="4" eb="5">
      <t>ネン</t>
    </rPh>
    <rPh sb="6" eb="7">
      <t>ガツ</t>
    </rPh>
    <rPh sb="7" eb="8">
      <t>マツ</t>
    </rPh>
    <rPh sb="11" eb="13">
      <t>カンリョウ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</si>
</sst>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000"/>
    <numFmt numFmtId="178" formatCode="#"/>
    <numFmt numFmtId="179" formatCode="#,##0;&quot;△ &quot;#,##0"/>
  </numFmts>
  <fonts count="45">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11"/>
      <color theme="1"/>
      <name val="ＭＳ Ｐゴシック"/>
      <family val="2"/>
      <scheme val="minor"/>
    </font>
    <font>
      <sz val="20"/>
      <color theme="1"/>
      <name val="ＭＳ ゴシック"/>
      <family val="3"/>
      <charset val="128"/>
    </font>
    <font>
      <b/>
      <sz val="9"/>
      <color indexed="81"/>
      <name val="ＭＳ Ｐゴシック"/>
      <family val="3"/>
      <charset val="128"/>
    </font>
    <font>
      <sz val="10"/>
      <color rgb="FFFF0000"/>
      <name val="ＭＳ ゴシック"/>
      <family val="3"/>
      <charset val="128"/>
    </font>
    <font>
      <sz val="14"/>
      <name val="ＭＳ ゴシック"/>
      <family val="3"/>
      <charset val="128"/>
    </font>
    <font>
      <sz val="10"/>
      <name val="ＭＳ ゴシック"/>
      <family val="3"/>
      <charset val="128"/>
    </font>
    <font>
      <sz val="9"/>
      <color indexed="81"/>
      <name val="MS P ゴシック"/>
      <family val="3"/>
      <charset val="128"/>
    </font>
    <font>
      <b/>
      <u/>
      <sz val="9"/>
      <color indexed="81"/>
      <name val="MS P ゴシック"/>
      <family val="3"/>
      <charset val="128"/>
    </font>
    <font>
      <sz val="11"/>
      <name val="ＭＳ Ｐゴシック"/>
      <family val="3"/>
      <charset val="128"/>
    </font>
    <font>
      <sz val="6"/>
      <name val="ＭＳ Ｐゴシック"/>
      <family val="2"/>
      <charset val="128"/>
      <scheme val="minor"/>
    </font>
    <font>
      <sz val="6"/>
      <name val="ＭＳ Ｐゴシック"/>
      <family val="3"/>
      <charset val="128"/>
    </font>
    <font>
      <u/>
      <sz val="11"/>
      <color theme="10"/>
      <name val="ＭＳ Ｐゴシック"/>
      <family val="2"/>
      <charset val="128"/>
      <scheme val="minor"/>
    </font>
    <font>
      <sz val="12"/>
      <name val="ＭＳ ゴシック"/>
      <family val="3"/>
      <charset val="128"/>
    </font>
    <font>
      <sz val="12"/>
      <color theme="1"/>
      <name val="ＭＳ ゴシック"/>
      <family val="3"/>
      <charset val="128"/>
    </font>
    <font>
      <sz val="12"/>
      <color rgb="FFFF0000"/>
      <name val="ＭＳ ゴシック"/>
      <family val="3"/>
      <charset val="128"/>
    </font>
    <font>
      <u/>
      <sz val="12"/>
      <color theme="10"/>
      <name val="ＭＳ ゴシック"/>
      <family val="3"/>
      <charset val="128"/>
    </font>
    <font>
      <sz val="10"/>
      <color theme="1"/>
      <name val="ＭＳ Ｐゴシック"/>
      <family val="2"/>
      <charset val="128"/>
      <scheme val="minor"/>
    </font>
    <font>
      <b/>
      <sz val="12"/>
      <color theme="1"/>
      <name val="ＭＳ ゴシック"/>
      <family val="3"/>
      <charset val="128"/>
    </font>
    <font>
      <sz val="11"/>
      <color theme="1"/>
      <name val="ＭＳ Ｐゴシック"/>
      <family val="3"/>
      <charset val="128"/>
      <scheme val="minor"/>
    </font>
    <font>
      <sz val="9"/>
      <name val="ＭＳ ゴシック"/>
      <family val="3"/>
      <charset val="128"/>
    </font>
    <font>
      <b/>
      <sz val="12"/>
      <name val="ＭＳ ゴシック"/>
      <family val="3"/>
      <charset val="128"/>
    </font>
    <font>
      <sz val="12"/>
      <color theme="1"/>
      <name val="ＭＳ Ｐゴシック"/>
      <family val="2"/>
      <scheme val="minor"/>
    </font>
    <font>
      <sz val="8.3000000000000007"/>
      <name val="ＭＳ ゴシック"/>
      <family val="3"/>
      <charset val="128"/>
    </font>
    <font>
      <sz val="10"/>
      <color theme="1"/>
      <name val="ＭＳ Ｐゴシック"/>
      <family val="3"/>
      <charset val="128"/>
      <scheme val="minor"/>
    </font>
    <font>
      <u/>
      <sz val="9"/>
      <color rgb="FFFF0000"/>
      <name val="ＭＳ Ｐゴシック"/>
      <family val="3"/>
      <charset val="128"/>
    </font>
    <font>
      <sz val="9"/>
      <color rgb="FFFF0000"/>
      <name val="ＭＳ Ｐゴシック"/>
      <family val="3"/>
      <charset val="128"/>
    </font>
    <font>
      <b/>
      <sz val="9"/>
      <color indexed="81"/>
      <name val="MS P ゴシック"/>
      <family val="3"/>
      <charset val="128"/>
    </font>
    <font>
      <sz val="6"/>
      <name val="ＭＳ ゴシック"/>
      <family val="3"/>
      <charset val="128"/>
    </font>
    <font>
      <b/>
      <u val="double"/>
      <sz val="12"/>
      <color rgb="FFFF0000"/>
      <name val="ＭＳ ゴシック"/>
      <family val="3"/>
      <charset val="128"/>
    </font>
    <font>
      <b/>
      <sz val="10"/>
      <name val="ＭＳ ゴシック"/>
      <family val="3"/>
      <charset val="128"/>
    </font>
    <font>
      <b/>
      <sz val="14"/>
      <name val="ＭＳ ゴシック"/>
      <family val="3"/>
      <charset val="128"/>
    </font>
    <font>
      <b/>
      <sz val="16"/>
      <name val="ＭＳ ゴシック"/>
      <family val="3"/>
      <charset val="128"/>
    </font>
    <font>
      <sz val="14"/>
      <color theme="1"/>
      <name val="ＭＳ ゴシック"/>
      <family val="3"/>
      <charset val="128"/>
    </font>
    <font>
      <b/>
      <sz val="14"/>
      <color theme="1"/>
      <name val="ＭＳ ゴシック"/>
      <family val="3"/>
      <charset val="128"/>
    </font>
    <font>
      <b/>
      <u/>
      <sz val="14"/>
      <name val="ＭＳ ゴシック"/>
      <family val="3"/>
      <charset val="128"/>
    </font>
    <font>
      <b/>
      <sz val="20"/>
      <name val="ＭＳ ゴシック"/>
      <family val="3"/>
      <charset val="128"/>
    </font>
    <font>
      <b/>
      <sz val="14"/>
      <color rgb="FFFF0000"/>
      <name val="ＭＳ ゴシック"/>
      <family val="3"/>
      <charset val="128"/>
    </font>
    <font>
      <b/>
      <sz val="18"/>
      <name val="ＭＳ ゴシック"/>
      <family val="3"/>
      <charset val="128"/>
    </font>
    <font>
      <b/>
      <sz val="11"/>
      <color theme="1"/>
      <name val="ＭＳ ゴシック"/>
      <family val="3"/>
      <charset val="128"/>
    </font>
    <font>
      <b/>
      <u/>
      <sz val="12"/>
      <color theme="1"/>
      <name val="ＭＳ ゴシック"/>
      <family val="3"/>
      <charset val="128"/>
    </font>
    <font>
      <sz val="12"/>
      <color theme="0"/>
      <name val="ＭＳ ゴシック"/>
      <family val="3"/>
      <charset val="128"/>
    </font>
    <font>
      <sz val="12"/>
      <color theme="1"/>
      <name val="ＭＳ Ｐゴシック"/>
      <family val="3"/>
      <charset val="128"/>
      <scheme val="minor"/>
    </font>
  </fonts>
  <fills count="11">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FF99"/>
        <bgColor indexed="64"/>
      </patternFill>
    </fill>
    <fill>
      <patternFill patternType="solid">
        <fgColor rgb="FFFFFFCC"/>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s>
  <cellStyleXfs count="5">
    <xf numFmtId="0" fontId="0" fillId="0" borderId="0"/>
    <xf numFmtId="38" fontId="3" fillId="0" borderId="0" applyFont="0" applyFill="0" applyBorder="0" applyAlignment="0" applyProtection="0">
      <alignment vertical="center"/>
    </xf>
    <xf numFmtId="0" fontId="11" fillId="0" borderId="0"/>
    <xf numFmtId="0" fontId="14" fillId="0" borderId="0" applyNumberFormat="0" applyFill="0" applyBorder="0" applyAlignment="0" applyProtection="0">
      <alignment vertical="center"/>
    </xf>
    <xf numFmtId="0" fontId="11" fillId="0" borderId="0">
      <alignment vertical="center"/>
    </xf>
  </cellStyleXfs>
  <cellXfs count="393">
    <xf numFmtId="0" fontId="0" fillId="0" borderId="0" xfId="0"/>
    <xf numFmtId="49" fontId="2" fillId="0" borderId="0" xfId="0" applyNumberFormat="1" applyFont="1" applyAlignment="1">
      <alignment vertical="center"/>
    </xf>
    <xf numFmtId="49" fontId="2" fillId="0" borderId="0" xfId="0" applyNumberFormat="1" applyFont="1" applyAlignment="1">
      <alignment horizontal="right" vertical="center"/>
    </xf>
    <xf numFmtId="49" fontId="2" fillId="2" borderId="5"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7" xfId="0" applyNumberFormat="1" applyFont="1" applyFill="1" applyBorder="1" applyAlignment="1">
      <alignment vertical="center"/>
    </xf>
    <xf numFmtId="49" fontId="6" fillId="0" borderId="0" xfId="0" applyNumberFormat="1" applyFont="1" applyAlignment="1">
      <alignment vertical="center"/>
    </xf>
    <xf numFmtId="38" fontId="6" fillId="0" borderId="0" xfId="1" applyFont="1" applyFill="1" applyBorder="1" applyAlignment="1">
      <alignment vertical="center"/>
    </xf>
    <xf numFmtId="38" fontId="6" fillId="0" borderId="0" xfId="1" applyFont="1" applyFill="1" applyBorder="1" applyAlignment="1">
      <alignment horizontal="right" vertical="center"/>
    </xf>
    <xf numFmtId="49" fontId="7" fillId="0" borderId="0" xfId="0" applyNumberFormat="1" applyFont="1" applyAlignment="1">
      <alignment vertical="center"/>
    </xf>
    <xf numFmtId="49" fontId="8" fillId="0" borderId="0" xfId="0" applyNumberFormat="1" applyFont="1" applyAlignment="1">
      <alignment vertical="center"/>
    </xf>
    <xf numFmtId="49" fontId="8" fillId="0" borderId="0" xfId="0" applyNumberFormat="1" applyFont="1" applyAlignment="1">
      <alignment vertical="center" shrinkToFit="1"/>
    </xf>
    <xf numFmtId="38" fontId="8" fillId="0" borderId="0" xfId="1" applyFont="1" applyFill="1" applyBorder="1" applyAlignment="1">
      <alignment vertical="center"/>
    </xf>
    <xf numFmtId="0" fontId="11" fillId="0" borderId="0" xfId="4">
      <alignment vertical="center"/>
    </xf>
    <xf numFmtId="0" fontId="19" fillId="3" borderId="1" xfId="0" applyFont="1" applyFill="1" applyBorder="1" applyAlignment="1">
      <alignment horizontal="center" vertical="center" wrapText="1" shrinkToFit="1"/>
    </xf>
    <xf numFmtId="0" fontId="19" fillId="3" borderId="1" xfId="0" applyFont="1" applyFill="1" applyBorder="1" applyAlignment="1">
      <alignment horizontal="center" vertical="center" shrinkToFit="1"/>
    </xf>
    <xf numFmtId="0" fontId="11" fillId="0" borderId="11" xfId="4" applyBorder="1" applyAlignment="1">
      <alignment vertical="center"/>
    </xf>
    <xf numFmtId="0" fontId="0" fillId="0" borderId="1" xfId="0" applyBorder="1" applyAlignment="1">
      <alignment shrinkToFit="1"/>
    </xf>
    <xf numFmtId="49" fontId="0" fillId="0" borderId="1" xfId="0" applyNumberFormat="1" applyBorder="1" applyAlignment="1">
      <alignment shrinkToFit="1"/>
    </xf>
    <xf numFmtId="0" fontId="0" fillId="0" borderId="1" xfId="0" applyNumberFormat="1" applyBorder="1" applyAlignment="1">
      <alignment shrinkToFit="1"/>
    </xf>
    <xf numFmtId="0" fontId="11" fillId="0" borderId="0" xfId="4" applyBorder="1" applyAlignment="1">
      <alignment vertical="center"/>
    </xf>
    <xf numFmtId="0" fontId="19" fillId="2" borderId="1" xfId="0" applyFont="1" applyFill="1" applyBorder="1" applyAlignment="1">
      <alignment horizontal="center" vertical="center" wrapText="1" shrinkToFit="1"/>
    </xf>
    <xf numFmtId="0" fontId="19" fillId="2" borderId="1" xfId="0" applyFont="1" applyFill="1" applyBorder="1" applyAlignment="1">
      <alignment horizontal="center" vertical="center" shrinkToFit="1"/>
    </xf>
    <xf numFmtId="0" fontId="0" fillId="0" borderId="0" xfId="0" applyAlignment="1">
      <alignment horizontal="center" vertical="center"/>
    </xf>
    <xf numFmtId="178" fontId="0" fillId="0" borderId="1" xfId="0" applyNumberFormat="1" applyBorder="1" applyAlignment="1">
      <alignment horizontal="center" vertical="center"/>
    </xf>
    <xf numFmtId="49" fontId="15" fillId="0" borderId="10" xfId="2" applyNumberFormat="1" applyFont="1" applyFill="1" applyBorder="1" applyAlignment="1" applyProtection="1">
      <alignment horizontal="right" vertical="center"/>
    </xf>
    <xf numFmtId="0" fontId="0" fillId="5" borderId="1" xfId="0" applyFill="1" applyBorder="1" applyAlignment="1">
      <alignment horizontal="center" vertical="center"/>
    </xf>
    <xf numFmtId="0" fontId="11" fillId="3" borderId="1" xfId="4" applyFill="1" applyBorder="1" applyAlignment="1">
      <alignment horizontal="center" vertical="center"/>
    </xf>
    <xf numFmtId="0" fontId="0" fillId="3" borderId="1" xfId="0" applyFill="1" applyBorder="1" applyAlignment="1">
      <alignment horizontal="center" vertical="center"/>
    </xf>
    <xf numFmtId="0" fontId="21" fillId="3" borderId="1" xfId="0" applyFont="1" applyFill="1" applyBorder="1" applyAlignment="1">
      <alignment horizontal="center" vertical="center"/>
    </xf>
    <xf numFmtId="49" fontId="0" fillId="0" borderId="1" xfId="0" applyNumberFormat="1" applyBorder="1" applyAlignment="1">
      <alignment horizontal="left" vertical="center"/>
    </xf>
    <xf numFmtId="0" fontId="0" fillId="6" borderId="1" xfId="0" applyFill="1" applyBorder="1" applyAlignment="1">
      <alignment horizontal="center" vertical="center"/>
    </xf>
    <xf numFmtId="38" fontId="0" fillId="0" borderId="1" xfId="1" applyFont="1" applyBorder="1" applyAlignment="1">
      <alignment horizontal="right" vertical="center"/>
    </xf>
    <xf numFmtId="49" fontId="2" fillId="0" borderId="0" xfId="0" applyNumberFormat="1" applyFont="1" applyAlignment="1">
      <alignment horizontal="center" vertical="center"/>
    </xf>
    <xf numFmtId="49" fontId="2" fillId="0" borderId="5" xfId="0" applyNumberFormat="1" applyFont="1" applyBorder="1" applyAlignment="1">
      <alignment horizontal="right" vertical="center"/>
    </xf>
    <xf numFmtId="49" fontId="2" fillId="0" borderId="6" xfId="0" applyNumberFormat="1" applyFont="1" applyBorder="1" applyAlignment="1">
      <alignment horizontal="right" vertical="center"/>
    </xf>
    <xf numFmtId="49" fontId="2" fillId="0" borderId="7" xfId="0" applyNumberFormat="1" applyFont="1" applyBorder="1" applyAlignment="1">
      <alignment horizontal="right" vertical="center"/>
    </xf>
    <xf numFmtId="49" fontId="15" fillId="0" borderId="3" xfId="2" applyNumberFormat="1" applyFont="1" applyFill="1" applyBorder="1" applyAlignment="1" applyProtection="1">
      <alignment vertical="center"/>
    </xf>
    <xf numFmtId="49" fontId="15" fillId="0" borderId="2" xfId="2" applyNumberFormat="1" applyFont="1" applyFill="1" applyBorder="1" applyAlignment="1" applyProtection="1">
      <alignment vertical="center"/>
    </xf>
    <xf numFmtId="177" fontId="15" fillId="0" borderId="2" xfId="2" applyNumberFormat="1" applyFont="1" applyFill="1" applyBorder="1" applyAlignment="1" applyProtection="1">
      <alignment vertical="center"/>
    </xf>
    <xf numFmtId="177" fontId="15" fillId="0" borderId="3" xfId="2" applyNumberFormat="1" applyFont="1" applyFill="1" applyBorder="1" applyAlignment="1" applyProtection="1">
      <alignment vertical="center"/>
    </xf>
    <xf numFmtId="38" fontId="15" fillId="9" borderId="1" xfId="1" applyFont="1" applyFill="1" applyBorder="1" applyAlignment="1" applyProtection="1">
      <alignment horizontal="right" vertical="center"/>
      <protection locked="0"/>
    </xf>
    <xf numFmtId="49" fontId="8" fillId="2" borderId="13" xfId="0" applyNumberFormat="1" applyFont="1" applyFill="1" applyBorder="1" applyAlignment="1">
      <alignment horizontal="center" vertical="center"/>
    </xf>
    <xf numFmtId="178" fontId="2" fillId="0" borderId="1" xfId="0" applyNumberFormat="1" applyFont="1" applyBorder="1" applyAlignment="1">
      <alignment horizontal="center" vertical="center"/>
    </xf>
    <xf numFmtId="0" fontId="0" fillId="6" borderId="1" xfId="0" applyFill="1" applyBorder="1" applyAlignment="1">
      <alignment horizontal="center" vertical="center" shrinkToFit="1"/>
    </xf>
    <xf numFmtId="49" fontId="15" fillId="9" borderId="3" xfId="2" applyNumberFormat="1" applyFont="1" applyFill="1" applyBorder="1" applyAlignment="1" applyProtection="1">
      <alignment horizontal="center" vertical="center"/>
      <protection locked="0"/>
    </xf>
    <xf numFmtId="49" fontId="15" fillId="0" borderId="2" xfId="2" applyNumberFormat="1" applyFont="1" applyFill="1" applyBorder="1" applyAlignment="1" applyProtection="1">
      <alignment horizontal="center" vertical="center"/>
    </xf>
    <xf numFmtId="49" fontId="15" fillId="0" borderId="3" xfId="2" applyNumberFormat="1" applyFont="1" applyFill="1" applyBorder="1" applyAlignment="1" applyProtection="1">
      <alignment horizontal="center" vertical="center"/>
    </xf>
    <xf numFmtId="49" fontId="2" fillId="9" borderId="1" xfId="0" applyNumberFormat="1" applyFont="1" applyFill="1" applyBorder="1" applyAlignment="1" applyProtection="1">
      <alignment horizontal="center" vertical="center"/>
      <protection locked="0"/>
    </xf>
    <xf numFmtId="176" fontId="15" fillId="9" borderId="1" xfId="2" applyNumberFormat="1" applyFont="1" applyFill="1" applyBorder="1" applyAlignment="1" applyProtection="1">
      <alignment horizontal="center" vertical="center"/>
      <protection locked="0"/>
    </xf>
    <xf numFmtId="176" fontId="15" fillId="9" borderId="14" xfId="2" applyNumberFormat="1" applyFont="1" applyFill="1" applyBorder="1" applyAlignment="1" applyProtection="1">
      <alignment horizontal="center" vertical="center"/>
      <protection locked="0"/>
    </xf>
    <xf numFmtId="49" fontId="15" fillId="9" borderId="14" xfId="2" applyNumberFormat="1" applyFont="1" applyFill="1" applyBorder="1" applyAlignment="1" applyProtection="1">
      <alignment horizontal="center" vertical="center"/>
      <protection locked="0"/>
    </xf>
    <xf numFmtId="49" fontId="2" fillId="0" borderId="0" xfId="0" applyNumberFormat="1" applyFont="1" applyAlignment="1" applyProtection="1">
      <alignment vertical="center"/>
    </xf>
    <xf numFmtId="0" fontId="2" fillId="0" borderId="0" xfId="0" applyNumberFormat="1" applyFont="1" applyAlignment="1" applyProtection="1">
      <alignment vertical="center"/>
    </xf>
    <xf numFmtId="49" fontId="36" fillId="0" borderId="0" xfId="0" applyNumberFormat="1" applyFont="1" applyAlignment="1" applyProtection="1">
      <alignment horizontal="left" vertical="center"/>
    </xf>
    <xf numFmtId="0" fontId="30" fillId="0" borderId="0" xfId="0" applyFont="1" applyBorder="1" applyAlignment="1" applyProtection="1">
      <alignment horizontal="left" vertical="center"/>
    </xf>
    <xf numFmtId="49" fontId="8" fillId="0" borderId="0" xfId="0" applyNumberFormat="1" applyFont="1" applyAlignment="1" applyProtection="1">
      <alignment horizontal="right" vertical="center"/>
    </xf>
    <xf numFmtId="49" fontId="30" fillId="0" borderId="0" xfId="0" applyNumberFormat="1" applyFont="1" applyAlignment="1" applyProtection="1">
      <alignment horizontal="left" vertical="center"/>
    </xf>
    <xf numFmtId="49" fontId="22" fillId="0" borderId="0" xfId="0" applyNumberFormat="1" applyFont="1" applyAlignment="1" applyProtection="1">
      <alignment horizontal="right" vertical="center"/>
    </xf>
    <xf numFmtId="49" fontId="2" fillId="0" borderId="2" xfId="0" applyNumberFormat="1" applyFont="1" applyFill="1" applyBorder="1" applyAlignment="1" applyProtection="1">
      <alignment vertical="center"/>
    </xf>
    <xf numFmtId="49" fontId="2" fillId="0" borderId="4" xfId="0" applyNumberFormat="1" applyFont="1" applyFill="1" applyBorder="1" applyAlignment="1" applyProtection="1">
      <alignment vertical="center"/>
    </xf>
    <xf numFmtId="49" fontId="2" fillId="0" borderId="3" xfId="0" applyNumberFormat="1" applyFont="1" applyFill="1" applyBorder="1" applyAlignment="1" applyProtection="1">
      <alignment vertical="center"/>
    </xf>
    <xf numFmtId="49" fontId="2" fillId="0" borderId="0" xfId="0" applyNumberFormat="1" applyFont="1" applyFill="1" applyAlignment="1" applyProtection="1">
      <alignment vertical="center"/>
    </xf>
    <xf numFmtId="0" fontId="2" fillId="0" borderId="0" xfId="0" applyNumberFormat="1" applyFont="1" applyFill="1" applyAlignment="1" applyProtection="1">
      <alignment vertical="center"/>
    </xf>
    <xf numFmtId="0" fontId="33" fillId="0" borderId="0" xfId="0" applyNumberFormat="1" applyFont="1" applyAlignment="1" applyProtection="1">
      <alignment horizontal="left" vertical="center"/>
    </xf>
    <xf numFmtId="49" fontId="2"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vertical="center"/>
    </xf>
    <xf numFmtId="49" fontId="36" fillId="0" borderId="0" xfId="0" applyNumberFormat="1" applyFont="1" applyFill="1" applyAlignment="1" applyProtection="1">
      <alignment horizontal="left" vertical="center"/>
    </xf>
    <xf numFmtId="49" fontId="36" fillId="0" borderId="0" xfId="0" applyNumberFormat="1" applyFont="1" applyAlignment="1" applyProtection="1">
      <alignment vertical="center"/>
    </xf>
    <xf numFmtId="0" fontId="36" fillId="0" borderId="0" xfId="0" applyNumberFormat="1" applyFont="1" applyAlignment="1" applyProtection="1">
      <alignment vertical="center"/>
    </xf>
    <xf numFmtId="49" fontId="7" fillId="0" borderId="0" xfId="0" applyNumberFormat="1" applyFont="1" applyAlignment="1" applyProtection="1">
      <alignment vertical="center"/>
    </xf>
    <xf numFmtId="49" fontId="8" fillId="0" borderId="0" xfId="0" applyNumberFormat="1" applyFont="1" applyAlignment="1" applyProtection="1">
      <alignment vertical="center"/>
    </xf>
    <xf numFmtId="49" fontId="8" fillId="0" borderId="0" xfId="0" applyNumberFormat="1" applyFont="1" applyAlignment="1" applyProtection="1">
      <alignment vertical="center" shrinkToFit="1"/>
    </xf>
    <xf numFmtId="38" fontId="8" fillId="0" borderId="0" xfId="1" applyFont="1" applyFill="1" applyBorder="1" applyAlignment="1" applyProtection="1">
      <alignment vertical="center"/>
    </xf>
    <xf numFmtId="38" fontId="6" fillId="0" borderId="0" xfId="1" applyFont="1" applyFill="1" applyBorder="1" applyAlignment="1" applyProtection="1">
      <alignment vertical="center"/>
    </xf>
    <xf numFmtId="38" fontId="6" fillId="0" borderId="0" xfId="1" applyFont="1" applyFill="1" applyBorder="1" applyAlignment="1" applyProtection="1">
      <alignment horizontal="right" vertical="center"/>
    </xf>
    <xf numFmtId="0" fontId="6" fillId="0" borderId="0" xfId="0" applyNumberFormat="1" applyFont="1" applyAlignment="1" applyProtection="1">
      <alignment vertical="center"/>
    </xf>
    <xf numFmtId="49" fontId="6" fillId="0" borderId="0" xfId="0" applyNumberFormat="1" applyFont="1" applyAlignment="1" applyProtection="1">
      <alignment vertical="center"/>
    </xf>
    <xf numFmtId="49" fontId="39" fillId="0" borderId="0" xfId="0" applyNumberFormat="1" applyFont="1" applyAlignment="1" applyProtection="1">
      <alignment horizontal="left" vertical="center"/>
    </xf>
    <xf numFmtId="0" fontId="8" fillId="0" borderId="0" xfId="0" applyNumberFormat="1" applyFont="1" applyFill="1" applyAlignment="1" applyProtection="1">
      <alignment vertical="center"/>
    </xf>
    <xf numFmtId="0" fontId="8" fillId="0" borderId="1" xfId="0" applyNumberFormat="1" applyFont="1" applyFill="1" applyBorder="1" applyAlignment="1" applyProtection="1">
      <alignment horizontal="center" vertical="center"/>
    </xf>
    <xf numFmtId="49" fontId="8" fillId="0" borderId="0" xfId="0" applyNumberFormat="1" applyFont="1" applyFill="1" applyAlignment="1" applyProtection="1">
      <alignment vertical="center"/>
    </xf>
    <xf numFmtId="49" fontId="8" fillId="0" borderId="0"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vertical="center"/>
    </xf>
    <xf numFmtId="0" fontId="8" fillId="0" borderId="0" xfId="0" applyNumberFormat="1" applyFont="1" applyAlignment="1" applyProtection="1">
      <alignment vertical="center"/>
    </xf>
    <xf numFmtId="0" fontId="23" fillId="0" borderId="0" xfId="0" applyNumberFormat="1" applyFont="1" applyAlignment="1" applyProtection="1">
      <alignment vertical="center"/>
    </xf>
    <xf numFmtId="0" fontId="36" fillId="0" borderId="0" xfId="0" applyFont="1" applyBorder="1" applyAlignment="1" applyProtection="1">
      <alignment horizontal="left" vertical="center"/>
    </xf>
    <xf numFmtId="0" fontId="16" fillId="0" borderId="0" xfId="0" applyFont="1" applyBorder="1" applyAlignment="1" applyProtection="1">
      <alignment vertical="center"/>
    </xf>
    <xf numFmtId="49" fontId="2" fillId="0" borderId="8" xfId="0" applyNumberFormat="1" applyFont="1" applyBorder="1" applyAlignment="1" applyProtection="1">
      <alignment horizontal="right" vertical="center"/>
    </xf>
    <xf numFmtId="49" fontId="2" fillId="0" borderId="0" xfId="0" applyNumberFormat="1" applyFont="1" applyBorder="1" applyAlignment="1" applyProtection="1">
      <alignment horizontal="right" vertical="center"/>
    </xf>
    <xf numFmtId="49" fontId="2" fillId="0" borderId="9" xfId="0" applyNumberFormat="1" applyFont="1" applyBorder="1" applyAlignment="1" applyProtection="1">
      <alignment horizontal="right" vertical="center"/>
    </xf>
    <xf numFmtId="49" fontId="2" fillId="0" borderId="5" xfId="0" applyNumberFormat="1" applyFont="1" applyBorder="1" applyAlignment="1" applyProtection="1">
      <alignment horizontal="right" vertical="center"/>
    </xf>
    <xf numFmtId="49" fontId="2" fillId="0" borderId="6" xfId="0" applyNumberFormat="1" applyFont="1" applyBorder="1" applyAlignment="1" applyProtection="1">
      <alignment horizontal="right" vertical="center"/>
    </xf>
    <xf numFmtId="49" fontId="2" fillId="0" borderId="7" xfId="0" applyNumberFormat="1" applyFont="1" applyBorder="1" applyAlignment="1" applyProtection="1">
      <alignment horizontal="right" vertical="center"/>
    </xf>
    <xf numFmtId="0" fontId="2" fillId="0" borderId="0" xfId="0" applyNumberFormat="1" applyFont="1" applyAlignment="1" applyProtection="1">
      <alignment horizontal="right" vertical="center"/>
    </xf>
    <xf numFmtId="38" fontId="2" fillId="0" borderId="0" xfId="0" applyNumberFormat="1" applyFont="1" applyAlignment="1" applyProtection="1">
      <alignment horizontal="right" vertical="center"/>
    </xf>
    <xf numFmtId="178" fontId="41" fillId="0" borderId="0" xfId="0" applyNumberFormat="1" applyFont="1" applyAlignment="1" applyProtection="1">
      <alignment horizontal="left" vertical="center"/>
    </xf>
    <xf numFmtId="49" fontId="2" fillId="0" borderId="0" xfId="0" applyNumberFormat="1" applyFont="1" applyAlignment="1" applyProtection="1">
      <alignment horizontal="right" vertical="center"/>
    </xf>
    <xf numFmtId="0" fontId="41" fillId="0" borderId="0" xfId="0" applyNumberFormat="1" applyFont="1" applyAlignment="1" applyProtection="1">
      <alignment horizontal="left" vertical="center"/>
    </xf>
    <xf numFmtId="0" fontId="27" fillId="0" borderId="0" xfId="0" applyFont="1" applyAlignment="1" applyProtection="1">
      <alignment horizontal="left" vertical="center"/>
    </xf>
    <xf numFmtId="38" fontId="2" fillId="0" borderId="0" xfId="1" applyFont="1" applyFill="1" applyBorder="1" applyAlignment="1" applyProtection="1">
      <alignment horizontal="right" vertical="center"/>
    </xf>
    <xf numFmtId="38" fontId="2" fillId="0" borderId="0" xfId="1" applyFont="1" applyFill="1" applyBorder="1" applyAlignment="1" applyProtection="1">
      <alignment horizontal="center" vertical="center"/>
    </xf>
    <xf numFmtId="0" fontId="2" fillId="0" borderId="0" xfId="0" applyNumberFormat="1" applyFont="1" applyAlignment="1" applyProtection="1">
      <alignment vertical="center" wrapText="1"/>
    </xf>
    <xf numFmtId="49" fontId="42" fillId="0" borderId="0" xfId="0" applyNumberFormat="1" applyFont="1" applyAlignment="1" applyProtection="1">
      <alignment horizontal="left" vertical="top"/>
    </xf>
    <xf numFmtId="49" fontId="16" fillId="0" borderId="0" xfId="0" applyNumberFormat="1" applyFont="1" applyAlignment="1" applyProtection="1">
      <alignment vertical="top" wrapText="1"/>
    </xf>
    <xf numFmtId="0" fontId="24" fillId="0" borderId="0" xfId="0" applyFont="1" applyProtection="1"/>
    <xf numFmtId="38" fontId="24" fillId="0" borderId="0" xfId="1" applyFont="1" applyAlignment="1" applyProtection="1"/>
    <xf numFmtId="0" fontId="15" fillId="0" borderId="0" xfId="0" applyFont="1" applyProtection="1"/>
    <xf numFmtId="40" fontId="15" fillId="0" borderId="10" xfId="1" applyNumberFormat="1" applyFont="1" applyFill="1" applyBorder="1" applyAlignment="1" applyProtection="1">
      <alignment horizontal="center" vertical="center"/>
    </xf>
    <xf numFmtId="38" fontId="15" fillId="0" borderId="10" xfId="1" applyFont="1" applyFill="1" applyBorder="1" applyAlignment="1" applyProtection="1">
      <alignment horizontal="center" vertical="center"/>
    </xf>
    <xf numFmtId="38" fontId="15" fillId="0" borderId="8" xfId="1" applyFont="1" applyFill="1" applyBorder="1" applyAlignment="1" applyProtection="1">
      <alignment horizontal="right"/>
    </xf>
    <xf numFmtId="38" fontId="15" fillId="0" borderId="24" xfId="1" applyFont="1" applyFill="1" applyBorder="1" applyAlignment="1" applyProtection="1">
      <alignment horizontal="right"/>
    </xf>
    <xf numFmtId="38" fontId="15" fillId="0" borderId="0" xfId="1" applyFont="1" applyFill="1" applyBorder="1" applyAlignment="1" applyProtection="1">
      <alignment horizontal="right"/>
    </xf>
    <xf numFmtId="0" fontId="15" fillId="0" borderId="5" xfId="0" quotePrefix="1" applyFont="1" applyBorder="1" applyAlignment="1" applyProtection="1">
      <alignment horizontal="center" vertical="center"/>
    </xf>
    <xf numFmtId="0" fontId="15" fillId="0" borderId="7" xfId="0" applyFont="1" applyBorder="1" applyAlignment="1" applyProtection="1">
      <alignment horizontal="center" vertical="center" wrapText="1"/>
    </xf>
    <xf numFmtId="38" fontId="15" fillId="0" borderId="1" xfId="1" applyFont="1" applyFill="1" applyBorder="1" applyAlignment="1" applyProtection="1">
      <alignment horizontal="right" vertical="center"/>
    </xf>
    <xf numFmtId="38" fontId="15" fillId="0" borderId="16" xfId="1" applyFont="1" applyFill="1" applyBorder="1" applyAlignment="1" applyProtection="1">
      <alignment horizontal="right" vertical="center"/>
    </xf>
    <xf numFmtId="49" fontId="24" fillId="0" borderId="0" xfId="0" applyNumberFormat="1" applyFont="1" applyProtection="1"/>
    <xf numFmtId="38" fontId="24" fillId="0" borderId="0" xfId="0" applyNumberFormat="1" applyFont="1" applyProtection="1"/>
    <xf numFmtId="0" fontId="15" fillId="0" borderId="2" xfId="0" quotePrefix="1" applyFont="1" applyBorder="1" applyAlignment="1" applyProtection="1">
      <alignment horizontal="center" vertical="center"/>
    </xf>
    <xf numFmtId="0" fontId="43" fillId="0" borderId="3" xfId="0" applyFont="1" applyBorder="1" applyAlignment="1" applyProtection="1">
      <alignment horizontal="center" vertical="center" wrapText="1"/>
    </xf>
    <xf numFmtId="38" fontId="15" fillId="0" borderId="1" xfId="1" applyFont="1" applyFill="1" applyBorder="1" applyAlignment="1" applyProtection="1">
      <alignment horizontal="right" vertical="center" wrapText="1"/>
    </xf>
    <xf numFmtId="0" fontId="26" fillId="0" borderId="0" xfId="0" applyFont="1" applyProtection="1"/>
    <xf numFmtId="38" fontId="15" fillId="0" borderId="25" xfId="1" applyFont="1" applyFill="1" applyBorder="1" applyAlignment="1" applyProtection="1">
      <alignment horizontal="right" vertical="center"/>
    </xf>
    <xf numFmtId="38" fontId="15" fillId="0" borderId="15" xfId="1" applyFont="1" applyFill="1" applyBorder="1" applyAlignment="1" applyProtection="1">
      <alignment horizontal="right" vertical="center"/>
    </xf>
    <xf numFmtId="38" fontId="15" fillId="0" borderId="1" xfId="1" applyFont="1" applyFill="1" applyBorder="1" applyAlignment="1" applyProtection="1">
      <alignment horizontal="center" vertical="center"/>
    </xf>
    <xf numFmtId="0" fontId="15" fillId="0" borderId="0" xfId="0" applyFont="1" applyAlignment="1" applyProtection="1">
      <alignment horizontal="right" indent="1"/>
    </xf>
    <xf numFmtId="179" fontId="15" fillId="0" borderId="0" xfId="0" applyNumberFormat="1" applyFont="1" applyProtection="1"/>
    <xf numFmtId="0" fontId="40" fillId="0" borderId="0" xfId="0" applyFont="1" applyProtection="1"/>
    <xf numFmtId="0" fontId="38" fillId="0" borderId="0" xfId="0" applyFont="1" applyProtection="1"/>
    <xf numFmtId="0" fontId="15" fillId="0" borderId="0" xfId="2" applyFont="1" applyFill="1" applyAlignment="1" applyProtection="1">
      <alignment vertical="center"/>
    </xf>
    <xf numFmtId="0" fontId="15" fillId="0" borderId="0" xfId="2" applyFont="1" applyFill="1" applyAlignment="1" applyProtection="1">
      <alignment horizontal="right" vertical="center"/>
    </xf>
    <xf numFmtId="0" fontId="16" fillId="0" borderId="0" xfId="0" applyFont="1" applyFill="1" applyProtection="1"/>
    <xf numFmtId="0" fontId="23" fillId="8" borderId="0" xfId="2" applyFont="1" applyFill="1" applyAlignment="1" applyProtection="1">
      <alignment vertical="center"/>
    </xf>
    <xf numFmtId="0" fontId="15" fillId="8" borderId="0" xfId="2" applyFont="1" applyFill="1" applyAlignment="1" applyProtection="1">
      <alignment vertical="center"/>
    </xf>
    <xf numFmtId="0" fontId="32" fillId="9" borderId="0" xfId="2" applyFont="1" applyFill="1" applyAlignment="1" applyProtection="1">
      <alignment vertical="center"/>
    </xf>
    <xf numFmtId="0" fontId="20" fillId="0" borderId="13" xfId="0" applyFont="1" applyFill="1" applyBorder="1" applyAlignment="1" applyProtection="1">
      <alignment horizontal="center"/>
    </xf>
    <xf numFmtId="0" fontId="15" fillId="0" borderId="1" xfId="2" applyFont="1" applyFill="1" applyBorder="1" applyAlignment="1" applyProtection="1">
      <alignment horizontal="distributed" vertical="center"/>
    </xf>
    <xf numFmtId="176" fontId="15" fillId="0" borderId="1" xfId="2" applyNumberFormat="1" applyFont="1" applyFill="1" applyBorder="1" applyAlignment="1" applyProtection="1">
      <alignment horizontal="center" vertical="center"/>
    </xf>
    <xf numFmtId="49" fontId="15" fillId="0" borderId="4" xfId="2" applyNumberFormat="1" applyFont="1" applyFill="1" applyBorder="1" applyAlignment="1" applyProtection="1">
      <alignment horizontal="center" vertical="center"/>
    </xf>
    <xf numFmtId="0" fontId="34" fillId="0" borderId="0" xfId="0" applyFont="1" applyFill="1" applyProtection="1"/>
    <xf numFmtId="0" fontId="15" fillId="0" borderId="14" xfId="2" applyFont="1" applyFill="1" applyBorder="1" applyAlignment="1" applyProtection="1">
      <alignment horizontal="distributed" vertical="center"/>
    </xf>
    <xf numFmtId="0" fontId="36" fillId="0" borderId="0" xfId="0" applyFont="1" applyFill="1" applyAlignment="1" applyProtection="1">
      <alignment vertical="center"/>
    </xf>
    <xf numFmtId="0" fontId="36" fillId="0" borderId="0" xfId="0" applyFont="1" applyAlignment="1" applyProtection="1">
      <alignment vertical="center"/>
    </xf>
    <xf numFmtId="49" fontId="15" fillId="0" borderId="6" xfId="2" applyNumberFormat="1" applyFont="1" applyFill="1" applyBorder="1" applyAlignment="1" applyProtection="1">
      <alignment horizontal="center" vertical="center"/>
    </xf>
    <xf numFmtId="49" fontId="15" fillId="0" borderId="4" xfId="2" applyNumberFormat="1" applyFont="1" applyFill="1" applyBorder="1" applyAlignment="1" applyProtection="1">
      <alignment vertical="center"/>
    </xf>
    <xf numFmtId="0" fontId="35" fillId="0" borderId="0" xfId="0" applyFont="1" applyFill="1" applyAlignment="1" applyProtection="1">
      <alignment vertical="center"/>
    </xf>
    <xf numFmtId="0" fontId="16" fillId="0" borderId="0" xfId="0" applyFont="1" applyFill="1" applyAlignment="1" applyProtection="1">
      <alignment vertical="center"/>
    </xf>
    <xf numFmtId="0" fontId="15" fillId="0" borderId="16" xfId="2" applyFont="1" applyFill="1" applyBorder="1" applyAlignment="1" applyProtection="1">
      <alignment horizontal="distributed" vertical="center"/>
    </xf>
    <xf numFmtId="0" fontId="16" fillId="0" borderId="0" xfId="0" applyFont="1" applyFill="1" applyBorder="1" applyAlignment="1" applyProtection="1">
      <alignment vertical="center"/>
    </xf>
    <xf numFmtId="0" fontId="15" fillId="0" borderId="10" xfId="2" applyFont="1" applyFill="1" applyBorder="1" applyAlignment="1" applyProtection="1">
      <alignment horizontal="distributed" vertical="center" wrapText="1"/>
    </xf>
    <xf numFmtId="0" fontId="15" fillId="0" borderId="15" xfId="2" applyFont="1" applyFill="1" applyBorder="1" applyAlignment="1" applyProtection="1">
      <alignment horizontal="distributed" vertical="center" wrapText="1"/>
    </xf>
    <xf numFmtId="0" fontId="15" fillId="0" borderId="1" xfId="2" applyFont="1" applyFill="1" applyBorder="1" applyAlignment="1" applyProtection="1">
      <alignment horizontal="distributed" vertical="center" wrapText="1" shrinkToFit="1"/>
    </xf>
    <xf numFmtId="0" fontId="15" fillId="0" borderId="14" xfId="2" applyFont="1" applyFill="1" applyBorder="1" applyAlignment="1" applyProtection="1">
      <alignment horizontal="center" vertical="center" wrapText="1" shrinkToFit="1"/>
    </xf>
    <xf numFmtId="0" fontId="16" fillId="0" borderId="0" xfId="0" applyFont="1" applyFill="1" applyAlignment="1" applyProtection="1"/>
    <xf numFmtId="0" fontId="16" fillId="0" borderId="0" xfId="0" applyNumberFormat="1" applyFont="1" applyFill="1" applyAlignment="1" applyProtection="1">
      <alignment horizontal="center" vertical="center"/>
    </xf>
    <xf numFmtId="49" fontId="16" fillId="0" borderId="0" xfId="0" applyNumberFormat="1" applyFont="1" applyFill="1" applyAlignment="1" applyProtection="1">
      <alignment horizontal="center" vertical="center"/>
    </xf>
    <xf numFmtId="0" fontId="16" fillId="0" borderId="0" xfId="0" applyNumberFormat="1" applyFont="1" applyFill="1" applyProtection="1"/>
    <xf numFmtId="49" fontId="16" fillId="0" borderId="0" xfId="0" applyNumberFormat="1" applyFont="1" applyFill="1" applyAlignment="1" applyProtection="1">
      <alignment vertical="center"/>
    </xf>
    <xf numFmtId="0" fontId="16" fillId="0" borderId="0" xfId="0" applyNumberFormat="1" applyFont="1" applyFill="1" applyAlignment="1" applyProtection="1">
      <alignment vertical="center"/>
    </xf>
    <xf numFmtId="0" fontId="15" fillId="0" borderId="6" xfId="2" applyNumberFormat="1" applyFont="1" applyFill="1" applyBorder="1" applyAlignment="1" applyProtection="1">
      <alignment horizontal="center" vertical="center"/>
    </xf>
    <xf numFmtId="0" fontId="15" fillId="0" borderId="1" xfId="2" applyFont="1" applyFill="1" applyBorder="1" applyAlignment="1" applyProtection="1">
      <alignment horizontal="distributed" vertical="center" shrinkToFit="1"/>
    </xf>
    <xf numFmtId="0" fontId="15" fillId="0" borderId="15" xfId="2" applyFont="1" applyFill="1" applyBorder="1" applyAlignment="1" applyProtection="1">
      <alignment horizontal="distributed" vertical="center" shrinkToFit="1"/>
    </xf>
    <xf numFmtId="0" fontId="20" fillId="0" borderId="0" xfId="0" applyFont="1" applyFill="1" applyAlignment="1" applyProtection="1">
      <alignment vertical="center"/>
    </xf>
    <xf numFmtId="49" fontId="15" fillId="10" borderId="1" xfId="2" applyNumberFormat="1" applyFont="1" applyFill="1" applyBorder="1" applyAlignment="1" applyProtection="1">
      <alignment horizontal="center" vertical="center" shrinkToFit="1"/>
      <protection locked="0"/>
    </xf>
    <xf numFmtId="49" fontId="15" fillId="10" borderId="14" xfId="2" applyNumberFormat="1" applyFont="1" applyFill="1" applyBorder="1" applyAlignment="1" applyProtection="1">
      <alignment horizontal="center" vertical="center" shrinkToFit="1"/>
      <protection locked="0"/>
    </xf>
    <xf numFmtId="49" fontId="15" fillId="10" borderId="2" xfId="2" applyNumberFormat="1" applyFont="1" applyFill="1" applyBorder="1" applyAlignment="1" applyProtection="1">
      <alignment horizontal="center" vertical="center"/>
      <protection locked="0"/>
    </xf>
    <xf numFmtId="0" fontId="24" fillId="0" borderId="0" xfId="0" applyFont="1" applyAlignment="1" applyProtection="1">
      <alignment horizontal="right" vertical="center"/>
    </xf>
    <xf numFmtId="0" fontId="44" fillId="0" borderId="11" xfId="0" applyNumberFormat="1" applyFont="1" applyBorder="1" applyAlignment="1" applyProtection="1">
      <alignment horizontal="center"/>
    </xf>
    <xf numFmtId="38" fontId="15" fillId="0" borderId="14" xfId="1" applyFont="1" applyFill="1" applyBorder="1" applyAlignment="1" applyProtection="1">
      <alignment horizontal="right" vertical="center"/>
    </xf>
    <xf numFmtId="38" fontId="15" fillId="0" borderId="24" xfId="1" applyFont="1" applyFill="1" applyBorder="1" applyAlignment="1" applyProtection="1">
      <alignment horizontal="right" vertical="center"/>
    </xf>
    <xf numFmtId="38" fontId="15" fillId="0" borderId="15" xfId="1" applyFont="1" applyFill="1" applyBorder="1" applyAlignment="1" applyProtection="1">
      <alignment horizontal="right" vertical="center"/>
    </xf>
    <xf numFmtId="38" fontId="15" fillId="9" borderId="14" xfId="1" applyFont="1" applyFill="1" applyBorder="1" applyAlignment="1" applyProtection="1">
      <alignment horizontal="right" vertical="center"/>
      <protection locked="0"/>
    </xf>
    <xf numFmtId="38" fontId="15" fillId="9" borderId="24" xfId="1" applyFont="1" applyFill="1" applyBorder="1" applyAlignment="1" applyProtection="1">
      <alignment horizontal="right" vertical="center"/>
      <protection locked="0"/>
    </xf>
    <xf numFmtId="38" fontId="15" fillId="9" borderId="15" xfId="1" applyFont="1" applyFill="1" applyBorder="1" applyAlignment="1" applyProtection="1">
      <alignment horizontal="right" vertical="center"/>
      <protection locked="0"/>
    </xf>
    <xf numFmtId="38" fontId="15" fillId="0" borderId="14" xfId="1" applyFont="1" applyFill="1" applyBorder="1" applyAlignment="1" applyProtection="1">
      <alignment horizontal="right" vertical="center" wrapText="1"/>
    </xf>
    <xf numFmtId="38" fontId="15" fillId="0" borderId="24" xfId="1" applyFont="1" applyFill="1" applyBorder="1" applyAlignment="1" applyProtection="1">
      <alignment horizontal="right" vertical="center" wrapText="1"/>
    </xf>
    <xf numFmtId="38" fontId="15" fillId="0" borderId="15" xfId="1" applyFont="1" applyFill="1" applyBorder="1" applyAlignment="1" applyProtection="1">
      <alignment horizontal="right" vertical="center" wrapText="1"/>
    </xf>
    <xf numFmtId="0" fontId="15" fillId="3" borderId="1" xfId="0" applyFont="1" applyFill="1" applyBorder="1" applyAlignment="1" applyProtection="1">
      <alignment horizontal="center"/>
    </xf>
    <xf numFmtId="178" fontId="8" fillId="0" borderId="1" xfId="0" applyNumberFormat="1" applyFont="1" applyFill="1" applyBorder="1" applyAlignment="1" applyProtection="1">
      <alignment horizontal="center" vertical="center"/>
    </xf>
    <xf numFmtId="178" fontId="8" fillId="0" borderId="15" xfId="0" applyNumberFormat="1" applyFont="1" applyFill="1" applyBorder="1" applyAlignment="1" applyProtection="1">
      <alignment horizontal="center" vertical="center"/>
    </xf>
    <xf numFmtId="0" fontId="15" fillId="0" borderId="14" xfId="2" applyFont="1" applyFill="1" applyBorder="1" applyAlignment="1" applyProtection="1">
      <alignment horizontal="distributed" vertical="center" wrapText="1"/>
    </xf>
    <xf numFmtId="0" fontId="15" fillId="0" borderId="15" xfId="2" applyFont="1" applyFill="1" applyBorder="1" applyAlignment="1" applyProtection="1">
      <alignment horizontal="distributed" vertical="center"/>
    </xf>
    <xf numFmtId="49" fontId="15" fillId="10" borderId="11" xfId="2" applyNumberFormat="1" applyFont="1" applyFill="1" applyBorder="1" applyAlignment="1" applyProtection="1">
      <alignment horizontal="left" vertical="center" shrinkToFit="1"/>
      <protection locked="0"/>
    </xf>
    <xf numFmtId="49" fontId="15" fillId="10" borderId="4" xfId="2" applyNumberFormat="1" applyFont="1" applyFill="1" applyBorder="1" applyAlignment="1" applyProtection="1">
      <alignment horizontal="left" vertical="center" shrinkToFit="1"/>
      <protection locked="0"/>
    </xf>
    <xf numFmtId="49" fontId="15" fillId="10" borderId="3" xfId="2" applyNumberFormat="1" applyFont="1" applyFill="1" applyBorder="1" applyAlignment="1" applyProtection="1">
      <alignment horizontal="left" vertical="center" shrinkToFit="1"/>
      <protection locked="0"/>
    </xf>
    <xf numFmtId="49" fontId="15" fillId="10" borderId="17" xfId="2" applyNumberFormat="1" applyFont="1" applyFill="1" applyBorder="1" applyAlignment="1" applyProtection="1">
      <alignment horizontal="left" vertical="center" shrinkToFit="1"/>
      <protection locked="0"/>
    </xf>
    <xf numFmtId="49" fontId="15" fillId="10" borderId="21" xfId="2" applyNumberFormat="1" applyFont="1" applyFill="1" applyBorder="1" applyAlignment="1" applyProtection="1">
      <alignment horizontal="left" vertical="center" shrinkToFit="1"/>
      <protection locked="0"/>
    </xf>
    <xf numFmtId="49" fontId="15" fillId="10" borderId="22" xfId="2" applyNumberFormat="1" applyFont="1" applyFill="1" applyBorder="1" applyAlignment="1" applyProtection="1">
      <alignment horizontal="left" vertical="center" shrinkToFit="1"/>
      <protection locked="0"/>
    </xf>
    <xf numFmtId="0" fontId="15" fillId="10" borderId="18" xfId="2" applyFont="1" applyFill="1" applyBorder="1" applyAlignment="1" applyProtection="1">
      <alignment horizontal="left" vertical="center" shrinkToFit="1"/>
      <protection locked="0"/>
    </xf>
    <xf numFmtId="0" fontId="15" fillId="10" borderId="23" xfId="2" applyFont="1" applyFill="1" applyBorder="1" applyAlignment="1" applyProtection="1">
      <alignment horizontal="left" vertical="center" shrinkToFit="1"/>
      <protection locked="0"/>
    </xf>
    <xf numFmtId="0" fontId="15" fillId="10" borderId="19" xfId="2" applyFont="1" applyFill="1" applyBorder="1" applyAlignment="1" applyProtection="1">
      <alignment horizontal="left" vertical="center" shrinkToFit="1"/>
      <protection locked="0"/>
    </xf>
    <xf numFmtId="0" fontId="15" fillId="10" borderId="20" xfId="2" applyFont="1" applyFill="1" applyBorder="1" applyAlignment="1" applyProtection="1">
      <alignment horizontal="left" vertical="center" shrinkToFit="1"/>
      <protection locked="0"/>
    </xf>
    <xf numFmtId="0" fontId="15" fillId="0" borderId="1" xfId="2" applyFont="1" applyFill="1" applyBorder="1" applyAlignment="1" applyProtection="1">
      <alignment horizontal="center" vertical="center"/>
    </xf>
    <xf numFmtId="49" fontId="15" fillId="9" borderId="2" xfId="2" applyNumberFormat="1" applyFont="1" applyFill="1" applyBorder="1" applyAlignment="1" applyProtection="1">
      <alignment horizontal="center" vertical="center" shrinkToFit="1"/>
      <protection locked="0"/>
    </xf>
    <xf numFmtId="49" fontId="15" fillId="9" borderId="4" xfId="2" applyNumberFormat="1" applyFont="1" applyFill="1" applyBorder="1" applyAlignment="1" applyProtection="1">
      <alignment horizontal="center" vertical="center" shrinkToFit="1"/>
      <protection locked="0"/>
    </xf>
    <xf numFmtId="49" fontId="15" fillId="9" borderId="3" xfId="2" applyNumberFormat="1" applyFont="1" applyFill="1" applyBorder="1" applyAlignment="1" applyProtection="1">
      <alignment horizontal="center" vertical="center" shrinkToFit="1"/>
      <protection locked="0"/>
    </xf>
    <xf numFmtId="49" fontId="15" fillId="9" borderId="11" xfId="2" applyNumberFormat="1" applyFont="1" applyFill="1" applyBorder="1" applyAlignment="1" applyProtection="1">
      <alignment horizontal="left" vertical="center" shrinkToFit="1"/>
      <protection locked="0"/>
    </xf>
    <xf numFmtId="49" fontId="15" fillId="9" borderId="4" xfId="2" applyNumberFormat="1" applyFont="1" applyFill="1" applyBorder="1" applyAlignment="1" applyProtection="1">
      <alignment horizontal="left" vertical="center" shrinkToFit="1"/>
      <protection locked="0"/>
    </xf>
    <xf numFmtId="49" fontId="15" fillId="9" borderId="3" xfId="2" applyNumberFormat="1" applyFont="1" applyFill="1" applyBorder="1" applyAlignment="1" applyProtection="1">
      <alignment horizontal="left" vertical="center" shrinkToFit="1"/>
      <protection locked="0"/>
    </xf>
    <xf numFmtId="49" fontId="15" fillId="9" borderId="17" xfId="2" applyNumberFormat="1" applyFont="1" applyFill="1" applyBorder="1" applyAlignment="1" applyProtection="1">
      <alignment horizontal="left" vertical="center" shrinkToFit="1"/>
      <protection locked="0"/>
    </xf>
    <xf numFmtId="49" fontId="15" fillId="9" borderId="21" xfId="2" applyNumberFormat="1" applyFont="1" applyFill="1" applyBorder="1" applyAlignment="1" applyProtection="1">
      <alignment horizontal="left" vertical="center" shrinkToFit="1"/>
      <protection locked="0"/>
    </xf>
    <xf numFmtId="49" fontId="15" fillId="9" borderId="22" xfId="2" applyNumberFormat="1" applyFont="1" applyFill="1" applyBorder="1" applyAlignment="1" applyProtection="1">
      <alignment horizontal="left" vertical="center" shrinkToFit="1"/>
      <protection locked="0"/>
    </xf>
    <xf numFmtId="49" fontId="15" fillId="9" borderId="15" xfId="2" applyNumberFormat="1" applyFont="1" applyFill="1" applyBorder="1" applyAlignment="1" applyProtection="1">
      <alignment horizontal="left" vertical="center" shrinkToFit="1"/>
      <protection locked="0"/>
    </xf>
    <xf numFmtId="0" fontId="18" fillId="9" borderId="2" xfId="3" applyNumberFormat="1" applyFont="1" applyFill="1" applyBorder="1" applyAlignment="1" applyProtection="1">
      <alignment horizontal="left" vertical="center" shrinkToFit="1"/>
      <protection locked="0"/>
    </xf>
    <xf numFmtId="0" fontId="18" fillId="9" borderId="4" xfId="3" applyNumberFormat="1" applyFont="1" applyFill="1" applyBorder="1" applyAlignment="1" applyProtection="1">
      <alignment horizontal="left" vertical="center" shrinkToFit="1"/>
      <protection locked="0"/>
    </xf>
    <xf numFmtId="0" fontId="18" fillId="9" borderId="3" xfId="3" applyNumberFormat="1" applyFont="1" applyFill="1" applyBorder="1" applyAlignment="1" applyProtection="1">
      <alignment horizontal="left" vertical="center" shrinkToFit="1"/>
      <protection locked="0"/>
    </xf>
    <xf numFmtId="49" fontId="15" fillId="9" borderId="1" xfId="2" applyNumberFormat="1" applyFont="1" applyFill="1" applyBorder="1" applyAlignment="1" applyProtection="1">
      <alignment horizontal="left" vertical="center"/>
      <protection locked="0"/>
    </xf>
    <xf numFmtId="49" fontId="15" fillId="9" borderId="2" xfId="2" applyNumberFormat="1" applyFont="1" applyFill="1" applyBorder="1" applyAlignment="1" applyProtection="1">
      <alignment horizontal="center" vertical="center"/>
      <protection locked="0"/>
    </xf>
    <xf numFmtId="49" fontId="15" fillId="9" borderId="4" xfId="2" applyNumberFormat="1" applyFont="1" applyFill="1" applyBorder="1" applyAlignment="1" applyProtection="1">
      <alignment horizontal="center" vertical="center"/>
      <protection locked="0"/>
    </xf>
    <xf numFmtId="177" fontId="22" fillId="0" borderId="2" xfId="2" applyNumberFormat="1" applyFont="1" applyFill="1" applyBorder="1" applyAlignment="1" applyProtection="1">
      <alignment horizontal="left" vertical="center"/>
    </xf>
    <xf numFmtId="177" fontId="22" fillId="0" borderId="4" xfId="2" applyNumberFormat="1" applyFont="1" applyFill="1" applyBorder="1" applyAlignment="1" applyProtection="1">
      <alignment horizontal="left" vertical="center"/>
    </xf>
    <xf numFmtId="177" fontId="22" fillId="0" borderId="3" xfId="2" applyNumberFormat="1" applyFont="1" applyFill="1" applyBorder="1" applyAlignment="1" applyProtection="1">
      <alignment horizontal="left" vertical="center"/>
    </xf>
    <xf numFmtId="49" fontId="15" fillId="9" borderId="3" xfId="2" applyNumberFormat="1" applyFont="1" applyFill="1" applyBorder="1" applyAlignment="1" applyProtection="1">
      <alignment horizontal="center" vertical="center"/>
      <protection locked="0"/>
    </xf>
    <xf numFmtId="0" fontId="15" fillId="10" borderId="4" xfId="2" applyNumberFormat="1" applyFont="1" applyFill="1" applyBorder="1" applyAlignment="1" applyProtection="1">
      <alignment horizontal="left" vertical="center" shrinkToFit="1"/>
      <protection locked="0"/>
    </xf>
    <xf numFmtId="0" fontId="15" fillId="10" borderId="3" xfId="2" applyNumberFormat="1" applyFont="1" applyFill="1" applyBorder="1" applyAlignment="1" applyProtection="1">
      <alignment horizontal="left" vertical="center" shrinkToFit="1"/>
      <protection locked="0"/>
    </xf>
    <xf numFmtId="49" fontId="15" fillId="0" borderId="2" xfId="2" applyNumberFormat="1" applyFont="1" applyFill="1" applyBorder="1" applyAlignment="1" applyProtection="1">
      <alignment horizontal="right" vertical="center"/>
    </xf>
    <xf numFmtId="49" fontId="15" fillId="0" borderId="4" xfId="2" applyNumberFormat="1" applyFont="1" applyFill="1" applyBorder="1" applyAlignment="1" applyProtection="1">
      <alignment horizontal="right" vertical="center"/>
    </xf>
    <xf numFmtId="49" fontId="15" fillId="0" borderId="3" xfId="2" applyNumberFormat="1" applyFont="1" applyFill="1" applyBorder="1" applyAlignment="1" applyProtection="1">
      <alignment horizontal="right" vertical="center"/>
    </xf>
    <xf numFmtId="49" fontId="15" fillId="0" borderId="2" xfId="2" applyNumberFormat="1" applyFont="1" applyFill="1" applyBorder="1" applyAlignment="1" applyProtection="1">
      <alignment horizontal="center" vertical="center"/>
    </xf>
    <xf numFmtId="49" fontId="15" fillId="0" borderId="3" xfId="2" applyNumberFormat="1" applyFont="1" applyFill="1" applyBorder="1" applyAlignment="1" applyProtection="1">
      <alignment horizontal="center" vertical="center"/>
    </xf>
    <xf numFmtId="177" fontId="15" fillId="0" borderId="2" xfId="2" applyNumberFormat="1" applyFont="1" applyFill="1" applyBorder="1" applyAlignment="1" applyProtection="1">
      <alignment horizontal="center" vertical="center"/>
    </xf>
    <xf numFmtId="177" fontId="15" fillId="0" borderId="3" xfId="2" applyNumberFormat="1" applyFont="1" applyFill="1" applyBorder="1" applyAlignment="1" applyProtection="1">
      <alignment horizontal="center" vertical="center"/>
    </xf>
    <xf numFmtId="0" fontId="15" fillId="0" borderId="2" xfId="2" applyNumberFormat="1" applyFont="1" applyFill="1" applyBorder="1" applyAlignment="1" applyProtection="1">
      <alignment horizontal="center" vertical="center"/>
    </xf>
    <xf numFmtId="0" fontId="15" fillId="0" borderId="4" xfId="2" applyNumberFormat="1" applyFont="1" applyFill="1" applyBorder="1" applyAlignment="1" applyProtection="1">
      <alignment horizontal="center" vertical="center"/>
    </xf>
    <xf numFmtId="0" fontId="15" fillId="0" borderId="3" xfId="2" applyNumberFormat="1" applyFont="1" applyFill="1" applyBorder="1" applyAlignment="1" applyProtection="1">
      <alignment horizontal="center" vertical="center"/>
    </xf>
    <xf numFmtId="0" fontId="31" fillId="5" borderId="24" xfId="2" applyFont="1" applyFill="1" applyBorder="1" applyAlignment="1" applyProtection="1">
      <alignment horizontal="center" vertical="center" wrapText="1" shrinkToFit="1"/>
    </xf>
    <xf numFmtId="0" fontId="31" fillId="5" borderId="15" xfId="2" applyFont="1" applyFill="1" applyBorder="1" applyAlignment="1" applyProtection="1">
      <alignment horizontal="center" vertical="center" wrapText="1" shrinkToFit="1"/>
    </xf>
    <xf numFmtId="0" fontId="25" fillId="0" borderId="2" xfId="2" applyNumberFormat="1" applyFont="1" applyFill="1" applyBorder="1" applyAlignment="1" applyProtection="1">
      <alignment horizontal="left" vertical="center" wrapText="1"/>
    </xf>
    <xf numFmtId="0" fontId="25" fillId="0" borderId="4" xfId="2" applyNumberFormat="1" applyFont="1" applyFill="1" applyBorder="1" applyAlignment="1" applyProtection="1">
      <alignment horizontal="left" vertical="center" wrapText="1"/>
    </xf>
    <xf numFmtId="0" fontId="25" fillId="0" borderId="3" xfId="2" applyNumberFormat="1" applyFont="1" applyFill="1" applyBorder="1" applyAlignment="1" applyProtection="1">
      <alignment horizontal="left" vertical="center" wrapText="1"/>
    </xf>
    <xf numFmtId="0" fontId="15" fillId="0" borderId="10" xfId="0" applyFont="1" applyBorder="1" applyAlignment="1" applyProtection="1">
      <alignment horizontal="center" vertical="center"/>
    </xf>
    <xf numFmtId="0" fontId="15" fillId="0" borderId="12" xfId="0" applyFont="1" applyBorder="1" applyAlignment="1" applyProtection="1">
      <alignment horizontal="center" vertical="center"/>
    </xf>
    <xf numFmtId="0" fontId="15" fillId="0" borderId="5" xfId="0" quotePrefix="1" applyFont="1" applyBorder="1" applyAlignment="1" applyProtection="1">
      <alignment horizontal="center" vertical="center"/>
    </xf>
    <xf numFmtId="0" fontId="15" fillId="0" borderId="8" xfId="0" quotePrefix="1" applyFont="1" applyBorder="1" applyAlignment="1" applyProtection="1">
      <alignment horizontal="center" vertical="center"/>
    </xf>
    <xf numFmtId="0" fontId="15" fillId="0" borderId="10" xfId="0" quotePrefix="1" applyFont="1" applyBorder="1" applyAlignment="1" applyProtection="1">
      <alignment horizontal="center" vertical="center"/>
    </xf>
    <xf numFmtId="0" fontId="15" fillId="0" borderId="7" xfId="0" applyFont="1" applyBorder="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12" xfId="0" applyFont="1" applyBorder="1" applyAlignment="1" applyProtection="1">
      <alignment horizontal="center" vertical="center" wrapText="1"/>
    </xf>
    <xf numFmtId="178" fontId="44" fillId="0" borderId="11" xfId="0" applyNumberFormat="1" applyFont="1" applyBorder="1" applyAlignment="1" applyProtection="1">
      <alignment horizontal="center" shrinkToFit="1"/>
    </xf>
    <xf numFmtId="38" fontId="15" fillId="0" borderId="14" xfId="1" applyFont="1" applyFill="1" applyBorder="1" applyAlignment="1" applyProtection="1">
      <alignment horizontal="center" vertical="center"/>
    </xf>
    <xf numFmtId="38" fontId="15" fillId="0" borderId="15" xfId="1" applyFont="1" applyFill="1" applyBorder="1" applyAlignment="1" applyProtection="1">
      <alignment horizontal="center" vertical="center"/>
    </xf>
    <xf numFmtId="0" fontId="15" fillId="0" borderId="5"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15" fillId="3" borderId="4" xfId="0" applyFont="1" applyFill="1" applyBorder="1" applyAlignment="1" applyProtection="1">
      <alignment horizontal="center"/>
    </xf>
    <xf numFmtId="0" fontId="15" fillId="3" borderId="3" xfId="0" applyFont="1" applyFill="1" applyBorder="1" applyAlignment="1" applyProtection="1">
      <alignment horizontal="center"/>
    </xf>
    <xf numFmtId="0" fontId="15" fillId="3" borderId="2" xfId="0" applyFont="1" applyFill="1" applyBorder="1" applyAlignment="1" applyProtection="1">
      <alignment horizontal="center"/>
    </xf>
    <xf numFmtId="38" fontId="15" fillId="0" borderId="14" xfId="1" applyFont="1" applyFill="1" applyBorder="1" applyAlignment="1" applyProtection="1">
      <alignment horizontal="center" vertical="center" wrapText="1"/>
    </xf>
    <xf numFmtId="38" fontId="15" fillId="0" borderId="15" xfId="1" applyFont="1" applyFill="1" applyBorder="1" applyAlignment="1" applyProtection="1">
      <alignment horizontal="center" vertical="center" wrapText="1"/>
    </xf>
    <xf numFmtId="40" fontId="15" fillId="0" borderId="2" xfId="1" applyNumberFormat="1" applyFont="1" applyFill="1" applyBorder="1" applyAlignment="1" applyProtection="1">
      <alignment horizontal="center" vertical="center" wrapText="1"/>
    </xf>
    <xf numFmtId="40" fontId="15" fillId="0" borderId="4" xfId="1" applyNumberFormat="1" applyFont="1" applyFill="1" applyBorder="1" applyAlignment="1" applyProtection="1">
      <alignment horizontal="center" vertical="center" wrapText="1"/>
    </xf>
    <xf numFmtId="40" fontId="15" fillId="0" borderId="3" xfId="1" applyNumberFormat="1" applyFont="1" applyFill="1" applyBorder="1" applyAlignment="1" applyProtection="1">
      <alignment horizontal="center" vertical="center" wrapText="1"/>
    </xf>
    <xf numFmtId="38" fontId="2" fillId="10" borderId="11" xfId="1" applyFont="1" applyFill="1" applyBorder="1" applyAlignment="1" applyProtection="1">
      <alignment horizontal="center" vertical="center" shrinkToFit="1"/>
      <protection locked="0"/>
    </xf>
    <xf numFmtId="38" fontId="2" fillId="10" borderId="0" xfId="1" applyFont="1" applyFill="1" applyBorder="1" applyAlignment="1" applyProtection="1">
      <alignment vertical="center" shrinkToFit="1"/>
      <protection locked="0"/>
    </xf>
    <xf numFmtId="38" fontId="2" fillId="10" borderId="8" xfId="1" applyFont="1" applyFill="1" applyBorder="1" applyAlignment="1" applyProtection="1">
      <alignment vertical="center" shrinkToFit="1"/>
      <protection locked="0"/>
    </xf>
    <xf numFmtId="38" fontId="2" fillId="10" borderId="9" xfId="1" applyFont="1" applyFill="1" applyBorder="1" applyAlignment="1" applyProtection="1">
      <alignment vertical="center" shrinkToFit="1"/>
      <protection locked="0"/>
    </xf>
    <xf numFmtId="38" fontId="2" fillId="10" borderId="0" xfId="1" applyFont="1" applyFill="1" applyBorder="1" applyAlignment="1" applyProtection="1">
      <alignment horizontal="center" vertical="center" shrinkToFit="1"/>
      <protection locked="0"/>
    </xf>
    <xf numFmtId="38" fontId="2" fillId="10" borderId="8" xfId="1" applyFont="1" applyFill="1" applyBorder="1" applyAlignment="1" applyProtection="1">
      <alignment horizontal="right" vertical="center"/>
      <protection locked="0"/>
    </xf>
    <xf numFmtId="38" fontId="2" fillId="10" borderId="9" xfId="1" applyFont="1" applyFill="1" applyBorder="1" applyAlignment="1" applyProtection="1">
      <alignment horizontal="right" vertical="center"/>
      <protection locked="0"/>
    </xf>
    <xf numFmtId="38" fontId="2" fillId="0" borderId="8" xfId="1" applyFont="1" applyFill="1" applyBorder="1" applyAlignment="1" applyProtection="1">
      <alignment vertical="center"/>
    </xf>
    <xf numFmtId="38" fontId="2" fillId="0" borderId="9" xfId="1" applyFont="1" applyFill="1" applyBorder="1" applyAlignment="1" applyProtection="1">
      <alignment vertical="center"/>
    </xf>
    <xf numFmtId="49" fontId="2" fillId="4" borderId="11" xfId="0" applyNumberFormat="1" applyFont="1" applyFill="1" applyBorder="1" applyAlignment="1" applyProtection="1">
      <alignment horizontal="center" vertical="center"/>
    </xf>
    <xf numFmtId="49" fontId="2" fillId="4" borderId="11" xfId="0" applyNumberFormat="1" applyFont="1" applyFill="1" applyBorder="1" applyAlignment="1" applyProtection="1">
      <alignment vertical="center"/>
    </xf>
    <xf numFmtId="49" fontId="4" fillId="0" borderId="0" xfId="0" applyNumberFormat="1" applyFont="1" applyAlignment="1" applyProtection="1">
      <alignment horizontal="center" vertical="center"/>
    </xf>
    <xf numFmtId="49" fontId="2" fillId="0" borderId="2" xfId="0" applyNumberFormat="1" applyFont="1" applyBorder="1" applyAlignment="1" applyProtection="1">
      <alignment horizontal="center" vertical="center"/>
    </xf>
    <xf numFmtId="49" fontId="2" fillId="0" borderId="3" xfId="0" applyNumberFormat="1" applyFont="1" applyBorder="1" applyAlignment="1" applyProtection="1">
      <alignment horizontal="center" vertical="center"/>
    </xf>
    <xf numFmtId="49" fontId="2" fillId="0" borderId="1" xfId="0" applyNumberFormat="1" applyFont="1" applyBorder="1" applyAlignment="1" applyProtection="1">
      <alignment horizontal="center" vertical="center" shrinkToFit="1"/>
    </xf>
    <xf numFmtId="49" fontId="2" fillId="4" borderId="1" xfId="0" applyNumberFormat="1" applyFont="1" applyFill="1" applyBorder="1" applyAlignment="1" applyProtection="1">
      <alignment horizontal="center" vertical="center"/>
    </xf>
    <xf numFmtId="49" fontId="2" fillId="4" borderId="2" xfId="0" applyNumberFormat="1" applyFont="1" applyFill="1" applyBorder="1" applyAlignment="1" applyProtection="1">
      <alignment horizontal="center" vertical="center"/>
    </xf>
    <xf numFmtId="49" fontId="2" fillId="4" borderId="3" xfId="0" applyNumberFormat="1" applyFont="1" applyFill="1" applyBorder="1" applyAlignment="1" applyProtection="1">
      <alignment horizontal="center" vertical="center"/>
    </xf>
    <xf numFmtId="49" fontId="2" fillId="0" borderId="5" xfId="0" applyNumberFormat="1" applyFont="1" applyFill="1" applyBorder="1" applyAlignment="1" applyProtection="1">
      <alignment horizontal="center" vertical="center"/>
    </xf>
    <xf numFmtId="49" fontId="2" fillId="0" borderId="7" xfId="0" applyNumberFormat="1" applyFont="1" applyFill="1" applyBorder="1" applyAlignment="1" applyProtection="1">
      <alignment horizontal="center" vertical="center"/>
    </xf>
    <xf numFmtId="49" fontId="2" fillId="0" borderId="8" xfId="0" applyNumberFormat="1" applyFont="1" applyFill="1" applyBorder="1" applyAlignment="1" applyProtection="1">
      <alignment horizontal="center" vertical="center"/>
    </xf>
    <xf numFmtId="49" fontId="2" fillId="0" borderId="9" xfId="0" applyNumberFormat="1" applyFont="1" applyFill="1" applyBorder="1" applyAlignment="1" applyProtection="1">
      <alignment horizontal="center" vertical="center"/>
    </xf>
    <xf numFmtId="49" fontId="2" fillId="0" borderId="10" xfId="0" applyNumberFormat="1" applyFont="1" applyFill="1" applyBorder="1" applyAlignment="1" applyProtection="1">
      <alignment horizontal="center" vertical="center"/>
    </xf>
    <xf numFmtId="49" fontId="2" fillId="0" borderId="12" xfId="0" applyNumberFormat="1" applyFont="1" applyFill="1" applyBorder="1" applyAlignment="1" applyProtection="1">
      <alignment horizontal="center" vertical="center"/>
    </xf>
    <xf numFmtId="49" fontId="2" fillId="4" borderId="2" xfId="0" applyNumberFormat="1" applyFont="1" applyFill="1" applyBorder="1" applyAlignment="1" applyProtection="1">
      <alignment vertical="center" shrinkToFit="1"/>
    </xf>
    <xf numFmtId="49" fontId="2" fillId="4" borderId="3" xfId="0" applyNumberFormat="1" applyFont="1" applyFill="1" applyBorder="1" applyAlignment="1" applyProtection="1">
      <alignment vertical="center" shrinkToFit="1"/>
    </xf>
    <xf numFmtId="49" fontId="2" fillId="0" borderId="4" xfId="0" applyNumberFormat="1" applyFont="1" applyBorder="1" applyAlignment="1" applyProtection="1">
      <alignment horizontal="center" vertical="center"/>
    </xf>
    <xf numFmtId="49" fontId="2" fillId="0" borderId="4" xfId="0" applyNumberFormat="1" applyFont="1" applyBorder="1" applyAlignment="1" applyProtection="1">
      <alignment horizontal="center" vertical="center" wrapText="1"/>
    </xf>
    <xf numFmtId="49" fontId="2" fillId="0" borderId="2" xfId="0" applyNumberFormat="1" applyFont="1" applyBorder="1" applyAlignment="1" applyProtection="1">
      <alignment horizontal="center" vertical="center" wrapText="1"/>
    </xf>
    <xf numFmtId="49" fontId="2" fillId="0" borderId="3" xfId="0" applyNumberFormat="1" applyFont="1" applyBorder="1" applyAlignment="1" applyProtection="1">
      <alignment horizontal="center" vertical="center" wrapText="1"/>
    </xf>
    <xf numFmtId="49" fontId="2" fillId="0" borderId="5" xfId="0" applyNumberFormat="1" applyFont="1" applyFill="1" applyBorder="1" applyAlignment="1" applyProtection="1">
      <alignment horizontal="center" vertical="center" wrapText="1" shrinkToFit="1"/>
    </xf>
    <xf numFmtId="0" fontId="2" fillId="0" borderId="6" xfId="0" applyNumberFormat="1" applyFont="1" applyFill="1" applyBorder="1" applyAlignment="1" applyProtection="1">
      <alignment horizontal="center" vertical="center" wrapText="1" shrinkToFit="1"/>
    </xf>
    <xf numFmtId="0" fontId="2" fillId="0" borderId="7" xfId="0" applyNumberFormat="1" applyFont="1" applyFill="1" applyBorder="1" applyAlignment="1" applyProtection="1">
      <alignment horizontal="center" vertical="center" wrapText="1" shrinkToFit="1"/>
    </xf>
    <xf numFmtId="0" fontId="2" fillId="0" borderId="8" xfId="0" applyNumberFormat="1" applyFont="1" applyFill="1" applyBorder="1" applyAlignment="1" applyProtection="1">
      <alignment horizontal="center" vertical="center" wrapText="1" shrinkToFit="1"/>
    </xf>
    <xf numFmtId="0" fontId="2" fillId="0" borderId="0" xfId="0" applyNumberFormat="1" applyFont="1" applyFill="1" applyBorder="1" applyAlignment="1" applyProtection="1">
      <alignment horizontal="center" vertical="center" wrapText="1" shrinkToFit="1"/>
    </xf>
    <xf numFmtId="0" fontId="2" fillId="0" borderId="9" xfId="0" applyNumberFormat="1" applyFont="1" applyFill="1" applyBorder="1" applyAlignment="1" applyProtection="1">
      <alignment horizontal="center" vertical="center" wrapText="1" shrinkToFit="1"/>
    </xf>
    <xf numFmtId="0" fontId="2" fillId="0" borderId="10" xfId="0" applyNumberFormat="1" applyFont="1" applyFill="1" applyBorder="1" applyAlignment="1" applyProtection="1">
      <alignment horizontal="center" vertical="center" wrapText="1" shrinkToFit="1"/>
    </xf>
    <xf numFmtId="0" fontId="2" fillId="0" borderId="11" xfId="0" applyNumberFormat="1" applyFont="1" applyFill="1" applyBorder="1" applyAlignment="1" applyProtection="1">
      <alignment horizontal="center" vertical="center" wrapText="1" shrinkToFit="1"/>
    </xf>
    <xf numFmtId="0" fontId="2" fillId="0" borderId="12" xfId="0" applyNumberFormat="1" applyFont="1" applyFill="1" applyBorder="1" applyAlignment="1" applyProtection="1">
      <alignment horizontal="center" vertical="center" wrapText="1" shrinkToFit="1"/>
    </xf>
    <xf numFmtId="178" fontId="2" fillId="0" borderId="5" xfId="0" applyNumberFormat="1" applyFont="1" applyFill="1" applyBorder="1" applyAlignment="1" applyProtection="1">
      <alignment horizontal="center" vertical="center" wrapText="1" shrinkToFit="1"/>
    </xf>
    <xf numFmtId="178" fontId="2" fillId="0" borderId="6" xfId="0" applyNumberFormat="1" applyFont="1" applyFill="1" applyBorder="1" applyAlignment="1" applyProtection="1">
      <alignment horizontal="center" vertical="center" wrapText="1" shrinkToFit="1"/>
    </xf>
    <xf numFmtId="178" fontId="2" fillId="0" borderId="7" xfId="0" applyNumberFormat="1" applyFont="1" applyFill="1" applyBorder="1" applyAlignment="1" applyProtection="1">
      <alignment horizontal="center" vertical="center" wrapText="1" shrinkToFit="1"/>
    </xf>
    <xf numFmtId="178" fontId="2" fillId="0" borderId="8" xfId="0" applyNumberFormat="1" applyFont="1" applyFill="1" applyBorder="1" applyAlignment="1" applyProtection="1">
      <alignment horizontal="center" vertical="center" wrapText="1" shrinkToFit="1"/>
    </xf>
    <xf numFmtId="178" fontId="2" fillId="0" borderId="0" xfId="0" applyNumberFormat="1" applyFont="1" applyFill="1" applyBorder="1" applyAlignment="1" applyProtection="1">
      <alignment horizontal="center" vertical="center" wrapText="1" shrinkToFit="1"/>
    </xf>
    <xf numFmtId="178" fontId="2" fillId="0" borderId="9" xfId="0" applyNumberFormat="1" applyFont="1" applyFill="1" applyBorder="1" applyAlignment="1" applyProtection="1">
      <alignment horizontal="center" vertical="center" wrapText="1" shrinkToFit="1"/>
    </xf>
    <xf numFmtId="178" fontId="2" fillId="0" borderId="10" xfId="0" applyNumberFormat="1" applyFont="1" applyFill="1" applyBorder="1" applyAlignment="1" applyProtection="1">
      <alignment horizontal="center" vertical="center" wrapText="1" shrinkToFit="1"/>
    </xf>
    <xf numFmtId="178" fontId="2" fillId="0" borderId="11" xfId="0" applyNumberFormat="1" applyFont="1" applyFill="1" applyBorder="1" applyAlignment="1" applyProtection="1">
      <alignment horizontal="center" vertical="center" wrapText="1" shrinkToFit="1"/>
    </xf>
    <xf numFmtId="178" fontId="2" fillId="0" borderId="12" xfId="0" applyNumberFormat="1" applyFont="1" applyFill="1" applyBorder="1" applyAlignment="1" applyProtection="1">
      <alignment horizontal="center" vertical="center" wrapText="1" shrinkToFit="1"/>
    </xf>
    <xf numFmtId="38" fontId="2" fillId="10" borderId="8" xfId="1" applyFont="1" applyFill="1" applyBorder="1" applyAlignment="1" applyProtection="1">
      <alignment vertical="center"/>
      <protection locked="0"/>
    </xf>
    <xf numFmtId="38" fontId="2" fillId="10" borderId="9" xfId="1" applyFont="1" applyFill="1" applyBorder="1" applyAlignment="1" applyProtection="1">
      <alignment vertical="center"/>
      <protection locked="0"/>
    </xf>
    <xf numFmtId="38" fontId="2" fillId="10" borderId="10" xfId="1" applyFont="1" applyFill="1" applyBorder="1" applyAlignment="1" applyProtection="1">
      <alignment vertical="center" shrinkToFit="1"/>
      <protection locked="0"/>
    </xf>
    <xf numFmtId="38" fontId="2" fillId="10" borderId="11" xfId="1" applyFont="1" applyFill="1" applyBorder="1" applyAlignment="1" applyProtection="1">
      <alignment vertical="center" shrinkToFit="1"/>
      <protection locked="0"/>
    </xf>
    <xf numFmtId="38" fontId="2" fillId="10" borderId="12" xfId="1" applyFont="1" applyFill="1" applyBorder="1" applyAlignment="1" applyProtection="1">
      <alignment vertical="center" shrinkToFit="1"/>
      <protection locked="0"/>
    </xf>
    <xf numFmtId="38" fontId="2" fillId="10" borderId="10" xfId="1" applyFont="1" applyFill="1" applyBorder="1" applyAlignment="1" applyProtection="1">
      <alignment horizontal="right" vertical="center"/>
      <protection locked="0"/>
    </xf>
    <xf numFmtId="38" fontId="2" fillId="10" borderId="12" xfId="1" applyFont="1" applyFill="1" applyBorder="1" applyAlignment="1" applyProtection="1">
      <alignment horizontal="right" vertical="center"/>
      <protection locked="0"/>
    </xf>
    <xf numFmtId="38" fontId="2" fillId="0" borderId="10" xfId="1" applyFont="1" applyFill="1" applyBorder="1" applyAlignment="1" applyProtection="1">
      <alignment vertical="center"/>
    </xf>
    <xf numFmtId="38" fontId="2" fillId="0" borderId="12" xfId="1" applyFont="1" applyFill="1" applyBorder="1" applyAlignment="1" applyProtection="1">
      <alignment vertical="center"/>
    </xf>
    <xf numFmtId="38" fontId="2" fillId="10" borderId="10" xfId="1" applyFont="1" applyFill="1" applyBorder="1" applyAlignment="1" applyProtection="1">
      <alignment vertical="center"/>
      <protection locked="0"/>
    </xf>
    <xf numFmtId="38" fontId="2" fillId="10" borderId="12" xfId="1" applyFont="1" applyFill="1" applyBorder="1" applyAlignment="1" applyProtection="1">
      <alignment vertical="center"/>
      <protection locked="0"/>
    </xf>
    <xf numFmtId="49" fontId="2" fillId="10" borderId="8" xfId="0" applyNumberFormat="1" applyFont="1" applyFill="1" applyBorder="1" applyAlignment="1" applyProtection="1">
      <alignment vertical="top" wrapText="1"/>
      <protection locked="0"/>
    </xf>
    <xf numFmtId="49" fontId="2" fillId="10" borderId="0" xfId="0" applyNumberFormat="1" applyFont="1" applyFill="1" applyBorder="1" applyAlignment="1" applyProtection="1">
      <alignment vertical="top" wrapText="1"/>
      <protection locked="0"/>
    </xf>
    <xf numFmtId="49" fontId="2" fillId="10" borderId="9" xfId="0" applyNumberFormat="1" applyFont="1" applyFill="1" applyBorder="1" applyAlignment="1" applyProtection="1">
      <alignment vertical="top" wrapText="1"/>
      <protection locked="0"/>
    </xf>
    <xf numFmtId="49" fontId="2" fillId="10" borderId="10" xfId="0" applyNumberFormat="1" applyFont="1" applyFill="1" applyBorder="1" applyAlignment="1" applyProtection="1">
      <alignment vertical="top" wrapText="1"/>
      <protection locked="0"/>
    </xf>
    <xf numFmtId="49" fontId="2" fillId="10" borderId="11" xfId="0" applyNumberFormat="1" applyFont="1" applyFill="1" applyBorder="1" applyAlignment="1" applyProtection="1">
      <alignment vertical="top" wrapText="1"/>
      <protection locked="0"/>
    </xf>
    <xf numFmtId="49" fontId="2" fillId="10" borderId="12" xfId="0" applyNumberFormat="1" applyFont="1" applyFill="1" applyBorder="1" applyAlignment="1" applyProtection="1">
      <alignment vertical="top" wrapText="1"/>
      <protection locked="0"/>
    </xf>
    <xf numFmtId="38" fontId="2" fillId="0" borderId="10" xfId="1" applyFont="1" applyFill="1" applyBorder="1" applyAlignment="1" applyProtection="1">
      <alignment horizontal="right" vertical="center"/>
    </xf>
    <xf numFmtId="38" fontId="2" fillId="0" borderId="11" xfId="1" applyFont="1" applyFill="1" applyBorder="1" applyAlignment="1" applyProtection="1">
      <alignment horizontal="right" vertical="center"/>
    </xf>
    <xf numFmtId="38" fontId="2" fillId="0" borderId="12" xfId="1" applyFont="1" applyFill="1" applyBorder="1" applyAlignment="1" applyProtection="1">
      <alignment horizontal="right" vertical="center"/>
    </xf>
    <xf numFmtId="38" fontId="2" fillId="0" borderId="10" xfId="1" applyFont="1" applyFill="1" applyBorder="1" applyAlignment="1" applyProtection="1">
      <alignment horizontal="center" vertical="center"/>
    </xf>
    <xf numFmtId="38" fontId="2" fillId="0" borderId="12" xfId="1" applyFont="1" applyFill="1" applyBorder="1" applyAlignment="1" applyProtection="1">
      <alignment horizontal="center" vertical="center"/>
    </xf>
    <xf numFmtId="49" fontId="2" fillId="0" borderId="5" xfId="0" applyNumberFormat="1" applyFont="1" applyFill="1" applyBorder="1" applyAlignment="1" applyProtection="1">
      <alignment horizontal="left" vertical="center"/>
    </xf>
    <xf numFmtId="49" fontId="2" fillId="0" borderId="6" xfId="0" applyNumberFormat="1" applyFont="1" applyFill="1" applyBorder="1" applyAlignment="1" applyProtection="1">
      <alignment horizontal="left" vertical="center"/>
    </xf>
    <xf numFmtId="49" fontId="2" fillId="0" borderId="7" xfId="0" applyNumberFormat="1" applyFont="1" applyFill="1" applyBorder="1" applyAlignment="1" applyProtection="1">
      <alignment horizontal="left" vertical="center"/>
    </xf>
    <xf numFmtId="49" fontId="2" fillId="0" borderId="11" xfId="0" applyNumberFormat="1" applyFont="1" applyBorder="1" applyAlignment="1">
      <alignment horizontal="center" vertical="center"/>
    </xf>
    <xf numFmtId="49" fontId="2" fillId="2" borderId="11" xfId="0" applyNumberFormat="1" applyFont="1" applyFill="1" applyBorder="1" applyAlignment="1">
      <alignment vertical="center"/>
    </xf>
    <xf numFmtId="49" fontId="4" fillId="0" borderId="0" xfId="0" applyNumberFormat="1" applyFont="1" applyAlignment="1">
      <alignment horizontal="center" vertical="center"/>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1" xfId="0" applyNumberFormat="1" applyFont="1" applyBorder="1" applyAlignment="1">
      <alignment horizontal="center" vertical="center" shrinkToFit="1"/>
    </xf>
    <xf numFmtId="49" fontId="2" fillId="0" borderId="1" xfId="0" applyNumberFormat="1" applyFont="1" applyBorder="1" applyAlignment="1">
      <alignment horizontal="center" vertical="center"/>
    </xf>
    <xf numFmtId="49" fontId="2" fillId="2" borderId="2" xfId="0" applyNumberFormat="1" applyFont="1" applyFill="1" applyBorder="1" applyAlignment="1">
      <alignment horizontal="right" vertical="center"/>
    </xf>
    <xf numFmtId="49" fontId="2" fillId="2" borderId="3" xfId="0" applyNumberFormat="1" applyFont="1" applyFill="1" applyBorder="1" applyAlignment="1">
      <alignment horizontal="right" vertical="center"/>
    </xf>
    <xf numFmtId="49" fontId="2" fillId="0" borderId="4" xfId="0" applyNumberFormat="1" applyFont="1" applyBorder="1" applyAlignment="1">
      <alignment horizontal="center" vertical="center"/>
    </xf>
    <xf numFmtId="178" fontId="2" fillId="2" borderId="5" xfId="0" applyNumberFormat="1" applyFont="1" applyFill="1" applyBorder="1" applyAlignment="1">
      <alignment horizontal="center" vertical="center" wrapText="1"/>
    </xf>
    <xf numFmtId="178" fontId="2" fillId="2" borderId="6" xfId="0" applyNumberFormat="1" applyFont="1" applyFill="1" applyBorder="1" applyAlignment="1">
      <alignment horizontal="center" vertical="center" wrapText="1"/>
    </xf>
    <xf numFmtId="178" fontId="2" fillId="2" borderId="7" xfId="0" applyNumberFormat="1" applyFont="1" applyFill="1" applyBorder="1" applyAlignment="1">
      <alignment horizontal="center" vertical="center" wrapText="1"/>
    </xf>
    <xf numFmtId="178" fontId="2" fillId="2" borderId="8" xfId="0" applyNumberFormat="1" applyFont="1" applyFill="1" applyBorder="1" applyAlignment="1">
      <alignment horizontal="center" vertical="center" wrapText="1"/>
    </xf>
    <xf numFmtId="178" fontId="2" fillId="2" borderId="0" xfId="0" applyNumberFormat="1" applyFont="1" applyFill="1" applyAlignment="1">
      <alignment horizontal="center" vertical="center" wrapText="1"/>
    </xf>
    <xf numFmtId="178" fontId="2" fillId="2" borderId="9" xfId="0" applyNumberFormat="1" applyFont="1" applyFill="1" applyBorder="1" applyAlignment="1">
      <alignment horizontal="center" vertical="center" wrapText="1"/>
    </xf>
    <xf numFmtId="178" fontId="2" fillId="2" borderId="10" xfId="0" applyNumberFormat="1" applyFont="1" applyFill="1" applyBorder="1" applyAlignment="1">
      <alignment horizontal="center" vertical="center" wrapText="1"/>
    </xf>
    <xf numFmtId="178" fontId="2" fillId="2" borderId="11" xfId="0" applyNumberFormat="1" applyFont="1" applyFill="1" applyBorder="1" applyAlignment="1">
      <alignment horizontal="center" vertical="center" wrapText="1"/>
    </xf>
    <xf numFmtId="178" fontId="2" fillId="2" borderId="12" xfId="0" applyNumberFormat="1" applyFont="1" applyFill="1" applyBorder="1" applyAlignment="1">
      <alignment horizontal="center" vertical="center" wrapText="1"/>
    </xf>
    <xf numFmtId="49" fontId="2" fillId="0" borderId="5"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9" xfId="0" applyNumberFormat="1" applyFont="1" applyBorder="1" applyAlignment="1">
      <alignment horizontal="center" vertical="center"/>
    </xf>
    <xf numFmtId="49" fontId="2" fillId="0" borderId="10"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 fillId="0" borderId="2" xfId="0" applyNumberFormat="1" applyFont="1" applyBorder="1" applyAlignment="1">
      <alignment horizontal="left" vertical="center"/>
    </xf>
    <xf numFmtId="49" fontId="2" fillId="0" borderId="4" xfId="0" applyNumberFormat="1" applyFont="1" applyBorder="1" applyAlignment="1">
      <alignment horizontal="left" vertical="center"/>
    </xf>
    <xf numFmtId="49" fontId="2" fillId="0" borderId="3" xfId="0" applyNumberFormat="1" applyFont="1" applyBorder="1" applyAlignment="1">
      <alignment horizontal="left" vertical="center"/>
    </xf>
    <xf numFmtId="49" fontId="2" fillId="2" borderId="2" xfId="0" applyNumberFormat="1" applyFont="1" applyFill="1" applyBorder="1" applyAlignment="1">
      <alignment vertical="center"/>
    </xf>
    <xf numFmtId="49" fontId="2" fillId="2" borderId="3" xfId="0" applyNumberFormat="1" applyFont="1" applyFill="1" applyBorder="1" applyAlignment="1">
      <alignment vertical="center"/>
    </xf>
    <xf numFmtId="178" fontId="2" fillId="2" borderId="8" xfId="1" applyNumberFormat="1" applyFont="1" applyFill="1" applyBorder="1" applyAlignment="1">
      <alignment vertical="center"/>
    </xf>
    <xf numFmtId="178" fontId="2" fillId="2" borderId="0" xfId="1" applyNumberFormat="1" applyFont="1" applyFill="1" applyBorder="1" applyAlignment="1">
      <alignment vertical="center"/>
    </xf>
    <xf numFmtId="178" fontId="2" fillId="2" borderId="9" xfId="1" applyNumberFormat="1" applyFont="1" applyFill="1" applyBorder="1" applyAlignment="1">
      <alignment vertical="center"/>
    </xf>
    <xf numFmtId="38" fontId="2" fillId="0" borderId="8" xfId="1" applyFont="1" applyFill="1" applyBorder="1" applyAlignment="1">
      <alignment vertical="center"/>
    </xf>
    <xf numFmtId="38" fontId="2" fillId="0" borderId="9" xfId="1" applyFont="1" applyFill="1" applyBorder="1" applyAlignment="1">
      <alignment vertical="center"/>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2" borderId="8" xfId="0" applyNumberFormat="1" applyFont="1" applyFill="1" applyBorder="1" applyAlignment="1">
      <alignment vertical="top" wrapText="1"/>
    </xf>
    <xf numFmtId="0" fontId="2" fillId="2" borderId="0" xfId="0" applyNumberFormat="1" applyFont="1" applyFill="1" applyAlignment="1">
      <alignment vertical="top" wrapText="1"/>
    </xf>
    <xf numFmtId="0" fontId="2" fillId="2" borderId="9" xfId="0" applyNumberFormat="1" applyFont="1" applyFill="1" applyBorder="1" applyAlignment="1">
      <alignment vertical="top" wrapText="1"/>
    </xf>
    <xf numFmtId="0" fontId="2" fillId="2" borderId="8" xfId="0" applyNumberFormat="1" applyFont="1" applyFill="1" applyBorder="1" applyAlignment="1">
      <alignment vertical="top" wrapText="1"/>
    </xf>
    <xf numFmtId="0" fontId="2" fillId="2" borderId="10" xfId="0" applyNumberFormat="1" applyFont="1" applyFill="1" applyBorder="1" applyAlignment="1">
      <alignment vertical="top" wrapText="1"/>
    </xf>
    <xf numFmtId="0" fontId="2" fillId="2" borderId="11" xfId="0" applyNumberFormat="1" applyFont="1" applyFill="1" applyBorder="1" applyAlignment="1">
      <alignment vertical="top" wrapText="1"/>
    </xf>
    <xf numFmtId="0" fontId="2" fillId="2" borderId="12" xfId="0" applyNumberFormat="1" applyFont="1" applyFill="1" applyBorder="1" applyAlignment="1">
      <alignment vertical="top" wrapText="1"/>
    </xf>
    <xf numFmtId="178" fontId="2" fillId="2" borderId="10" xfId="1" applyNumberFormat="1" applyFont="1" applyFill="1" applyBorder="1" applyAlignment="1">
      <alignment vertical="center"/>
    </xf>
    <xf numFmtId="178" fontId="2" fillId="2" borderId="12" xfId="1" applyNumberFormat="1" applyFont="1" applyFill="1" applyBorder="1" applyAlignment="1">
      <alignment vertical="center"/>
    </xf>
    <xf numFmtId="38" fontId="2" fillId="0" borderId="10" xfId="1" applyFont="1" applyFill="1" applyBorder="1" applyAlignment="1">
      <alignment horizontal="right" vertical="center"/>
    </xf>
    <xf numFmtId="38" fontId="2" fillId="0" borderId="11" xfId="1" applyFont="1" applyFill="1" applyBorder="1" applyAlignment="1">
      <alignment horizontal="right" vertical="center"/>
    </xf>
    <xf numFmtId="38" fontId="2" fillId="0" borderId="12" xfId="1" applyFont="1" applyFill="1" applyBorder="1" applyAlignment="1">
      <alignment horizontal="right" vertical="center"/>
    </xf>
    <xf numFmtId="178" fontId="2" fillId="2" borderId="11" xfId="1" applyNumberFormat="1" applyFont="1" applyFill="1" applyBorder="1" applyAlignment="1">
      <alignment vertical="center"/>
    </xf>
    <xf numFmtId="38" fontId="2" fillId="0" borderId="10" xfId="1" applyFont="1" applyFill="1" applyBorder="1" applyAlignment="1">
      <alignment vertical="center"/>
    </xf>
    <xf numFmtId="38" fontId="2" fillId="0" borderId="12" xfId="1" applyFont="1" applyFill="1" applyBorder="1" applyAlignment="1">
      <alignment vertical="center"/>
    </xf>
    <xf numFmtId="0" fontId="19" fillId="2" borderId="1" xfId="0" applyFont="1" applyFill="1" applyBorder="1" applyAlignment="1">
      <alignment horizontal="center" vertical="center" wrapText="1" shrinkToFit="1"/>
    </xf>
    <xf numFmtId="0" fontId="0" fillId="5" borderId="14" xfId="0" applyFill="1" applyBorder="1" applyAlignment="1">
      <alignment horizontal="center" vertical="center"/>
    </xf>
    <xf numFmtId="0" fontId="0" fillId="5" borderId="15" xfId="0" applyFill="1" applyBorder="1" applyAlignment="1">
      <alignment horizontal="center" vertical="center"/>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0" fillId="2" borderId="1" xfId="0" applyFill="1" applyBorder="1" applyAlignment="1">
      <alignment horizontal="center" vertical="center" shrinkToFit="1"/>
    </xf>
    <xf numFmtId="0" fontId="19" fillId="2" borderId="14" xfId="0" applyFont="1" applyFill="1" applyBorder="1" applyAlignment="1">
      <alignment horizontal="center" vertical="center" wrapText="1" shrinkToFit="1"/>
    </xf>
    <xf numFmtId="0" fontId="19" fillId="2" borderId="15" xfId="0" applyFont="1" applyFill="1" applyBorder="1" applyAlignment="1">
      <alignment horizontal="center" vertical="center" wrapText="1" shrinkToFit="1"/>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0" fillId="6" borderId="2" xfId="0" applyFill="1" applyBorder="1" applyAlignment="1">
      <alignment horizontal="center" vertical="center"/>
    </xf>
    <xf numFmtId="0" fontId="0" fillId="6" borderId="4" xfId="0" applyFill="1" applyBorder="1" applyAlignment="1">
      <alignment horizontal="center" vertical="center"/>
    </xf>
    <xf numFmtId="0" fontId="0" fillId="6" borderId="3" xfId="0" applyFill="1" applyBorder="1" applyAlignment="1">
      <alignment horizontal="center" vertical="center"/>
    </xf>
  </cellXfs>
  <cellStyles count="5">
    <cellStyle name="ハイパーリンク" xfId="3" builtinId="8"/>
    <cellStyle name="桁区切り" xfId="1" builtinId="6"/>
    <cellStyle name="標準" xfId="0" builtinId="0"/>
    <cellStyle name="標準 2" xfId="2" xr:uid="{087FF298-594B-4167-A959-E1A6B24767C5}"/>
    <cellStyle name="標準 5" xfId="4" xr:uid="{1BCA1506-1C46-45FF-AB75-E8B331C3B8BB}"/>
  </cellStyles>
  <dxfs count="2">
    <dxf>
      <fill>
        <patternFill>
          <bgColor rgb="FFFFFF00"/>
        </patternFill>
      </fill>
    </dxf>
    <dxf>
      <fill>
        <patternFill>
          <bgColor rgb="FFFFFF00"/>
        </patternFill>
      </fill>
    </dxf>
  </dxfs>
  <tableStyles count="0" defaultTableStyle="TableStyleMedium2" defaultPivotStyle="PivotStyleMedium9"/>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pref.osaka.lg.jp/o100050/iryo/osakakansensho/iryosoti.html" TargetMode="External"/></Relationships>
</file>

<file path=xl/drawings/drawing1.xml><?xml version="1.0" encoding="utf-8"?>
<xdr:wsDr xmlns:xdr="http://schemas.openxmlformats.org/drawingml/2006/spreadsheetDrawing" xmlns:a="http://schemas.openxmlformats.org/drawingml/2006/main">
  <xdr:twoCellAnchor>
    <xdr:from>
      <xdr:col>8</xdr:col>
      <xdr:colOff>213360</xdr:colOff>
      <xdr:row>17</xdr:row>
      <xdr:rowOff>42505</xdr:rowOff>
    </xdr:from>
    <xdr:to>
      <xdr:col>18</xdr:col>
      <xdr:colOff>109688</xdr:colOff>
      <xdr:row>20</xdr:row>
      <xdr:rowOff>125333</xdr:rowOff>
    </xdr:to>
    <xdr:grpSp>
      <xdr:nvGrpSpPr>
        <xdr:cNvPr id="4" name="グループ化 3">
          <a:extLst>
            <a:ext uri="{FF2B5EF4-FFF2-40B4-BE49-F238E27FC236}">
              <a16:creationId xmlns:a16="http://schemas.microsoft.com/office/drawing/2014/main" id="{48430016-5339-4F7C-B9D4-A63594DB29C7}"/>
            </a:ext>
          </a:extLst>
        </xdr:cNvPr>
        <xdr:cNvGrpSpPr/>
      </xdr:nvGrpSpPr>
      <xdr:grpSpPr>
        <a:xfrm>
          <a:off x="6103172" y="4148340"/>
          <a:ext cx="5463410" cy="889652"/>
          <a:chOff x="6301408" y="3339546"/>
          <a:chExt cx="4545496" cy="881271"/>
        </a:xfrm>
      </xdr:grpSpPr>
      <xdr:sp macro="" textlink="">
        <xdr:nvSpPr>
          <xdr:cNvPr id="2" name="吹き出し: 角を丸めた四角形 1">
            <a:extLst>
              <a:ext uri="{FF2B5EF4-FFF2-40B4-BE49-F238E27FC236}">
                <a16:creationId xmlns:a16="http://schemas.microsoft.com/office/drawing/2014/main" id="{2C4B2465-FFD6-4EBC-B71A-BA0035E957B9}"/>
              </a:ext>
            </a:extLst>
          </xdr:cNvPr>
          <xdr:cNvSpPr/>
        </xdr:nvSpPr>
        <xdr:spPr>
          <a:xfrm>
            <a:off x="6301408" y="3339546"/>
            <a:ext cx="4545496" cy="881271"/>
          </a:xfrm>
          <a:prstGeom prst="wedgeRoundRectCallout">
            <a:avLst>
              <a:gd name="adj1" fmla="val -52455"/>
              <a:gd name="adj2" fmla="val 23520"/>
              <a:gd name="adj3" fmla="val 16667"/>
            </a:avLst>
          </a:prstGeom>
          <a:solidFill>
            <a:schemeClr val="accent3">
              <a:lumMod val="20000"/>
              <a:lumOff val="80000"/>
            </a:schemeClr>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l"/>
            <a:r>
              <a:rPr kumimoji="1" lang="ja-JP" altLang="en-US" sz="1050" b="1">
                <a:solidFill>
                  <a:schemeClr val="tx1"/>
                </a:solidFill>
              </a:rPr>
              <a:t>協定締結については大阪府ホームページをご確認ください。</a:t>
            </a:r>
            <a:endParaRPr kumimoji="1" lang="en-US" altLang="ja-JP" sz="1050" b="1">
              <a:solidFill>
                <a:schemeClr val="tx1"/>
              </a:solidFill>
            </a:endParaRPr>
          </a:p>
          <a:p>
            <a:pPr algn="l"/>
            <a:endParaRPr kumimoji="1" lang="en-US" altLang="ja-JP" sz="1050" b="1">
              <a:solidFill>
                <a:schemeClr val="tx1"/>
              </a:solidFill>
              <a:effectLst/>
              <a:latin typeface="+mn-lt"/>
              <a:ea typeface="+mn-ea"/>
              <a:cs typeface="+mn-cs"/>
            </a:endParaRPr>
          </a:p>
          <a:p>
            <a:pPr algn="l"/>
            <a:endParaRPr kumimoji="1" lang="en-US" altLang="ja-JP" sz="1050" b="1">
              <a:solidFill>
                <a:schemeClr val="tx1"/>
              </a:solidFill>
              <a:effectLst/>
              <a:latin typeface="+mn-lt"/>
              <a:ea typeface="+mn-ea"/>
              <a:cs typeface="+mn-cs"/>
            </a:endParaRPr>
          </a:p>
          <a:p>
            <a:pPr algn="l"/>
            <a:r>
              <a:rPr kumimoji="1" lang="en-US" altLang="ja-JP" sz="900" b="1">
                <a:solidFill>
                  <a:schemeClr val="tx1"/>
                </a:solidFill>
                <a:effectLst/>
                <a:latin typeface="+mn-lt"/>
                <a:ea typeface="+mn-ea"/>
                <a:cs typeface="+mn-cs"/>
              </a:rPr>
              <a:t>※</a:t>
            </a:r>
            <a:r>
              <a:rPr kumimoji="1" lang="ja-JP" altLang="en-US" sz="900" b="1">
                <a:solidFill>
                  <a:schemeClr val="tx1"/>
                </a:solidFill>
                <a:effectLst/>
                <a:latin typeface="+mn-lt"/>
                <a:ea typeface="+mn-ea"/>
                <a:cs typeface="+mn-cs"/>
              </a:rPr>
              <a:t>お問い合わせ先が異なりますので、ご注意ください。</a:t>
            </a:r>
            <a:endParaRPr kumimoji="1" lang="en-US" altLang="ja-JP" sz="1050" b="1">
              <a:solidFill>
                <a:schemeClr val="tx1"/>
              </a:solidFill>
              <a:effectLst/>
              <a:latin typeface="+mn-lt"/>
              <a:ea typeface="+mn-ea"/>
              <a:cs typeface="+mn-cs"/>
            </a:endParaRPr>
          </a:p>
          <a:p>
            <a:pPr algn="l"/>
            <a:endParaRPr kumimoji="1" lang="ja-JP" altLang="en-US" sz="1050" b="1">
              <a:solidFill>
                <a:schemeClr val="tx1"/>
              </a:solidFill>
            </a:endParaRPr>
          </a:p>
        </xdr:txBody>
      </xdr:sp>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C0E13388-4E28-4AD0-A633-8B39F2642F37}"/>
              </a:ext>
            </a:extLst>
          </xdr:cNvPr>
          <xdr:cNvSpPr txBox="1"/>
        </xdr:nvSpPr>
        <xdr:spPr>
          <a:xfrm>
            <a:off x="6374294" y="3564836"/>
            <a:ext cx="4393096"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900" b="1">
                <a:hlinkClick xmlns:r="http://schemas.openxmlformats.org/officeDocument/2006/relationships" r:id=""/>
              </a:rPr>
              <a:t>新型インフルエンザ等感染症等にかかる医療措置協定について／大阪府（おおさかふ）ホームページ </a:t>
            </a:r>
            <a:r>
              <a:rPr lang="en-US" altLang="ja-JP" sz="900" b="1">
                <a:hlinkClick xmlns:r="http://schemas.openxmlformats.org/officeDocument/2006/relationships" r:id=""/>
              </a:rPr>
              <a:t>[Osaka Prefectural Government]</a:t>
            </a:r>
            <a:endParaRPr kumimoji="1" lang="ja-JP" altLang="en-US" sz="900" b="1"/>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125896</xdr:colOff>
      <xdr:row>0</xdr:row>
      <xdr:rowOff>112643</xdr:rowOff>
    </xdr:from>
    <xdr:to>
      <xdr:col>4</xdr:col>
      <xdr:colOff>298174</xdr:colOff>
      <xdr:row>4</xdr:row>
      <xdr:rowOff>80681</xdr:rowOff>
    </xdr:to>
    <xdr:sp macro="" textlink="">
      <xdr:nvSpPr>
        <xdr:cNvPr id="3" name="テキスト ボックス 2">
          <a:extLst>
            <a:ext uri="{FF2B5EF4-FFF2-40B4-BE49-F238E27FC236}">
              <a16:creationId xmlns:a16="http://schemas.microsoft.com/office/drawing/2014/main" id="{71197C4C-9C89-4B31-B011-9D7873A1DC87}"/>
            </a:ext>
          </a:extLst>
        </xdr:cNvPr>
        <xdr:cNvSpPr txBox="1"/>
      </xdr:nvSpPr>
      <xdr:spPr>
        <a:xfrm>
          <a:off x="125896" y="112643"/>
          <a:ext cx="4089854" cy="613497"/>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b="1">
              <a:solidFill>
                <a:srgbClr val="FF0000"/>
              </a:solidFill>
              <a:effectLst/>
              <a:latin typeface="+mn-lt"/>
              <a:ea typeface="+mn-ea"/>
              <a:cs typeface="+mn-cs"/>
            </a:rPr>
            <a:t>B</a:t>
          </a:r>
          <a:r>
            <a:rPr kumimoji="1" lang="ja-JP" altLang="ja-JP" sz="1600" b="1">
              <a:solidFill>
                <a:srgbClr val="FF0000"/>
              </a:solidFill>
              <a:effectLst/>
              <a:latin typeface="+mn-lt"/>
              <a:ea typeface="+mn-ea"/>
              <a:cs typeface="+mn-cs"/>
            </a:rPr>
            <a:t>の</a:t>
          </a:r>
          <a:r>
            <a:rPr kumimoji="1" lang="ja-JP" altLang="en-US" sz="1600" b="1">
              <a:solidFill>
                <a:srgbClr val="FF0000"/>
              </a:solidFill>
              <a:effectLst/>
              <a:latin typeface="+mn-lt"/>
              <a:ea typeface="+mn-ea"/>
              <a:cs typeface="+mn-cs"/>
            </a:rPr>
            <a:t>欄（色付きセル）を</a:t>
          </a:r>
          <a:r>
            <a:rPr kumimoji="1" lang="ja-JP" altLang="ja-JP" sz="1600" b="1">
              <a:solidFill>
                <a:srgbClr val="FF0000"/>
              </a:solidFill>
              <a:effectLst/>
              <a:latin typeface="+mn-lt"/>
              <a:ea typeface="+mn-ea"/>
              <a:cs typeface="+mn-cs"/>
            </a:rPr>
            <a:t>入力してください。</a:t>
          </a:r>
          <a:endParaRPr kumimoji="1" lang="en-US" altLang="ja-JP" sz="2000" b="1">
            <a:solidFill>
              <a:srgbClr val="FF0000"/>
            </a:solidFill>
            <a:latin typeface="ＭＳ Ｐゴシック 本文"/>
          </a:endParaRPr>
        </a:p>
        <a:p>
          <a:r>
            <a:rPr kumimoji="1" lang="en-US" altLang="ja-JP" sz="1200" b="1">
              <a:latin typeface="ＭＳ Ｐゴシック 本文"/>
            </a:rPr>
            <a:t>※</a:t>
          </a:r>
          <a:r>
            <a:rPr kumimoji="1" lang="ja-JP" altLang="en-US" sz="1200" b="1">
              <a:latin typeface="ＭＳ Ｐゴシック 本文"/>
            </a:rPr>
            <a:t>その他は様式１－２１を入力後、自動反映されます。</a:t>
          </a:r>
          <a:endParaRPr kumimoji="1" lang="en-US" altLang="ja-JP" sz="1200" b="1">
            <a:latin typeface="ＭＳ Ｐゴシック 本文"/>
          </a:endParaRPr>
        </a:p>
      </xdr:txBody>
    </xdr:sp>
    <xdr:clientData/>
  </xdr:twoCellAnchor>
  <xdr:twoCellAnchor>
    <xdr:from>
      <xdr:col>0</xdr:col>
      <xdr:colOff>480060</xdr:colOff>
      <xdr:row>15</xdr:row>
      <xdr:rowOff>129540</xdr:rowOff>
    </xdr:from>
    <xdr:to>
      <xdr:col>2</xdr:col>
      <xdr:colOff>30480</xdr:colOff>
      <xdr:row>17</xdr:row>
      <xdr:rowOff>68580</xdr:rowOff>
    </xdr:to>
    <xdr:sp macro="" textlink="">
      <xdr:nvSpPr>
        <xdr:cNvPr id="2" name="テキスト ボックス 1">
          <a:extLst>
            <a:ext uri="{FF2B5EF4-FFF2-40B4-BE49-F238E27FC236}">
              <a16:creationId xmlns:a16="http://schemas.microsoft.com/office/drawing/2014/main" id="{2ADC6547-53EE-4693-A3A1-D868B0A11F53}"/>
            </a:ext>
          </a:extLst>
        </xdr:cNvPr>
        <xdr:cNvSpPr txBox="1"/>
      </xdr:nvSpPr>
      <xdr:spPr>
        <a:xfrm>
          <a:off x="480060" y="3825240"/>
          <a:ext cx="1577340" cy="8686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a:latin typeface="ＭＳ ゴシック" panose="020B0609070205080204" pitchFamily="49" charset="-128"/>
              <a:ea typeface="ＭＳ ゴシック" panose="020B0609070205080204" pitchFamily="49" charset="-128"/>
            </a:rPr>
            <a:t>HEPA</a:t>
          </a:r>
          <a:r>
            <a:rPr kumimoji="1" lang="ja-JP" altLang="en-US" sz="1200">
              <a:latin typeface="ＭＳ ゴシック" panose="020B0609070205080204" pitchFamily="49" charset="-128"/>
              <a:ea typeface="ＭＳ ゴシック" panose="020B0609070205080204" pitchFamily="49" charset="-128"/>
            </a:rPr>
            <a:t>フィルター付き空気清浄機</a:t>
          </a:r>
          <a:r>
            <a:rPr kumimoji="1" lang="ja-JP" altLang="en-US" sz="1100">
              <a:latin typeface="ＭＳ ゴシック" panose="020B0609070205080204" pitchFamily="49" charset="-128"/>
              <a:ea typeface="ＭＳ ゴシック" panose="020B0609070205080204" pitchFamily="49" charset="-128"/>
            </a:rPr>
            <a:t>（陰圧対応なものに限る）</a:t>
          </a:r>
          <a:endParaRPr kumimoji="1" lang="ja-JP" altLang="en-US" sz="1200">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0</xdr:colOff>
      <xdr:row>10</xdr:row>
      <xdr:rowOff>7620</xdr:rowOff>
    </xdr:from>
    <xdr:to>
      <xdr:col>1</xdr:col>
      <xdr:colOff>1485900</xdr:colOff>
      <xdr:row>11</xdr:row>
      <xdr:rowOff>15240</xdr:rowOff>
    </xdr:to>
    <xdr:sp macro="" textlink="">
      <xdr:nvSpPr>
        <xdr:cNvPr id="4" name="テキスト ボックス 3">
          <a:extLst>
            <a:ext uri="{FF2B5EF4-FFF2-40B4-BE49-F238E27FC236}">
              <a16:creationId xmlns:a16="http://schemas.microsoft.com/office/drawing/2014/main" id="{E4416574-18ED-42A2-B99F-707B1F28EEA7}"/>
            </a:ext>
          </a:extLst>
        </xdr:cNvPr>
        <xdr:cNvSpPr txBox="1"/>
      </xdr:nvSpPr>
      <xdr:spPr>
        <a:xfrm>
          <a:off x="533400" y="2377440"/>
          <a:ext cx="1485900"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ＭＳ ゴシック" panose="020B0609070205080204" pitchFamily="49" charset="-128"/>
              <a:ea typeface="ＭＳ ゴシック" panose="020B0609070205080204" pitchFamily="49" charset="-128"/>
            </a:rPr>
            <a:t>検査機器（</a:t>
          </a:r>
          <a:r>
            <a:rPr kumimoji="1" lang="en-US" altLang="ja-JP" sz="1200">
              <a:latin typeface="ＭＳ ゴシック" panose="020B0609070205080204" pitchFamily="49" charset="-128"/>
              <a:ea typeface="ＭＳ ゴシック" panose="020B0609070205080204" pitchFamily="49" charset="-128"/>
            </a:rPr>
            <a:t>PCR</a:t>
          </a:r>
          <a:r>
            <a:rPr kumimoji="1" lang="ja-JP" altLang="en-US" sz="1200">
              <a:latin typeface="ＭＳ ゴシック" panose="020B0609070205080204" pitchFamily="49" charset="-128"/>
              <a:ea typeface="ＭＳ ゴシック" panose="020B0609070205080204" pitchFamily="49" charset="-128"/>
            </a:rPr>
            <a:t>検査装置等）</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121023</xdr:colOff>
      <xdr:row>18</xdr:row>
      <xdr:rowOff>32657</xdr:rowOff>
    </xdr:from>
    <xdr:to>
      <xdr:col>33</xdr:col>
      <xdr:colOff>370114</xdr:colOff>
      <xdr:row>20</xdr:row>
      <xdr:rowOff>32657</xdr:rowOff>
    </xdr:to>
    <xdr:sp macro="" textlink="">
      <xdr:nvSpPr>
        <xdr:cNvPr id="3" name="テキスト ボックス 2">
          <a:extLst>
            <a:ext uri="{FF2B5EF4-FFF2-40B4-BE49-F238E27FC236}">
              <a16:creationId xmlns:a16="http://schemas.microsoft.com/office/drawing/2014/main" id="{255730DA-2932-41EE-9240-D120F2B50247}"/>
            </a:ext>
          </a:extLst>
        </xdr:cNvPr>
        <xdr:cNvSpPr txBox="1"/>
      </xdr:nvSpPr>
      <xdr:spPr>
        <a:xfrm>
          <a:off x="8709852" y="3842657"/>
          <a:ext cx="3220891" cy="5007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上の行から記載してください。</a:t>
          </a:r>
          <a:endParaRPr kumimoji="1" lang="en-US" altLang="ja-JP" sz="1100"/>
        </a:p>
        <a:p>
          <a:r>
            <a:rPr kumimoji="1" lang="ja-JP" altLang="en-US" sz="1100"/>
            <a:t>送料は対象外ですので、お気を付けください。</a:t>
          </a:r>
        </a:p>
      </xdr:txBody>
    </xdr:sp>
    <xdr:clientData/>
  </xdr:twoCellAnchor>
  <xdr:twoCellAnchor>
    <xdr:from>
      <xdr:col>24</xdr:col>
      <xdr:colOff>161363</xdr:colOff>
      <xdr:row>38</xdr:row>
      <xdr:rowOff>71717</xdr:rowOff>
    </xdr:from>
    <xdr:to>
      <xdr:col>41</xdr:col>
      <xdr:colOff>259976</xdr:colOff>
      <xdr:row>49</xdr:row>
      <xdr:rowOff>188259</xdr:rowOff>
    </xdr:to>
    <xdr:sp macro="" textlink="">
      <xdr:nvSpPr>
        <xdr:cNvPr id="4" name="テキスト ボックス 3">
          <a:extLst>
            <a:ext uri="{FF2B5EF4-FFF2-40B4-BE49-F238E27FC236}">
              <a16:creationId xmlns:a16="http://schemas.microsoft.com/office/drawing/2014/main" id="{180A1212-D5DA-463F-B0D4-DF8B503880F5}"/>
            </a:ext>
          </a:extLst>
        </xdr:cNvPr>
        <xdr:cNvSpPr txBox="1"/>
      </xdr:nvSpPr>
      <xdr:spPr>
        <a:xfrm>
          <a:off x="8633010" y="7584141"/>
          <a:ext cx="6122895" cy="21963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本文"/>
              <a:ea typeface="+mn-ea"/>
            </a:rPr>
            <a:t>すでに要件を満たしていること（</a:t>
          </a:r>
          <a:r>
            <a:rPr kumimoji="1" lang="ja-JP" altLang="ja-JP" sz="1050">
              <a:solidFill>
                <a:schemeClr val="dk1"/>
              </a:solidFill>
              <a:effectLst/>
              <a:latin typeface="+mn-lt"/>
              <a:ea typeface="+mn-ea"/>
              <a:cs typeface="+mn-cs"/>
            </a:rPr>
            <a:t>協定締結済</a:t>
          </a:r>
          <a:r>
            <a:rPr kumimoji="1" lang="ja-JP" altLang="en-US" sz="1050">
              <a:solidFill>
                <a:schemeClr val="dk1"/>
              </a:solidFill>
              <a:effectLst/>
              <a:latin typeface="+mn-lt"/>
              <a:ea typeface="+mn-ea"/>
              <a:cs typeface="+mn-cs"/>
            </a:rPr>
            <a:t>のため</a:t>
          </a:r>
          <a:r>
            <a:rPr kumimoji="1" lang="ja-JP" altLang="en-US" sz="1050">
              <a:latin typeface="ＭＳ Ｐゴシック 本文"/>
              <a:ea typeface="+mn-ea"/>
            </a:rPr>
            <a:t>）を条件とし、不足が生じる部分に対して補助します。</a:t>
          </a:r>
          <a:endParaRPr kumimoji="1" lang="en-US" altLang="ja-JP" sz="1050">
            <a:latin typeface="ＭＳ Ｐゴシック 本文"/>
            <a:ea typeface="+mn-ea"/>
          </a:endParaRPr>
        </a:p>
        <a:p>
          <a:r>
            <a:rPr kumimoji="1" lang="en-US" altLang="ja-JP" sz="1050">
              <a:latin typeface="ＭＳ Ｐゴシック 本文"/>
              <a:ea typeface="+mn-ea"/>
            </a:rPr>
            <a:t>【</a:t>
          </a:r>
          <a:r>
            <a:rPr kumimoji="1" lang="ja-JP" altLang="en-US" sz="1050">
              <a:latin typeface="ＭＳ Ｐゴシック 本文"/>
              <a:ea typeface="+mn-ea"/>
            </a:rPr>
            <a:t>新規例</a:t>
          </a:r>
          <a:r>
            <a:rPr kumimoji="1" lang="en-US" altLang="ja-JP" sz="1050">
              <a:latin typeface="ＭＳ Ｐゴシック 本文"/>
              <a:ea typeface="+mn-ea"/>
            </a:rPr>
            <a:t>】</a:t>
          </a:r>
        </a:p>
        <a:p>
          <a:r>
            <a:rPr kumimoji="1" lang="ja-JP" altLang="en-US" sz="1050">
              <a:latin typeface="ＭＳ Ｐゴシック 本文"/>
              <a:ea typeface="+mn-ea"/>
            </a:rPr>
            <a:t>　・現在〇を所有しておらず、協定の締結内容をすみやかに実施するために、</a:t>
          </a:r>
          <a:endParaRPr kumimoji="1" lang="en-US" altLang="ja-JP" sz="1050">
            <a:latin typeface="ＭＳ Ｐゴシック 本文"/>
            <a:ea typeface="+mn-ea"/>
          </a:endParaRPr>
        </a:p>
        <a:p>
          <a:r>
            <a:rPr kumimoji="1" lang="ja-JP" altLang="en-US" sz="1050">
              <a:latin typeface="ＭＳ Ｐゴシック 本文"/>
              <a:ea typeface="+mn-ea"/>
            </a:rPr>
            <a:t>　　〇が●台必要である。</a:t>
          </a:r>
          <a:endParaRPr kumimoji="1" lang="en-US" altLang="ja-JP" sz="1050">
            <a:latin typeface="ＭＳ Ｐゴシック 本文"/>
            <a:ea typeface="+mn-ea"/>
          </a:endParaRPr>
        </a:p>
        <a:p>
          <a:r>
            <a:rPr kumimoji="1" lang="ja-JP" altLang="en-US" sz="1050">
              <a:latin typeface="ＭＳ Ｐゴシック 本文"/>
              <a:ea typeface="+mn-ea"/>
            </a:rPr>
            <a:t>　・</a:t>
          </a:r>
          <a:r>
            <a:rPr kumimoji="1" lang="ja-JP" altLang="ja-JP" sz="1050">
              <a:solidFill>
                <a:schemeClr val="dk1"/>
              </a:solidFill>
              <a:effectLst/>
              <a:latin typeface="ＭＳ Ｐゴシック 本文"/>
              <a:ea typeface="+mn-ea"/>
              <a:cs typeface="+mn-cs"/>
            </a:rPr>
            <a:t>現状</a:t>
          </a:r>
          <a:r>
            <a:rPr kumimoji="1" lang="ja-JP" altLang="en-US" sz="1050">
              <a:latin typeface="ＭＳ Ｐゴシック 本文"/>
              <a:ea typeface="+mn-ea"/>
            </a:rPr>
            <a:t>所有する</a:t>
          </a:r>
          <a:r>
            <a:rPr kumimoji="1" lang="ja-JP" altLang="ja-JP" sz="1050">
              <a:solidFill>
                <a:schemeClr val="dk1"/>
              </a:solidFill>
              <a:effectLst/>
              <a:latin typeface="ＭＳ Ｐゴシック 本文"/>
              <a:ea typeface="+mn-ea"/>
              <a:cs typeface="+mn-cs"/>
            </a:rPr>
            <a:t>●台</a:t>
          </a:r>
          <a:r>
            <a:rPr kumimoji="1" lang="ja-JP" altLang="en-US" sz="1050">
              <a:solidFill>
                <a:schemeClr val="dk1"/>
              </a:solidFill>
              <a:effectLst/>
              <a:latin typeface="ＭＳ Ｐゴシック 本文"/>
              <a:ea typeface="+mn-ea"/>
              <a:cs typeface="+mn-cs"/>
            </a:rPr>
            <a:t>の</a:t>
          </a:r>
          <a:r>
            <a:rPr kumimoji="1" lang="ja-JP" altLang="en-US" sz="1050">
              <a:latin typeface="ＭＳ Ｐゴシック 本文"/>
              <a:ea typeface="+mn-ea"/>
            </a:rPr>
            <a:t>空気清浄機は</a:t>
          </a:r>
          <a:r>
            <a:rPr kumimoji="1" lang="en-US" altLang="ja-JP" sz="1050">
              <a:latin typeface="ＭＳ Ｐゴシック 本文"/>
              <a:ea typeface="+mn-ea"/>
            </a:rPr>
            <a:t>HEPA</a:t>
          </a:r>
          <a:r>
            <a:rPr kumimoji="1" lang="ja-JP" altLang="en-US" sz="1050">
              <a:latin typeface="ＭＳ Ｐゴシック 本文"/>
              <a:ea typeface="+mn-ea"/>
            </a:rPr>
            <a:t>フィルターがついておらず、新興感染症患者を</a:t>
          </a:r>
          <a:endParaRPr kumimoji="1" lang="en-US" altLang="ja-JP" sz="1050">
            <a:latin typeface="ＭＳ Ｐゴシック 本文"/>
            <a:ea typeface="+mn-ea"/>
          </a:endParaRPr>
        </a:p>
        <a:p>
          <a:r>
            <a:rPr kumimoji="1" lang="ja-JP" altLang="en-US" sz="1050">
              <a:latin typeface="ＭＳ Ｐゴシック 本文"/>
              <a:ea typeface="+mn-ea"/>
            </a:rPr>
            <a:t>　　受け入れるための待合室に</a:t>
          </a:r>
          <a:r>
            <a:rPr kumimoji="1" lang="en-US" altLang="ja-JP" sz="1050">
              <a:solidFill>
                <a:schemeClr val="dk1"/>
              </a:solidFill>
              <a:effectLst/>
              <a:latin typeface="ＭＳ Ｐゴシック 本文"/>
              <a:ea typeface="+mn-ea"/>
              <a:cs typeface="+mn-cs"/>
            </a:rPr>
            <a:t>HEPA</a:t>
          </a:r>
          <a:r>
            <a:rPr kumimoji="1" lang="ja-JP" altLang="ja-JP" sz="1050">
              <a:solidFill>
                <a:schemeClr val="dk1"/>
              </a:solidFill>
              <a:effectLst/>
              <a:latin typeface="ＭＳ Ｐゴシック 本文"/>
              <a:ea typeface="+mn-ea"/>
              <a:cs typeface="+mn-cs"/>
            </a:rPr>
            <a:t>フィルター</a:t>
          </a:r>
          <a:r>
            <a:rPr kumimoji="1" lang="ja-JP" altLang="en-US" sz="1050">
              <a:solidFill>
                <a:schemeClr val="dk1"/>
              </a:solidFill>
              <a:effectLst/>
              <a:latin typeface="ＭＳ Ｐゴシック 本文"/>
              <a:ea typeface="+mn-ea"/>
              <a:cs typeface="+mn-cs"/>
            </a:rPr>
            <a:t>付きの空気清浄機を設置する必要があるため、</a:t>
          </a:r>
          <a:endParaRPr kumimoji="1" lang="en-US" altLang="ja-JP" sz="1050">
            <a:solidFill>
              <a:schemeClr val="dk1"/>
            </a:solidFill>
            <a:effectLst/>
            <a:latin typeface="ＭＳ Ｐゴシック 本文"/>
            <a:ea typeface="+mn-ea"/>
            <a:cs typeface="+mn-cs"/>
          </a:endParaRPr>
        </a:p>
        <a:p>
          <a:r>
            <a:rPr kumimoji="1" lang="ja-JP" altLang="en-US" sz="1050">
              <a:solidFill>
                <a:schemeClr val="dk1"/>
              </a:solidFill>
              <a:effectLst/>
              <a:latin typeface="ＭＳ Ｐゴシック 本文"/>
              <a:ea typeface="+mn-ea"/>
              <a:cs typeface="+mn-cs"/>
            </a:rPr>
            <a:t>　　●</a:t>
          </a:r>
          <a:r>
            <a:rPr kumimoji="1" lang="ja-JP" altLang="ja-JP" sz="1050">
              <a:solidFill>
                <a:schemeClr val="dk1"/>
              </a:solidFill>
              <a:effectLst/>
              <a:latin typeface="ＭＳ Ｐゴシック 本文"/>
              <a:ea typeface="+mn-ea"/>
              <a:cs typeface="+mn-cs"/>
            </a:rPr>
            <a:t>台必要である。</a:t>
          </a:r>
          <a:endParaRPr lang="ja-JP" altLang="ja-JP" sz="1050">
            <a:effectLst/>
            <a:latin typeface="ＭＳ Ｐゴシック 本文"/>
            <a:ea typeface="+mn-ea"/>
          </a:endParaRPr>
        </a:p>
        <a:p>
          <a:r>
            <a:rPr kumimoji="1" lang="en-US" altLang="ja-JP" sz="1050">
              <a:latin typeface="ＭＳ Ｐゴシック 本文"/>
              <a:ea typeface="+mn-ea"/>
            </a:rPr>
            <a:t>【</a:t>
          </a:r>
          <a:r>
            <a:rPr kumimoji="1" lang="ja-JP" altLang="en-US" sz="1050">
              <a:latin typeface="ＭＳ Ｐゴシック 本文"/>
              <a:ea typeface="+mn-ea"/>
            </a:rPr>
            <a:t>増設例</a:t>
          </a:r>
          <a:r>
            <a:rPr kumimoji="1" lang="en-US" altLang="ja-JP" sz="1050">
              <a:latin typeface="ＭＳ Ｐゴシック 本文"/>
              <a:ea typeface="+mn-ea"/>
            </a:rPr>
            <a:t>】</a:t>
          </a:r>
        </a:p>
        <a:p>
          <a:r>
            <a:rPr kumimoji="1" lang="ja-JP" altLang="en-US" sz="1050">
              <a:latin typeface="ＭＳ Ｐゴシック 本文"/>
              <a:ea typeface="+mn-ea"/>
            </a:rPr>
            <a:t>　・現在〇を●台所有しているが、新興感染症患者を診察する診察室に設置するためには</a:t>
          </a:r>
          <a:endParaRPr kumimoji="1" lang="en-US" altLang="ja-JP" sz="1050">
            <a:latin typeface="ＭＳ Ｐゴシック 本文"/>
            <a:ea typeface="+mn-ea"/>
          </a:endParaRPr>
        </a:p>
        <a:p>
          <a:r>
            <a:rPr kumimoji="1" lang="ja-JP" altLang="en-US" sz="1050">
              <a:latin typeface="ＭＳ Ｐゴシック 本文"/>
              <a:ea typeface="+mn-ea"/>
            </a:rPr>
            <a:t>　　不足が生じるため、追加で●台購入する必要がある。</a:t>
          </a:r>
          <a:endParaRPr kumimoji="1" lang="en-US" altLang="ja-JP" sz="1050">
            <a:latin typeface="ＭＳ Ｐゴシック 本文"/>
            <a:ea typeface="+mn-ea"/>
          </a:endParaRPr>
        </a:p>
        <a:p>
          <a:r>
            <a:rPr kumimoji="1" lang="ja-JP" altLang="en-US" sz="1050">
              <a:solidFill>
                <a:schemeClr val="dk1"/>
              </a:solidFill>
              <a:effectLst/>
              <a:latin typeface="ＭＳ Ｐゴシック 本文"/>
              <a:ea typeface="+mn-ea"/>
              <a:cs typeface="+mn-cs"/>
            </a:rPr>
            <a:t>　・現在の検査キャパは</a:t>
          </a:r>
          <a:r>
            <a:rPr kumimoji="1" lang="ja-JP" altLang="ja-JP" sz="1050">
              <a:solidFill>
                <a:schemeClr val="dk1"/>
              </a:solidFill>
              <a:effectLst/>
              <a:latin typeface="ＭＳ Ｐゴシック 本文"/>
              <a:ea typeface="+mn-ea"/>
              <a:cs typeface="+mn-cs"/>
            </a:rPr>
            <a:t>●</a:t>
          </a:r>
          <a:r>
            <a:rPr kumimoji="1" lang="ja-JP" altLang="en-US" sz="1050">
              <a:solidFill>
                <a:schemeClr val="dk1"/>
              </a:solidFill>
              <a:effectLst/>
              <a:latin typeface="ＭＳ Ｐゴシック 本文"/>
              <a:ea typeface="+mn-ea"/>
              <a:cs typeface="+mn-cs"/>
            </a:rPr>
            <a:t>人であるが、</a:t>
          </a:r>
          <a:r>
            <a:rPr kumimoji="1" lang="ja-JP" altLang="ja-JP" sz="1050">
              <a:solidFill>
                <a:schemeClr val="dk1"/>
              </a:solidFill>
              <a:effectLst/>
              <a:latin typeface="ＭＳ Ｐゴシック 本文"/>
              <a:ea typeface="+mn-ea"/>
              <a:cs typeface="+mn-cs"/>
            </a:rPr>
            <a:t>協定</a:t>
          </a:r>
          <a:r>
            <a:rPr kumimoji="1" lang="ja-JP" altLang="en-US" sz="1050">
              <a:solidFill>
                <a:schemeClr val="dk1"/>
              </a:solidFill>
              <a:effectLst/>
              <a:latin typeface="ＭＳ Ｐゴシック 本文"/>
              <a:ea typeface="+mn-ea"/>
              <a:cs typeface="+mn-cs"/>
            </a:rPr>
            <a:t>による発熱患者の受入人数●人に対応する</a:t>
          </a:r>
          <a:endParaRPr kumimoji="1" lang="en-US" altLang="ja-JP" sz="1050">
            <a:solidFill>
              <a:schemeClr val="dk1"/>
            </a:solidFill>
            <a:effectLst/>
            <a:latin typeface="ＭＳ Ｐゴシック 本文"/>
            <a:ea typeface="+mn-ea"/>
            <a:cs typeface="+mn-cs"/>
          </a:endParaRPr>
        </a:p>
        <a:p>
          <a:r>
            <a:rPr kumimoji="1" lang="ja-JP" altLang="en-US" sz="1050">
              <a:solidFill>
                <a:schemeClr val="dk1"/>
              </a:solidFill>
              <a:effectLst/>
              <a:latin typeface="ＭＳ Ｐゴシック 本文"/>
              <a:ea typeface="+mn-ea"/>
              <a:cs typeface="+mn-cs"/>
            </a:rPr>
            <a:t>　　検査キャパにするために</a:t>
          </a:r>
          <a:r>
            <a:rPr kumimoji="1" lang="ja-JP" altLang="ja-JP" sz="1050">
              <a:solidFill>
                <a:schemeClr val="dk1"/>
              </a:solidFill>
              <a:effectLst/>
              <a:latin typeface="ＭＳ Ｐゴシック 本文"/>
              <a:ea typeface="+mn-ea"/>
              <a:cs typeface="+mn-cs"/>
            </a:rPr>
            <a:t>〇が●台必要である。</a:t>
          </a:r>
          <a:endParaRPr lang="ja-JP" altLang="ja-JP" sz="1050">
            <a:effectLst/>
            <a:latin typeface="ＭＳ Ｐゴシック 本文"/>
            <a:ea typeface="+mn-ea"/>
          </a:endParaRPr>
        </a:p>
        <a:p>
          <a:endParaRPr kumimoji="1" lang="ja-JP" altLang="en-US" sz="105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61038-8FF0-4D06-9642-5E62416B0DF2}">
  <sheetPr>
    <tabColor rgb="FFFFFF00"/>
    <pageSetUpPr fitToPage="1"/>
  </sheetPr>
  <dimension ref="A1:R27"/>
  <sheetViews>
    <sheetView tabSelected="1" view="pageBreakPreview" zoomScale="85" zoomScaleNormal="100" zoomScaleSheetLayoutView="85" workbookViewId="0">
      <selection activeCell="E5" sqref="E5"/>
    </sheetView>
  </sheetViews>
  <sheetFormatPr defaultRowHeight="14.4"/>
  <cols>
    <col min="1" max="1" width="28.88671875" style="133" customWidth="1"/>
    <col min="2" max="2" width="9.88671875" style="133" bestFit="1" customWidth="1"/>
    <col min="3" max="3" width="8.88671875" style="133"/>
    <col min="4" max="4" width="6.77734375" style="133" customWidth="1"/>
    <col min="5" max="5" width="8.88671875" style="133"/>
    <col min="6" max="6" width="6.77734375" style="133" customWidth="1"/>
    <col min="7" max="7" width="8.88671875" style="133"/>
    <col min="8" max="8" width="6.77734375" style="133" customWidth="1"/>
    <col min="9" max="9" width="8.88671875" style="133"/>
    <col min="10" max="10" width="8.88671875" style="133" hidden="1" customWidth="1"/>
    <col min="11" max="11" width="8.88671875" style="133"/>
    <col min="12" max="12" width="10" style="133" bestFit="1" customWidth="1"/>
    <col min="13" max="16" width="8.88671875" style="133"/>
    <col min="17" max="18" width="8.88671875" style="133" customWidth="1"/>
    <col min="19" max="16384" width="8.88671875" style="133"/>
  </cols>
  <sheetData>
    <row r="1" spans="1:12">
      <c r="A1" s="131" t="s">
        <v>80</v>
      </c>
      <c r="B1" s="131"/>
      <c r="C1" s="131"/>
      <c r="D1" s="131"/>
      <c r="E1" s="131"/>
      <c r="F1" s="131"/>
      <c r="G1" s="131"/>
      <c r="H1" s="132"/>
    </row>
    <row r="2" spans="1:12">
      <c r="A2" s="134" t="s">
        <v>188</v>
      </c>
      <c r="B2" s="135"/>
      <c r="C2" s="131"/>
      <c r="D2" s="131"/>
      <c r="E2" s="131"/>
      <c r="F2" s="131"/>
      <c r="G2" s="131"/>
      <c r="H2" s="131"/>
    </row>
    <row r="3" spans="1:12" ht="15.6" customHeight="1" thickBot="1">
      <c r="A3" s="136" t="s">
        <v>189</v>
      </c>
      <c r="B3" s="136"/>
      <c r="C3" s="136"/>
      <c r="D3" s="136"/>
      <c r="E3" s="131"/>
      <c r="F3" s="131"/>
      <c r="G3" s="131"/>
      <c r="H3" s="131"/>
    </row>
    <row r="4" spans="1:12" ht="15" thickBot="1">
      <c r="A4" s="131"/>
      <c r="B4" s="131"/>
      <c r="C4" s="131"/>
      <c r="D4" s="131"/>
      <c r="E4" s="131"/>
      <c r="F4" s="131"/>
      <c r="G4" s="131"/>
      <c r="H4" s="131"/>
      <c r="J4" s="137" t="str">
        <f>IF(B11="","個人","法人")</f>
        <v>個人</v>
      </c>
    </row>
    <row r="5" spans="1:12" ht="21" customHeight="1">
      <c r="A5" s="138" t="s">
        <v>94</v>
      </c>
      <c r="B5" s="46" t="s">
        <v>81</v>
      </c>
      <c r="C5" s="139">
        <v>7</v>
      </c>
      <c r="D5" s="140" t="s">
        <v>82</v>
      </c>
      <c r="E5" s="49"/>
      <c r="F5" s="140" t="s">
        <v>83</v>
      </c>
      <c r="G5" s="49"/>
      <c r="H5" s="47" t="s">
        <v>84</v>
      </c>
      <c r="I5" s="141" t="s">
        <v>185</v>
      </c>
    </row>
    <row r="6" spans="1:12" ht="21" customHeight="1">
      <c r="A6" s="142" t="s">
        <v>102</v>
      </c>
      <c r="B6" s="46" t="s">
        <v>81</v>
      </c>
      <c r="C6" s="49"/>
      <c r="D6" s="140" t="s">
        <v>82</v>
      </c>
      <c r="E6" s="49"/>
      <c r="F6" s="140" t="s">
        <v>83</v>
      </c>
      <c r="G6" s="49"/>
      <c r="H6" s="47" t="s">
        <v>84</v>
      </c>
      <c r="I6" s="143" t="s">
        <v>209</v>
      </c>
    </row>
    <row r="7" spans="1:12" ht="21" customHeight="1">
      <c r="A7" s="142" t="s">
        <v>103</v>
      </c>
      <c r="B7" s="46" t="s">
        <v>81</v>
      </c>
      <c r="C7" s="50"/>
      <c r="D7" s="140" t="s">
        <v>82</v>
      </c>
      <c r="E7" s="49"/>
      <c r="F7" s="140" t="s">
        <v>83</v>
      </c>
      <c r="G7" s="49"/>
      <c r="H7" s="47" t="s">
        <v>84</v>
      </c>
      <c r="I7" s="144" t="s">
        <v>225</v>
      </c>
    </row>
    <row r="8" spans="1:12" ht="15" customHeight="1">
      <c r="A8" s="182" t="s">
        <v>194</v>
      </c>
      <c r="B8" s="46" t="s">
        <v>85</v>
      </c>
      <c r="C8" s="165"/>
      <c r="D8" s="145" t="s">
        <v>86</v>
      </c>
      <c r="E8" s="166"/>
      <c r="F8" s="38"/>
      <c r="G8" s="146"/>
      <c r="H8" s="37"/>
      <c r="I8" s="147" t="s">
        <v>186</v>
      </c>
    </row>
    <row r="9" spans="1:12" ht="21" customHeight="1">
      <c r="A9" s="183"/>
      <c r="B9" s="25" t="s">
        <v>87</v>
      </c>
      <c r="C9" s="184"/>
      <c r="D9" s="185"/>
      <c r="E9" s="185"/>
      <c r="F9" s="185"/>
      <c r="G9" s="185"/>
      <c r="H9" s="186"/>
      <c r="I9" s="148"/>
    </row>
    <row r="10" spans="1:12" ht="15" customHeight="1">
      <c r="A10" s="149" t="s">
        <v>88</v>
      </c>
      <c r="B10" s="187"/>
      <c r="C10" s="188"/>
      <c r="D10" s="188"/>
      <c r="E10" s="188"/>
      <c r="F10" s="188"/>
      <c r="G10" s="188"/>
      <c r="H10" s="189"/>
      <c r="I10" s="148"/>
      <c r="J10" s="150"/>
      <c r="K10" s="150"/>
      <c r="L10" s="150"/>
    </row>
    <row r="11" spans="1:12" ht="30.6" customHeight="1">
      <c r="A11" s="151" t="s">
        <v>195</v>
      </c>
      <c r="B11" s="190"/>
      <c r="C11" s="191"/>
      <c r="D11" s="192"/>
      <c r="E11" s="192"/>
      <c r="F11" s="192"/>
      <c r="G11" s="192"/>
      <c r="H11" s="193"/>
      <c r="I11" s="148"/>
      <c r="J11" s="150"/>
      <c r="K11" s="150"/>
      <c r="L11" s="150"/>
    </row>
    <row r="12" spans="1:12" ht="15" customHeight="1">
      <c r="A12" s="182" t="s">
        <v>89</v>
      </c>
      <c r="B12" s="46" t="s">
        <v>85</v>
      </c>
      <c r="C12" s="45"/>
      <c r="D12" s="145" t="s">
        <v>86</v>
      </c>
      <c r="E12" s="51"/>
      <c r="F12" s="38"/>
      <c r="G12" s="146"/>
      <c r="H12" s="37"/>
      <c r="I12" s="148"/>
    </row>
    <row r="13" spans="1:12" ht="21" customHeight="1">
      <c r="A13" s="183"/>
      <c r="B13" s="25" t="s">
        <v>87</v>
      </c>
      <c r="C13" s="198"/>
      <c r="D13" s="199"/>
      <c r="E13" s="199"/>
      <c r="F13" s="199"/>
      <c r="G13" s="199"/>
      <c r="H13" s="200"/>
      <c r="I13" s="148"/>
    </row>
    <row r="14" spans="1:12" ht="15" customHeight="1">
      <c r="A14" s="149" t="s">
        <v>88</v>
      </c>
      <c r="B14" s="201"/>
      <c r="C14" s="202"/>
      <c r="D14" s="202"/>
      <c r="E14" s="202"/>
      <c r="F14" s="202"/>
      <c r="G14" s="202"/>
      <c r="H14" s="203"/>
      <c r="I14" s="148"/>
    </row>
    <row r="15" spans="1:12" ht="21" customHeight="1">
      <c r="A15" s="152" t="s">
        <v>90</v>
      </c>
      <c r="B15" s="204"/>
      <c r="C15" s="204"/>
      <c r="D15" s="204"/>
      <c r="E15" s="204"/>
      <c r="F15" s="204"/>
      <c r="G15" s="204"/>
      <c r="H15" s="204"/>
      <c r="I15" s="148"/>
    </row>
    <row r="16" spans="1:12" ht="21" customHeight="1">
      <c r="A16" s="138" t="s">
        <v>122</v>
      </c>
      <c r="B16" s="195"/>
      <c r="C16" s="196"/>
      <c r="D16" s="197"/>
      <c r="E16" s="194" t="s">
        <v>124</v>
      </c>
      <c r="F16" s="194"/>
      <c r="G16" s="195"/>
      <c r="H16" s="197"/>
      <c r="I16" s="148"/>
    </row>
    <row r="17" spans="1:18" ht="27" customHeight="1">
      <c r="A17" s="153" t="s">
        <v>210</v>
      </c>
      <c r="B17" s="209"/>
      <c r="C17" s="210"/>
      <c r="D17" s="210"/>
      <c r="E17" s="210"/>
      <c r="F17" s="210"/>
      <c r="G17" s="39"/>
      <c r="H17" s="40"/>
      <c r="I17" s="148" t="s">
        <v>196</v>
      </c>
    </row>
    <row r="18" spans="1:18" ht="21" customHeight="1">
      <c r="A18" s="154" t="s">
        <v>187</v>
      </c>
      <c r="B18" s="38" t="s">
        <v>120</v>
      </c>
      <c r="C18" s="209"/>
      <c r="D18" s="214"/>
      <c r="E18" s="229"/>
      <c r="F18" s="230"/>
      <c r="G18" s="230"/>
      <c r="H18" s="231"/>
      <c r="I18" s="148"/>
    </row>
    <row r="19" spans="1:18" ht="21" customHeight="1">
      <c r="A19" s="227" t="str">
        <f>IF(AND(C18="×",C19="×"),"補助対象がありません",IF(AND(C18="×",C19="○"),"簡易陰圧装置、検査機器、簡易ベッドが補助対象です。",IF(AND(C18="○",C19="×"),"検査機器、簡易ベッド、HEPAフィルタ付空気清浄機が補助対象です。","すべての区分において補助対象です。")))</f>
        <v>すべての区分において補助対象です。</v>
      </c>
      <c r="B19" s="38" t="s">
        <v>174</v>
      </c>
      <c r="C19" s="209"/>
      <c r="D19" s="214"/>
      <c r="E19" s="220" t="s">
        <v>177</v>
      </c>
      <c r="F19" s="221"/>
      <c r="G19" s="222" t="s">
        <v>178</v>
      </c>
      <c r="H19" s="223"/>
      <c r="I19" s="155"/>
    </row>
    <row r="20" spans="1:18" ht="21" customHeight="1">
      <c r="A20" s="227"/>
      <c r="B20" s="217" t="s">
        <v>175</v>
      </c>
      <c r="C20" s="218"/>
      <c r="D20" s="219"/>
      <c r="E20" s="167"/>
      <c r="F20" s="37" t="s">
        <v>179</v>
      </c>
      <c r="G20" s="167"/>
      <c r="H20" s="37" t="s">
        <v>179</v>
      </c>
      <c r="I20" s="156"/>
      <c r="J20" s="156"/>
      <c r="K20" s="157"/>
      <c r="L20" s="158"/>
      <c r="M20" s="158"/>
      <c r="N20" s="158"/>
      <c r="Q20" s="159">
        <f>E20+G20</f>
        <v>0</v>
      </c>
      <c r="R20" s="160"/>
    </row>
    <row r="21" spans="1:18" ht="21" customHeight="1">
      <c r="A21" s="228"/>
      <c r="B21" s="217" t="s">
        <v>176</v>
      </c>
      <c r="C21" s="218"/>
      <c r="D21" s="219"/>
      <c r="E21" s="167"/>
      <c r="F21" s="37" t="s">
        <v>179</v>
      </c>
      <c r="G21" s="167"/>
      <c r="H21" s="37" t="s">
        <v>179</v>
      </c>
      <c r="I21" s="157"/>
      <c r="J21" s="156"/>
      <c r="K21" s="156"/>
      <c r="L21" s="158"/>
      <c r="M21" s="158"/>
      <c r="N21" s="158"/>
      <c r="Q21" s="159">
        <f>E21+G21</f>
        <v>0</v>
      </c>
      <c r="R21" s="159">
        <f>MAX(Q20,Q21)</f>
        <v>0</v>
      </c>
    </row>
    <row r="22" spans="1:18" ht="21" customHeight="1">
      <c r="A22" s="153" t="s">
        <v>164</v>
      </c>
      <c r="B22" s="209" t="s">
        <v>106</v>
      </c>
      <c r="C22" s="210"/>
      <c r="D22" s="214"/>
      <c r="E22" s="211" t="str">
        <f>IF(B22="その他","以下に送付先住所を記入してください","")</f>
        <v/>
      </c>
      <c r="F22" s="212"/>
      <c r="G22" s="212"/>
      <c r="H22" s="213"/>
      <c r="I22" s="148" t="s">
        <v>181</v>
      </c>
      <c r="Q22" s="158"/>
      <c r="R22" s="158"/>
    </row>
    <row r="23" spans="1:18" ht="15" customHeight="1">
      <c r="A23" s="182" t="s">
        <v>190</v>
      </c>
      <c r="B23" s="46" t="s">
        <v>85</v>
      </c>
      <c r="C23" s="165"/>
      <c r="D23" s="161" t="s">
        <v>86</v>
      </c>
      <c r="E23" s="166"/>
      <c r="F23" s="224"/>
      <c r="G23" s="225"/>
      <c r="H23" s="226"/>
      <c r="I23" s="148" t="s">
        <v>191</v>
      </c>
    </row>
    <row r="24" spans="1:18" ht="21" customHeight="1">
      <c r="A24" s="183"/>
      <c r="B24" s="25" t="s">
        <v>87</v>
      </c>
      <c r="C24" s="184"/>
      <c r="D24" s="215"/>
      <c r="E24" s="215"/>
      <c r="F24" s="215"/>
      <c r="G24" s="215"/>
      <c r="H24" s="216"/>
      <c r="I24" s="148"/>
    </row>
    <row r="25" spans="1:18" ht="21" customHeight="1">
      <c r="A25" s="162" t="s">
        <v>123</v>
      </c>
      <c r="B25" s="195"/>
      <c r="C25" s="196"/>
      <c r="D25" s="197"/>
      <c r="E25" s="194" t="s">
        <v>91</v>
      </c>
      <c r="F25" s="194"/>
      <c r="G25" s="195"/>
      <c r="H25" s="197"/>
      <c r="I25" s="148" t="s">
        <v>193</v>
      </c>
    </row>
    <row r="26" spans="1:18" ht="21" customHeight="1">
      <c r="A26" s="163" t="s">
        <v>92</v>
      </c>
      <c r="B26" s="208"/>
      <c r="C26" s="208"/>
      <c r="D26" s="208"/>
      <c r="E26" s="208"/>
      <c r="F26" s="208"/>
      <c r="G26" s="208"/>
      <c r="H26" s="208"/>
      <c r="I26" s="148" t="s">
        <v>193</v>
      </c>
    </row>
    <row r="27" spans="1:18" ht="21" customHeight="1">
      <c r="A27" s="138" t="s">
        <v>93</v>
      </c>
      <c r="B27" s="205"/>
      <c r="C27" s="206"/>
      <c r="D27" s="206"/>
      <c r="E27" s="206"/>
      <c r="F27" s="206"/>
      <c r="G27" s="206"/>
      <c r="H27" s="207"/>
      <c r="I27" s="164" t="s">
        <v>192</v>
      </c>
    </row>
  </sheetData>
  <sheetProtection algorithmName="SHA-512" hashValue="4tEyHjamJJRMIoJRahH6Y2m0MplCWtj8QlivasFiLWT2tPvNs296ybL4eYrx43dtLujrzRhZPBfYZ0vF41y4lg==" saltValue="mjbTppNhgECnDoWDHDpWUg==" spinCount="100000" sheet="1" objects="1" scenarios="1"/>
  <mergeCells count="30">
    <mergeCell ref="B17:F17"/>
    <mergeCell ref="E22:H22"/>
    <mergeCell ref="B22:D22"/>
    <mergeCell ref="A23:A24"/>
    <mergeCell ref="C24:H24"/>
    <mergeCell ref="B20:D20"/>
    <mergeCell ref="B21:D21"/>
    <mergeCell ref="E19:F19"/>
    <mergeCell ref="G19:H19"/>
    <mergeCell ref="C19:D19"/>
    <mergeCell ref="F23:H23"/>
    <mergeCell ref="A19:A21"/>
    <mergeCell ref="C18:D18"/>
    <mergeCell ref="E18:H18"/>
    <mergeCell ref="B27:H27"/>
    <mergeCell ref="B26:H26"/>
    <mergeCell ref="E25:F25"/>
    <mergeCell ref="B25:D25"/>
    <mergeCell ref="G25:H25"/>
    <mergeCell ref="A8:A9"/>
    <mergeCell ref="C9:H9"/>
    <mergeCell ref="B10:H10"/>
    <mergeCell ref="B11:H11"/>
    <mergeCell ref="E16:F16"/>
    <mergeCell ref="B16:D16"/>
    <mergeCell ref="G16:H16"/>
    <mergeCell ref="A12:A13"/>
    <mergeCell ref="C13:H13"/>
    <mergeCell ref="B14:H14"/>
    <mergeCell ref="B15:H15"/>
  </mergeCells>
  <phoneticPr fontId="1"/>
  <conditionalFormatting sqref="E5:E7 G5:G7 C6:C7 C12 E12 C13:H13 B14:H15 B16:D16 G16:H16 B17:F17 C18:D19 B25:D25 G25:H25 B26:H27">
    <cfRule type="containsBlanks" dxfId="1" priority="2">
      <formula>LEN(TRIM(B5))=0</formula>
    </cfRule>
  </conditionalFormatting>
  <dataValidations count="7">
    <dataValidation imeMode="hiragana" allowBlank="1" showInputMessage="1" showErrorMessage="1" sqref="B11:H11 F15 C15:D15 H15 B25 B15:B16 E15:E16 G15:G16 G25" xr:uid="{B222C5EA-557B-46E3-9E90-5CAADD968DA7}"/>
    <dataValidation type="textLength" operator="equal" allowBlank="1" showInputMessage="1" showErrorMessage="1" sqref="B17:F17" xr:uid="{90EE24B7-0996-4144-B4F6-FD15BDE6BD92}">
      <formula1>10</formula1>
    </dataValidation>
    <dataValidation imeMode="on" allowBlank="1" showInputMessage="1" showErrorMessage="1" sqref="B9 B16 G16 B13 G25 B24" xr:uid="{8A106D02-BCDC-47E8-8A2B-17ED3B9D6833}"/>
    <dataValidation imeMode="fullKatakana" allowBlank="1" showInputMessage="1" showErrorMessage="1" sqref="B10:H10 B14:H14" xr:uid="{0B0A2112-C442-4362-804E-2B3AACD7B5DA}"/>
    <dataValidation imeMode="halfAlpha" allowBlank="1" showInputMessage="1" showErrorMessage="1" sqref="B27:H27 C12 E12 G5:G7 C5:C8 E5:E8 C23 E23" xr:uid="{A6253E33-D66B-4005-8AD4-651FC797E363}"/>
    <dataValidation type="list" operator="equal" allowBlank="1" showInputMessage="1" showErrorMessage="1" sqref="B22:D22" xr:uid="{36EB5A7B-C625-45ED-938E-D5D21836A588}">
      <formula1>"法人所在地,医療機関所在地,その他"</formula1>
    </dataValidation>
    <dataValidation type="list" allowBlank="1" showInputMessage="1" showErrorMessage="1" sqref="C18:D19" xr:uid="{9DC7090B-5BC5-4F74-B142-C289E1C1E445}">
      <formula1>"○,×"</formula1>
    </dataValidation>
  </dataValidations>
  <printOptions horizontalCentered="1"/>
  <pageMargins left="0.11811023622047245" right="0.11811023622047245" top="0.74803149606299213" bottom="0.74803149606299213" header="0.31496062992125984" footer="0.31496062992125984"/>
  <pageSetup paperSize="9" scale="9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0E9F5-EB18-4F2A-B5F3-D0A25AA4FAD7}">
  <sheetPr>
    <tabColor rgb="FFFFFF00"/>
    <pageSetUpPr fitToPage="1"/>
  </sheetPr>
  <dimension ref="A1:P24"/>
  <sheetViews>
    <sheetView view="pageBreakPreview" zoomScale="85" zoomScaleNormal="100" zoomScaleSheetLayoutView="85" workbookViewId="0">
      <selection activeCell="D10" sqref="D10"/>
    </sheetView>
  </sheetViews>
  <sheetFormatPr defaultRowHeight="14.4"/>
  <cols>
    <col min="1" max="1" width="7.77734375" style="106" customWidth="1"/>
    <col min="2" max="2" width="21.77734375" style="106" customWidth="1"/>
    <col min="3" max="5" width="13.77734375" style="106" customWidth="1"/>
    <col min="6" max="6" width="8.77734375" style="106" customWidth="1"/>
    <col min="7" max="7" width="12.6640625" style="106" customWidth="1"/>
    <col min="8" max="8" width="13.77734375" style="106" customWidth="1"/>
    <col min="9" max="9" width="8.77734375" style="106" customWidth="1"/>
    <col min="10" max="10" width="12.6640625" style="106" customWidth="1"/>
    <col min="11" max="13" width="13.77734375" style="106" customWidth="1"/>
    <col min="14" max="14" width="8.88671875" style="106" hidden="1" customWidth="1"/>
    <col min="15" max="15" width="10.21875" style="107" hidden="1" customWidth="1"/>
    <col min="16" max="16" width="18" style="106" hidden="1" customWidth="1"/>
    <col min="17" max="16384" width="8.88671875" style="106"/>
  </cols>
  <sheetData>
    <row r="1" spans="1:16" ht="12.6" customHeight="1">
      <c r="M1" s="168" t="s">
        <v>183</v>
      </c>
    </row>
    <row r="2" spans="1:16" ht="12.6" customHeight="1"/>
    <row r="3" spans="1:16" ht="12.6" customHeight="1"/>
    <row r="4" spans="1:16" ht="12.6" customHeight="1">
      <c r="K4" s="169" t="s">
        <v>184</v>
      </c>
      <c r="L4" s="240">
        <f>基本情報シート!B15</f>
        <v>0</v>
      </c>
      <c r="M4" s="240"/>
    </row>
    <row r="5" spans="1:16" ht="12.6" customHeight="1">
      <c r="A5" s="108"/>
      <c r="B5" s="108"/>
      <c r="C5" s="108"/>
      <c r="D5" s="108"/>
      <c r="E5" s="108"/>
      <c r="F5" s="108"/>
      <c r="G5" s="108"/>
      <c r="H5" s="108"/>
      <c r="I5" s="108"/>
      <c r="J5" s="108"/>
      <c r="K5" s="108"/>
      <c r="L5" s="108"/>
      <c r="M5" s="108"/>
    </row>
    <row r="6" spans="1:16">
      <c r="A6" s="243" t="s">
        <v>130</v>
      </c>
      <c r="B6" s="244"/>
      <c r="C6" s="179" t="s">
        <v>131</v>
      </c>
      <c r="D6" s="179" t="s">
        <v>132</v>
      </c>
      <c r="E6" s="179" t="s">
        <v>133</v>
      </c>
      <c r="F6" s="247" t="s">
        <v>134</v>
      </c>
      <c r="G6" s="247"/>
      <c r="H6" s="248"/>
      <c r="I6" s="249" t="s">
        <v>135</v>
      </c>
      <c r="J6" s="247"/>
      <c r="K6" s="247"/>
      <c r="L6" s="179" t="s">
        <v>136</v>
      </c>
      <c r="M6" s="179" t="s">
        <v>137</v>
      </c>
    </row>
    <row r="7" spans="1:16" ht="36" customHeight="1">
      <c r="A7" s="245"/>
      <c r="B7" s="246"/>
      <c r="C7" s="241" t="s">
        <v>138</v>
      </c>
      <c r="D7" s="250" t="s">
        <v>139</v>
      </c>
      <c r="E7" s="241" t="s">
        <v>140</v>
      </c>
      <c r="F7" s="252" t="s">
        <v>141</v>
      </c>
      <c r="G7" s="253"/>
      <c r="H7" s="254"/>
      <c r="I7" s="252" t="s">
        <v>224</v>
      </c>
      <c r="J7" s="253"/>
      <c r="K7" s="254"/>
      <c r="L7" s="241" t="s">
        <v>156</v>
      </c>
      <c r="M7" s="241" t="s">
        <v>142</v>
      </c>
    </row>
    <row r="8" spans="1:16">
      <c r="A8" s="245"/>
      <c r="B8" s="246"/>
      <c r="C8" s="242"/>
      <c r="D8" s="251"/>
      <c r="E8" s="242"/>
      <c r="F8" s="109" t="s">
        <v>149</v>
      </c>
      <c r="G8" s="109" t="s">
        <v>143</v>
      </c>
      <c r="H8" s="109" t="s">
        <v>144</v>
      </c>
      <c r="I8" s="109" t="s">
        <v>149</v>
      </c>
      <c r="J8" s="110" t="s">
        <v>143</v>
      </c>
      <c r="K8" s="109" t="s">
        <v>144</v>
      </c>
      <c r="L8" s="242"/>
      <c r="M8" s="242"/>
    </row>
    <row r="9" spans="1:16">
      <c r="A9" s="232"/>
      <c r="B9" s="233"/>
      <c r="C9" s="111" t="s">
        <v>145</v>
      </c>
      <c r="D9" s="111" t="s">
        <v>145</v>
      </c>
      <c r="E9" s="111" t="s">
        <v>145</v>
      </c>
      <c r="F9" s="111" t="s">
        <v>148</v>
      </c>
      <c r="G9" s="111" t="s">
        <v>145</v>
      </c>
      <c r="H9" s="111" t="s">
        <v>145</v>
      </c>
      <c r="I9" s="111" t="s">
        <v>148</v>
      </c>
      <c r="J9" s="111" t="s">
        <v>145</v>
      </c>
      <c r="K9" s="111" t="s">
        <v>145</v>
      </c>
      <c r="L9" s="111" t="s">
        <v>145</v>
      </c>
      <c r="M9" s="112" t="s">
        <v>145</v>
      </c>
      <c r="N9" s="106" t="s">
        <v>211</v>
      </c>
      <c r="O9" s="113" t="s">
        <v>162</v>
      </c>
      <c r="P9" s="113" t="s">
        <v>163</v>
      </c>
    </row>
    <row r="10" spans="1:16" ht="44.4" customHeight="1">
      <c r="A10" s="114" t="s">
        <v>146</v>
      </c>
      <c r="B10" s="115" t="s">
        <v>150</v>
      </c>
      <c r="C10" s="170">
        <f>SUMIFS('様式１-２１'!$O$22:$O$31,'様式１-２１'!$A$22:$A$31,B10)</f>
        <v>0</v>
      </c>
      <c r="D10" s="173">
        <v>0</v>
      </c>
      <c r="E10" s="176" t="str">
        <f>IF(C10&lt;&gt;0,IF(D10="","Bを入力してください",C10-D10),"0")</f>
        <v>0</v>
      </c>
      <c r="F10" s="116">
        <f>SUMIFS('様式１-２１'!X:X,'様式１-２１'!A:A,B10)</f>
        <v>0</v>
      </c>
      <c r="G10" s="117" t="str">
        <f t="shared" ref="G10:G16" si="0">IFERROR(H10/F10,"")</f>
        <v/>
      </c>
      <c r="H10" s="116">
        <f>SUMIFS('様式１-２１'!W:W,'様式１-２１'!A:A,B10)</f>
        <v>0</v>
      </c>
      <c r="I10" s="117" t="str">
        <f>IF(H10=0,"",MIN(F10,N10))</f>
        <v/>
      </c>
      <c r="J10" s="117" t="str">
        <f>IF(H10=0,"",MIN(G10,$O$10))</f>
        <v/>
      </c>
      <c r="K10" s="117" t="str">
        <f>IFERROR(IF(H10&lt;&gt;"",I10*J10,""),"")</f>
        <v/>
      </c>
      <c r="L10" s="170">
        <f>MIN(H10,K10)</f>
        <v>0</v>
      </c>
      <c r="M10" s="170">
        <f>ROUNDDOWN(MIN(E10,L10),-3)</f>
        <v>0</v>
      </c>
      <c r="N10" s="118">
        <f>基本情報シート!R21</f>
        <v>0</v>
      </c>
      <c r="O10" s="107">
        <v>4320000</v>
      </c>
      <c r="P10" s="119"/>
    </row>
    <row r="11" spans="1:16" ht="44.4" customHeight="1">
      <c r="A11" s="120" t="s">
        <v>151</v>
      </c>
      <c r="B11" s="121" t="s">
        <v>216</v>
      </c>
      <c r="C11" s="116">
        <f>SUMIFS('様式１-２１'!$O$22:$O$31,'様式１-２１'!$A$22:$A$31,B11)</f>
        <v>0</v>
      </c>
      <c r="D11" s="41">
        <v>0</v>
      </c>
      <c r="E11" s="122" t="str">
        <f>IF(C11&lt;&gt;0,IF(D11="","Bを入力してください",C11-D11),"0")</f>
        <v>0</v>
      </c>
      <c r="F11" s="116">
        <f>SUMIFS('様式１-２１'!X:X,'様式１-２１'!A:A,B11)</f>
        <v>0</v>
      </c>
      <c r="G11" s="116" t="str">
        <f t="shared" si="0"/>
        <v/>
      </c>
      <c r="H11" s="116">
        <f>SUMIFS('様式１-２１'!W:W,'様式１-２１'!A:A,B11)</f>
        <v>0</v>
      </c>
      <c r="I11" s="116" t="str">
        <f>IF(H11=0,"",1)</f>
        <v/>
      </c>
      <c r="J11" s="116" t="str">
        <f>IF(H11=0,"",MIN(G11,9350000))</f>
        <v/>
      </c>
      <c r="K11" s="116" t="str">
        <f>IFERROR(IF(H11&lt;&gt;"",I11*J11,""),"")</f>
        <v/>
      </c>
      <c r="L11" s="116">
        <f>MIN(H11,K11)</f>
        <v>0</v>
      </c>
      <c r="M11" s="116">
        <f>ROUNDDOWN(MIN(E11,L11),-3)</f>
        <v>0</v>
      </c>
      <c r="N11" s="123"/>
      <c r="P11" s="119"/>
    </row>
    <row r="12" spans="1:16" ht="15" customHeight="1">
      <c r="A12" s="234" t="s">
        <v>152</v>
      </c>
      <c r="B12" s="237" t="s">
        <v>218</v>
      </c>
      <c r="C12" s="170">
        <f>SUMIFS('様式１-２１'!$O$22:$O$31,'様式１-２１'!$A$22:$A$31,B12)</f>
        <v>0</v>
      </c>
      <c r="D12" s="173">
        <v>0</v>
      </c>
      <c r="E12" s="176" t="str">
        <f>IF(C12&lt;&gt;0,IF(D12="","Bを入力してください",C12-D12),"0")</f>
        <v>0</v>
      </c>
      <c r="F12" s="117" t="str">
        <f>IF(COUNTIF('様式１-２１'!V:V,N12),VLOOKUP(N12,'様式１-２１'!V:X,3,0),"")</f>
        <v/>
      </c>
      <c r="G12" s="117" t="str">
        <f t="shared" si="0"/>
        <v/>
      </c>
      <c r="H12" s="117" t="str">
        <f>IF(COUNTIF('様式１-２１'!V:V,N12),VLOOKUP(N12,'様式１-２１'!$V$22:$W$31,2,0),"")</f>
        <v/>
      </c>
      <c r="I12" s="117" t="str">
        <f>F12</f>
        <v/>
      </c>
      <c r="J12" s="117" t="str">
        <f>IF(H12&lt;&gt;"",MIN(G12,$O$12),"")</f>
        <v/>
      </c>
      <c r="K12" s="117" t="str">
        <f>IF(H12&lt;&gt;"",I12*J12,"")</f>
        <v/>
      </c>
      <c r="L12" s="170">
        <f>SUM(P12:P16)</f>
        <v>0</v>
      </c>
      <c r="M12" s="170">
        <f>ROUNDDOWN(MIN(E12,L12),-3)</f>
        <v>0</v>
      </c>
      <c r="N12" s="123" t="s">
        <v>157</v>
      </c>
      <c r="O12" s="107">
        <v>51400</v>
      </c>
      <c r="P12" s="119">
        <f>MIN(H12,K12)</f>
        <v>0</v>
      </c>
    </row>
    <row r="13" spans="1:16" ht="15" customHeight="1">
      <c r="A13" s="235"/>
      <c r="B13" s="238"/>
      <c r="C13" s="171"/>
      <c r="D13" s="174">
        <v>0</v>
      </c>
      <c r="E13" s="177"/>
      <c r="F13" s="124" t="str">
        <f>IF(COUNTIF('様式１-２１'!V:V,N13),VLOOKUP(N13,'様式１-２１'!V:X,3,0),"")</f>
        <v/>
      </c>
      <c r="G13" s="124" t="str">
        <f t="shared" si="0"/>
        <v/>
      </c>
      <c r="H13" s="124" t="str">
        <f>IF(COUNTIF('様式１-２１'!V:V,N13),VLOOKUP(N13,'様式１-２１'!$V$22:$W$31,2,0),"")</f>
        <v/>
      </c>
      <c r="I13" s="124" t="str">
        <f>F13</f>
        <v/>
      </c>
      <c r="J13" s="124" t="str">
        <f>IF(H13&lt;&gt;"",MIN(G13,$O$12),"")</f>
        <v/>
      </c>
      <c r="K13" s="124" t="str">
        <f>IF(H13&lt;&gt;"",I13*J13,"")</f>
        <v/>
      </c>
      <c r="L13" s="171"/>
      <c r="M13" s="171"/>
      <c r="N13" s="123" t="s">
        <v>158</v>
      </c>
      <c r="P13" s="119">
        <f t="shared" ref="P13:P16" si="1">MIN(H13,K13)</f>
        <v>0</v>
      </c>
    </row>
    <row r="14" spans="1:16" ht="15" customHeight="1">
      <c r="A14" s="235"/>
      <c r="B14" s="238"/>
      <c r="C14" s="171"/>
      <c r="D14" s="174">
        <v>0</v>
      </c>
      <c r="E14" s="177"/>
      <c r="F14" s="124" t="str">
        <f>IF(COUNTIF('様式１-２１'!V:V,N14),VLOOKUP(N14,'様式１-２１'!V:X,3,0),"")</f>
        <v/>
      </c>
      <c r="G14" s="124" t="str">
        <f t="shared" si="0"/>
        <v/>
      </c>
      <c r="H14" s="124" t="str">
        <f>IF(COUNTIF('様式１-２１'!V:V,N14),VLOOKUP(N14,'様式１-２１'!$V$22:$W$31,2,0),"")</f>
        <v/>
      </c>
      <c r="I14" s="124" t="str">
        <f>F14</f>
        <v/>
      </c>
      <c r="J14" s="124" t="str">
        <f>IF(H14&lt;&gt;"",MIN(G14,$O$12),"")</f>
        <v/>
      </c>
      <c r="K14" s="124" t="str">
        <f>IF(H14&lt;&gt;"",I14*J14,"")</f>
        <v/>
      </c>
      <c r="L14" s="171"/>
      <c r="M14" s="171"/>
      <c r="N14" s="123" t="s">
        <v>159</v>
      </c>
      <c r="P14" s="119">
        <f t="shared" si="1"/>
        <v>0</v>
      </c>
    </row>
    <row r="15" spans="1:16" ht="15" customHeight="1">
      <c r="A15" s="235"/>
      <c r="B15" s="238"/>
      <c r="C15" s="171"/>
      <c r="D15" s="174">
        <v>0</v>
      </c>
      <c r="E15" s="177"/>
      <c r="F15" s="124" t="str">
        <f>IF(COUNTIF('様式１-２１'!V:V,N15),VLOOKUP(N15,'様式１-２１'!V:X,3,0),"")</f>
        <v/>
      </c>
      <c r="G15" s="124" t="str">
        <f t="shared" si="0"/>
        <v/>
      </c>
      <c r="H15" s="124" t="str">
        <f>IF(COUNTIF('様式１-２１'!V:V,N15),VLOOKUP(N15,'様式１-２１'!$V$22:$W$31,2,0),"")</f>
        <v/>
      </c>
      <c r="I15" s="124" t="str">
        <f>F15</f>
        <v/>
      </c>
      <c r="J15" s="124" t="str">
        <f>IF(H15&lt;&gt;"",MIN(G15,$O$12),"")</f>
        <v/>
      </c>
      <c r="K15" s="124" t="str">
        <f>IF(H15&lt;&gt;"",I15*J15,"")</f>
        <v/>
      </c>
      <c r="L15" s="171"/>
      <c r="M15" s="171"/>
      <c r="N15" s="123" t="s">
        <v>160</v>
      </c>
      <c r="P15" s="119">
        <f t="shared" si="1"/>
        <v>0</v>
      </c>
    </row>
    <row r="16" spans="1:16" ht="15" customHeight="1">
      <c r="A16" s="236"/>
      <c r="B16" s="239"/>
      <c r="C16" s="172"/>
      <c r="D16" s="175">
        <v>0</v>
      </c>
      <c r="E16" s="178"/>
      <c r="F16" s="172" t="str">
        <f>IF(COUNTIF('様式１-２１'!V:V,N16),VLOOKUP(N16,'様式１-２１'!V:X,3,0),"")</f>
        <v/>
      </c>
      <c r="G16" s="172" t="str">
        <f t="shared" si="0"/>
        <v/>
      </c>
      <c r="H16" s="172" t="str">
        <f>IF(COUNTIF('様式１-２１'!V:V,N16),VLOOKUP(N16,'様式１-２１'!$V$22:$W$31,2,0),"")</f>
        <v/>
      </c>
      <c r="I16" s="172" t="str">
        <f>F16</f>
        <v/>
      </c>
      <c r="J16" s="172" t="str">
        <f>IF(H16&lt;&gt;"",MIN(G16,$O$12),"")</f>
        <v/>
      </c>
      <c r="K16" s="172" t="str">
        <f>IF(H16&lt;&gt;"",I16*J16,"")</f>
        <v/>
      </c>
      <c r="L16" s="172"/>
      <c r="M16" s="172"/>
      <c r="N16" s="123" t="s">
        <v>161</v>
      </c>
      <c r="P16" s="119">
        <f t="shared" si="1"/>
        <v>0</v>
      </c>
    </row>
    <row r="17" spans="1:16" ht="58.2" customHeight="1">
      <c r="A17" s="120" t="s">
        <v>153</v>
      </c>
      <c r="B17" s="121" t="s">
        <v>217</v>
      </c>
      <c r="C17" s="116">
        <f>SUMIFS('様式１-２１'!$O$22:$O$31,'様式１-２１'!$A$22:$A$31,B17)</f>
        <v>0</v>
      </c>
      <c r="D17" s="41">
        <v>0</v>
      </c>
      <c r="E17" s="122" t="str">
        <f>IF(C17&lt;&gt;0,IF(D17="","Bを入力してください",C17-D17),"0")</f>
        <v>0</v>
      </c>
      <c r="F17" s="116">
        <f>SUMIFS('様式１-２１'!X:X,'様式１-２１'!A:A,B17)</f>
        <v>0</v>
      </c>
      <c r="G17" s="126" t="s">
        <v>223</v>
      </c>
      <c r="H17" s="116">
        <f>SUMIFS('様式１-２１'!W:W,'様式１-２１'!A:A,B17)</f>
        <v>0</v>
      </c>
      <c r="I17" s="126" t="s">
        <v>223</v>
      </c>
      <c r="J17" s="126" t="s">
        <v>223</v>
      </c>
      <c r="K17" s="116">
        <f>MIN(H17,905000)</f>
        <v>0</v>
      </c>
      <c r="L17" s="116">
        <f>MIN(H17,K17)</f>
        <v>0</v>
      </c>
      <c r="M17" s="116">
        <f>ROUNDDOWN(MIN(E17,L17),-3)</f>
        <v>0</v>
      </c>
      <c r="N17" s="123"/>
      <c r="P17" s="119"/>
    </row>
    <row r="18" spans="1:16">
      <c r="A18" s="232" t="s">
        <v>147</v>
      </c>
      <c r="B18" s="233"/>
      <c r="C18" s="125">
        <f>SUM(C10:C17)</f>
        <v>0</v>
      </c>
      <c r="D18" s="125">
        <f>SUM(D10:D17)</f>
        <v>0</v>
      </c>
      <c r="E18" s="125">
        <f>SUM(E10:E17)</f>
        <v>0</v>
      </c>
      <c r="F18" s="125"/>
      <c r="G18" s="125"/>
      <c r="H18" s="125">
        <f>SUM(H10:H17)</f>
        <v>0</v>
      </c>
      <c r="I18" s="125"/>
      <c r="J18" s="125"/>
      <c r="K18" s="125">
        <f>SUM(K10:K17)</f>
        <v>0</v>
      </c>
      <c r="L18" s="125">
        <f>SUM(L10:L17)</f>
        <v>0</v>
      </c>
      <c r="M18" s="125">
        <f>SUM(M10:M17)</f>
        <v>0</v>
      </c>
    </row>
    <row r="19" spans="1:16" ht="12" customHeight="1">
      <c r="A19" s="108"/>
      <c r="B19" s="108"/>
      <c r="C19" s="108"/>
      <c r="D19" s="108"/>
      <c r="E19" s="108"/>
      <c r="F19" s="108"/>
      <c r="G19" s="108"/>
      <c r="H19" s="108"/>
      <c r="I19" s="108"/>
      <c r="J19" s="108"/>
      <c r="K19" s="108"/>
      <c r="L19" s="127"/>
      <c r="M19" s="108"/>
    </row>
    <row r="20" spans="1:16">
      <c r="A20" s="108"/>
      <c r="B20" s="108" t="s">
        <v>154</v>
      </c>
      <c r="C20" s="108"/>
      <c r="D20" s="108"/>
      <c r="E20" s="108"/>
      <c r="F20" s="108"/>
      <c r="G20" s="108"/>
      <c r="H20" s="108"/>
      <c r="I20" s="108"/>
      <c r="J20" s="108"/>
      <c r="K20" s="108"/>
      <c r="L20" s="127"/>
      <c r="M20" s="108"/>
    </row>
    <row r="21" spans="1:16">
      <c r="A21" s="108"/>
      <c r="B21" s="108" t="s">
        <v>182</v>
      </c>
      <c r="C21" s="108"/>
      <c r="D21" s="108"/>
      <c r="E21" s="108"/>
      <c r="F21" s="108"/>
      <c r="G21" s="108"/>
      <c r="H21" s="108"/>
      <c r="I21" s="108"/>
      <c r="J21" s="108"/>
      <c r="K21" s="108"/>
      <c r="L21" s="127"/>
      <c r="M21" s="108"/>
    </row>
    <row r="22" spans="1:16">
      <c r="A22" s="108"/>
      <c r="B22" s="128" t="s">
        <v>155</v>
      </c>
      <c r="C22" s="108"/>
      <c r="D22" s="108"/>
      <c r="E22" s="108"/>
      <c r="F22" s="108"/>
      <c r="G22" s="108"/>
      <c r="H22" s="108"/>
      <c r="I22" s="108"/>
      <c r="J22" s="108"/>
      <c r="K22" s="108"/>
      <c r="L22" s="108"/>
      <c r="M22" s="108"/>
    </row>
    <row r="23" spans="1:16" ht="21">
      <c r="A23" s="108"/>
      <c r="B23" s="129" t="str">
        <f>IF(D18&gt;0,"本補助金の額ではありません。","")</f>
        <v/>
      </c>
      <c r="C23" s="108"/>
      <c r="D23" s="108"/>
      <c r="E23" s="108"/>
      <c r="F23" s="108"/>
      <c r="G23" s="108"/>
      <c r="H23" s="108"/>
      <c r="I23" s="108"/>
      <c r="J23" s="108"/>
      <c r="K23" s="108"/>
      <c r="L23" s="108"/>
      <c r="M23" s="108"/>
    </row>
    <row r="24" spans="1:16" ht="23.4">
      <c r="A24" s="108"/>
      <c r="B24" s="130" t="str">
        <f>IF(D18&gt;0,"本補助金の補助額以外に受け取っている収入の内訳がわかる書類を別途添付してください。","")</f>
        <v/>
      </c>
      <c r="C24" s="108"/>
      <c r="D24" s="108"/>
      <c r="E24" s="108"/>
      <c r="F24" s="108"/>
      <c r="G24" s="108"/>
      <c r="H24" s="108"/>
      <c r="I24" s="108"/>
      <c r="J24" s="108"/>
      <c r="K24" s="108"/>
      <c r="L24" s="108"/>
      <c r="M24" s="108"/>
    </row>
  </sheetData>
  <sheetProtection algorithmName="SHA-512" hashValue="AhA7neb+QzgD4+ev+qYY6UgWDpfz8lv7SheS9Th2uDjwPX6rmhqpTc1A6o8KDDS9CeWeVpYydX3GRVk3Yj9sOQ==" saltValue="68yVuqKX/TRtBSUNekgUsw==" spinCount="100000" sheet="1" objects="1" scenarios="1"/>
  <mergeCells count="14">
    <mergeCell ref="A18:B18"/>
    <mergeCell ref="A12:A16"/>
    <mergeCell ref="B12:B16"/>
    <mergeCell ref="L4:M4"/>
    <mergeCell ref="L7:L8"/>
    <mergeCell ref="M7:M8"/>
    <mergeCell ref="A6:B9"/>
    <mergeCell ref="F6:H6"/>
    <mergeCell ref="I6:K6"/>
    <mergeCell ref="C7:C8"/>
    <mergeCell ref="D7:D8"/>
    <mergeCell ref="E7:E8"/>
    <mergeCell ref="F7:H7"/>
    <mergeCell ref="I7:K7"/>
  </mergeCells>
  <phoneticPr fontId="1"/>
  <printOptions horizontalCentered="1"/>
  <pageMargins left="0.70866141732283472" right="0.70866141732283472" top="0.74803149606299213" bottom="0.74803149606299213" header="0.31496062992125984" footer="0.31496062992125984"/>
  <pageSetup paperSize="9" scale="7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60B79-9719-4611-9C8E-882CE7C11A03}">
  <sheetPr>
    <tabColor rgb="FFFFFF00"/>
    <pageSetUpPr fitToPage="1"/>
  </sheetPr>
  <dimension ref="A1:AP54"/>
  <sheetViews>
    <sheetView view="pageBreakPreview" zoomScale="70" zoomScaleNormal="100" zoomScaleSheetLayoutView="70" workbookViewId="0">
      <selection activeCell="S4" sqref="S4:T4"/>
    </sheetView>
  </sheetViews>
  <sheetFormatPr defaultColWidth="5.6640625" defaultRowHeight="16.2"/>
  <cols>
    <col min="1" max="4" width="5.6640625" style="52"/>
    <col min="5" max="6" width="10.77734375" style="52" customWidth="1"/>
    <col min="7" max="7" width="6.5546875" style="52" bestFit="1" customWidth="1"/>
    <col min="8" max="18" width="5.6640625" style="52"/>
    <col min="19" max="20" width="5.6640625" style="52" customWidth="1"/>
    <col min="21" max="21" width="2.5546875" style="53" hidden="1" customWidth="1"/>
    <col min="22" max="22" width="5.6640625" style="52" hidden="1" customWidth="1"/>
    <col min="23" max="23" width="5.6640625" style="53" hidden="1" customWidth="1"/>
    <col min="24" max="24" width="5.6640625" style="52" hidden="1" customWidth="1"/>
    <col min="25" max="25" width="5.6640625" style="54"/>
    <col min="26" max="28" width="5.6640625" style="52"/>
    <col min="29" max="29" width="5.6640625" style="52" customWidth="1"/>
    <col min="30" max="31" width="5.6640625" style="52" hidden="1" customWidth="1"/>
    <col min="32" max="32" width="9.109375" style="52" customWidth="1"/>
    <col min="33" max="16384" width="5.6640625" style="52"/>
  </cols>
  <sheetData>
    <row r="1" spans="1:31">
      <c r="A1" s="52" t="s">
        <v>70</v>
      </c>
      <c r="Q1" s="264" t="s">
        <v>20</v>
      </c>
      <c r="R1" s="264"/>
      <c r="S1" s="265" t="s">
        <v>48</v>
      </c>
      <c r="T1" s="265"/>
      <c r="AD1" s="55" t="s">
        <v>77</v>
      </c>
      <c r="AE1" s="56" t="s">
        <v>212</v>
      </c>
    </row>
    <row r="2" spans="1:31" ht="23.4">
      <c r="A2" s="266" t="s">
        <v>17</v>
      </c>
      <c r="B2" s="266"/>
      <c r="C2" s="266"/>
      <c r="D2" s="266"/>
      <c r="E2" s="266"/>
      <c r="F2" s="266"/>
      <c r="G2" s="266"/>
      <c r="H2" s="266"/>
      <c r="I2" s="266"/>
      <c r="J2" s="266"/>
      <c r="K2" s="266"/>
      <c r="L2" s="266"/>
      <c r="M2" s="266"/>
      <c r="N2" s="266"/>
      <c r="O2" s="266"/>
      <c r="P2" s="266"/>
      <c r="Q2" s="266"/>
      <c r="R2" s="266"/>
      <c r="S2" s="266"/>
      <c r="T2" s="266"/>
      <c r="AD2" s="57" t="s">
        <v>214</v>
      </c>
      <c r="AE2" s="56" t="s">
        <v>213</v>
      </c>
    </row>
    <row r="3" spans="1:31">
      <c r="AD3" s="57" t="s">
        <v>78</v>
      </c>
      <c r="AE3" s="58" t="s">
        <v>219</v>
      </c>
    </row>
    <row r="4" spans="1:31">
      <c r="A4" s="267" t="s">
        <v>0</v>
      </c>
      <c r="B4" s="268"/>
      <c r="C4" s="269" t="s">
        <v>69</v>
      </c>
      <c r="D4" s="269"/>
      <c r="E4" s="269"/>
      <c r="F4" s="269"/>
      <c r="G4" s="269"/>
      <c r="H4" s="269"/>
      <c r="I4" s="269"/>
      <c r="J4" s="269"/>
      <c r="K4" s="269"/>
      <c r="L4" s="269"/>
      <c r="M4" s="269"/>
      <c r="Q4" s="270" t="s">
        <v>2</v>
      </c>
      <c r="R4" s="270"/>
      <c r="S4" s="271" t="s">
        <v>207</v>
      </c>
      <c r="T4" s="272"/>
      <c r="AD4" s="57" t="s">
        <v>215</v>
      </c>
      <c r="AE4" s="56"/>
    </row>
    <row r="5" spans="1:31" s="62" customFormat="1">
      <c r="A5" s="273" t="s">
        <v>201</v>
      </c>
      <c r="B5" s="274"/>
      <c r="C5" s="48"/>
      <c r="D5" s="59" t="s">
        <v>77</v>
      </c>
      <c r="E5" s="60"/>
      <c r="F5" s="60"/>
      <c r="G5" s="60"/>
      <c r="H5" s="60"/>
      <c r="I5" s="60"/>
      <c r="J5" s="60"/>
      <c r="K5" s="60"/>
      <c r="L5" s="60"/>
      <c r="M5" s="61"/>
      <c r="Q5" s="271" t="s">
        <v>21</v>
      </c>
      <c r="R5" s="272"/>
      <c r="S5" s="279" t="s">
        <v>116</v>
      </c>
      <c r="T5" s="280"/>
      <c r="W5" s="63"/>
      <c r="Y5" s="64"/>
    </row>
    <row r="6" spans="1:31" s="62" customFormat="1">
      <c r="A6" s="275"/>
      <c r="B6" s="276"/>
      <c r="C6" s="48"/>
      <c r="D6" s="59" t="s">
        <v>180</v>
      </c>
      <c r="E6" s="60"/>
      <c r="F6" s="60"/>
      <c r="G6" s="60"/>
      <c r="H6" s="60"/>
      <c r="I6" s="60"/>
      <c r="J6" s="60"/>
      <c r="K6" s="60"/>
      <c r="L6" s="60"/>
      <c r="M6" s="61"/>
      <c r="Q6" s="65"/>
      <c r="R6" s="65"/>
      <c r="S6" s="66"/>
      <c r="T6" s="66"/>
      <c r="U6" s="63"/>
      <c r="W6" s="63"/>
      <c r="Y6" s="67"/>
    </row>
    <row r="7" spans="1:31" s="62" customFormat="1">
      <c r="A7" s="275"/>
      <c r="B7" s="276"/>
      <c r="C7" s="48"/>
      <c r="D7" s="59" t="s">
        <v>78</v>
      </c>
      <c r="E7" s="60"/>
      <c r="F7" s="60"/>
      <c r="G7" s="60"/>
      <c r="H7" s="60"/>
      <c r="I7" s="60"/>
      <c r="J7" s="60"/>
      <c r="K7" s="60"/>
      <c r="L7" s="60"/>
      <c r="M7" s="61"/>
      <c r="Q7" s="65"/>
      <c r="R7" s="65"/>
      <c r="S7" s="66"/>
      <c r="T7" s="66"/>
      <c r="U7" s="63"/>
      <c r="W7" s="63"/>
      <c r="Y7" s="64" t="s">
        <v>200</v>
      </c>
    </row>
    <row r="8" spans="1:31" s="62" customFormat="1">
      <c r="A8" s="277"/>
      <c r="B8" s="278"/>
      <c r="C8" s="48"/>
      <c r="D8" s="59" t="s">
        <v>165</v>
      </c>
      <c r="E8" s="60"/>
      <c r="F8" s="60"/>
      <c r="G8" s="60"/>
      <c r="H8" s="60"/>
      <c r="I8" s="60"/>
      <c r="J8" s="60"/>
      <c r="K8" s="60"/>
      <c r="L8" s="60"/>
      <c r="M8" s="61"/>
      <c r="Q8" s="65"/>
      <c r="R8" s="65"/>
      <c r="S8" s="66"/>
      <c r="T8" s="66"/>
      <c r="U8" s="63"/>
      <c r="W8" s="63"/>
      <c r="Y8" s="67"/>
      <c r="Z8" s="68" t="s">
        <v>199</v>
      </c>
    </row>
    <row r="9" spans="1:31">
      <c r="Z9" s="69" t="s">
        <v>197</v>
      </c>
      <c r="AA9" s="69" t="str">
        <f>基本情報シート!A19</f>
        <v>すべての区分において補助対象です。</v>
      </c>
    </row>
    <row r="10" spans="1:31">
      <c r="A10" s="267" t="s">
        <v>1</v>
      </c>
      <c r="B10" s="281"/>
      <c r="C10" s="281"/>
      <c r="D10" s="281"/>
      <c r="E10" s="281"/>
      <c r="F10" s="268"/>
      <c r="G10" s="267" t="s">
        <v>8</v>
      </c>
      <c r="H10" s="281"/>
      <c r="I10" s="281"/>
      <c r="J10" s="281"/>
      <c r="K10" s="281"/>
      <c r="L10" s="281"/>
      <c r="M10" s="268"/>
      <c r="N10" s="267" t="s">
        <v>11</v>
      </c>
      <c r="O10" s="281"/>
      <c r="P10" s="281"/>
      <c r="Q10" s="281"/>
      <c r="R10" s="281"/>
      <c r="S10" s="281"/>
      <c r="T10" s="268"/>
    </row>
    <row r="11" spans="1:31">
      <c r="A11" s="294">
        <f>IF(基本情報シート!J4="個人",基本情報シート!B16,基本情報シート!B11)</f>
        <v>0</v>
      </c>
      <c r="B11" s="295"/>
      <c r="C11" s="295"/>
      <c r="D11" s="295"/>
      <c r="E11" s="295"/>
      <c r="F11" s="296"/>
      <c r="G11" s="294">
        <f>基本情報シート!B15</f>
        <v>0</v>
      </c>
      <c r="H11" s="295"/>
      <c r="I11" s="295"/>
      <c r="J11" s="295"/>
      <c r="K11" s="295"/>
      <c r="L11" s="295"/>
      <c r="M11" s="296"/>
      <c r="N11" s="285" t="str">
        <f>基本情報シート!B13&amp;基本情報シート!C13</f>
        <v>大阪府</v>
      </c>
      <c r="O11" s="286"/>
      <c r="P11" s="286"/>
      <c r="Q11" s="286"/>
      <c r="R11" s="286"/>
      <c r="S11" s="286"/>
      <c r="T11" s="287"/>
    </row>
    <row r="12" spans="1:31">
      <c r="A12" s="297"/>
      <c r="B12" s="298"/>
      <c r="C12" s="298"/>
      <c r="D12" s="298"/>
      <c r="E12" s="298"/>
      <c r="F12" s="299"/>
      <c r="G12" s="297"/>
      <c r="H12" s="298"/>
      <c r="I12" s="298"/>
      <c r="J12" s="298"/>
      <c r="K12" s="298"/>
      <c r="L12" s="298"/>
      <c r="M12" s="299"/>
      <c r="N12" s="288"/>
      <c r="O12" s="289"/>
      <c r="P12" s="289"/>
      <c r="Q12" s="289"/>
      <c r="R12" s="289"/>
      <c r="S12" s="289"/>
      <c r="T12" s="290"/>
    </row>
    <row r="13" spans="1:31">
      <c r="A13" s="300"/>
      <c r="B13" s="301"/>
      <c r="C13" s="301"/>
      <c r="D13" s="301"/>
      <c r="E13" s="301"/>
      <c r="F13" s="302"/>
      <c r="G13" s="300"/>
      <c r="H13" s="301"/>
      <c r="I13" s="301"/>
      <c r="J13" s="301"/>
      <c r="K13" s="301"/>
      <c r="L13" s="301"/>
      <c r="M13" s="302"/>
      <c r="N13" s="291"/>
      <c r="O13" s="292"/>
      <c r="P13" s="292"/>
      <c r="Q13" s="292"/>
      <c r="R13" s="292"/>
      <c r="S13" s="292"/>
      <c r="T13" s="293"/>
    </row>
    <row r="15" spans="1:31" s="77" customFormat="1">
      <c r="A15" s="70" t="s">
        <v>72</v>
      </c>
      <c r="B15" s="71"/>
      <c r="C15" s="71"/>
      <c r="D15" s="71"/>
      <c r="E15" s="71"/>
      <c r="F15" s="71"/>
      <c r="G15" s="71"/>
      <c r="H15" s="71"/>
      <c r="I15" s="71"/>
      <c r="J15" s="71"/>
      <c r="K15" s="71"/>
      <c r="L15" s="71"/>
      <c r="M15" s="71"/>
      <c r="N15" s="72"/>
      <c r="O15" s="72"/>
      <c r="P15" s="73"/>
      <c r="Q15" s="73"/>
      <c r="R15" s="74"/>
      <c r="S15" s="74"/>
      <c r="T15" s="75"/>
      <c r="U15" s="76"/>
      <c r="W15" s="76"/>
      <c r="Y15" s="78"/>
    </row>
    <row r="16" spans="1:31" s="77" customFormat="1">
      <c r="A16" s="180">
        <f>基本情報シート!C19</f>
        <v>0</v>
      </c>
      <c r="B16" s="79" t="s">
        <v>73</v>
      </c>
      <c r="C16" s="79"/>
      <c r="D16" s="79"/>
      <c r="E16" s="79"/>
      <c r="F16" s="79"/>
      <c r="G16" s="80" t="str">
        <f>IF(OR(A16="○",A17="○"),"〇","×")</f>
        <v>×</v>
      </c>
      <c r="H16" s="79" t="s">
        <v>71</v>
      </c>
      <c r="I16" s="79"/>
      <c r="J16" s="81"/>
      <c r="K16" s="71"/>
      <c r="L16" s="82"/>
      <c r="M16" s="71"/>
      <c r="N16" s="71"/>
      <c r="O16" s="71"/>
      <c r="P16" s="71"/>
      <c r="Q16" s="71"/>
      <c r="W16" s="76"/>
      <c r="Y16" s="64" t="s">
        <v>202</v>
      </c>
    </row>
    <row r="17" spans="1:35" s="77" customFormat="1">
      <c r="A17" s="181">
        <f>基本情報シート!C18</f>
        <v>0</v>
      </c>
      <c r="B17" s="79" t="s">
        <v>74</v>
      </c>
      <c r="C17" s="79"/>
      <c r="D17" s="79"/>
      <c r="E17" s="79"/>
      <c r="F17" s="79"/>
      <c r="G17" s="83"/>
      <c r="H17" s="84"/>
      <c r="I17" s="79"/>
      <c r="J17" s="81"/>
      <c r="K17" s="85"/>
      <c r="L17" s="85"/>
      <c r="M17" s="85"/>
      <c r="N17" s="85"/>
      <c r="O17" s="85"/>
      <c r="P17" s="85"/>
      <c r="Q17" s="85"/>
      <c r="R17" s="76"/>
      <c r="S17" s="76"/>
      <c r="T17" s="76"/>
      <c r="U17" s="86"/>
      <c r="W17" s="76"/>
      <c r="Y17" s="78"/>
    </row>
    <row r="18" spans="1:35">
      <c r="A18" s="85"/>
      <c r="B18" s="85"/>
      <c r="C18" s="85"/>
      <c r="D18" s="85"/>
      <c r="E18" s="85"/>
      <c r="F18" s="85"/>
      <c r="G18" s="85"/>
      <c r="H18" s="85"/>
      <c r="I18" s="85"/>
      <c r="J18" s="71"/>
      <c r="K18" s="85"/>
      <c r="L18" s="85"/>
      <c r="M18" s="85"/>
      <c r="N18" s="85"/>
      <c r="O18" s="85"/>
      <c r="P18" s="85"/>
      <c r="Q18" s="85"/>
      <c r="R18" s="53"/>
      <c r="S18" s="53"/>
      <c r="T18" s="53"/>
    </row>
    <row r="19" spans="1:35" ht="15" customHeight="1">
      <c r="A19" s="70" t="s">
        <v>75</v>
      </c>
      <c r="B19" s="71"/>
      <c r="C19" s="71"/>
      <c r="D19" s="71"/>
      <c r="E19" s="71"/>
      <c r="F19" s="71"/>
      <c r="G19" s="71"/>
      <c r="H19" s="71"/>
      <c r="I19" s="71"/>
      <c r="J19" s="71"/>
      <c r="K19" s="71"/>
      <c r="L19" s="71"/>
      <c r="M19" s="71"/>
      <c r="N19" s="71"/>
      <c r="O19" s="71"/>
      <c r="P19" s="71"/>
      <c r="Q19" s="71"/>
      <c r="Y19" s="87"/>
      <c r="Z19" s="88"/>
      <c r="AA19" s="88"/>
    </row>
    <row r="20" spans="1:35" ht="24" customHeight="1">
      <c r="A20" s="267" t="s">
        <v>201</v>
      </c>
      <c r="B20" s="281"/>
      <c r="C20" s="281"/>
      <c r="D20" s="268"/>
      <c r="E20" s="281" t="s">
        <v>3</v>
      </c>
      <c r="F20" s="281"/>
      <c r="G20" s="267" t="s">
        <v>12</v>
      </c>
      <c r="H20" s="268"/>
      <c r="I20" s="281" t="s">
        <v>4</v>
      </c>
      <c r="J20" s="281"/>
      <c r="K20" s="267" t="s">
        <v>5</v>
      </c>
      <c r="L20" s="268"/>
      <c r="M20" s="282" t="s">
        <v>15</v>
      </c>
      <c r="N20" s="282"/>
      <c r="O20" s="283" t="s">
        <v>16</v>
      </c>
      <c r="P20" s="284"/>
      <c r="Q20" s="281" t="s">
        <v>6</v>
      </c>
      <c r="R20" s="281"/>
      <c r="S20" s="267" t="s">
        <v>7</v>
      </c>
      <c r="T20" s="268"/>
      <c r="Y20" s="87"/>
      <c r="Z20" s="88"/>
    </row>
    <row r="21" spans="1:35" ht="15" customHeight="1">
      <c r="A21" s="89"/>
      <c r="B21" s="90"/>
      <c r="C21" s="90"/>
      <c r="D21" s="91"/>
      <c r="E21" s="90"/>
      <c r="F21" s="90"/>
      <c r="G21" s="89"/>
      <c r="H21" s="91"/>
      <c r="I21" s="90"/>
      <c r="J21" s="90"/>
      <c r="K21" s="92"/>
      <c r="L21" s="93"/>
      <c r="M21" s="92"/>
      <c r="N21" s="94" t="s">
        <v>9</v>
      </c>
      <c r="O21" s="89"/>
      <c r="P21" s="91" t="s">
        <v>9</v>
      </c>
      <c r="Q21" s="90"/>
      <c r="R21" s="90"/>
      <c r="S21" s="89"/>
      <c r="T21" s="91"/>
      <c r="V21" s="52" t="s">
        <v>173</v>
      </c>
      <c r="W21" s="53" t="s">
        <v>172</v>
      </c>
      <c r="X21" s="52" t="s">
        <v>5</v>
      </c>
    </row>
    <row r="22" spans="1:35" s="98" customFormat="1" ht="16.2" customHeight="1">
      <c r="A22" s="257"/>
      <c r="B22" s="256"/>
      <c r="C22" s="256"/>
      <c r="D22" s="258"/>
      <c r="E22" s="259"/>
      <c r="F22" s="259"/>
      <c r="G22" s="257"/>
      <c r="H22" s="258"/>
      <c r="I22" s="256"/>
      <c r="J22" s="256"/>
      <c r="K22" s="257"/>
      <c r="L22" s="256"/>
      <c r="M22" s="260"/>
      <c r="N22" s="261"/>
      <c r="O22" s="262">
        <f>IFERROR(K22*M22,"")</f>
        <v>0</v>
      </c>
      <c r="P22" s="263"/>
      <c r="Q22" s="256"/>
      <c r="R22" s="256"/>
      <c r="S22" s="303"/>
      <c r="T22" s="304"/>
      <c r="U22" s="95">
        <f>COUNTIF(A$22:A22,A22)</f>
        <v>0</v>
      </c>
      <c r="V22" s="95" t="str">
        <f>A22&amp;U22</f>
        <v>0</v>
      </c>
      <c r="W22" s="96">
        <f>O22</f>
        <v>0</v>
      </c>
      <c r="X22" s="96">
        <f>K22</f>
        <v>0</v>
      </c>
      <c r="Y22" s="97" t="str">
        <f>IF(A22=$AD$1,$AE$1,IF(A22=$AD$2,$AE$2,IF(A22=$AD$3,$AE$3,"")))</f>
        <v/>
      </c>
      <c r="AI22" s="99" t="str">
        <f>IF(A22="","",IF(OR(A22="",E22="",G22="",I22="",K22="",M22="",Q22="",S22=""),"１行すべて記載してください。",""))</f>
        <v/>
      </c>
    </row>
    <row r="23" spans="1:35" s="98" customFormat="1" ht="16.2" customHeight="1">
      <c r="A23" s="257"/>
      <c r="B23" s="256"/>
      <c r="C23" s="256"/>
      <c r="D23" s="258"/>
      <c r="E23" s="259"/>
      <c r="F23" s="259"/>
      <c r="G23" s="257"/>
      <c r="H23" s="258"/>
      <c r="I23" s="256"/>
      <c r="J23" s="256"/>
      <c r="K23" s="257"/>
      <c r="L23" s="256"/>
      <c r="M23" s="260"/>
      <c r="N23" s="261"/>
      <c r="O23" s="262">
        <f t="shared" ref="O23:O31" si="0">IFERROR(K23*M23,"")</f>
        <v>0</v>
      </c>
      <c r="P23" s="263"/>
      <c r="Q23" s="256"/>
      <c r="R23" s="256"/>
      <c r="S23" s="303"/>
      <c r="T23" s="304"/>
      <c r="U23" s="95">
        <f>COUNTIF(A$22:A23,A23)</f>
        <v>0</v>
      </c>
      <c r="V23" s="95" t="str">
        <f t="shared" ref="V23:V31" si="1">A23&amp;U23</f>
        <v>0</v>
      </c>
      <c r="W23" s="96">
        <f t="shared" ref="W23:W31" si="2">O23</f>
        <v>0</v>
      </c>
      <c r="X23" s="96">
        <f t="shared" ref="X23:X31" si="3">K23</f>
        <v>0</v>
      </c>
      <c r="Y23" s="97" t="str">
        <f t="shared" ref="Y23:Y31" si="4">IF(A23=$AD$1,$AE$1,IF(A23=$AD$2,$AE$2,IF(A23=$AD$3,$AE$3,"")))</f>
        <v/>
      </c>
      <c r="AI23" s="99" t="str">
        <f t="shared" ref="AI23:AI31" si="5">IF(A23="","",IF(OR(A23="",E23="",G23="",I23="",K23="",M23="",Q23="",S23=""),"１行すべて記載してください。",""))</f>
        <v/>
      </c>
    </row>
    <row r="24" spans="1:35" s="98" customFormat="1" ht="16.2" customHeight="1">
      <c r="A24" s="257"/>
      <c r="B24" s="256"/>
      <c r="C24" s="256"/>
      <c r="D24" s="258"/>
      <c r="E24" s="259"/>
      <c r="F24" s="259"/>
      <c r="G24" s="257"/>
      <c r="H24" s="258"/>
      <c r="I24" s="256"/>
      <c r="J24" s="256"/>
      <c r="K24" s="257"/>
      <c r="L24" s="256"/>
      <c r="M24" s="260"/>
      <c r="N24" s="261"/>
      <c r="O24" s="262">
        <f t="shared" si="0"/>
        <v>0</v>
      </c>
      <c r="P24" s="263"/>
      <c r="Q24" s="256"/>
      <c r="R24" s="256"/>
      <c r="S24" s="303"/>
      <c r="T24" s="304"/>
      <c r="U24" s="95">
        <f>COUNTIF(A$22:A24,A24)</f>
        <v>0</v>
      </c>
      <c r="V24" s="95" t="str">
        <f t="shared" si="1"/>
        <v>0</v>
      </c>
      <c r="W24" s="96">
        <f t="shared" si="2"/>
        <v>0</v>
      </c>
      <c r="X24" s="96">
        <f t="shared" si="3"/>
        <v>0</v>
      </c>
      <c r="Y24" s="97" t="str">
        <f t="shared" si="4"/>
        <v/>
      </c>
      <c r="AI24" s="99" t="str">
        <f t="shared" si="5"/>
        <v/>
      </c>
    </row>
    <row r="25" spans="1:35" s="98" customFormat="1" ht="16.2" customHeight="1">
      <c r="A25" s="257"/>
      <c r="B25" s="256"/>
      <c r="C25" s="256"/>
      <c r="D25" s="258"/>
      <c r="E25" s="259"/>
      <c r="F25" s="259"/>
      <c r="G25" s="257"/>
      <c r="H25" s="258"/>
      <c r="I25" s="256"/>
      <c r="J25" s="256"/>
      <c r="K25" s="257"/>
      <c r="L25" s="256"/>
      <c r="M25" s="260"/>
      <c r="N25" s="261"/>
      <c r="O25" s="262">
        <f t="shared" si="0"/>
        <v>0</v>
      </c>
      <c r="P25" s="263"/>
      <c r="Q25" s="256"/>
      <c r="R25" s="256"/>
      <c r="S25" s="303"/>
      <c r="T25" s="304"/>
      <c r="U25" s="95">
        <f>COUNTIF(A$22:A25,A25)</f>
        <v>0</v>
      </c>
      <c r="V25" s="95" t="str">
        <f t="shared" si="1"/>
        <v>0</v>
      </c>
      <c r="W25" s="96">
        <f t="shared" si="2"/>
        <v>0</v>
      </c>
      <c r="X25" s="96">
        <f>K25</f>
        <v>0</v>
      </c>
      <c r="Y25" s="97" t="str">
        <f t="shared" si="4"/>
        <v/>
      </c>
      <c r="AI25" s="99" t="str">
        <f t="shared" si="5"/>
        <v/>
      </c>
    </row>
    <row r="26" spans="1:35" s="98" customFormat="1" ht="16.2" customHeight="1">
      <c r="A26" s="257"/>
      <c r="B26" s="256"/>
      <c r="C26" s="256"/>
      <c r="D26" s="258"/>
      <c r="E26" s="259"/>
      <c r="F26" s="259"/>
      <c r="G26" s="257"/>
      <c r="H26" s="258"/>
      <c r="I26" s="256"/>
      <c r="J26" s="256"/>
      <c r="K26" s="257"/>
      <c r="L26" s="256"/>
      <c r="M26" s="260"/>
      <c r="N26" s="261"/>
      <c r="O26" s="262">
        <f t="shared" si="0"/>
        <v>0</v>
      </c>
      <c r="P26" s="263"/>
      <c r="Q26" s="256"/>
      <c r="R26" s="256"/>
      <c r="S26" s="303"/>
      <c r="T26" s="304"/>
      <c r="U26" s="95">
        <f>COUNTIF(A$22:A26,A26)</f>
        <v>0</v>
      </c>
      <c r="V26" s="95" t="str">
        <f t="shared" si="1"/>
        <v>0</v>
      </c>
      <c r="W26" s="96">
        <f t="shared" si="2"/>
        <v>0</v>
      </c>
      <c r="X26" s="96">
        <f t="shared" si="3"/>
        <v>0</v>
      </c>
      <c r="Y26" s="97" t="str">
        <f>IF(A26=$AD$1,$AE$1,IF(A26=$AD$2,$AE$2,IF(A26=$AD$3,$AE$3,"")))</f>
        <v/>
      </c>
      <c r="AI26" s="99" t="str">
        <f t="shared" si="5"/>
        <v/>
      </c>
    </row>
    <row r="27" spans="1:35" s="98" customFormat="1" ht="16.2" customHeight="1">
      <c r="A27" s="257"/>
      <c r="B27" s="256"/>
      <c r="C27" s="256"/>
      <c r="D27" s="258"/>
      <c r="E27" s="259"/>
      <c r="F27" s="259"/>
      <c r="G27" s="257"/>
      <c r="H27" s="258"/>
      <c r="I27" s="256"/>
      <c r="J27" s="256"/>
      <c r="K27" s="257"/>
      <c r="L27" s="256"/>
      <c r="M27" s="260"/>
      <c r="N27" s="261"/>
      <c r="O27" s="262">
        <f t="shared" si="0"/>
        <v>0</v>
      </c>
      <c r="P27" s="263"/>
      <c r="Q27" s="256"/>
      <c r="R27" s="256"/>
      <c r="S27" s="303"/>
      <c r="T27" s="304"/>
      <c r="U27" s="95">
        <f>COUNTIF(A$22:A27,A27)</f>
        <v>0</v>
      </c>
      <c r="V27" s="95" t="str">
        <f t="shared" si="1"/>
        <v>0</v>
      </c>
      <c r="W27" s="96">
        <f t="shared" si="2"/>
        <v>0</v>
      </c>
      <c r="X27" s="96">
        <f t="shared" si="3"/>
        <v>0</v>
      </c>
      <c r="Y27" s="97" t="str">
        <f t="shared" si="4"/>
        <v/>
      </c>
      <c r="AI27" s="99" t="str">
        <f t="shared" si="5"/>
        <v/>
      </c>
    </row>
    <row r="28" spans="1:35" s="98" customFormat="1" ht="16.2" customHeight="1">
      <c r="A28" s="257"/>
      <c r="B28" s="256"/>
      <c r="C28" s="256"/>
      <c r="D28" s="258"/>
      <c r="E28" s="259"/>
      <c r="F28" s="259"/>
      <c r="G28" s="257"/>
      <c r="H28" s="258"/>
      <c r="I28" s="256"/>
      <c r="J28" s="256"/>
      <c r="K28" s="257"/>
      <c r="L28" s="256"/>
      <c r="M28" s="260"/>
      <c r="N28" s="261"/>
      <c r="O28" s="262">
        <f t="shared" si="0"/>
        <v>0</v>
      </c>
      <c r="P28" s="263"/>
      <c r="Q28" s="256"/>
      <c r="R28" s="256"/>
      <c r="S28" s="303"/>
      <c r="T28" s="304"/>
      <c r="U28" s="95">
        <f>COUNTIF(A$22:A28,A28)</f>
        <v>0</v>
      </c>
      <c r="V28" s="95" t="str">
        <f t="shared" si="1"/>
        <v>0</v>
      </c>
      <c r="W28" s="96">
        <f t="shared" si="2"/>
        <v>0</v>
      </c>
      <c r="X28" s="96">
        <f t="shared" si="3"/>
        <v>0</v>
      </c>
      <c r="Y28" s="97" t="str">
        <f t="shared" si="4"/>
        <v/>
      </c>
      <c r="AI28" s="99" t="str">
        <f t="shared" si="5"/>
        <v/>
      </c>
    </row>
    <row r="29" spans="1:35" s="98" customFormat="1" ht="16.2" customHeight="1">
      <c r="A29" s="257"/>
      <c r="B29" s="256"/>
      <c r="C29" s="256"/>
      <c r="D29" s="258"/>
      <c r="E29" s="259"/>
      <c r="F29" s="259"/>
      <c r="G29" s="257"/>
      <c r="H29" s="258"/>
      <c r="I29" s="256"/>
      <c r="J29" s="256"/>
      <c r="K29" s="257"/>
      <c r="L29" s="256"/>
      <c r="M29" s="260"/>
      <c r="N29" s="261"/>
      <c r="O29" s="262">
        <f t="shared" si="0"/>
        <v>0</v>
      </c>
      <c r="P29" s="263"/>
      <c r="Q29" s="256"/>
      <c r="R29" s="256"/>
      <c r="S29" s="303"/>
      <c r="T29" s="304"/>
      <c r="U29" s="95">
        <f>COUNTIF(A$22:A29,A29)</f>
        <v>0</v>
      </c>
      <c r="V29" s="95" t="str">
        <f t="shared" si="1"/>
        <v>0</v>
      </c>
      <c r="W29" s="96">
        <f t="shared" si="2"/>
        <v>0</v>
      </c>
      <c r="X29" s="96">
        <f t="shared" si="3"/>
        <v>0</v>
      </c>
      <c r="Y29" s="97" t="str">
        <f t="shared" si="4"/>
        <v/>
      </c>
      <c r="AI29" s="99" t="str">
        <f t="shared" si="5"/>
        <v/>
      </c>
    </row>
    <row r="30" spans="1:35" s="98" customFormat="1" ht="16.2" customHeight="1">
      <c r="A30" s="257"/>
      <c r="B30" s="256"/>
      <c r="C30" s="256"/>
      <c r="D30" s="258"/>
      <c r="E30" s="259"/>
      <c r="F30" s="259"/>
      <c r="G30" s="257"/>
      <c r="H30" s="258"/>
      <c r="I30" s="256"/>
      <c r="J30" s="256"/>
      <c r="K30" s="257"/>
      <c r="L30" s="256"/>
      <c r="M30" s="260"/>
      <c r="N30" s="261"/>
      <c r="O30" s="262">
        <f t="shared" si="0"/>
        <v>0</v>
      </c>
      <c r="P30" s="263"/>
      <c r="Q30" s="256"/>
      <c r="R30" s="256"/>
      <c r="S30" s="303"/>
      <c r="T30" s="304"/>
      <c r="U30" s="95">
        <f>COUNTIF(A$22:A30,A30)</f>
        <v>0</v>
      </c>
      <c r="V30" s="95" t="str">
        <f t="shared" si="1"/>
        <v>0</v>
      </c>
      <c r="W30" s="96">
        <f t="shared" si="2"/>
        <v>0</v>
      </c>
      <c r="X30" s="96">
        <f t="shared" si="3"/>
        <v>0</v>
      </c>
      <c r="Y30" s="97" t="str">
        <f t="shared" si="4"/>
        <v/>
      </c>
      <c r="AI30" s="99" t="str">
        <f t="shared" si="5"/>
        <v/>
      </c>
    </row>
    <row r="31" spans="1:35" s="98" customFormat="1" ht="16.2" customHeight="1">
      <c r="A31" s="305"/>
      <c r="B31" s="306"/>
      <c r="C31" s="306"/>
      <c r="D31" s="307"/>
      <c r="E31" s="255"/>
      <c r="F31" s="255"/>
      <c r="G31" s="305"/>
      <c r="H31" s="307"/>
      <c r="I31" s="306"/>
      <c r="J31" s="306"/>
      <c r="K31" s="305"/>
      <c r="L31" s="306"/>
      <c r="M31" s="308"/>
      <c r="N31" s="309"/>
      <c r="O31" s="310">
        <f t="shared" si="0"/>
        <v>0</v>
      </c>
      <c r="P31" s="311"/>
      <c r="Q31" s="306"/>
      <c r="R31" s="306"/>
      <c r="S31" s="312"/>
      <c r="T31" s="313"/>
      <c r="U31" s="95">
        <f>COUNTIF(A$22:A31,A31)</f>
        <v>0</v>
      </c>
      <c r="V31" s="95" t="str">
        <f t="shared" si="1"/>
        <v>0</v>
      </c>
      <c r="W31" s="96">
        <f t="shared" si="2"/>
        <v>0</v>
      </c>
      <c r="X31" s="96">
        <f t="shared" si="3"/>
        <v>0</v>
      </c>
      <c r="Y31" s="97" t="str">
        <f t="shared" si="4"/>
        <v/>
      </c>
      <c r="AI31" s="99" t="str">
        <f t="shared" si="5"/>
        <v/>
      </c>
    </row>
    <row r="32" spans="1:35" s="98" customFormat="1" ht="13.5" customHeight="1">
      <c r="A32" s="320"/>
      <c r="B32" s="321"/>
      <c r="C32" s="321"/>
      <c r="D32" s="322"/>
      <c r="E32" s="323"/>
      <c r="F32" s="324"/>
      <c r="G32" s="320"/>
      <c r="H32" s="322"/>
      <c r="I32" s="320"/>
      <c r="J32" s="322"/>
      <c r="K32" s="320"/>
      <c r="L32" s="322"/>
      <c r="M32" s="320" t="s">
        <v>14</v>
      </c>
      <c r="N32" s="322"/>
      <c r="O32" s="320">
        <f>SUBTOTAL(109,O22:P31)</f>
        <v>0</v>
      </c>
      <c r="P32" s="322"/>
      <c r="Q32" s="320"/>
      <c r="R32" s="322"/>
      <c r="S32" s="320"/>
      <c r="T32" s="322"/>
      <c r="U32" s="95"/>
      <c r="W32" s="95"/>
      <c r="Y32" s="54"/>
    </row>
    <row r="33" spans="1:42" s="98" customFormat="1" ht="13.5" customHeight="1">
      <c r="A33" s="100" t="s">
        <v>204</v>
      </c>
      <c r="B33" s="101"/>
      <c r="C33" s="101"/>
      <c r="D33" s="101"/>
      <c r="E33" s="102"/>
      <c r="F33" s="102"/>
      <c r="G33" s="101"/>
      <c r="H33" s="101"/>
      <c r="I33" s="101"/>
      <c r="J33" s="101"/>
      <c r="K33" s="101"/>
      <c r="L33" s="101"/>
      <c r="M33" s="101"/>
      <c r="N33" s="101"/>
      <c r="O33" s="101"/>
      <c r="P33" s="101"/>
      <c r="Q33" s="101"/>
      <c r="R33" s="101"/>
      <c r="S33" s="101"/>
      <c r="T33" s="101"/>
      <c r="U33" s="95"/>
      <c r="W33" s="95"/>
      <c r="Y33" s="54"/>
    </row>
    <row r="35" spans="1:42">
      <c r="A35" s="70" t="s">
        <v>76</v>
      </c>
    </row>
    <row r="36" spans="1:42">
      <c r="A36" s="325" t="s">
        <v>19</v>
      </c>
      <c r="B36" s="326"/>
      <c r="C36" s="326"/>
      <c r="D36" s="326"/>
      <c r="E36" s="326"/>
      <c r="F36" s="326"/>
      <c r="G36" s="326"/>
      <c r="H36" s="326"/>
      <c r="I36" s="326"/>
      <c r="J36" s="326"/>
      <c r="K36" s="326"/>
      <c r="L36" s="326"/>
      <c r="M36" s="326"/>
      <c r="N36" s="326"/>
      <c r="O36" s="326"/>
      <c r="P36" s="326"/>
      <c r="Q36" s="326"/>
      <c r="R36" s="326"/>
      <c r="S36" s="326"/>
      <c r="T36" s="327"/>
    </row>
    <row r="37" spans="1:42">
      <c r="A37" s="314"/>
      <c r="B37" s="315"/>
      <c r="C37" s="315"/>
      <c r="D37" s="315"/>
      <c r="E37" s="315"/>
      <c r="F37" s="315"/>
      <c r="G37" s="315"/>
      <c r="H37" s="315"/>
      <c r="I37" s="315"/>
      <c r="J37" s="315"/>
      <c r="K37" s="315"/>
      <c r="L37" s="315"/>
      <c r="M37" s="315"/>
      <c r="N37" s="315"/>
      <c r="O37" s="315"/>
      <c r="P37" s="315"/>
      <c r="Q37" s="315"/>
      <c r="R37" s="315"/>
      <c r="S37" s="315"/>
      <c r="T37" s="316"/>
      <c r="U37" s="86"/>
      <c r="Y37" s="64" t="s">
        <v>198</v>
      </c>
    </row>
    <row r="38" spans="1:42" ht="14.4">
      <c r="A38" s="314"/>
      <c r="B38" s="315"/>
      <c r="C38" s="315"/>
      <c r="D38" s="315"/>
      <c r="E38" s="315"/>
      <c r="F38" s="315"/>
      <c r="G38" s="315"/>
      <c r="H38" s="315"/>
      <c r="I38" s="315"/>
      <c r="J38" s="315"/>
      <c r="K38" s="315"/>
      <c r="L38" s="315"/>
      <c r="M38" s="315"/>
      <c r="N38" s="315"/>
      <c r="O38" s="315"/>
      <c r="P38" s="315"/>
      <c r="Q38" s="315"/>
      <c r="R38" s="315"/>
      <c r="S38" s="315"/>
      <c r="T38" s="316"/>
      <c r="U38" s="103"/>
      <c r="Y38" s="104" t="s">
        <v>205</v>
      </c>
      <c r="Z38" s="105"/>
      <c r="AA38" s="105"/>
      <c r="AB38" s="105"/>
      <c r="AC38" s="105"/>
      <c r="AD38" s="105"/>
      <c r="AE38" s="105"/>
      <c r="AF38" s="105"/>
      <c r="AG38" s="105"/>
    </row>
    <row r="39" spans="1:42" ht="14.4" customHeight="1">
      <c r="A39" s="314"/>
      <c r="B39" s="315"/>
      <c r="C39" s="315"/>
      <c r="D39" s="315"/>
      <c r="E39" s="315"/>
      <c r="F39" s="315"/>
      <c r="G39" s="315"/>
      <c r="H39" s="315"/>
      <c r="I39" s="315"/>
      <c r="J39" s="315"/>
      <c r="K39" s="315"/>
      <c r="L39" s="315"/>
      <c r="M39" s="315"/>
      <c r="N39" s="315"/>
      <c r="O39" s="315"/>
      <c r="P39" s="315"/>
      <c r="Q39" s="315"/>
      <c r="R39" s="315"/>
      <c r="S39" s="315"/>
      <c r="T39" s="316"/>
      <c r="Y39" s="105"/>
      <c r="Z39" s="105"/>
      <c r="AA39" s="105"/>
      <c r="AB39" s="105"/>
      <c r="AC39" s="105"/>
      <c r="AD39" s="105"/>
      <c r="AE39" s="105"/>
      <c r="AF39" s="105"/>
      <c r="AG39" s="105"/>
      <c r="AH39" s="105"/>
      <c r="AI39" s="105"/>
      <c r="AJ39" s="105"/>
      <c r="AK39" s="105"/>
      <c r="AL39" s="105"/>
      <c r="AM39" s="105"/>
      <c r="AN39" s="105"/>
      <c r="AO39" s="105"/>
      <c r="AP39" s="105"/>
    </row>
    <row r="40" spans="1:42" ht="14.4" customHeight="1">
      <c r="A40" s="314"/>
      <c r="B40" s="315"/>
      <c r="C40" s="315"/>
      <c r="D40" s="315"/>
      <c r="E40" s="315"/>
      <c r="F40" s="315"/>
      <c r="G40" s="315"/>
      <c r="H40" s="315"/>
      <c r="I40" s="315"/>
      <c r="J40" s="315"/>
      <c r="K40" s="315"/>
      <c r="L40" s="315"/>
      <c r="M40" s="315"/>
      <c r="N40" s="315"/>
      <c r="O40" s="315"/>
      <c r="P40" s="315"/>
      <c r="Q40" s="315"/>
      <c r="R40" s="315"/>
      <c r="S40" s="315"/>
      <c r="T40" s="316"/>
      <c r="Y40" s="105"/>
      <c r="Z40" s="105"/>
      <c r="AA40" s="105"/>
      <c r="AB40" s="105"/>
      <c r="AC40" s="105"/>
      <c r="AD40" s="105"/>
      <c r="AE40" s="105"/>
      <c r="AF40" s="105"/>
      <c r="AG40" s="105"/>
      <c r="AH40" s="105"/>
      <c r="AI40" s="105"/>
      <c r="AJ40" s="105"/>
      <c r="AK40" s="105"/>
      <c r="AL40" s="105"/>
      <c r="AM40" s="105"/>
      <c r="AN40" s="105"/>
      <c r="AO40" s="105"/>
      <c r="AP40" s="105"/>
    </row>
    <row r="41" spans="1:42" ht="14.4" customHeight="1">
      <c r="A41" s="314"/>
      <c r="B41" s="315"/>
      <c r="C41" s="315"/>
      <c r="D41" s="315"/>
      <c r="E41" s="315"/>
      <c r="F41" s="315"/>
      <c r="G41" s="315"/>
      <c r="H41" s="315"/>
      <c r="I41" s="315"/>
      <c r="J41" s="315"/>
      <c r="K41" s="315"/>
      <c r="L41" s="315"/>
      <c r="M41" s="315"/>
      <c r="N41" s="315"/>
      <c r="O41" s="315"/>
      <c r="P41" s="315"/>
      <c r="Q41" s="315"/>
      <c r="R41" s="315"/>
      <c r="S41" s="315"/>
      <c r="T41" s="316"/>
      <c r="Y41" s="105"/>
      <c r="Z41" s="105"/>
      <c r="AA41" s="105"/>
      <c r="AB41" s="105"/>
      <c r="AC41" s="105"/>
      <c r="AD41" s="105"/>
      <c r="AE41" s="105"/>
      <c r="AF41" s="105"/>
      <c r="AG41" s="105"/>
      <c r="AH41" s="105"/>
      <c r="AI41" s="105"/>
      <c r="AJ41" s="105"/>
      <c r="AK41" s="105"/>
      <c r="AL41" s="105"/>
      <c r="AM41" s="105"/>
      <c r="AN41" s="105"/>
      <c r="AO41" s="105"/>
      <c r="AP41" s="105"/>
    </row>
    <row r="42" spans="1:42" ht="14.4" customHeight="1">
      <c r="A42" s="314"/>
      <c r="B42" s="315"/>
      <c r="C42" s="315"/>
      <c r="D42" s="315"/>
      <c r="E42" s="315"/>
      <c r="F42" s="315"/>
      <c r="G42" s="315"/>
      <c r="H42" s="315"/>
      <c r="I42" s="315"/>
      <c r="J42" s="315"/>
      <c r="K42" s="315"/>
      <c r="L42" s="315"/>
      <c r="M42" s="315"/>
      <c r="N42" s="315"/>
      <c r="O42" s="315"/>
      <c r="P42" s="315"/>
      <c r="Q42" s="315"/>
      <c r="R42" s="315"/>
      <c r="S42" s="315"/>
      <c r="T42" s="316"/>
      <c r="Y42" s="105"/>
      <c r="Z42" s="105"/>
      <c r="AA42" s="105"/>
      <c r="AB42" s="105"/>
      <c r="AC42" s="105"/>
      <c r="AD42" s="105"/>
      <c r="AE42" s="105"/>
      <c r="AF42" s="105"/>
      <c r="AG42" s="105"/>
      <c r="AH42" s="105"/>
      <c r="AI42" s="105"/>
      <c r="AJ42" s="105"/>
      <c r="AK42" s="105"/>
      <c r="AL42" s="105"/>
      <c r="AM42" s="105"/>
      <c r="AN42" s="105"/>
      <c r="AO42" s="105"/>
      <c r="AP42" s="105"/>
    </row>
    <row r="43" spans="1:42" ht="14.4" customHeight="1">
      <c r="A43" s="314"/>
      <c r="B43" s="315"/>
      <c r="C43" s="315"/>
      <c r="D43" s="315"/>
      <c r="E43" s="315"/>
      <c r="F43" s="315"/>
      <c r="G43" s="315"/>
      <c r="H43" s="315"/>
      <c r="I43" s="315"/>
      <c r="J43" s="315"/>
      <c r="K43" s="315"/>
      <c r="L43" s="315"/>
      <c r="M43" s="315"/>
      <c r="N43" s="315"/>
      <c r="O43" s="315"/>
      <c r="P43" s="315"/>
      <c r="Q43" s="315"/>
      <c r="R43" s="315"/>
      <c r="S43" s="315"/>
      <c r="T43" s="316"/>
      <c r="Y43" s="105"/>
      <c r="Z43" s="105"/>
      <c r="AA43" s="105"/>
      <c r="AB43" s="105"/>
      <c r="AC43" s="105"/>
      <c r="AD43" s="105"/>
      <c r="AE43" s="105"/>
      <c r="AF43" s="105"/>
      <c r="AG43" s="105"/>
      <c r="AH43" s="105"/>
      <c r="AI43" s="105"/>
      <c r="AJ43" s="105"/>
      <c r="AK43" s="105"/>
      <c r="AL43" s="105"/>
      <c r="AM43" s="105"/>
      <c r="AN43" s="105"/>
      <c r="AO43" s="105"/>
      <c r="AP43" s="105"/>
    </row>
    <row r="44" spans="1:42" ht="14.4" customHeight="1">
      <c r="A44" s="314"/>
      <c r="B44" s="315"/>
      <c r="C44" s="315"/>
      <c r="D44" s="315"/>
      <c r="E44" s="315"/>
      <c r="F44" s="315"/>
      <c r="G44" s="315"/>
      <c r="H44" s="315"/>
      <c r="I44" s="315"/>
      <c r="J44" s="315"/>
      <c r="K44" s="315"/>
      <c r="L44" s="315"/>
      <c r="M44" s="315"/>
      <c r="N44" s="315"/>
      <c r="O44" s="315"/>
      <c r="P44" s="315"/>
      <c r="Q44" s="315"/>
      <c r="R44" s="315"/>
      <c r="S44" s="315"/>
      <c r="T44" s="316"/>
      <c r="Y44" s="105"/>
      <c r="Z44" s="105"/>
      <c r="AA44" s="105"/>
      <c r="AB44" s="105"/>
      <c r="AC44" s="105"/>
      <c r="AD44" s="105"/>
      <c r="AE44" s="105"/>
      <c r="AF44" s="105"/>
      <c r="AG44" s="105"/>
      <c r="AH44" s="105"/>
      <c r="AI44" s="105"/>
      <c r="AJ44" s="105"/>
      <c r="AK44" s="105"/>
      <c r="AL44" s="105"/>
      <c r="AM44" s="105"/>
      <c r="AN44" s="105"/>
      <c r="AO44" s="105"/>
      <c r="AP44" s="105"/>
    </row>
    <row r="45" spans="1:42" ht="14.4" customHeight="1">
      <c r="A45" s="317"/>
      <c r="B45" s="318"/>
      <c r="C45" s="318"/>
      <c r="D45" s="318"/>
      <c r="E45" s="318"/>
      <c r="F45" s="318"/>
      <c r="G45" s="318"/>
      <c r="H45" s="318"/>
      <c r="I45" s="318"/>
      <c r="J45" s="318"/>
      <c r="K45" s="318"/>
      <c r="L45" s="318"/>
      <c r="M45" s="318"/>
      <c r="N45" s="318"/>
      <c r="O45" s="318"/>
      <c r="P45" s="318"/>
      <c r="Q45" s="318"/>
      <c r="R45" s="318"/>
      <c r="S45" s="318"/>
      <c r="T45" s="319"/>
      <c r="Y45" s="105"/>
      <c r="Z45" s="105"/>
      <c r="AA45" s="105"/>
      <c r="AB45" s="105"/>
      <c r="AC45" s="105"/>
      <c r="AD45" s="105"/>
      <c r="AE45" s="105"/>
      <c r="AF45" s="105"/>
      <c r="AG45" s="105"/>
      <c r="AH45" s="105"/>
      <c r="AI45" s="105"/>
      <c r="AJ45" s="105"/>
      <c r="AK45" s="105"/>
      <c r="AL45" s="105"/>
      <c r="AM45" s="105"/>
      <c r="AN45" s="105"/>
      <c r="AO45" s="105"/>
      <c r="AP45" s="105"/>
    </row>
    <row r="47" spans="1:42">
      <c r="R47" s="98"/>
    </row>
    <row r="48" spans="1:42">
      <c r="R48" s="98"/>
    </row>
    <row r="49" spans="1:1">
      <c r="A49" s="52" t="s">
        <v>13</v>
      </c>
    </row>
    <row r="50" spans="1:1">
      <c r="A50" s="52" t="s">
        <v>18</v>
      </c>
    </row>
    <row r="51" spans="1:1">
      <c r="A51" s="52" t="s">
        <v>167</v>
      </c>
    </row>
    <row r="52" spans="1:1">
      <c r="A52" s="52" t="s">
        <v>168</v>
      </c>
    </row>
    <row r="53" spans="1:1">
      <c r="A53" s="52" t="s">
        <v>169</v>
      </c>
    </row>
    <row r="54" spans="1:1">
      <c r="A54" s="52" t="s">
        <v>170</v>
      </c>
    </row>
  </sheetData>
  <sheetProtection algorithmName="SHA-512" hashValue="eSwxR4zW3qW/Yz6vY6fBIbYPRSpzN2ZA+qWhPSRNibJHabcKd8E5jePSuYEsSga+gjzvJWAP4iBFhT0TWVL2nQ==" saltValue="ZnH/iV8OqdPwoBkMauj3Jg==" spinCount="100000" sheet="1" objects="1" scenarios="1"/>
  <mergeCells count="126">
    <mergeCell ref="S26:T26"/>
    <mergeCell ref="S27:T27"/>
    <mergeCell ref="S28:T28"/>
    <mergeCell ref="A37:T45"/>
    <mergeCell ref="A32:D32"/>
    <mergeCell ref="G32:H32"/>
    <mergeCell ref="I32:J32"/>
    <mergeCell ref="K32:L32"/>
    <mergeCell ref="M32:N32"/>
    <mergeCell ref="O32:P32"/>
    <mergeCell ref="Q32:R32"/>
    <mergeCell ref="S32:T32"/>
    <mergeCell ref="E32:F32"/>
    <mergeCell ref="A36:T36"/>
    <mergeCell ref="S29:T29"/>
    <mergeCell ref="S30:T30"/>
    <mergeCell ref="A26:D26"/>
    <mergeCell ref="A27:D27"/>
    <mergeCell ref="A28:D28"/>
    <mergeCell ref="A29:D29"/>
    <mergeCell ref="A30:D30"/>
    <mergeCell ref="Q26:R26"/>
    <mergeCell ref="Q27:R27"/>
    <mergeCell ref="Q28:R28"/>
    <mergeCell ref="Q24:R24"/>
    <mergeCell ref="S24:T24"/>
    <mergeCell ref="A23:D23"/>
    <mergeCell ref="G23:H23"/>
    <mergeCell ref="Q25:R25"/>
    <mergeCell ref="S25:T25"/>
    <mergeCell ref="A31:D31"/>
    <mergeCell ref="G31:H31"/>
    <mergeCell ref="I31:J31"/>
    <mergeCell ref="K31:L31"/>
    <mergeCell ref="M31:N31"/>
    <mergeCell ref="O31:P31"/>
    <mergeCell ref="Q31:R31"/>
    <mergeCell ref="S31:T31"/>
    <mergeCell ref="A25:D25"/>
    <mergeCell ref="G25:H25"/>
    <mergeCell ref="I25:J25"/>
    <mergeCell ref="K25:L25"/>
    <mergeCell ref="M25:N25"/>
    <mergeCell ref="O25:P25"/>
    <mergeCell ref="O26:P26"/>
    <mergeCell ref="O27:P27"/>
    <mergeCell ref="O28:P28"/>
    <mergeCell ref="O29:P29"/>
    <mergeCell ref="E24:F24"/>
    <mergeCell ref="E25:F25"/>
    <mergeCell ref="A20:D20"/>
    <mergeCell ref="A24:D24"/>
    <mergeCell ref="I24:J24"/>
    <mergeCell ref="K24:L24"/>
    <mergeCell ref="M24:N24"/>
    <mergeCell ref="O24:P24"/>
    <mergeCell ref="A22:D22"/>
    <mergeCell ref="G22:H22"/>
    <mergeCell ref="I22:J22"/>
    <mergeCell ref="K22:L22"/>
    <mergeCell ref="M22:N22"/>
    <mergeCell ref="G24:H24"/>
    <mergeCell ref="A10:F10"/>
    <mergeCell ref="A11:F13"/>
    <mergeCell ref="E20:F20"/>
    <mergeCell ref="E22:F22"/>
    <mergeCell ref="O22:P22"/>
    <mergeCell ref="Q22:R22"/>
    <mergeCell ref="S22:T22"/>
    <mergeCell ref="Q23:R23"/>
    <mergeCell ref="S23:T23"/>
    <mergeCell ref="G11:M13"/>
    <mergeCell ref="E23:F23"/>
    <mergeCell ref="Q1:R1"/>
    <mergeCell ref="S1:T1"/>
    <mergeCell ref="A2:T2"/>
    <mergeCell ref="A4:B4"/>
    <mergeCell ref="C4:M4"/>
    <mergeCell ref="Q4:R4"/>
    <mergeCell ref="S4:T4"/>
    <mergeCell ref="A5:B8"/>
    <mergeCell ref="I23:J23"/>
    <mergeCell ref="K23:L23"/>
    <mergeCell ref="M23:N23"/>
    <mergeCell ref="O23:P23"/>
    <mergeCell ref="Q5:R5"/>
    <mergeCell ref="S5:T5"/>
    <mergeCell ref="G10:M10"/>
    <mergeCell ref="N10:T10"/>
    <mergeCell ref="G20:H20"/>
    <mergeCell ref="I20:J20"/>
    <mergeCell ref="K20:L20"/>
    <mergeCell ref="M20:N20"/>
    <mergeCell ref="O20:P20"/>
    <mergeCell ref="Q20:R20"/>
    <mergeCell ref="S20:T20"/>
    <mergeCell ref="N11:T13"/>
    <mergeCell ref="Q29:R29"/>
    <mergeCell ref="Q30:R30"/>
    <mergeCell ref="M26:N26"/>
    <mergeCell ref="M27:N27"/>
    <mergeCell ref="M28:N28"/>
    <mergeCell ref="M29:N29"/>
    <mergeCell ref="M30:N30"/>
    <mergeCell ref="E26:F26"/>
    <mergeCell ref="E27:F27"/>
    <mergeCell ref="K27:L27"/>
    <mergeCell ref="K28:L28"/>
    <mergeCell ref="K29:L29"/>
    <mergeCell ref="K30:L30"/>
    <mergeCell ref="I26:J26"/>
    <mergeCell ref="K26:L26"/>
    <mergeCell ref="O30:P30"/>
    <mergeCell ref="E31:F31"/>
    <mergeCell ref="I28:J28"/>
    <mergeCell ref="I29:J29"/>
    <mergeCell ref="I30:J30"/>
    <mergeCell ref="G26:H26"/>
    <mergeCell ref="G27:H27"/>
    <mergeCell ref="G28:H28"/>
    <mergeCell ref="G29:H29"/>
    <mergeCell ref="G30:H30"/>
    <mergeCell ref="E28:F28"/>
    <mergeCell ref="E29:F29"/>
    <mergeCell ref="E30:F30"/>
    <mergeCell ref="I27:J27"/>
  </mergeCells>
  <phoneticPr fontId="1"/>
  <conditionalFormatting sqref="Q22:T31 A37:T45 A36 A22:N31">
    <cfRule type="containsBlanks" dxfId="0" priority="1">
      <formula>LEN(TRIM(A22))=0</formula>
    </cfRule>
  </conditionalFormatting>
  <dataValidations count="4">
    <dataValidation type="list" allowBlank="1" showInputMessage="1" showErrorMessage="1" sqref="S5:T5" xr:uid="{E7D5C418-BFFB-41ED-9C63-B781EE2A8CD6}">
      <formula1>"1.事業計画書,2.実績報告書"</formula1>
    </dataValidation>
    <dataValidation type="list" allowBlank="1" showInputMessage="1" showErrorMessage="1" sqref="S22:T31" xr:uid="{A36655CF-2DF4-429A-A5ED-CB0E86CA8272}">
      <formula1>"１.新規,２.増設"</formula1>
    </dataValidation>
    <dataValidation type="list" allowBlank="1" showInputMessage="1" showErrorMessage="1" sqref="C5:C8" xr:uid="{F73581EE-5D0A-4D75-A6D3-97441EBB97E3}">
      <formula1>"〇"</formula1>
    </dataValidation>
    <dataValidation type="list" allowBlank="1" showInputMessage="1" showErrorMessage="1" sqref="A22:D31" xr:uid="{4E2042D5-4244-42CC-ACEF-C2B6CA538AC4}">
      <formula1>$AD$1:$AD$4</formula1>
    </dataValidation>
  </dataValidations>
  <printOptions horizontalCentered="1"/>
  <pageMargins left="0.59055118110236227" right="0.59055118110236227" top="0.59055118110236227" bottom="0.59055118110236227" header="0.39370078740157483" footer="0.39370078740157483"/>
  <pageSetup paperSize="9" scale="74" orientation="landscape" blackAndWhite="1" cellComments="asDisplayed" r:id="rId1"/>
  <headerFooter>
    <oddFooter>&amp;C&amp;"ＭＳ ゴシック,標準"&amp;10&amp;P</oddFooter>
  </headerFooter>
  <rowBreaks count="1" manualBreakCount="1">
    <brk id="47" max="17"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2639401-720F-4466-8954-C6BF88490573}">
          <x14:formula1>
            <xm:f>Sheet1!$A$1:$A$47</xm:f>
          </x14:formula1>
          <xm:sqref>S1:T1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D81CB-3677-40C1-BDED-202056D5C4DA}">
  <dimension ref="A1:R53"/>
  <sheetViews>
    <sheetView view="pageBreakPreview" zoomScaleNormal="100" zoomScaleSheetLayoutView="100" workbookViewId="0">
      <pane ySplit="1" topLeftCell="A2" activePane="bottomLeft" state="frozen"/>
      <selection activeCell="C5" sqref="C5"/>
      <selection pane="bottomLeft" activeCell="C5" sqref="C5"/>
    </sheetView>
  </sheetViews>
  <sheetFormatPr defaultColWidth="5.6640625" defaultRowHeight="12"/>
  <cols>
    <col min="1" max="16384" width="5.6640625" style="1"/>
  </cols>
  <sheetData>
    <row r="1" spans="1:18">
      <c r="A1" s="1" t="s">
        <v>70</v>
      </c>
      <c r="O1" s="328" t="s">
        <v>20</v>
      </c>
      <c r="P1" s="328"/>
      <c r="Q1" s="329" t="s">
        <v>208</v>
      </c>
      <c r="R1" s="329"/>
    </row>
    <row r="2" spans="1:18" ht="23.4">
      <c r="A2" s="330" t="s">
        <v>17</v>
      </c>
      <c r="B2" s="330"/>
      <c r="C2" s="330"/>
      <c r="D2" s="330"/>
      <c r="E2" s="330"/>
      <c r="F2" s="330"/>
      <c r="G2" s="330"/>
      <c r="H2" s="330"/>
      <c r="I2" s="330"/>
      <c r="J2" s="330"/>
      <c r="K2" s="330"/>
      <c r="L2" s="330"/>
      <c r="M2" s="330"/>
      <c r="N2" s="330"/>
      <c r="O2" s="330"/>
      <c r="P2" s="330"/>
      <c r="Q2" s="330"/>
      <c r="R2" s="330"/>
    </row>
    <row r="4" spans="1:18">
      <c r="A4" s="331" t="s">
        <v>0</v>
      </c>
      <c r="B4" s="332"/>
      <c r="C4" s="333" t="s">
        <v>69</v>
      </c>
      <c r="D4" s="333"/>
      <c r="E4" s="333"/>
      <c r="F4" s="333"/>
      <c r="G4" s="333"/>
      <c r="H4" s="333"/>
      <c r="I4" s="333"/>
      <c r="J4" s="333"/>
      <c r="K4" s="333"/>
      <c r="O4" s="334" t="s">
        <v>2</v>
      </c>
      <c r="P4" s="334"/>
      <c r="Q4" s="335" t="s">
        <v>207</v>
      </c>
      <c r="R4" s="336"/>
    </row>
    <row r="5" spans="1:18">
      <c r="A5" s="347" t="s">
        <v>10</v>
      </c>
      <c r="B5" s="348"/>
      <c r="C5" s="43">
        <f>'様式１-２１'!C5</f>
        <v>0</v>
      </c>
      <c r="D5" s="353" t="s">
        <v>77</v>
      </c>
      <c r="E5" s="354"/>
      <c r="F5" s="354"/>
      <c r="G5" s="354"/>
      <c r="H5" s="354"/>
      <c r="I5" s="354"/>
      <c r="J5" s="354"/>
      <c r="K5" s="355"/>
      <c r="O5" s="331" t="s">
        <v>21</v>
      </c>
      <c r="P5" s="332"/>
      <c r="Q5" s="356" t="s">
        <v>116</v>
      </c>
      <c r="R5" s="357"/>
    </row>
    <row r="6" spans="1:18">
      <c r="A6" s="349"/>
      <c r="B6" s="350"/>
      <c r="C6" s="43">
        <f>'様式１-２１'!C6</f>
        <v>0</v>
      </c>
      <c r="D6" s="353" t="s">
        <v>79</v>
      </c>
      <c r="E6" s="354"/>
      <c r="F6" s="354"/>
      <c r="G6" s="354"/>
      <c r="H6" s="354"/>
      <c r="I6" s="354"/>
      <c r="J6" s="354"/>
      <c r="K6" s="355"/>
      <c r="O6" s="33"/>
      <c r="P6" s="33"/>
    </row>
    <row r="7" spans="1:18">
      <c r="A7" s="349"/>
      <c r="B7" s="350"/>
      <c r="C7" s="43">
        <f>'様式１-２１'!C7</f>
        <v>0</v>
      </c>
      <c r="D7" s="353" t="s">
        <v>78</v>
      </c>
      <c r="E7" s="354"/>
      <c r="F7" s="354"/>
      <c r="G7" s="354"/>
      <c r="H7" s="354"/>
      <c r="I7" s="354"/>
      <c r="J7" s="354"/>
      <c r="K7" s="355"/>
      <c r="O7" s="33"/>
      <c r="P7" s="33"/>
    </row>
    <row r="8" spans="1:18">
      <c r="A8" s="351"/>
      <c r="B8" s="352"/>
      <c r="C8" s="43">
        <f>'様式１-２１'!C8</f>
        <v>0</v>
      </c>
      <c r="D8" s="353" t="s">
        <v>165</v>
      </c>
      <c r="E8" s="354"/>
      <c r="F8" s="354"/>
      <c r="G8" s="354"/>
      <c r="H8" s="354"/>
      <c r="I8" s="354"/>
      <c r="J8" s="354"/>
      <c r="K8" s="355"/>
      <c r="O8" s="33"/>
      <c r="P8" s="33"/>
    </row>
    <row r="10" spans="1:18">
      <c r="A10" s="334" t="s">
        <v>1</v>
      </c>
      <c r="B10" s="334"/>
      <c r="C10" s="334"/>
      <c r="D10" s="334"/>
      <c r="E10" s="331" t="s">
        <v>8</v>
      </c>
      <c r="F10" s="337"/>
      <c r="G10" s="337"/>
      <c r="H10" s="337"/>
      <c r="I10" s="337"/>
      <c r="J10" s="337"/>
      <c r="K10" s="332"/>
      <c r="L10" s="331" t="s">
        <v>11</v>
      </c>
      <c r="M10" s="337"/>
      <c r="N10" s="337"/>
      <c r="O10" s="337"/>
      <c r="P10" s="337"/>
      <c r="Q10" s="337"/>
      <c r="R10" s="332"/>
    </row>
    <row r="11" spans="1:18">
      <c r="A11" s="338">
        <f>IFERROR('様式１-２１'!A11,"")</f>
        <v>0</v>
      </c>
      <c r="B11" s="339"/>
      <c r="C11" s="339"/>
      <c r="D11" s="340"/>
      <c r="E11" s="338">
        <f>IFERROR('様式１-２１'!G11,"")</f>
        <v>0</v>
      </c>
      <c r="F11" s="339"/>
      <c r="G11" s="339"/>
      <c r="H11" s="339"/>
      <c r="I11" s="339"/>
      <c r="J11" s="339"/>
      <c r="K11" s="340"/>
      <c r="L11" s="338" t="str">
        <f>'様式１-２１'!N11</f>
        <v>大阪府</v>
      </c>
      <c r="M11" s="339"/>
      <c r="N11" s="339"/>
      <c r="O11" s="339"/>
      <c r="P11" s="339"/>
      <c r="Q11" s="339"/>
      <c r="R11" s="340"/>
    </row>
    <row r="12" spans="1:18">
      <c r="A12" s="341"/>
      <c r="B12" s="342"/>
      <c r="C12" s="342"/>
      <c r="D12" s="343"/>
      <c r="E12" s="341"/>
      <c r="F12" s="342"/>
      <c r="G12" s="342"/>
      <c r="H12" s="342"/>
      <c r="I12" s="342"/>
      <c r="J12" s="342"/>
      <c r="K12" s="343"/>
      <c r="L12" s="341"/>
      <c r="M12" s="342"/>
      <c r="N12" s="342"/>
      <c r="O12" s="342"/>
      <c r="P12" s="342"/>
      <c r="Q12" s="342"/>
      <c r="R12" s="343"/>
    </row>
    <row r="13" spans="1:18">
      <c r="A13" s="344"/>
      <c r="B13" s="345"/>
      <c r="C13" s="345"/>
      <c r="D13" s="346"/>
      <c r="E13" s="344"/>
      <c r="F13" s="345"/>
      <c r="G13" s="345"/>
      <c r="H13" s="345"/>
      <c r="I13" s="345"/>
      <c r="J13" s="345"/>
      <c r="K13" s="346"/>
      <c r="L13" s="344"/>
      <c r="M13" s="345"/>
      <c r="N13" s="345"/>
      <c r="O13" s="345"/>
      <c r="P13" s="345"/>
      <c r="Q13" s="345"/>
      <c r="R13" s="346"/>
    </row>
    <row r="15" spans="1:18" s="6" customFormat="1" ht="16.8" thickBot="1">
      <c r="A15" s="9" t="s">
        <v>72</v>
      </c>
      <c r="B15" s="10"/>
      <c r="C15" s="10"/>
      <c r="D15" s="10"/>
      <c r="E15" s="10"/>
      <c r="F15" s="10"/>
      <c r="G15" s="10"/>
      <c r="H15" s="10"/>
      <c r="I15" s="10"/>
      <c r="J15" s="10"/>
      <c r="K15" s="10"/>
      <c r="L15" s="11"/>
      <c r="M15" s="11"/>
      <c r="N15" s="12"/>
      <c r="O15" s="12"/>
      <c r="P15" s="7"/>
      <c r="Q15" s="7"/>
      <c r="R15" s="8"/>
    </row>
    <row r="16" spans="1:18" s="6" customFormat="1" ht="12.6" thickBot="1">
      <c r="A16" s="42">
        <f>'様式１-２１'!A16</f>
        <v>0</v>
      </c>
      <c r="B16" s="10" t="s">
        <v>73</v>
      </c>
      <c r="C16" s="10"/>
      <c r="D16" s="10"/>
      <c r="E16" s="10"/>
      <c r="F16" s="10"/>
      <c r="G16" s="10"/>
      <c r="H16" s="10"/>
      <c r="I16" s="10"/>
      <c r="J16" s="42" t="s">
        <v>206</v>
      </c>
      <c r="K16" s="10" t="s">
        <v>71</v>
      </c>
      <c r="L16" s="10"/>
      <c r="M16" s="10"/>
      <c r="N16" s="10"/>
      <c r="O16" s="10"/>
    </row>
    <row r="17" spans="1:18" s="6" customFormat="1" ht="12.6" thickBot="1">
      <c r="A17" s="42">
        <f>'様式１-２１'!A17</f>
        <v>0</v>
      </c>
      <c r="B17" s="10" t="s">
        <v>74</v>
      </c>
      <c r="C17" s="10"/>
      <c r="D17" s="10"/>
      <c r="E17" s="10"/>
      <c r="F17" s="10"/>
      <c r="G17" s="10"/>
      <c r="H17" s="10"/>
      <c r="I17" s="10"/>
      <c r="J17" s="42"/>
      <c r="K17" s="10" t="s">
        <v>166</v>
      </c>
      <c r="L17" s="10"/>
      <c r="M17" s="10"/>
      <c r="N17" s="10"/>
      <c r="O17" s="10"/>
    </row>
    <row r="18" spans="1:18">
      <c r="A18" s="10"/>
      <c r="B18" s="10"/>
      <c r="C18" s="10"/>
      <c r="D18" s="10"/>
      <c r="E18" s="10"/>
      <c r="F18" s="10"/>
      <c r="G18" s="10"/>
      <c r="H18" s="10"/>
      <c r="I18" s="10"/>
      <c r="J18" s="10"/>
      <c r="K18" s="10"/>
      <c r="L18" s="10"/>
      <c r="M18" s="10"/>
      <c r="N18" s="10"/>
      <c r="O18" s="10"/>
    </row>
    <row r="19" spans="1:18" ht="15" customHeight="1">
      <c r="A19" s="9" t="s">
        <v>75</v>
      </c>
      <c r="B19" s="10"/>
      <c r="C19" s="10"/>
      <c r="D19" s="10"/>
      <c r="E19" s="10"/>
      <c r="F19" s="10"/>
      <c r="G19" s="10"/>
      <c r="H19" s="10"/>
      <c r="I19" s="10"/>
      <c r="J19" s="10"/>
      <c r="K19" s="10"/>
      <c r="L19" s="10"/>
      <c r="M19" s="10"/>
      <c r="N19" s="10"/>
      <c r="O19" s="10"/>
    </row>
    <row r="20" spans="1:18" ht="24" customHeight="1">
      <c r="A20" s="331" t="s">
        <v>3</v>
      </c>
      <c r="B20" s="337"/>
      <c r="C20" s="337"/>
      <c r="D20" s="332"/>
      <c r="E20" s="331" t="s">
        <v>12</v>
      </c>
      <c r="F20" s="332"/>
      <c r="G20" s="331" t="s">
        <v>4</v>
      </c>
      <c r="H20" s="332"/>
      <c r="I20" s="331" t="s">
        <v>5</v>
      </c>
      <c r="J20" s="332"/>
      <c r="K20" s="363" t="s">
        <v>15</v>
      </c>
      <c r="L20" s="364"/>
      <c r="M20" s="363" t="s">
        <v>16</v>
      </c>
      <c r="N20" s="364"/>
      <c r="O20" s="331" t="s">
        <v>6</v>
      </c>
      <c r="P20" s="332"/>
      <c r="Q20" s="331" t="s">
        <v>7</v>
      </c>
      <c r="R20" s="332"/>
    </row>
    <row r="21" spans="1:18" ht="15" customHeight="1">
      <c r="A21" s="34"/>
      <c r="B21" s="35"/>
      <c r="C21" s="35"/>
      <c r="D21" s="36"/>
      <c r="E21" s="34"/>
      <c r="F21" s="36"/>
      <c r="G21" s="34"/>
      <c r="H21" s="36"/>
      <c r="I21" s="34"/>
      <c r="J21" s="36"/>
      <c r="K21" s="34"/>
      <c r="L21" s="36" t="s">
        <v>9</v>
      </c>
      <c r="M21" s="34"/>
      <c r="N21" s="36" t="s">
        <v>9</v>
      </c>
      <c r="O21" s="34"/>
      <c r="P21" s="36"/>
      <c r="Q21" s="34"/>
      <c r="R21" s="36"/>
    </row>
    <row r="22" spans="1:18" s="2" customFormat="1">
      <c r="A22" s="358">
        <f>'様式１-２１'!E22</f>
        <v>0</v>
      </c>
      <c r="B22" s="359"/>
      <c r="C22" s="359"/>
      <c r="D22" s="360"/>
      <c r="E22" s="358">
        <f>'様式１-２１'!G22</f>
        <v>0</v>
      </c>
      <c r="F22" s="360"/>
      <c r="G22" s="358">
        <f>'様式１-２１'!I22</f>
        <v>0</v>
      </c>
      <c r="H22" s="360"/>
      <c r="I22" s="358">
        <f>'様式１-２１'!K22</f>
        <v>0</v>
      </c>
      <c r="J22" s="360"/>
      <c r="K22" s="358">
        <f>'様式１-２１'!M22</f>
        <v>0</v>
      </c>
      <c r="L22" s="360"/>
      <c r="M22" s="361">
        <f>I22*K22</f>
        <v>0</v>
      </c>
      <c r="N22" s="362"/>
      <c r="O22" s="358">
        <f>'様式１-２１'!Q22</f>
        <v>0</v>
      </c>
      <c r="P22" s="360"/>
      <c r="Q22" s="358">
        <f>'様式１-２１'!S22</f>
        <v>0</v>
      </c>
      <c r="R22" s="360"/>
    </row>
    <row r="23" spans="1:18" s="2" customFormat="1">
      <c r="A23" s="358">
        <f>'様式１-２１'!E23</f>
        <v>0</v>
      </c>
      <c r="B23" s="359"/>
      <c r="C23" s="359"/>
      <c r="D23" s="360"/>
      <c r="E23" s="358">
        <f>'様式１-２１'!G23</f>
        <v>0</v>
      </c>
      <c r="F23" s="360"/>
      <c r="G23" s="358">
        <f>'様式１-２１'!I23</f>
        <v>0</v>
      </c>
      <c r="H23" s="360"/>
      <c r="I23" s="358">
        <f>'様式１-２１'!K23</f>
        <v>0</v>
      </c>
      <c r="J23" s="360"/>
      <c r="K23" s="358">
        <f>'様式１-２１'!M23</f>
        <v>0</v>
      </c>
      <c r="L23" s="360"/>
      <c r="M23" s="361">
        <f t="shared" ref="M23:M31" si="0">I23*K23</f>
        <v>0</v>
      </c>
      <c r="N23" s="362"/>
      <c r="O23" s="358">
        <f>'様式１-２１'!Q23</f>
        <v>0</v>
      </c>
      <c r="P23" s="360"/>
      <c r="Q23" s="358">
        <f>'様式１-２１'!S23</f>
        <v>0</v>
      </c>
      <c r="R23" s="360"/>
    </row>
    <row r="24" spans="1:18" s="2" customFormat="1">
      <c r="A24" s="358">
        <f>'様式１-２１'!E24</f>
        <v>0</v>
      </c>
      <c r="B24" s="359"/>
      <c r="C24" s="359"/>
      <c r="D24" s="360"/>
      <c r="E24" s="358">
        <f>'様式１-２１'!G24</f>
        <v>0</v>
      </c>
      <c r="F24" s="360"/>
      <c r="G24" s="358">
        <f>'様式１-２１'!I24</f>
        <v>0</v>
      </c>
      <c r="H24" s="360"/>
      <c r="I24" s="358">
        <f>'様式１-２１'!K24</f>
        <v>0</v>
      </c>
      <c r="J24" s="360"/>
      <c r="K24" s="358">
        <f>'様式１-２１'!M24</f>
        <v>0</v>
      </c>
      <c r="L24" s="360"/>
      <c r="M24" s="361">
        <f t="shared" si="0"/>
        <v>0</v>
      </c>
      <c r="N24" s="362"/>
      <c r="O24" s="358">
        <f>'様式１-２１'!Q24</f>
        <v>0</v>
      </c>
      <c r="P24" s="360"/>
      <c r="Q24" s="358">
        <f>'様式１-２１'!S24</f>
        <v>0</v>
      </c>
      <c r="R24" s="360"/>
    </row>
    <row r="25" spans="1:18" s="2" customFormat="1" ht="13.5" customHeight="1">
      <c r="A25" s="358">
        <f>'様式１-２１'!E25</f>
        <v>0</v>
      </c>
      <c r="B25" s="359"/>
      <c r="C25" s="359"/>
      <c r="D25" s="360"/>
      <c r="E25" s="358">
        <f>'様式１-２１'!G25</f>
        <v>0</v>
      </c>
      <c r="F25" s="360"/>
      <c r="G25" s="358">
        <f>'様式１-２１'!I25</f>
        <v>0</v>
      </c>
      <c r="H25" s="360"/>
      <c r="I25" s="358">
        <f>'様式１-２１'!K25</f>
        <v>0</v>
      </c>
      <c r="J25" s="360"/>
      <c r="K25" s="358">
        <f>'様式１-２１'!M25</f>
        <v>0</v>
      </c>
      <c r="L25" s="360"/>
      <c r="M25" s="361">
        <f t="shared" si="0"/>
        <v>0</v>
      </c>
      <c r="N25" s="362"/>
      <c r="O25" s="358">
        <f>'様式１-２１'!Q25</f>
        <v>0</v>
      </c>
      <c r="P25" s="360"/>
      <c r="Q25" s="358">
        <f>'様式１-２１'!S25</f>
        <v>0</v>
      </c>
      <c r="R25" s="360"/>
    </row>
    <row r="26" spans="1:18" s="2" customFormat="1" ht="12" customHeight="1">
      <c r="A26" s="358">
        <f>'様式１-２１'!E26</f>
        <v>0</v>
      </c>
      <c r="B26" s="359"/>
      <c r="C26" s="359"/>
      <c r="D26" s="360"/>
      <c r="E26" s="358">
        <f>'様式１-２１'!G26</f>
        <v>0</v>
      </c>
      <c r="F26" s="360"/>
      <c r="G26" s="358">
        <f>'様式１-２１'!I26</f>
        <v>0</v>
      </c>
      <c r="H26" s="360"/>
      <c r="I26" s="358">
        <f>'様式１-２１'!K26</f>
        <v>0</v>
      </c>
      <c r="J26" s="360"/>
      <c r="K26" s="358">
        <f>'様式１-２１'!M26</f>
        <v>0</v>
      </c>
      <c r="L26" s="360"/>
      <c r="M26" s="361">
        <f t="shared" si="0"/>
        <v>0</v>
      </c>
      <c r="N26" s="362"/>
      <c r="O26" s="358">
        <f>'様式１-２１'!Q26</f>
        <v>0</v>
      </c>
      <c r="P26" s="360"/>
      <c r="Q26" s="358">
        <f>'様式１-２１'!S26</f>
        <v>0</v>
      </c>
      <c r="R26" s="360"/>
    </row>
    <row r="27" spans="1:18" s="2" customFormat="1" ht="13.5" customHeight="1">
      <c r="A27" s="358">
        <f>'様式１-２１'!E27</f>
        <v>0</v>
      </c>
      <c r="B27" s="359"/>
      <c r="C27" s="359"/>
      <c r="D27" s="360"/>
      <c r="E27" s="358">
        <f>'様式１-２１'!G27</f>
        <v>0</v>
      </c>
      <c r="F27" s="360"/>
      <c r="G27" s="358">
        <f>'様式１-２１'!I27</f>
        <v>0</v>
      </c>
      <c r="H27" s="360"/>
      <c r="I27" s="358">
        <f>'様式１-２１'!K27</f>
        <v>0</v>
      </c>
      <c r="J27" s="360"/>
      <c r="K27" s="358">
        <f>'様式１-２１'!M27</f>
        <v>0</v>
      </c>
      <c r="L27" s="360"/>
      <c r="M27" s="361">
        <f t="shared" si="0"/>
        <v>0</v>
      </c>
      <c r="N27" s="362"/>
      <c r="O27" s="358">
        <f>'様式１-２１'!Q27</f>
        <v>0</v>
      </c>
      <c r="P27" s="360"/>
      <c r="Q27" s="358">
        <f>'様式１-２１'!S27</f>
        <v>0</v>
      </c>
      <c r="R27" s="360"/>
    </row>
    <row r="28" spans="1:18" s="2" customFormat="1" ht="13.5" customHeight="1">
      <c r="A28" s="358">
        <f>'様式１-２１'!E28</f>
        <v>0</v>
      </c>
      <c r="B28" s="359"/>
      <c r="C28" s="359"/>
      <c r="D28" s="360"/>
      <c r="E28" s="358">
        <f>'様式１-２１'!G28</f>
        <v>0</v>
      </c>
      <c r="F28" s="360"/>
      <c r="G28" s="358">
        <f>'様式１-２１'!I28</f>
        <v>0</v>
      </c>
      <c r="H28" s="360"/>
      <c r="I28" s="358">
        <f>'様式１-２１'!K28</f>
        <v>0</v>
      </c>
      <c r="J28" s="360"/>
      <c r="K28" s="358">
        <f>'様式１-２１'!M28</f>
        <v>0</v>
      </c>
      <c r="L28" s="360"/>
      <c r="M28" s="361">
        <f t="shared" si="0"/>
        <v>0</v>
      </c>
      <c r="N28" s="362"/>
      <c r="O28" s="358">
        <f>'様式１-２１'!Q28</f>
        <v>0</v>
      </c>
      <c r="P28" s="360"/>
      <c r="Q28" s="358">
        <f>'様式１-２１'!S28</f>
        <v>0</v>
      </c>
      <c r="R28" s="360"/>
    </row>
    <row r="29" spans="1:18" s="2" customFormat="1" ht="13.5" customHeight="1">
      <c r="A29" s="358">
        <f>'様式１-２１'!E29</f>
        <v>0</v>
      </c>
      <c r="B29" s="359"/>
      <c r="C29" s="359"/>
      <c r="D29" s="360"/>
      <c r="E29" s="358">
        <f>'様式１-２１'!G29</f>
        <v>0</v>
      </c>
      <c r="F29" s="360"/>
      <c r="G29" s="358">
        <f>'様式１-２１'!I29</f>
        <v>0</v>
      </c>
      <c r="H29" s="360"/>
      <c r="I29" s="358">
        <f>'様式１-２１'!K29</f>
        <v>0</v>
      </c>
      <c r="J29" s="360"/>
      <c r="K29" s="358">
        <f>'様式１-２１'!M29</f>
        <v>0</v>
      </c>
      <c r="L29" s="360"/>
      <c r="M29" s="361">
        <f t="shared" si="0"/>
        <v>0</v>
      </c>
      <c r="N29" s="362"/>
      <c r="O29" s="358">
        <f>'様式１-２１'!Q29</f>
        <v>0</v>
      </c>
      <c r="P29" s="360"/>
      <c r="Q29" s="358">
        <f>'様式１-２１'!S29</f>
        <v>0</v>
      </c>
      <c r="R29" s="360"/>
    </row>
    <row r="30" spans="1:18" s="2" customFormat="1" ht="13.5" customHeight="1">
      <c r="A30" s="358">
        <f>'様式１-２１'!E30</f>
        <v>0</v>
      </c>
      <c r="B30" s="359"/>
      <c r="C30" s="359"/>
      <c r="D30" s="360"/>
      <c r="E30" s="358">
        <f>'様式１-２１'!G30</f>
        <v>0</v>
      </c>
      <c r="F30" s="360"/>
      <c r="G30" s="358">
        <f>'様式１-２１'!I30</f>
        <v>0</v>
      </c>
      <c r="H30" s="360"/>
      <c r="I30" s="358">
        <f>'様式１-２１'!K30</f>
        <v>0</v>
      </c>
      <c r="J30" s="360"/>
      <c r="K30" s="358">
        <f>'様式１-２１'!M30</f>
        <v>0</v>
      </c>
      <c r="L30" s="360"/>
      <c r="M30" s="361">
        <f t="shared" si="0"/>
        <v>0</v>
      </c>
      <c r="N30" s="362"/>
      <c r="O30" s="358">
        <f>'様式１-２１'!Q30</f>
        <v>0</v>
      </c>
      <c r="P30" s="360"/>
      <c r="Q30" s="358">
        <f>'様式１-２１'!S30</f>
        <v>0</v>
      </c>
      <c r="R30" s="360"/>
    </row>
    <row r="31" spans="1:18" s="2" customFormat="1" ht="13.5" customHeight="1">
      <c r="A31" s="372">
        <f>'様式１-２１'!E31</f>
        <v>0</v>
      </c>
      <c r="B31" s="377"/>
      <c r="C31" s="377"/>
      <c r="D31" s="373"/>
      <c r="E31" s="372">
        <f>'様式１-２１'!G31</f>
        <v>0</v>
      </c>
      <c r="F31" s="373"/>
      <c r="G31" s="372">
        <f>'様式１-２１'!I31</f>
        <v>0</v>
      </c>
      <c r="H31" s="373"/>
      <c r="I31" s="372">
        <f>'様式１-２１'!K31</f>
        <v>0</v>
      </c>
      <c r="J31" s="373"/>
      <c r="K31" s="372">
        <f>'様式１-２１'!M31</f>
        <v>0</v>
      </c>
      <c r="L31" s="373"/>
      <c r="M31" s="378">
        <f t="shared" si="0"/>
        <v>0</v>
      </c>
      <c r="N31" s="379"/>
      <c r="O31" s="372">
        <f>'様式１-２１'!Q31</f>
        <v>0</v>
      </c>
      <c r="P31" s="373"/>
      <c r="Q31" s="372">
        <f>'様式１-２１'!S31</f>
        <v>0</v>
      </c>
      <c r="R31" s="373"/>
    </row>
    <row r="32" spans="1:18" s="2" customFormat="1" ht="13.5" customHeight="1">
      <c r="A32" s="374"/>
      <c r="B32" s="375"/>
      <c r="C32" s="375"/>
      <c r="D32" s="376"/>
      <c r="E32" s="374"/>
      <c r="F32" s="376"/>
      <c r="G32" s="374"/>
      <c r="H32" s="376"/>
      <c r="I32" s="374"/>
      <c r="J32" s="376"/>
      <c r="K32" s="374" t="s">
        <v>14</v>
      </c>
      <c r="L32" s="376"/>
      <c r="M32" s="374">
        <f>SUBTOTAL(109,M22:N31)</f>
        <v>0</v>
      </c>
      <c r="N32" s="376"/>
      <c r="O32" s="374"/>
      <c r="P32" s="376"/>
      <c r="Q32" s="374"/>
      <c r="R32" s="376"/>
    </row>
    <row r="34" spans="1:18" ht="16.2">
      <c r="A34" s="9" t="s">
        <v>76</v>
      </c>
    </row>
    <row r="35" spans="1:18">
      <c r="A35" s="3" t="s">
        <v>19</v>
      </c>
      <c r="B35" s="4"/>
      <c r="C35" s="4"/>
      <c r="D35" s="4"/>
      <c r="E35" s="4"/>
      <c r="F35" s="4"/>
      <c r="G35" s="4"/>
      <c r="H35" s="4"/>
      <c r="I35" s="4"/>
      <c r="J35" s="4"/>
      <c r="K35" s="4"/>
      <c r="L35" s="4"/>
      <c r="M35" s="4"/>
      <c r="N35" s="4"/>
      <c r="O35" s="4"/>
      <c r="P35" s="4"/>
      <c r="Q35" s="4"/>
      <c r="R35" s="5"/>
    </row>
    <row r="36" spans="1:18">
      <c r="A36" s="365">
        <f>'様式１-２１'!A37</f>
        <v>0</v>
      </c>
      <c r="B36" s="366"/>
      <c r="C36" s="366"/>
      <c r="D36" s="366"/>
      <c r="E36" s="366"/>
      <c r="F36" s="366"/>
      <c r="G36" s="366"/>
      <c r="H36" s="366"/>
      <c r="I36" s="366"/>
      <c r="J36" s="366"/>
      <c r="K36" s="366"/>
      <c r="L36" s="366"/>
      <c r="M36" s="366"/>
      <c r="N36" s="366"/>
      <c r="O36" s="366"/>
      <c r="P36" s="366"/>
      <c r="Q36" s="366"/>
      <c r="R36" s="367"/>
    </row>
    <row r="37" spans="1:18">
      <c r="A37" s="368"/>
      <c r="B37" s="366"/>
      <c r="C37" s="366"/>
      <c r="D37" s="366"/>
      <c r="E37" s="366"/>
      <c r="F37" s="366"/>
      <c r="G37" s="366"/>
      <c r="H37" s="366"/>
      <c r="I37" s="366"/>
      <c r="J37" s="366"/>
      <c r="K37" s="366"/>
      <c r="L37" s="366"/>
      <c r="M37" s="366"/>
      <c r="N37" s="366"/>
      <c r="O37" s="366"/>
      <c r="P37" s="366"/>
      <c r="Q37" s="366"/>
      <c r="R37" s="367"/>
    </row>
    <row r="38" spans="1:18">
      <c r="A38" s="368"/>
      <c r="B38" s="366"/>
      <c r="C38" s="366"/>
      <c r="D38" s="366"/>
      <c r="E38" s="366"/>
      <c r="F38" s="366"/>
      <c r="G38" s="366"/>
      <c r="H38" s="366"/>
      <c r="I38" s="366"/>
      <c r="J38" s="366"/>
      <c r="K38" s="366"/>
      <c r="L38" s="366"/>
      <c r="M38" s="366"/>
      <c r="N38" s="366"/>
      <c r="O38" s="366"/>
      <c r="P38" s="366"/>
      <c r="Q38" s="366"/>
      <c r="R38" s="367"/>
    </row>
    <row r="39" spans="1:18">
      <c r="A39" s="368"/>
      <c r="B39" s="366"/>
      <c r="C39" s="366"/>
      <c r="D39" s="366"/>
      <c r="E39" s="366"/>
      <c r="F39" s="366"/>
      <c r="G39" s="366"/>
      <c r="H39" s="366"/>
      <c r="I39" s="366"/>
      <c r="J39" s="366"/>
      <c r="K39" s="366"/>
      <c r="L39" s="366"/>
      <c r="M39" s="366"/>
      <c r="N39" s="366"/>
      <c r="O39" s="366"/>
      <c r="P39" s="366"/>
      <c r="Q39" s="366"/>
      <c r="R39" s="367"/>
    </row>
    <row r="40" spans="1:18">
      <c r="A40" s="368"/>
      <c r="B40" s="366"/>
      <c r="C40" s="366"/>
      <c r="D40" s="366"/>
      <c r="E40" s="366"/>
      <c r="F40" s="366"/>
      <c r="G40" s="366"/>
      <c r="H40" s="366"/>
      <c r="I40" s="366"/>
      <c r="J40" s="366"/>
      <c r="K40" s="366"/>
      <c r="L40" s="366"/>
      <c r="M40" s="366"/>
      <c r="N40" s="366"/>
      <c r="O40" s="366"/>
      <c r="P40" s="366"/>
      <c r="Q40" s="366"/>
      <c r="R40" s="367"/>
    </row>
    <row r="41" spans="1:18">
      <c r="A41" s="368"/>
      <c r="B41" s="366"/>
      <c r="C41" s="366"/>
      <c r="D41" s="366"/>
      <c r="E41" s="366"/>
      <c r="F41" s="366"/>
      <c r="G41" s="366"/>
      <c r="H41" s="366"/>
      <c r="I41" s="366"/>
      <c r="J41" s="366"/>
      <c r="K41" s="366"/>
      <c r="L41" s="366"/>
      <c r="M41" s="366"/>
      <c r="N41" s="366"/>
      <c r="O41" s="366"/>
      <c r="P41" s="366"/>
      <c r="Q41" s="366"/>
      <c r="R41" s="367"/>
    </row>
    <row r="42" spans="1:18">
      <c r="A42" s="368"/>
      <c r="B42" s="366"/>
      <c r="C42" s="366"/>
      <c r="D42" s="366"/>
      <c r="E42" s="366"/>
      <c r="F42" s="366"/>
      <c r="G42" s="366"/>
      <c r="H42" s="366"/>
      <c r="I42" s="366"/>
      <c r="J42" s="366"/>
      <c r="K42" s="366"/>
      <c r="L42" s="366"/>
      <c r="M42" s="366"/>
      <c r="N42" s="366"/>
      <c r="O42" s="366"/>
      <c r="P42" s="366"/>
      <c r="Q42" s="366"/>
      <c r="R42" s="367"/>
    </row>
    <row r="43" spans="1:18">
      <c r="A43" s="368"/>
      <c r="B43" s="366"/>
      <c r="C43" s="366"/>
      <c r="D43" s="366"/>
      <c r="E43" s="366"/>
      <c r="F43" s="366"/>
      <c r="G43" s="366"/>
      <c r="H43" s="366"/>
      <c r="I43" s="366"/>
      <c r="J43" s="366"/>
      <c r="K43" s="366"/>
      <c r="L43" s="366"/>
      <c r="M43" s="366"/>
      <c r="N43" s="366"/>
      <c r="O43" s="366"/>
      <c r="P43" s="366"/>
      <c r="Q43" s="366"/>
      <c r="R43" s="367"/>
    </row>
    <row r="44" spans="1:18">
      <c r="A44" s="369"/>
      <c r="B44" s="370"/>
      <c r="C44" s="370"/>
      <c r="D44" s="370"/>
      <c r="E44" s="370"/>
      <c r="F44" s="370"/>
      <c r="G44" s="370"/>
      <c r="H44" s="370"/>
      <c r="I44" s="370"/>
      <c r="J44" s="370"/>
      <c r="K44" s="370"/>
      <c r="L44" s="370"/>
      <c r="M44" s="370"/>
      <c r="N44" s="370"/>
      <c r="O44" s="370"/>
      <c r="P44" s="370"/>
      <c r="Q44" s="370"/>
      <c r="R44" s="371"/>
    </row>
    <row r="46" spans="1:18">
      <c r="R46" s="2"/>
    </row>
    <row r="47" spans="1:18">
      <c r="R47" s="2"/>
    </row>
    <row r="48" spans="1:18">
      <c r="A48" s="1" t="s">
        <v>13</v>
      </c>
    </row>
    <row r="49" spans="1:1">
      <c r="A49" s="1" t="s">
        <v>18</v>
      </c>
    </row>
    <row r="50" spans="1:1">
      <c r="A50" s="1" t="s">
        <v>167</v>
      </c>
    </row>
    <row r="51" spans="1:1">
      <c r="A51" s="1" t="s">
        <v>168</v>
      </c>
    </row>
    <row r="52" spans="1:1">
      <c r="A52" s="1" t="s">
        <v>169</v>
      </c>
    </row>
    <row r="53" spans="1:1">
      <c r="A53" s="1" t="s">
        <v>170</v>
      </c>
    </row>
  </sheetData>
  <mergeCells count="117">
    <mergeCell ref="A36:R44"/>
    <mergeCell ref="O31:P31"/>
    <mergeCell ref="Q31:R31"/>
    <mergeCell ref="A32:D32"/>
    <mergeCell ref="E32:F32"/>
    <mergeCell ref="G32:H32"/>
    <mergeCell ref="I32:J32"/>
    <mergeCell ref="K32:L32"/>
    <mergeCell ref="M32:N32"/>
    <mergeCell ref="O32:P32"/>
    <mergeCell ref="Q32:R32"/>
    <mergeCell ref="A31:D31"/>
    <mergeCell ref="E31:F31"/>
    <mergeCell ref="G31:H31"/>
    <mergeCell ref="I31:J31"/>
    <mergeCell ref="K31:L31"/>
    <mergeCell ref="M31:N31"/>
    <mergeCell ref="O29:P29"/>
    <mergeCell ref="Q29:R29"/>
    <mergeCell ref="A30:D30"/>
    <mergeCell ref="E30:F30"/>
    <mergeCell ref="G30:H30"/>
    <mergeCell ref="I30:J30"/>
    <mergeCell ref="K30:L30"/>
    <mergeCell ref="M30:N30"/>
    <mergeCell ref="O30:P30"/>
    <mergeCell ref="Q30:R30"/>
    <mergeCell ref="A29:D29"/>
    <mergeCell ref="E29:F29"/>
    <mergeCell ref="G29:H29"/>
    <mergeCell ref="I29:J29"/>
    <mergeCell ref="K29:L29"/>
    <mergeCell ref="M29:N29"/>
    <mergeCell ref="O27:P27"/>
    <mergeCell ref="Q27:R27"/>
    <mergeCell ref="A28:D28"/>
    <mergeCell ref="E28:F28"/>
    <mergeCell ref="G28:H28"/>
    <mergeCell ref="I28:J28"/>
    <mergeCell ref="K28:L28"/>
    <mergeCell ref="M28:N28"/>
    <mergeCell ref="O28:P28"/>
    <mergeCell ref="Q28:R28"/>
    <mergeCell ref="A27:D27"/>
    <mergeCell ref="E27:F27"/>
    <mergeCell ref="G27:H27"/>
    <mergeCell ref="I27:J27"/>
    <mergeCell ref="K27:L27"/>
    <mergeCell ref="M27:N27"/>
    <mergeCell ref="O25:P25"/>
    <mergeCell ref="Q25:R25"/>
    <mergeCell ref="A26:D26"/>
    <mergeCell ref="E26:F26"/>
    <mergeCell ref="G26:H26"/>
    <mergeCell ref="I26:J26"/>
    <mergeCell ref="K26:L26"/>
    <mergeCell ref="M26:N26"/>
    <mergeCell ref="O26:P26"/>
    <mergeCell ref="Q26:R26"/>
    <mergeCell ref="A25:D25"/>
    <mergeCell ref="E25:F25"/>
    <mergeCell ref="G25:H25"/>
    <mergeCell ref="I25:J25"/>
    <mergeCell ref="K25:L25"/>
    <mergeCell ref="M25:N25"/>
    <mergeCell ref="O23:P23"/>
    <mergeCell ref="Q23:R23"/>
    <mergeCell ref="A24:D24"/>
    <mergeCell ref="E24:F24"/>
    <mergeCell ref="G24:H24"/>
    <mergeCell ref="I24:J24"/>
    <mergeCell ref="K24:L24"/>
    <mergeCell ref="M24:N24"/>
    <mergeCell ref="O24:P24"/>
    <mergeCell ref="Q24:R24"/>
    <mergeCell ref="A23:D23"/>
    <mergeCell ref="E23:F23"/>
    <mergeCell ref="G23:H23"/>
    <mergeCell ref="I23:J23"/>
    <mergeCell ref="K23:L23"/>
    <mergeCell ref="M23:N23"/>
    <mergeCell ref="O20:P20"/>
    <mergeCell ref="Q20:R20"/>
    <mergeCell ref="A22:D22"/>
    <mergeCell ref="E22:F22"/>
    <mergeCell ref="G22:H22"/>
    <mergeCell ref="I22:J22"/>
    <mergeCell ref="K22:L22"/>
    <mergeCell ref="M22:N22"/>
    <mergeCell ref="O22:P22"/>
    <mergeCell ref="Q22:R22"/>
    <mergeCell ref="A20:D20"/>
    <mergeCell ref="E20:F20"/>
    <mergeCell ref="G20:H20"/>
    <mergeCell ref="I20:J20"/>
    <mergeCell ref="K20:L20"/>
    <mergeCell ref="M20:N20"/>
    <mergeCell ref="A11:D13"/>
    <mergeCell ref="E11:K13"/>
    <mergeCell ref="L11:R13"/>
    <mergeCell ref="A5:B8"/>
    <mergeCell ref="D5:K5"/>
    <mergeCell ref="O5:P5"/>
    <mergeCell ref="Q5:R5"/>
    <mergeCell ref="D6:K6"/>
    <mergeCell ref="D7:K7"/>
    <mergeCell ref="D8:K8"/>
    <mergeCell ref="O1:P1"/>
    <mergeCell ref="Q1:R1"/>
    <mergeCell ref="A2:R2"/>
    <mergeCell ref="A4:B4"/>
    <mergeCell ref="C4:K4"/>
    <mergeCell ref="O4:P4"/>
    <mergeCell ref="Q4:R4"/>
    <mergeCell ref="A10:D10"/>
    <mergeCell ref="E10:K10"/>
    <mergeCell ref="L10:R10"/>
  </mergeCells>
  <phoneticPr fontId="1"/>
  <dataValidations count="2">
    <dataValidation type="list" allowBlank="1" showInputMessage="1" showErrorMessage="1" sqref="J16:J17" xr:uid="{D1DCE362-924D-464F-85EA-019BA4568900}">
      <formula1>"○"</formula1>
    </dataValidation>
    <dataValidation type="list" allowBlank="1" showInputMessage="1" showErrorMessage="1" sqref="Q5:R5" xr:uid="{413AC6C4-3A15-4E6A-AA11-F8858FFD870B}">
      <formula1>"1.事業計画書,2.実績報告書"</formula1>
    </dataValidation>
  </dataValidations>
  <printOptions horizontalCentered="1"/>
  <pageMargins left="0.59055118110236227" right="0.59055118110236227" top="0.59055118110236227" bottom="0.59055118110236227" header="0.39370078740157483" footer="0.39370078740157483"/>
  <pageSetup paperSize="9" scale="89" orientation="portrait" blackAndWhite="1" r:id="rId1"/>
  <headerFooter>
    <oddFooter>&amp;C&amp;"ＭＳ ゴシック,標準"&amp;10&amp;P</oddFooter>
  </headerFooter>
  <rowBreaks count="1" manualBreakCount="1">
    <brk id="47" max="17" man="1"/>
  </rowBreaks>
  <ignoredErrors>
    <ignoredError sqref="A12:K13 B11:D11 F11:K11" evalError="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B7041-7258-47F8-9EF6-38CBAB5AD652}">
  <dimension ref="A1:AR9"/>
  <sheetViews>
    <sheetView zoomScale="90" zoomScaleNormal="90" workbookViewId="0">
      <selection activeCell="A4" sqref="A4:AR4"/>
    </sheetView>
  </sheetViews>
  <sheetFormatPr defaultRowHeight="13.2"/>
  <cols>
    <col min="1" max="5" width="3.44140625" bestFit="1" customWidth="1"/>
    <col min="6" max="6" width="3.5546875" bestFit="1" customWidth="1"/>
    <col min="7" max="8" width="3.44140625" bestFit="1" customWidth="1"/>
    <col min="9" max="9" width="3.5546875" bestFit="1" customWidth="1"/>
    <col min="10" max="24" width="14.5546875" customWidth="1"/>
    <col min="25" max="25" width="21.33203125" customWidth="1"/>
    <col min="32" max="43" width="12.77734375" customWidth="1"/>
    <col min="44" max="44" width="51.5546875" customWidth="1"/>
  </cols>
  <sheetData>
    <row r="1" spans="1:44">
      <c r="A1" s="16" t="s">
        <v>97</v>
      </c>
      <c r="B1" s="16"/>
      <c r="C1" s="13"/>
      <c r="D1" s="13"/>
      <c r="E1" s="13"/>
      <c r="F1" s="13"/>
      <c r="G1" s="13"/>
      <c r="H1" s="13"/>
      <c r="I1" s="13"/>
      <c r="J1" s="13"/>
      <c r="K1" s="13"/>
      <c r="L1" s="13"/>
      <c r="M1" s="13"/>
      <c r="N1" s="13"/>
      <c r="O1" s="13"/>
      <c r="P1" s="13"/>
      <c r="Q1" s="13"/>
      <c r="R1" s="13"/>
      <c r="S1" s="13"/>
      <c r="T1" s="13"/>
      <c r="U1" s="13"/>
      <c r="V1" s="13"/>
      <c r="W1" s="13"/>
      <c r="X1" s="13"/>
      <c r="Y1" s="20" t="s">
        <v>117</v>
      </c>
    </row>
    <row r="2" spans="1:44" ht="13.2" customHeight="1">
      <c r="A2" s="380" t="s">
        <v>101</v>
      </c>
      <c r="B2" s="380"/>
      <c r="C2" s="380"/>
      <c r="D2" s="380" t="s">
        <v>95</v>
      </c>
      <c r="E2" s="380"/>
      <c r="F2" s="380"/>
      <c r="G2" s="380" t="s">
        <v>96</v>
      </c>
      <c r="H2" s="380"/>
      <c r="I2" s="380"/>
      <c r="J2" s="380" t="s">
        <v>107</v>
      </c>
      <c r="K2" s="380" t="s">
        <v>104</v>
      </c>
      <c r="L2" s="380" t="s">
        <v>114</v>
      </c>
      <c r="M2" s="380" t="s">
        <v>105</v>
      </c>
      <c r="N2" s="380" t="s">
        <v>107</v>
      </c>
      <c r="O2" s="386" t="s">
        <v>106</v>
      </c>
      <c r="P2" s="386" t="s">
        <v>114</v>
      </c>
      <c r="Q2" s="386" t="s">
        <v>115</v>
      </c>
      <c r="R2" s="385" t="s">
        <v>109</v>
      </c>
      <c r="S2" s="385" t="s">
        <v>108</v>
      </c>
      <c r="T2" s="385" t="s">
        <v>110</v>
      </c>
      <c r="U2" s="385" t="s">
        <v>171</v>
      </c>
      <c r="V2" s="385" t="s">
        <v>111</v>
      </c>
      <c r="W2" s="385" t="s">
        <v>112</v>
      </c>
      <c r="X2" s="385" t="s">
        <v>113</v>
      </c>
      <c r="Y2" s="383" t="s">
        <v>10</v>
      </c>
      <c r="Z2" s="383"/>
      <c r="AA2" s="383"/>
      <c r="AB2" s="383"/>
      <c r="AC2" s="384" t="s">
        <v>121</v>
      </c>
      <c r="AD2" s="384"/>
      <c r="AE2" s="381" t="s">
        <v>125</v>
      </c>
      <c r="AF2" s="390" t="s">
        <v>126</v>
      </c>
      <c r="AG2" s="391"/>
      <c r="AH2" s="392"/>
      <c r="AI2" s="390" t="s">
        <v>127</v>
      </c>
      <c r="AJ2" s="391"/>
      <c r="AK2" s="392"/>
      <c r="AL2" s="390" t="s">
        <v>128</v>
      </c>
      <c r="AM2" s="391"/>
      <c r="AN2" s="392"/>
      <c r="AO2" s="390" t="s">
        <v>203</v>
      </c>
      <c r="AP2" s="391"/>
      <c r="AQ2" s="392"/>
      <c r="AR2" s="388" t="s">
        <v>129</v>
      </c>
    </row>
    <row r="3" spans="1:44" ht="13.2" customHeight="1">
      <c r="A3" s="14" t="s">
        <v>98</v>
      </c>
      <c r="B3" s="15" t="s">
        <v>99</v>
      </c>
      <c r="C3" s="14" t="s">
        <v>100</v>
      </c>
      <c r="D3" s="14" t="s">
        <v>98</v>
      </c>
      <c r="E3" s="15" t="s">
        <v>99</v>
      </c>
      <c r="F3" s="14" t="s">
        <v>100</v>
      </c>
      <c r="G3" s="21" t="s">
        <v>98</v>
      </c>
      <c r="H3" s="22" t="s">
        <v>99</v>
      </c>
      <c r="I3" s="21" t="s">
        <v>100</v>
      </c>
      <c r="J3" s="380"/>
      <c r="K3" s="380"/>
      <c r="L3" s="380"/>
      <c r="M3" s="380"/>
      <c r="N3" s="380"/>
      <c r="O3" s="387"/>
      <c r="P3" s="387"/>
      <c r="Q3" s="387"/>
      <c r="R3" s="385"/>
      <c r="S3" s="385"/>
      <c r="T3" s="385"/>
      <c r="U3" s="385"/>
      <c r="V3" s="385"/>
      <c r="W3" s="385"/>
      <c r="X3" s="385"/>
      <c r="Y3" s="27" t="s">
        <v>77</v>
      </c>
      <c r="Z3" s="28" t="s">
        <v>79</v>
      </c>
      <c r="AA3" s="28" t="s">
        <v>78</v>
      </c>
      <c r="AB3" s="29" t="s">
        <v>118</v>
      </c>
      <c r="AC3" s="26" t="s">
        <v>119</v>
      </c>
      <c r="AD3" s="26" t="s">
        <v>120</v>
      </c>
      <c r="AE3" s="382"/>
      <c r="AF3" s="44" t="s">
        <v>220</v>
      </c>
      <c r="AG3" s="31" t="s">
        <v>221</v>
      </c>
      <c r="AH3" s="31" t="s">
        <v>222</v>
      </c>
      <c r="AI3" s="44" t="s">
        <v>220</v>
      </c>
      <c r="AJ3" s="31" t="s">
        <v>221</v>
      </c>
      <c r="AK3" s="31" t="s">
        <v>222</v>
      </c>
      <c r="AL3" s="44" t="s">
        <v>220</v>
      </c>
      <c r="AM3" s="31" t="s">
        <v>221</v>
      </c>
      <c r="AN3" s="31" t="s">
        <v>222</v>
      </c>
      <c r="AO3" s="44" t="s">
        <v>220</v>
      </c>
      <c r="AP3" s="31" t="s">
        <v>221</v>
      </c>
      <c r="AQ3" s="31" t="s">
        <v>222</v>
      </c>
      <c r="AR3" s="389"/>
    </row>
    <row r="4" spans="1:44">
      <c r="A4" s="17">
        <f>基本情報シート!C5</f>
        <v>7</v>
      </c>
      <c r="B4" s="17">
        <f>基本情報シート!E5</f>
        <v>0</v>
      </c>
      <c r="C4" s="17">
        <f>基本情報シート!G5</f>
        <v>0</v>
      </c>
      <c r="D4" s="17">
        <f>基本情報シート!C6</f>
        <v>0</v>
      </c>
      <c r="E4" s="17">
        <f>基本情報シート!E6</f>
        <v>0</v>
      </c>
      <c r="F4" s="17">
        <f>基本情報シート!G6</f>
        <v>0</v>
      </c>
      <c r="G4" s="17">
        <f>基本情報シート!C7</f>
        <v>0</v>
      </c>
      <c r="H4" s="17">
        <f>基本情報シート!E7</f>
        <v>0</v>
      </c>
      <c r="I4" s="17">
        <f>基本情報シート!G7</f>
        <v>0</v>
      </c>
      <c r="J4" s="17" t="str">
        <f>基本情報シート!C8&amp;"-"&amp;基本情報シート!E8</f>
        <v>-</v>
      </c>
      <c r="K4" s="18" t="str">
        <f>基本情報シート!B9&amp;基本情報シート!C9</f>
        <v>大阪府</v>
      </c>
      <c r="L4" s="18">
        <f>基本情報シート!B10</f>
        <v>0</v>
      </c>
      <c r="M4" s="17">
        <f>基本情報シート!B11</f>
        <v>0</v>
      </c>
      <c r="N4" s="17" t="str">
        <f>基本情報シート!C12&amp;"-"&amp;基本情報シート!E12</f>
        <v>-</v>
      </c>
      <c r="O4" s="18" t="str">
        <f>基本情報シート!B13&amp;基本情報シート!C13</f>
        <v>大阪府</v>
      </c>
      <c r="P4" s="18">
        <f>基本情報シート!B14</f>
        <v>0</v>
      </c>
      <c r="Q4" s="18">
        <f>基本情報シート!B15</f>
        <v>0</v>
      </c>
      <c r="R4" s="18">
        <f>基本情報シート!B16</f>
        <v>0</v>
      </c>
      <c r="S4" s="18">
        <f>基本情報シート!G16</f>
        <v>0</v>
      </c>
      <c r="T4" s="18">
        <f>基本情報シート!B17</f>
        <v>0</v>
      </c>
      <c r="U4" s="18">
        <f>基本情報シート!B25</f>
        <v>0</v>
      </c>
      <c r="V4" s="18">
        <f>基本情報シート!G25</f>
        <v>0</v>
      </c>
      <c r="W4" s="18">
        <f>基本情報シート!B26</f>
        <v>0</v>
      </c>
      <c r="X4" s="19">
        <f>基本情報シート!B27</f>
        <v>0</v>
      </c>
      <c r="Y4" s="24">
        <f>'様式１-２１'!C5</f>
        <v>0</v>
      </c>
      <c r="Z4" s="24">
        <f>'様式１-２１'!C6</f>
        <v>0</v>
      </c>
      <c r="AA4" s="24">
        <f>'様式１-２１'!C7</f>
        <v>0</v>
      </c>
      <c r="AB4" s="24">
        <f>'様式１-２１'!C8</f>
        <v>0</v>
      </c>
      <c r="AC4" s="24">
        <f>'様式１-２１'!A16</f>
        <v>0</v>
      </c>
      <c r="AD4" s="24">
        <f>'様式１-２１'!A17</f>
        <v>0</v>
      </c>
      <c r="AE4" s="24" t="str">
        <f>'様式１-２１'!G16</f>
        <v>×</v>
      </c>
      <c r="AF4" s="32">
        <f>SUMIF('様式１-２１'!$A22:$A31,J18,'様式１-２１'!$K22:$K31)</f>
        <v>0</v>
      </c>
      <c r="AG4" s="32">
        <f>補助額!M10</f>
        <v>0</v>
      </c>
      <c r="AH4" s="32">
        <f>IFERROR(VLOOKUP(AF2,'様式１-２１'!$A:$T,5,0),0)</f>
        <v>0</v>
      </c>
      <c r="AI4" s="32">
        <f>SUMIF('様式１-２１'!$A22:$A31,AI2,'様式１-２１'!$K22:$K31)</f>
        <v>0</v>
      </c>
      <c r="AJ4" s="32">
        <f>補助額!M11</f>
        <v>0</v>
      </c>
      <c r="AK4" s="32">
        <f>IFERROR(VLOOKUP(AI2,'様式１-２１'!$A:$T,5,0),0)</f>
        <v>0</v>
      </c>
      <c r="AL4" s="32">
        <f>SUMIF('様式１-２１'!$A22:$A31,AL2,'様式１-２１'!$K22:$K31)</f>
        <v>0</v>
      </c>
      <c r="AM4" s="32">
        <f>補助額!M12</f>
        <v>0</v>
      </c>
      <c r="AN4" s="32">
        <f>IFERROR(VLOOKUP(AL2,'様式１-２１'!$A:$T,5,0),0)</f>
        <v>0</v>
      </c>
      <c r="AO4" s="32">
        <f>SUMIF('様式１-２１'!$A22:$A31,AO2,'様式１-２１'!$K22:$K31)</f>
        <v>0</v>
      </c>
      <c r="AP4" s="32">
        <f>補助額!M17</f>
        <v>0</v>
      </c>
      <c r="AQ4" s="32">
        <f>IFERROR(VLOOKUP(AO2,'様式１-２１'!$A:$T,5,0),0)</f>
        <v>0</v>
      </c>
      <c r="AR4" s="30">
        <f>'様式１-２１'!A37</f>
        <v>0</v>
      </c>
    </row>
    <row r="7" spans="1:44" s="23" customFormat="1"/>
    <row r="8" spans="1:44" s="23" customFormat="1"/>
    <row r="9" spans="1:44" s="23" customFormat="1"/>
  </sheetData>
  <mergeCells count="26">
    <mergeCell ref="AR2:AR3"/>
    <mergeCell ref="AF2:AH2"/>
    <mergeCell ref="AI2:AK2"/>
    <mergeCell ref="AL2:AN2"/>
    <mergeCell ref="AO2:AQ2"/>
    <mergeCell ref="R2:R3"/>
    <mergeCell ref="S2:S3"/>
    <mergeCell ref="T2:T3"/>
    <mergeCell ref="U2:U3"/>
    <mergeCell ref="V2:V3"/>
    <mergeCell ref="A2:C2"/>
    <mergeCell ref="AE2:AE3"/>
    <mergeCell ref="G2:I2"/>
    <mergeCell ref="J2:J3"/>
    <mergeCell ref="K2:K3"/>
    <mergeCell ref="M2:M3"/>
    <mergeCell ref="D2:F2"/>
    <mergeCell ref="Y2:AB2"/>
    <mergeCell ref="AC2:AD2"/>
    <mergeCell ref="N2:N3"/>
    <mergeCell ref="L2:L3"/>
    <mergeCell ref="X2:X3"/>
    <mergeCell ref="W2:W3"/>
    <mergeCell ref="Q2:Q3"/>
    <mergeCell ref="P2:P3"/>
    <mergeCell ref="O2:O3"/>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7"/>
  <sheetViews>
    <sheetView workbookViewId="0">
      <selection activeCell="C5" sqref="C5"/>
    </sheetView>
  </sheetViews>
  <sheetFormatPr defaultRowHeight="13.2"/>
  <sheetData>
    <row r="1" spans="1:1">
      <c r="A1" t="s">
        <v>22</v>
      </c>
    </row>
    <row r="2" spans="1:1">
      <c r="A2" t="s">
        <v>23</v>
      </c>
    </row>
    <row r="3" spans="1:1">
      <c r="A3" t="s">
        <v>24</v>
      </c>
    </row>
    <row r="4" spans="1:1">
      <c r="A4" t="s">
        <v>25</v>
      </c>
    </row>
    <row r="5" spans="1:1">
      <c r="A5" t="s">
        <v>26</v>
      </c>
    </row>
    <row r="6" spans="1:1">
      <c r="A6" t="s">
        <v>27</v>
      </c>
    </row>
    <row r="7" spans="1:1">
      <c r="A7" t="s">
        <v>28</v>
      </c>
    </row>
    <row r="8" spans="1:1">
      <c r="A8" t="s">
        <v>29</v>
      </c>
    </row>
    <row r="9" spans="1:1">
      <c r="A9" t="s">
        <v>30</v>
      </c>
    </row>
    <row r="10" spans="1:1">
      <c r="A10" t="s">
        <v>31</v>
      </c>
    </row>
    <row r="11" spans="1:1">
      <c r="A11" t="s">
        <v>32</v>
      </c>
    </row>
    <row r="12" spans="1:1">
      <c r="A12" t="s">
        <v>33</v>
      </c>
    </row>
    <row r="13" spans="1:1">
      <c r="A13" t="s">
        <v>34</v>
      </c>
    </row>
    <row r="14" spans="1:1">
      <c r="A14" t="s">
        <v>35</v>
      </c>
    </row>
    <row r="15" spans="1:1">
      <c r="A15" t="s">
        <v>36</v>
      </c>
    </row>
    <row r="16" spans="1:1">
      <c r="A16" t="s">
        <v>37</v>
      </c>
    </row>
    <row r="17" spans="1:1">
      <c r="A17" t="s">
        <v>38</v>
      </c>
    </row>
    <row r="18" spans="1:1">
      <c r="A18" t="s">
        <v>39</v>
      </c>
    </row>
    <row r="19" spans="1:1">
      <c r="A19" t="s">
        <v>40</v>
      </c>
    </row>
    <row r="20" spans="1:1">
      <c r="A20" t="s">
        <v>41</v>
      </c>
    </row>
    <row r="21" spans="1:1">
      <c r="A21" t="s">
        <v>42</v>
      </c>
    </row>
    <row r="22" spans="1:1">
      <c r="A22" t="s">
        <v>43</v>
      </c>
    </row>
    <row r="23" spans="1:1">
      <c r="A23" t="s">
        <v>44</v>
      </c>
    </row>
    <row r="24" spans="1:1">
      <c r="A24" t="s">
        <v>45</v>
      </c>
    </row>
    <row r="25" spans="1:1">
      <c r="A25" t="s">
        <v>46</v>
      </c>
    </row>
    <row r="26" spans="1:1">
      <c r="A26" t="s">
        <v>47</v>
      </c>
    </row>
    <row r="27" spans="1:1">
      <c r="A27" t="s">
        <v>48</v>
      </c>
    </row>
    <row r="28" spans="1:1">
      <c r="A28" t="s">
        <v>49</v>
      </c>
    </row>
    <row r="29" spans="1:1">
      <c r="A29" t="s">
        <v>50</v>
      </c>
    </row>
    <row r="30" spans="1:1">
      <c r="A30" t="s">
        <v>51</v>
      </c>
    </row>
    <row r="31" spans="1:1">
      <c r="A31" t="s">
        <v>52</v>
      </c>
    </row>
    <row r="32" spans="1:1">
      <c r="A32" t="s">
        <v>53</v>
      </c>
    </row>
    <row r="33" spans="1:1">
      <c r="A33" t="s">
        <v>54</v>
      </c>
    </row>
    <row r="34" spans="1:1">
      <c r="A34" t="s">
        <v>55</v>
      </c>
    </row>
    <row r="35" spans="1:1">
      <c r="A35" t="s">
        <v>56</v>
      </c>
    </row>
    <row r="36" spans="1:1">
      <c r="A36" t="s">
        <v>57</v>
      </c>
    </row>
    <row r="37" spans="1:1">
      <c r="A37" t="s">
        <v>58</v>
      </c>
    </row>
    <row r="38" spans="1:1">
      <c r="A38" t="s">
        <v>59</v>
      </c>
    </row>
    <row r="39" spans="1:1">
      <c r="A39" t="s">
        <v>60</v>
      </c>
    </row>
    <row r="40" spans="1:1">
      <c r="A40" t="s">
        <v>61</v>
      </c>
    </row>
    <row r="41" spans="1:1">
      <c r="A41" t="s">
        <v>62</v>
      </c>
    </row>
    <row r="42" spans="1:1">
      <c r="A42" t="s">
        <v>63</v>
      </c>
    </row>
    <row r="43" spans="1:1">
      <c r="A43" t="s">
        <v>64</v>
      </c>
    </row>
    <row r="44" spans="1:1">
      <c r="A44" t="s">
        <v>65</v>
      </c>
    </row>
    <row r="45" spans="1:1">
      <c r="A45" t="s">
        <v>66</v>
      </c>
    </row>
    <row r="46" spans="1:1">
      <c r="A46" t="s">
        <v>67</v>
      </c>
    </row>
    <row r="47" spans="1:1">
      <c r="A47" t="s">
        <v>68</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4" ma:contentTypeDescription="新しいドキュメントを作成します。" ma:contentTypeScope="" ma:versionID="dcbf02815bd9abcda6f22b94a9bee6ec">
  <xsd:schema xmlns:xsd="http://www.w3.org/2001/XMLSchema" xmlns:xs="http://www.w3.org/2001/XMLSchema" xmlns:p="http://schemas.microsoft.com/office/2006/metadata/properties" xmlns:ns2="fedbd109-94e1-4dab-9b5e-022f1758dbc5" targetNamespace="http://schemas.microsoft.com/office/2006/metadata/properties" ma:root="true" ma:fieldsID="aaab6f8b6ea9143ffc4049d325efb099" ns2:_="">
    <xsd:import namespace="fedbd109-94e1-4dab-9b5e-022f1758dbc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dbd109-94e1-4dab-9b5e-022f1758db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B0296B-6BE1-4BB5-9BB7-91A9F59D7D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dbd109-94e1-4dab-9b5e-022f1758db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4F3B57-CDBA-47A5-872B-770CBFD53492}">
  <ds:schemaRefs>
    <ds:schemaRef ds:uri="http://schemas.microsoft.com/office/2006/documentManagement/types"/>
    <ds:schemaRef ds:uri="http://www.w3.org/XML/1998/namespace"/>
    <ds:schemaRef ds:uri="fedbd109-94e1-4dab-9b5e-022f1758dbc5"/>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7CAD2F87-6684-4063-876D-8166B3C2296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基本情報シート</vt:lpstr>
      <vt:lpstr>補助額</vt:lpstr>
      <vt:lpstr>様式１-２１</vt:lpstr>
      <vt:lpstr>国）様式１-２１</vt:lpstr>
      <vt:lpstr>大阪府作業用</vt:lpstr>
      <vt:lpstr>Sheet1</vt:lpstr>
      <vt:lpstr>基本情報シート!Print_Area</vt:lpstr>
      <vt:lpstr>'国）様式１-２１'!Print_Area</vt:lpstr>
      <vt:lpstr>補助額!Print_Area</vt:lpstr>
      <vt:lpstr>'様式１-２１'!Print_Area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2025-04-10T04:24:16Z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