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5 豊能町○\"/>
    </mc:Choice>
  </mc:AlternateContent>
  <xr:revisionPtr revIDLastSave="0" documentId="13_ncr:1_{AAC2071E-66CB-442A-AB08-02AAF6BAA226}" xr6:coauthVersionLast="47" xr6:coauthVersionMax="47" xr10:uidLastSave="{00000000-0000-0000-0000-000000000000}"/>
  <workbookProtection workbookAlgorithmName="SHA-512" workbookHashValue="nesdgGMLMtH1BFC+Ix/lclEgy08jlStAY44PLnanQJpq6UJnd8kfvN5mWuERa4zH931wEd7kHJ5zn2QY+vEwbA==" workbookSaltValue="oIuTqpz1U1sIlvGx16WOpQ=="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W10" i="4"/>
  <c r="I10" i="4"/>
  <c r="AL8" i="4"/>
  <c r="P8" i="4"/>
  <c r="I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<sst xmlns="http://schemas.openxmlformats.org/spreadsheetml/2006/main" count="247" uniqueCount="121">
  <si>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</si>
  <si>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</si>
  <si>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</si>
  <si>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</si>
  <si>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</si>
  <si>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</si>
  <si>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</si>
  <si>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</si>
  <si>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</si>
  <si>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</si>
  <si>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</si>
  <si>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</si>
  <si>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</si>
  <si>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</si>
  <si>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</si>
  <si>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</si>
  <si>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</si>
  <si>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</si>
  <si>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</si>
  <si>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</si>
  <si>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</si>
  <si>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</si>
  <si>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</si>
  <si>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</si>
  <si>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</si>
  <si>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</si>
  <si>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</si>
  <si>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</si>
  <si>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</si>
  <si>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</si>
  <si>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</si>
  <si>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</si>
  <si>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</si>
  <si>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</si>
  <si>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</si>
  <si>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</si>
  <si>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</si>
  <si>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</si>
  <si>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</si>
  <si>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</si>
  <si>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</si>
  <si>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</si>
  <si>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</si>
  <si>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</si>
  <si>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</si>
  <si>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</si>
  <si>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</si>
  <si>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</si>
  <si>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</si>
  <si>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</si>
  <si>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</si>
  <si>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</si>
  <si>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</si>
  <si>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</si>
  <si>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</si>
  <si>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</si>
  <si>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</si>
  <si>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</si>
  <si>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</si>
  <si>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</si>
  <si>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</si>
  <si>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</si>
  <si>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</si>
  <si>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</si>
  <si>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</si>
  <si>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</si>
  <si>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</si>
  <si>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</si>
  <si>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</si>
  <si>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</si>
  <si>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</si>
  <si>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</si>
  <si>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</si>
  <si>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</si>
  <si>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</si>
  <si>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</si>
  <si>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</si>
  <si>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</si>
  <si>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</si>
  <si>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</si>
  <si>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</si>
  <si>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</si>
  <si>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</si>
  <si>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</si>
  <si>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</si>
  <si>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</si>
  <si>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</si>
  <si>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</si>
  <si>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</si>
  <si>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</si>
  <si>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</si>
  <si>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</si>
  <si>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</si>
  <si>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</si>
  <si>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</si>
  <si>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</si>
  <si>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</si>
  <si>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</si>
  <si>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</si>
  <si>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</si>
  <si>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</si>
  <si>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</si>
  <si>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</si>
  <si>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</si>
  <si>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</si>
  <si>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</si>
  <si>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</si>
  <si>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</si>
  <si>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</si>
  <si>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</si>
  <si>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</si>
  <si>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</si>
  <si>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</si>
  <si>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</si>
  <si>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</si>
  <si>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</si>
  <si>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</si>
  <si>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</si>
  <si>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浄化槽が設置されてから約20年であるため、耐用年数等を考慮すれば大規模な修繕の実施は当分の間ない。
　このため、現在のところ、損傷部の修繕等の維持管理を実施している。</t>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</si>
  <si>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施設利用率が類似団体平均値と比較して低くなっているのは、過疎化等に伴う人口減少により、処理能力水量が処理水量を上回っている状況にあるからである。
　なお、水洗化率は100％になっており、新たに浄化槽を整備することはない。</t>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</si>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</sst>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C-4D4D-A8A4-CE6D86135B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0C-4D4D-A8A4-CE6D86135B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34.479999999999997</c:v>
                </c:pt>
                <c:pt idx="1">
                  <c:v>34.479999999999997</c:v>
                </c:pt>
                <c:pt idx="2">
                  <c:v>34.479999999999997</c:v>
                </c:pt>
                <c:pt idx="3">
                  <c:v>34.479999999999997</c:v>
                </c:pt>
                <c:pt idx="4">
                  <c:v>34.479999999999997</c:v>
                </c:pt>
              </c:numCache>
            </c:numRef>
          </c:val>
          <c:extLst>
            <c:ext xmlns:c16="http://schemas.microsoft.com/office/drawing/2014/chart" uri="{C3380CC4-5D6E-409C-BE32-E72D297353CC}">
              <c16:uniqueId val="{00000000-FC79-4D56-956C-C5E9AF0289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FC79-4D56-956C-C5E9AF0289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15-4EE7-B522-AB69B2556B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1D15-4EE7-B522-AB69B2556B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88.34</c:v>
                </c:pt>
                <c:pt idx="1">
                  <c:v>87.63</c:v>
                </c:pt>
                <c:pt idx="2">
                  <c:v>87.5</c:v>
                </c:pt>
                <c:pt idx="3">
                  <c:v>87.04</c:v>
                </c:pt>
                <c:pt idx="4">
                  <c:v>87.05</c:v>
                </c:pt>
              </c:numCache>
            </c:numRef>
          </c:val>
          <c:extLst>
            <c:ext xmlns:c16="http://schemas.microsoft.com/office/drawing/2014/chart" uri="{C3380CC4-5D6E-409C-BE32-E72D297353CC}">
              <c16:uniqueId val="{00000000-3DF3-4E62-A2F5-041E0D111E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3-4E62-A2F5-041E0D111E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3-483D-876B-A3FB7F8294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3-483D-876B-A3FB7F8294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2-4045-988D-7F9C2E9881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2-4045-988D-7F9C2E9881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C-46D7-B111-AC70363B6A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C-46D7-B111-AC70363B6A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E-4717-8BF8-198EAE05D0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E-4717-8BF8-198EAE05D0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2766.27</c:v>
                </c:pt>
                <c:pt idx="1">
                  <c:v>2606.2600000000002</c:v>
                </c:pt>
                <c:pt idx="2">
                  <c:v>2400.54</c:v>
                </c:pt>
                <c:pt idx="3">
                  <c:v>2154.11</c:v>
                </c:pt>
                <c:pt idx="4">
                  <c:v>1896.74</c:v>
                </c:pt>
              </c:numCache>
            </c:numRef>
          </c:val>
          <c:extLst>
            <c:ext xmlns:c16="http://schemas.microsoft.com/office/drawing/2014/chart" uri="{C3380CC4-5D6E-409C-BE32-E72D297353CC}">
              <c16:uniqueId val="{00000000-6067-45DD-A74B-E63CE49457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6067-45DD-A74B-E63CE49457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21.07</c:v>
                </c:pt>
                <c:pt idx="1">
                  <c:v>21.63</c:v>
                </c:pt>
                <c:pt idx="2">
                  <c:v>20.99</c:v>
                </c:pt>
                <c:pt idx="3">
                  <c:v>21.37</c:v>
                </c:pt>
                <c:pt idx="4">
                  <c:v>20.65</c:v>
                </c:pt>
              </c:numCache>
            </c:numRef>
          </c:val>
          <c:extLst>
            <c:ext xmlns:c16="http://schemas.microsoft.com/office/drawing/2014/chart" uri="{C3380CC4-5D6E-409C-BE32-E72D297353CC}">
              <c16:uniqueId val="{00000000-BF35-4467-B7BF-27C96E7A86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BF35-4467-B7BF-27C96E7A86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772.32</c:v>
                </c:pt>
                <c:pt idx="1">
                  <c:v>752.26</c:v>
                </c:pt>
                <c:pt idx="2">
                  <c:v>707.79</c:v>
                </c:pt>
                <c:pt idx="3">
                  <c:v>715.54</c:v>
                </c:pt>
                <c:pt idx="4">
                  <c:v>743.51</c:v>
                </c:pt>
              </c:numCache>
            </c:numRef>
          </c:val>
          <c:extLst>
            <c:ext xmlns:c16="http://schemas.microsoft.com/office/drawing/2014/chart" uri="{C3380CC4-5D6E-409C-BE32-E72D297353CC}">
              <c16:uniqueId val="{00000000-F780-401F-B73A-5743A53A54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F780-401F-B73A-5743A53A54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2" zoomScaleNormal="100" workbookViewId="0">
      <selection activeCell="BN83" sqref="BN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豊能町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18526</v>
      </c>
      <c r="AM8" s="46"/>
      <c r="AN8" s="46"/>
      <c r="AO8" s="46"/>
      <c r="AP8" s="46"/>
      <c r="AQ8" s="46"/>
      <c r="AR8" s="46"/>
      <c r="AS8" s="46"/>
      <c r="AT8" s="45">
        <f>データ!T6</f>
        <v>34.340000000000003</v>
      </c>
      <c r="AU8" s="45"/>
      <c r="AV8" s="45"/>
      <c r="AW8" s="45"/>
      <c r="AX8" s="45"/>
      <c r="AY8" s="45"/>
      <c r="AZ8" s="45"/>
      <c r="BA8" s="45"/>
      <c r="BB8" s="45">
        <f>データ!U6</f>
        <v>539.49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0.7</v>
      </c>
      <c r="Q10" s="45"/>
      <c r="R10" s="45"/>
      <c r="S10" s="45"/>
      <c r="T10" s="45"/>
      <c r="U10" s="45"/>
      <c r="V10" s="45"/>
      <c r="W10" s="45">
        <f>データ!Q6</f>
        <v>100</v>
      </c>
      <c r="X10" s="45"/>
      <c r="Y10" s="45"/>
      <c r="Z10" s="45"/>
      <c r="AA10" s="45"/>
      <c r="AB10" s="45"/>
      <c r="AC10" s="45"/>
      <c r="AD10" s="46">
        <f>データ!R6</f>
        <v>3000</v>
      </c>
      <c r="AE10" s="46"/>
      <c r="AF10" s="46"/>
      <c r="AG10" s="46"/>
      <c r="AH10" s="46"/>
      <c r="AI10" s="46"/>
      <c r="AJ10" s="46"/>
      <c r="AK10" s="2"/>
      <c r="AL10" s="46">
        <f>データ!V6</f>
        <v>129</v>
      </c>
      <c r="AM10" s="46"/>
      <c r="AN10" s="46"/>
      <c r="AO10" s="46"/>
      <c r="AP10" s="46"/>
      <c r="AQ10" s="46"/>
      <c r="AR10" s="46"/>
      <c r="AS10" s="46"/>
      <c r="AT10" s="45">
        <f>データ!W6</f>
        <v>0.27</v>
      </c>
      <c r="AU10" s="45"/>
      <c r="AV10" s="45"/>
      <c r="AW10" s="45"/>
      <c r="AX10" s="45"/>
      <c r="AY10" s="45"/>
      <c r="AZ10" s="45"/>
      <c r="BA10" s="45"/>
      <c r="BB10" s="45">
        <f>データ!X6</f>
        <v>477.78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wrAH2w4cwaAdEvsXHJgW/MVAFvIUrktPByIi2GxoaZFIb40gRye2+H9JF0dgVgJqhp1qfsFgitFxSGZppcy+9A==" saltValue="6tpoiSJ1tGL9NNrWT1jy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273210</v>
      </c>
      <c r="D6" s="19">
        <f t="shared" si="3"/>
        <v>47</v>
      </c>
      <c r="E6" s="19">
        <f t="shared" si="3"/>
        <v>18</v>
      </c>
      <c r="F6" s="19">
        <f t="shared" si="3"/>
        <v>1</v>
      </c>
      <c r="G6" s="19">
        <f t="shared" si="3"/>
        <v>0</v>
      </c>
      <c r="H6" s="19" t="str">
        <f t="shared" si="3"/>
        <v>大阪府　豊能町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0.7</v>
      </c>
      <c r="Q6" s="20">
        <f t="shared" si="3"/>
        <v>100</v>
      </c>
      <c r="R6" s="20">
        <f t="shared" si="3"/>
        <v>3000</v>
      </c>
      <c r="S6" s="20">
        <f t="shared" si="3"/>
        <v>18526</v>
      </c>
      <c r="T6" s="20">
        <f t="shared" si="3"/>
        <v>34.340000000000003</v>
      </c>
      <c r="U6" s="20">
        <f t="shared" si="3"/>
        <v>539.49</v>
      </c>
      <c r="V6" s="20">
        <f t="shared" si="3"/>
        <v>129</v>
      </c>
      <c r="W6" s="20">
        <f t="shared" si="3"/>
        <v>0.27</v>
      </c>
      <c r="X6" s="20">
        <f t="shared" si="3"/>
        <v>477.78</v>
      </c>
      <c r="Y6" s="21">
        <f>IF(Y7="",NA(),Y7)</f>
        <v>88.34</v>
      </c>
      <c r="Z6" s="21">
        <f t="shared" ref="Z6:AH6" si="4">IF(Z7="",NA(),Z7)</f>
        <v>87.63</v>
      </c>
      <c r="AA6" s="21">
        <f t="shared" si="4"/>
        <v>87.5</v>
      </c>
      <c r="AB6" s="21">
        <f t="shared" si="4"/>
        <v>87.04</v>
      </c>
      <c r="AC6" s="21">
        <f t="shared" si="4"/>
        <v>87.05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2766.27</v>
      </c>
      <c r="BG6" s="21">
        <f t="shared" ref="BG6:BO6" si="7">IF(BG7="",NA(),BG7)</f>
        <v>2606.2600000000002</v>
      </c>
      <c r="BH6" s="21">
        <f t="shared" si="7"/>
        <v>2400.54</v>
      </c>
      <c r="BI6" s="21">
        <f t="shared" si="7"/>
        <v>2154.11</v>
      </c>
      <c r="BJ6" s="21">
        <f t="shared" si="7"/>
        <v>1896.74</v>
      </c>
      <c r="BK6" s="21">
        <f t="shared" si="7"/>
        <v>855.65</v>
      </c>
      <c r="BL6" s="21">
        <f t="shared" si="7"/>
        <v>862.99</v>
      </c>
      <c r="BM6" s="21">
        <f t="shared" si="7"/>
        <v>782.91</v>
      </c>
      <c r="BN6" s="21">
        <f t="shared" si="7"/>
        <v>783.21</v>
      </c>
      <c r="BO6" s="21">
        <f t="shared" si="7"/>
        <v>902.04</v>
      </c>
      <c r="BP6" s="20" t="str">
        <f>IF(BP7="","",IF(BP7="-","【-】","【"&amp;SUBSTITUTE(TEXT(BP7,"#,##0.00"),"-","△")&amp;"】"))</f>
        <v>【881.57】</v>
      </c>
      <c r="BQ6" s="21">
        <f>IF(BQ7="",NA(),BQ7)</f>
        <v>21.07</v>
      </c>
      <c r="BR6" s="21">
        <f t="shared" ref="BR6:BZ6" si="8">IF(BR7="",NA(),BR7)</f>
        <v>21.63</v>
      </c>
      <c r="BS6" s="21">
        <f t="shared" si="8"/>
        <v>20.99</v>
      </c>
      <c r="BT6" s="21">
        <f t="shared" si="8"/>
        <v>21.37</v>
      </c>
      <c r="BU6" s="21">
        <f t="shared" si="8"/>
        <v>20.65</v>
      </c>
      <c r="BV6" s="21">
        <f t="shared" si="8"/>
        <v>52.23</v>
      </c>
      <c r="BW6" s="21">
        <f t="shared" si="8"/>
        <v>50.06</v>
      </c>
      <c r="BX6" s="21">
        <f t="shared" si="8"/>
        <v>49.38</v>
      </c>
      <c r="BY6" s="21">
        <f t="shared" si="8"/>
        <v>48.53</v>
      </c>
      <c r="BZ6" s="21">
        <f t="shared" si="8"/>
        <v>46.11</v>
      </c>
      <c r="CA6" s="20" t="str">
        <f>IF(CA7="","",IF(CA7="-","【-】","【"&amp;SUBSTITUTE(TEXT(CA7,"#,##0.00"),"-","△")&amp;"】"))</f>
        <v>【46.46】</v>
      </c>
      <c r="CB6" s="21">
        <f>IF(CB7="",NA(),CB7)</f>
        <v>772.32</v>
      </c>
      <c r="CC6" s="21">
        <f t="shared" ref="CC6:CK6" si="9">IF(CC7="",NA(),CC7)</f>
        <v>752.26</v>
      </c>
      <c r="CD6" s="21">
        <f t="shared" si="9"/>
        <v>707.79</v>
      </c>
      <c r="CE6" s="21">
        <f t="shared" si="9"/>
        <v>715.54</v>
      </c>
      <c r="CF6" s="21">
        <f t="shared" si="9"/>
        <v>743.51</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34.479999999999997</v>
      </c>
      <c r="CN6" s="21">
        <f t="shared" ref="CN6:CV6" si="10">IF(CN7="",NA(),CN7)</f>
        <v>34.479999999999997</v>
      </c>
      <c r="CO6" s="21">
        <f t="shared" si="10"/>
        <v>34.479999999999997</v>
      </c>
      <c r="CP6" s="21">
        <f t="shared" si="10"/>
        <v>34.479999999999997</v>
      </c>
      <c r="CQ6" s="21">
        <f t="shared" si="10"/>
        <v>34.479999999999997</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273210</v>
      </c>
      <c r="D7" s="23">
        <v>47</v>
      </c>
      <c r="E7" s="23">
        <v>18</v>
      </c>
      <c r="F7" s="23">
        <v>1</v>
      </c>
      <c r="G7" s="23">
        <v>0</v>
      </c>
      <c r="H7" s="23" t="s">
        <v>98</v>
      </c>
      <c r="I7" s="23" t="s">
        <v>99</v>
      </c>
      <c r="J7" s="23" t="s">
        <v>100</v>
      </c>
      <c r="K7" s="23" t="s">
        <v>101</v>
      </c>
      <c r="L7" s="23" t="s">
        <v>102</v>
      </c>
      <c r="M7" s="23" t="s">
        <v>103</v>
      </c>
      <c r="N7" s="24" t="s">
        <v>104</v>
      </c>
      <c r="O7" s="24" t="s">
        <v>105</v>
      </c>
      <c r="P7" s="24">
        <v>0.7</v>
      </c>
      <c r="Q7" s="24">
        <v>100</v>
      </c>
      <c r="R7" s="24">
        <v>3000</v>
      </c>
      <c r="S7" s="24">
        <v>18526</v>
      </c>
      <c r="T7" s="24">
        <v>34.340000000000003</v>
      </c>
      <c r="U7" s="24">
        <v>539.49</v>
      </c>
      <c r="V7" s="24">
        <v>129</v>
      </c>
      <c r="W7" s="24">
        <v>0.27</v>
      </c>
      <c r="X7" s="24">
        <v>477.78</v>
      </c>
      <c r="Y7" s="24">
        <v>88.34</v>
      </c>
      <c r="Z7" s="24">
        <v>87.63</v>
      </c>
      <c r="AA7" s="24">
        <v>87.5</v>
      </c>
      <c r="AB7" s="24">
        <v>87.04</v>
      </c>
      <c r="AC7" s="24">
        <v>87.05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2766.27</v>
      </c>
      <c r="BG7" s="24">
        <v>2606.2600000000002</v>
      </c>
      <c r="BH7" s="24">
        <v>2400.54</v>
      </c>
      <c r="BI7" s="24">
        <v>2154.11</v>
      </c>
      <c r="BJ7" s="24">
        <v>1896.74</v>
      </c>
      <c r="BK7" s="24">
        <v>855.65</v>
      </c>
      <c r="BL7" s="24">
        <v>862.99</v>
      </c>
      <c r="BM7" s="24">
        <v>782.91</v>
      </c>
      <c r="BN7" s="24">
        <v>783.21</v>
      </c>
      <c r="BO7" s="24">
        <v>902.04</v>
      </c>
      <c r="BP7" s="24">
        <v>881.57</v>
      </c>
      <c r="BQ7" s="24">
        <v>21.07</v>
      </c>
      <c r="BR7" s="24">
        <v>21.63</v>
      </c>
      <c r="BS7" s="24">
        <v>20.99</v>
      </c>
      <c r="BT7" s="24">
        <v>21.37</v>
      </c>
      <c r="BU7" s="24">
        <v>20.65</v>
      </c>
      <c r="BV7" s="24">
        <v>52.23</v>
      </c>
      <c r="BW7" s="24">
        <v>50.06</v>
      </c>
      <c r="BX7" s="24">
        <v>49.38</v>
      </c>
      <c r="BY7" s="24">
        <v>48.53</v>
      </c>
      <c r="BZ7" s="24">
        <v>46.11</v>
      </c>
      <c r="CA7" s="24">
        <v>46.46</v>
      </c>
      <c r="CB7" s="24">
        <v>772.32</v>
      </c>
      <c r="CC7" s="24">
        <v>752.26</v>
      </c>
      <c r="CD7" s="24">
        <v>707.79</v>
      </c>
      <c r="CE7" s="24">
        <v>715.54</v>
      </c>
      <c r="CF7" s="24">
        <v>743.51</v>
      </c>
      <c r="CG7" s="24">
        <v>294.05</v>
      </c>
      <c r="CH7" s="24">
        <v>309.22000000000003</v>
      </c>
      <c r="CI7" s="24">
        <v>316.97000000000003</v>
      </c>
      <c r="CJ7" s="24">
        <v>326.17</v>
      </c>
      <c r="CK7" s="24">
        <v>336.93</v>
      </c>
      <c r="CL7" s="24">
        <v>339.86</v>
      </c>
      <c r="CM7" s="24">
        <v>34.479999999999997</v>
      </c>
      <c r="CN7" s="24">
        <v>34.479999999999997</v>
      </c>
      <c r="CO7" s="24">
        <v>34.479999999999997</v>
      </c>
      <c r="CP7" s="24">
        <v>34.479999999999997</v>
      </c>
      <c r="CQ7" s="24">
        <v>34.479999999999997</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阪上夏希</cp:lastModifiedBy>
  <dcterms:created xsi:type="dcterms:W3CDTF">2023-12-12T03:02:06Z</dcterms:created>
  <dcterms:modified xsi:type="dcterms:W3CDTF">2024-02-19T01:30:52Z</dcterms:modified>
  <cp:category/>
</cp:coreProperties>
</file>