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7_アップロード　大浦作業中\02_アップロードデータ（分析表）\01-2_アップ前準備\"/>
    </mc:Choice>
  </mc:AlternateContent>
  <xr:revisionPtr revIDLastSave="0" documentId="13_ncr:1_{C8F11AF7-0251-479C-94FA-7B5FDB28BCC3}" xr6:coauthVersionLast="47" xr6:coauthVersionMax="47" xr10:uidLastSave="{00000000-0000-0000-0000-000000000000}"/>
  <workbookProtection workbookAlgorithmName="SHA-512" workbookHashValue="YWR7RBGnh9plgEpiMbBflUtLULQ5jaBLYPrpOxgy4kSu9DeCvXQlH2cfFVDKh6Gkt1Dky10vlaR/fsZL9786sg==" workbookSaltValue="31FH1GpSmLCL7K9KNcztiA=="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AL8" i="4" s="1"/>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W10" i="4"/>
  <c r="P10" i="4"/>
  <c r="I10" i="4"/>
  <c r="BB8" i="4"/>
  <c r="AT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<sst xmlns="http://schemas.openxmlformats.org/spreadsheetml/2006/main" count="228" uniqueCount="114">
  <si>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</si>
  <si>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</si>
  <si>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</si>
  <si>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</si>
  <si>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</si>
  <si>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</si>
  <si>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</si>
  <si>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</si>
  <si>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</si>
  <si>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</si>
  <si>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</si>
  <si>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</si>
  <si>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</si>
  <si>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</si>
  <si>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</si>
  <si>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</si>
  <si>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</si>
  <si>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</si>
  <si>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</si>
  <si>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</si>
  <si>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</si>
  <si>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</si>
  <si>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</si>
  <si>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</si>
  <si>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</si>
  <si>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</si>
  <si>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</si>
  <si>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</si>
  <si>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</si>
  <si>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</si>
  <si>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</si>
  <si>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</si>
  <si>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</si>
  <si>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</si>
  <si>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</si>
  <si>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</si>
  <si>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</si>
  <si>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</si>
  <si>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</si>
  <si>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</si>
  <si>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</si>
  <si>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</si>
  <si>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</si>
  <si>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</si>
  <si>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</si>
  <si>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</si>
  <si>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</si>
  <si>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</si>
  <si>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</si>
  <si>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</si>
  <si>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</si>
  <si>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</si>
  <si>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</si>
  <si>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</si>
  <si>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</si>
  <si>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</si>
  <si>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</si>
  <si>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</si>
  <si>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</si>
  <si>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</si>
  <si>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</si>
  <si>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</si>
  <si>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</si>
  <si>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</si>
  <si>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</si>
  <si>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</si>
  <si>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</si>
  <si>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</si>
  <si>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</si>
  <si>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</si>
  <si>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</si>
  <si>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</si>
  <si>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</si>
  <si>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</si>
  <si>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</si>
  <si>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</si>
  <si>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</si>
  <si>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</si>
  <si>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</si>
  <si>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</si>
  <si>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</si>
  <si>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</si>
  <si>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</si>
  <si>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</si>
  <si>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</si>
  <si>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</si>
  <si>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</si>
  <si>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</si>
  <si>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</si>
  <si>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</si>
  <si>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</si>
  <si>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</si>
  <si>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</si>
  <si>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島本町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</si>
  <si>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</si>
  <si>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</si>
  <si>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</si>
  <si>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</si>
  <si>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</si>
  <si>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</si>
  <si>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</si>
  <si>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</si>
  <si>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</si>
  <si>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</si>
  <si>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</si>
  <si>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</si>
  <si>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</si>
  <si>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</si>
  <si>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</si>
  <si>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</si>
  <si>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</si>
  <si>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面では、類似団体平均値との比較から、現時点では一定の健全性・効率性を確保できていますが、給水収益の横ばい傾向が依然として続いていることから、今後必要とされる水道施設の更新や耐震化の実施状況によっては、将来的には厳しい経営環境に直面することが予想されます。
　このため、水道施設の更新等に際しては、水道事業財政計画（計画期間：令和4年度～令和7年度）との整合を図りつつ、収益規模など直近の経営状況を十分に勘案したうえで取り組むこととし、今後も安定的にサービスを提供し続けることができるよう、徹底した経営の健全化・効率化に努めます。
　また、喫緊の課題である管路の更新等については、水道管路更新計画及び実施計画に基づき、非耐震管や布設後50年以上が経過した管路を最優先に整備を進めます。
　なお、本町水道事業の将来像とその実現のための施策目標や施策方針をまとめた「島本町水道事業ビジョン」を令和2年度に策定したところであり、今後、各種計画との整合を図りながら、毎年度の進捗管理を行うとともに、定期的な検証・見直しを行い、着実に水道事業ビジョンを推進します。</t>
    <phoneticPr fontId="4"/>
  </si>
  <si>
    <t>　①経常収支比率は、類似団体平均値をわずかに下回ったものの、望ましいとされている100%以上を維持しています。なお、本年度は、経常収益のうち給水収益がほぼ横ばいで推移したものの、退職手当に係る一般会計繰入金が減となったことに加え、経常費用では浄水場曝気塔撤去費や施設電気代、また固定資産除却費が増となったことにより、前年度比で19.26ポイントの減となっています。
　②累積欠損金比率はゼロで推移しており、経営の健全性は確保できています。
　③流動比率は、類似団体平均値を上回る水準を維持しており、短期的な債務に対する支払い能力は確保できています。なお、本年度は、建設改良費に係る未払金が増となったことにより、前年度比で131.26ポイントの減となっています。
　④企業債残高対給水収益比率は、地方債発行の抑制に努めていることから、類似団体平均値と比較して極めて低い水準を維持しています。
　⑤料金回収率は、類似団体平均値を上回る水準を維持しているものの、望ましいとされている100%ラインをわずかに下回りました。これは、浄水場曝気塔撤去費や施設電気代、また固定資産除却費が増となったことに伴う給水原価の増（前年度比25.06円増）によるものであり、前年度比で16.58ポイントの減となっています。
　⑥給水原価は、有収水量がほぼ横ばいで推移したものの、浄水場曝気塔撤去費や施設電気代、また固定資産除却費が増となったことから、前年度比で25.06円の増となっています。
　⑦施設利用率は、類似団体平均値を12ポイント～28ポイント上回る高い水準を維持しており、適切な施設規模による効率的な運営ができています。
　⑧有収率は、定期的な漏水調査と漏水箇所の適宜修繕等により、類似団体平均値を8ポイント～9ポイント上回る水準を維持しています。</t>
    <rPh sb="623" eb="624">
      <t>エン</t>
    </rPh>
    <phoneticPr fontId="4"/>
  </si>
  <si>
    <t>　②管路経年化率は、昭和34年の供用開始期に布設した管路が比較的多く残っていることから、類似団体平均値を13ポイント～22ポイント上回る高い水準で推移しているものの、その差は年々縮小してきており、また、定期的な漏水調査と漏水箇所の適宜修繕等により、現時点では良好な給水を確保できています。
　なお、平成25年度に策定した水道管路更新計画（計画期間：平成26年度～令和5年度）及び実施計画（計画期間：令和3年度～令和5年度）に基づき、管路の更新や耐震化を実施しています。
　③管路更新率は、下水道事業における整備箇所等を勘案したうえで、より効率的な事業実施が可能となるよう計画期間内での事業実施時期等の見直しを行っていることから、各年度における数値の変動は比較的大きくなる傾向があります。なお、本年度は、配水管布設替工事に係る施工延長が増加したことにより、前年度比で0.08ポイントの増とな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</si>
</sst>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0.31</c:v>
                </c:pt>
                <c:pt idx="1">
                  <c:v>0.88</c:v>
                </c:pt>
                <c:pt idx="2">
                  <c:v>1.56</c:v>
                </c:pt>
                <c:pt idx="3">
                  <c:v>1.1299999999999999</c:v>
                </c:pt>
                <c:pt idx="4">
                  <c:v>1.21</c:v>
                </c:pt>
              </c:numCache>
            </c:numRef>
          </c:val>
          <c:extLst>
            <c:ext xmlns:c16="http://schemas.microsoft.com/office/drawing/2014/chart" uri="{C3380CC4-5D6E-409C-BE32-E72D297353CC}">
              <c16:uniqueId val="{00000000-B204-4B93-8443-6DB777CC10A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B204-4B93-8443-6DB777CC10A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72.47</c:v>
                </c:pt>
                <c:pt idx="1">
                  <c:v>73.42</c:v>
                </c:pt>
                <c:pt idx="2">
                  <c:v>89.09</c:v>
                </c:pt>
                <c:pt idx="3">
                  <c:v>88.56</c:v>
                </c:pt>
                <c:pt idx="4">
                  <c:v>88.42</c:v>
                </c:pt>
              </c:numCache>
            </c:numRef>
          </c:val>
          <c:extLst>
            <c:ext xmlns:c16="http://schemas.microsoft.com/office/drawing/2014/chart" uri="{C3380CC4-5D6E-409C-BE32-E72D297353CC}">
              <c16:uniqueId val="{00000000-EC06-4247-9C89-AEC93950614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EC06-4247-9C89-AEC93950614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94.71</c:v>
                </c:pt>
                <c:pt idx="1">
                  <c:v>94.38</c:v>
                </c:pt>
                <c:pt idx="2">
                  <c:v>94.01</c:v>
                </c:pt>
                <c:pt idx="3">
                  <c:v>93.88</c:v>
                </c:pt>
                <c:pt idx="4">
                  <c:v>92.5</c:v>
                </c:pt>
              </c:numCache>
            </c:numRef>
          </c:val>
          <c:extLst>
            <c:ext xmlns:c16="http://schemas.microsoft.com/office/drawing/2014/chart" uri="{C3380CC4-5D6E-409C-BE32-E72D297353CC}">
              <c16:uniqueId val="{00000000-183E-4E00-B50E-18878E23A0E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183E-4E00-B50E-18878E23A0E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127.17</c:v>
                </c:pt>
                <c:pt idx="1">
                  <c:v>114.19</c:v>
                </c:pt>
                <c:pt idx="2">
                  <c:v>116.74</c:v>
                </c:pt>
                <c:pt idx="3">
                  <c:v>121.51</c:v>
                </c:pt>
                <c:pt idx="4">
                  <c:v>102.25</c:v>
                </c:pt>
              </c:numCache>
            </c:numRef>
          </c:val>
          <c:extLst>
            <c:ext xmlns:c16="http://schemas.microsoft.com/office/drawing/2014/chart" uri="{C3380CC4-5D6E-409C-BE32-E72D297353CC}">
              <c16:uniqueId val="{00000000-F2D7-4320-B2B7-6ED13AE828F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F2D7-4320-B2B7-6ED13AE828F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50.32</c:v>
                </c:pt>
                <c:pt idx="1">
                  <c:v>49.78</c:v>
                </c:pt>
                <c:pt idx="2">
                  <c:v>50.17</c:v>
                </c:pt>
                <c:pt idx="3">
                  <c:v>51.34</c:v>
                </c:pt>
                <c:pt idx="4">
                  <c:v>51.08</c:v>
                </c:pt>
              </c:numCache>
            </c:numRef>
          </c:val>
          <c:extLst>
            <c:ext xmlns:c16="http://schemas.microsoft.com/office/drawing/2014/chart" uri="{C3380CC4-5D6E-409C-BE32-E72D297353CC}">
              <c16:uniqueId val="{00000000-FFF5-4101-AF31-8200948DCA6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FFF5-4101-AF31-8200948DCA6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37.619999999999997</c:v>
                </c:pt>
                <c:pt idx="1">
                  <c:v>37.22</c:v>
                </c:pt>
                <c:pt idx="2">
                  <c:v>36.1</c:v>
                </c:pt>
                <c:pt idx="3">
                  <c:v>35.9</c:v>
                </c:pt>
                <c:pt idx="4">
                  <c:v>35.090000000000003</c:v>
                </c:pt>
              </c:numCache>
            </c:numRef>
          </c:val>
          <c:extLst>
            <c:ext xmlns:c16="http://schemas.microsoft.com/office/drawing/2014/chart" uri="{C3380CC4-5D6E-409C-BE32-E72D297353CC}">
              <c16:uniqueId val="{00000000-C034-4B50-BDCD-AB96CF20B93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C034-4B50-BDCD-AB96CF20B93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27-41EB-AA8F-A647E56F8ED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B727-41EB-AA8F-A647E56F8ED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742.86</c:v>
                </c:pt>
                <c:pt idx="1">
                  <c:v>427.71</c:v>
                </c:pt>
                <c:pt idx="2">
                  <c:v>488.33</c:v>
                </c:pt>
                <c:pt idx="3">
                  <c:v>715.97</c:v>
                </c:pt>
                <c:pt idx="4">
                  <c:v>584.71</c:v>
                </c:pt>
              </c:numCache>
            </c:numRef>
          </c:val>
          <c:extLst>
            <c:ext xmlns:c16="http://schemas.microsoft.com/office/drawing/2014/chart" uri="{C3380CC4-5D6E-409C-BE32-E72D297353CC}">
              <c16:uniqueId val="{00000000-9AB4-4E07-B10E-64489D3402F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9AB4-4E07-B10E-64489D3402F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78.77</c:v>
                </c:pt>
                <c:pt idx="1">
                  <c:v>75.59</c:v>
                </c:pt>
                <c:pt idx="2">
                  <c:v>73.81</c:v>
                </c:pt>
                <c:pt idx="3">
                  <c:v>67.66</c:v>
                </c:pt>
                <c:pt idx="4">
                  <c:v>64.95</c:v>
                </c:pt>
              </c:numCache>
            </c:numRef>
          </c:val>
          <c:extLst>
            <c:ext xmlns:c16="http://schemas.microsoft.com/office/drawing/2014/chart" uri="{C3380CC4-5D6E-409C-BE32-E72D297353CC}">
              <c16:uniqueId val="{00000000-5497-4812-AC53-98501BAC285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5497-4812-AC53-98501BAC285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104.54</c:v>
                </c:pt>
                <c:pt idx="1">
                  <c:v>108.74</c:v>
                </c:pt>
                <c:pt idx="2">
                  <c:v>105.87</c:v>
                </c:pt>
                <c:pt idx="3">
                  <c:v>113.65</c:v>
                </c:pt>
                <c:pt idx="4">
                  <c:v>97.07</c:v>
                </c:pt>
              </c:numCache>
            </c:numRef>
          </c:val>
          <c:extLst>
            <c:ext xmlns:c16="http://schemas.microsoft.com/office/drawing/2014/chart" uri="{C3380CC4-5D6E-409C-BE32-E72D297353CC}">
              <c16:uniqueId val="{00000000-E3EA-4A71-B3AB-3B746299ABE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E3EA-4A71-B3AB-3B746299ABE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155.41999999999999</c:v>
                </c:pt>
                <c:pt idx="1">
                  <c:v>147.57</c:v>
                </c:pt>
                <c:pt idx="2">
                  <c:v>143.56</c:v>
                </c:pt>
                <c:pt idx="3">
                  <c:v>140.19999999999999</c:v>
                </c:pt>
                <c:pt idx="4">
                  <c:v>165.26</c:v>
                </c:pt>
              </c:numCache>
            </c:numRef>
          </c:val>
          <c:extLst>
            <c:ext xmlns:c16="http://schemas.microsoft.com/office/drawing/2014/chart" uri="{C3380CC4-5D6E-409C-BE32-E72D297353CC}">
              <c16:uniqueId val="{00000000-B75D-4A2E-BD21-DAE5BEBDEDB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B75D-4A2E-BD21-DAE5BEBDEDB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49"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大阪府　島本町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A5</v>
      </c>
      <c r="X8" s="78"/>
      <c r="Y8" s="78"/>
      <c r="Z8" s="78"/>
      <c r="AA8" s="78"/>
      <c r="AB8" s="78"/>
      <c r="AC8" s="78"/>
      <c r="AD8" s="78" t="str">
        <f>データ!$M$6</f>
        <v>非設置</v>
      </c>
      <c r="AE8" s="78"/>
      <c r="AF8" s="78"/>
      <c r="AG8" s="78"/>
      <c r="AH8" s="78"/>
      <c r="AI8" s="78"/>
      <c r="AJ8" s="78"/>
      <c r="AK8" s="2"/>
      <c r="AL8" s="69">
        <f>データ!$R$6</f>
        <v>31646</v>
      </c>
      <c r="AM8" s="69"/>
      <c r="AN8" s="69"/>
      <c r="AO8" s="69"/>
      <c r="AP8" s="69"/>
      <c r="AQ8" s="69"/>
      <c r="AR8" s="69"/>
      <c r="AS8" s="69"/>
      <c r="AT8" s="37">
        <f>データ!$S$6</f>
        <v>16.809999999999999</v>
      </c>
      <c r="AU8" s="38"/>
      <c r="AV8" s="38"/>
      <c r="AW8" s="38"/>
      <c r="AX8" s="38"/>
      <c r="AY8" s="38"/>
      <c r="AZ8" s="38"/>
      <c r="BA8" s="38"/>
      <c r="BB8" s="58">
        <f>データ!$T$6</f>
        <v>1882.57</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7" t="str">
        <f>データ!$N$6</f>
        <v>-</v>
      </c>
      <c r="C10" s="38"/>
      <c r="D10" s="38"/>
      <c r="E10" s="38"/>
      <c r="F10" s="38"/>
      <c r="G10" s="38"/>
      <c r="H10" s="38"/>
      <c r="I10" s="37">
        <f>データ!$O$6</f>
        <v>90.8</v>
      </c>
      <c r="J10" s="38"/>
      <c r="K10" s="38"/>
      <c r="L10" s="38"/>
      <c r="M10" s="38"/>
      <c r="N10" s="38"/>
      <c r="O10" s="68"/>
      <c r="P10" s="58">
        <f>データ!$P$6</f>
        <v>99.97</v>
      </c>
      <c r="Q10" s="58"/>
      <c r="R10" s="58"/>
      <c r="S10" s="58"/>
      <c r="T10" s="58"/>
      <c r="U10" s="58"/>
      <c r="V10" s="58"/>
      <c r="W10" s="69">
        <f>データ!$Q$6</f>
        <v>2926</v>
      </c>
      <c r="X10" s="69"/>
      <c r="Y10" s="69"/>
      <c r="Z10" s="69"/>
      <c r="AA10" s="69"/>
      <c r="AB10" s="69"/>
      <c r="AC10" s="69"/>
      <c r="AD10" s="2"/>
      <c r="AE10" s="2"/>
      <c r="AF10" s="2"/>
      <c r="AG10" s="2"/>
      <c r="AH10" s="2"/>
      <c r="AI10" s="2"/>
      <c r="AJ10" s="2"/>
      <c r="AK10" s="2"/>
      <c r="AL10" s="69">
        <f>データ!$U$6</f>
        <v>31634</v>
      </c>
      <c r="AM10" s="69"/>
      <c r="AN10" s="69"/>
      <c r="AO10" s="69"/>
      <c r="AP10" s="69"/>
      <c r="AQ10" s="69"/>
      <c r="AR10" s="69"/>
      <c r="AS10" s="69"/>
      <c r="AT10" s="37">
        <f>データ!$V$6</f>
        <v>4.05</v>
      </c>
      <c r="AU10" s="38"/>
      <c r="AV10" s="38"/>
      <c r="AW10" s="38"/>
      <c r="AX10" s="38"/>
      <c r="AY10" s="38"/>
      <c r="AZ10" s="38"/>
      <c r="BA10" s="38"/>
      <c r="BB10" s="58">
        <f>データ!$W$6</f>
        <v>7810.86</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113</v>
      </c>
      <c r="BM47" s="43"/>
      <c r="BN47" s="43"/>
      <c r="BO47" s="43"/>
      <c r="BP47" s="43"/>
      <c r="BQ47" s="43"/>
      <c r="BR47" s="43"/>
      <c r="BS47" s="43"/>
      <c r="BT47" s="43"/>
      <c r="BU47" s="43"/>
      <c r="BV47" s="43"/>
      <c r="BW47" s="43"/>
      <c r="BX47" s="43"/>
      <c r="BY47" s="43"/>
      <c r="BZ47" s="4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OJQCFS/IRYzrfFUIZvXXzx9l8iYWA6HL7X1s85rLKKni/VDPZEWEEw+Z8nprq2wzpQlRUUyhp/iqBB8gPs8BUw==" saltValue="YAnNu+UWPWKsGRyl/nIPP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273015</v>
      </c>
      <c r="D6" s="20">
        <f t="shared" si="3"/>
        <v>46</v>
      </c>
      <c r="E6" s="20">
        <f t="shared" si="3"/>
        <v>1</v>
      </c>
      <c r="F6" s="20">
        <f t="shared" si="3"/>
        <v>0</v>
      </c>
      <c r="G6" s="20">
        <f t="shared" si="3"/>
        <v>1</v>
      </c>
      <c r="H6" s="20" t="str">
        <f t="shared" si="3"/>
        <v>大阪府　島本町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90.8</v>
      </c>
      <c r="P6" s="21">
        <f t="shared" si="3"/>
        <v>99.97</v>
      </c>
      <c r="Q6" s="21">
        <f t="shared" si="3"/>
        <v>2926</v>
      </c>
      <c r="R6" s="21">
        <f t="shared" si="3"/>
        <v>31646</v>
      </c>
      <c r="S6" s="21">
        <f t="shared" si="3"/>
        <v>16.809999999999999</v>
      </c>
      <c r="T6" s="21">
        <f t="shared" si="3"/>
        <v>1882.57</v>
      </c>
      <c r="U6" s="21">
        <f t="shared" si="3"/>
        <v>31634</v>
      </c>
      <c r="V6" s="21">
        <f t="shared" si="3"/>
        <v>4.05</v>
      </c>
      <c r="W6" s="21">
        <f t="shared" si="3"/>
        <v>7810.86</v>
      </c>
      <c r="X6" s="22">
        <f>IF(X7="",NA(),X7)</f>
        <v>127.17</v>
      </c>
      <c r="Y6" s="22">
        <f t="shared" ref="Y6:AG6" si="4">IF(Y7="",NA(),Y7)</f>
        <v>114.19</v>
      </c>
      <c r="Z6" s="22">
        <f t="shared" si="4"/>
        <v>116.74</v>
      </c>
      <c r="AA6" s="22">
        <f t="shared" si="4"/>
        <v>121.51</v>
      </c>
      <c r="AB6" s="22">
        <f t="shared" si="4"/>
        <v>102.25</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742.86</v>
      </c>
      <c r="AU6" s="22">
        <f t="shared" ref="AU6:BC6" si="6">IF(AU7="",NA(),AU7)</f>
        <v>427.71</v>
      </c>
      <c r="AV6" s="22">
        <f t="shared" si="6"/>
        <v>488.33</v>
      </c>
      <c r="AW6" s="22">
        <f t="shared" si="6"/>
        <v>715.97</v>
      </c>
      <c r="AX6" s="22">
        <f t="shared" si="6"/>
        <v>584.71</v>
      </c>
      <c r="AY6" s="22">
        <f t="shared" si="6"/>
        <v>366.03</v>
      </c>
      <c r="AZ6" s="22">
        <f t="shared" si="6"/>
        <v>365.18</v>
      </c>
      <c r="BA6" s="22">
        <f t="shared" si="6"/>
        <v>327.77</v>
      </c>
      <c r="BB6" s="22">
        <f t="shared" si="6"/>
        <v>338.02</v>
      </c>
      <c r="BC6" s="22">
        <f t="shared" si="6"/>
        <v>345.94</v>
      </c>
      <c r="BD6" s="21" t="str">
        <f>IF(BD7="","",IF(BD7="-","【-】","【"&amp;SUBSTITUTE(TEXT(BD7,"#,##0.00"),"-","△")&amp;"】"))</f>
        <v>【252.29】</v>
      </c>
      <c r="BE6" s="22">
        <f>IF(BE7="",NA(),BE7)</f>
        <v>78.77</v>
      </c>
      <c r="BF6" s="22">
        <f t="shared" ref="BF6:BN6" si="7">IF(BF7="",NA(),BF7)</f>
        <v>75.59</v>
      </c>
      <c r="BG6" s="22">
        <f t="shared" si="7"/>
        <v>73.81</v>
      </c>
      <c r="BH6" s="22">
        <f t="shared" si="7"/>
        <v>67.66</v>
      </c>
      <c r="BI6" s="22">
        <f t="shared" si="7"/>
        <v>64.95</v>
      </c>
      <c r="BJ6" s="22">
        <f t="shared" si="7"/>
        <v>370.12</v>
      </c>
      <c r="BK6" s="22">
        <f t="shared" si="7"/>
        <v>371.65</v>
      </c>
      <c r="BL6" s="22">
        <f t="shared" si="7"/>
        <v>397.1</v>
      </c>
      <c r="BM6" s="22">
        <f t="shared" si="7"/>
        <v>379.91</v>
      </c>
      <c r="BN6" s="22">
        <f t="shared" si="7"/>
        <v>386.61</v>
      </c>
      <c r="BO6" s="21" t="str">
        <f>IF(BO7="","",IF(BO7="-","【-】","【"&amp;SUBSTITUTE(TEXT(BO7,"#,##0.00"),"-","△")&amp;"】"))</f>
        <v>【268.07】</v>
      </c>
      <c r="BP6" s="22">
        <f>IF(BP7="",NA(),BP7)</f>
        <v>104.54</v>
      </c>
      <c r="BQ6" s="22">
        <f t="shared" ref="BQ6:BY6" si="8">IF(BQ7="",NA(),BQ7)</f>
        <v>108.74</v>
      </c>
      <c r="BR6" s="22">
        <f t="shared" si="8"/>
        <v>105.87</v>
      </c>
      <c r="BS6" s="22">
        <f t="shared" si="8"/>
        <v>113.65</v>
      </c>
      <c r="BT6" s="22">
        <f t="shared" si="8"/>
        <v>97.07</v>
      </c>
      <c r="BU6" s="22">
        <f t="shared" si="8"/>
        <v>100.42</v>
      </c>
      <c r="BV6" s="22">
        <f t="shared" si="8"/>
        <v>98.77</v>
      </c>
      <c r="BW6" s="22">
        <f t="shared" si="8"/>
        <v>95.79</v>
      </c>
      <c r="BX6" s="22">
        <f t="shared" si="8"/>
        <v>98.3</v>
      </c>
      <c r="BY6" s="22">
        <f t="shared" si="8"/>
        <v>93.82</v>
      </c>
      <c r="BZ6" s="21" t="str">
        <f>IF(BZ7="","",IF(BZ7="-","【-】","【"&amp;SUBSTITUTE(TEXT(BZ7,"#,##0.00"),"-","△")&amp;"】"))</f>
        <v>【97.47】</v>
      </c>
      <c r="CA6" s="22">
        <f>IF(CA7="",NA(),CA7)</f>
        <v>155.41999999999999</v>
      </c>
      <c r="CB6" s="22">
        <f t="shared" ref="CB6:CJ6" si="9">IF(CB7="",NA(),CB7)</f>
        <v>147.57</v>
      </c>
      <c r="CC6" s="22">
        <f t="shared" si="9"/>
        <v>143.56</v>
      </c>
      <c r="CD6" s="22">
        <f t="shared" si="9"/>
        <v>140.19999999999999</v>
      </c>
      <c r="CE6" s="22">
        <f t="shared" si="9"/>
        <v>165.26</v>
      </c>
      <c r="CF6" s="22">
        <f t="shared" si="9"/>
        <v>171.67</v>
      </c>
      <c r="CG6" s="22">
        <f t="shared" si="9"/>
        <v>173.67</v>
      </c>
      <c r="CH6" s="22">
        <f t="shared" si="9"/>
        <v>171.13</v>
      </c>
      <c r="CI6" s="22">
        <f t="shared" si="9"/>
        <v>173.7</v>
      </c>
      <c r="CJ6" s="22">
        <f t="shared" si="9"/>
        <v>178.94</v>
      </c>
      <c r="CK6" s="21" t="str">
        <f>IF(CK7="","",IF(CK7="-","【-】","【"&amp;SUBSTITUTE(TEXT(CK7,"#,##0.00"),"-","△")&amp;"】"))</f>
        <v>【174.75】</v>
      </c>
      <c r="CL6" s="22">
        <f>IF(CL7="",NA(),CL7)</f>
        <v>72.47</v>
      </c>
      <c r="CM6" s="22">
        <f t="shared" ref="CM6:CU6" si="10">IF(CM7="",NA(),CM7)</f>
        <v>73.42</v>
      </c>
      <c r="CN6" s="22">
        <f t="shared" si="10"/>
        <v>89.09</v>
      </c>
      <c r="CO6" s="22">
        <f t="shared" si="10"/>
        <v>88.56</v>
      </c>
      <c r="CP6" s="22">
        <f t="shared" si="10"/>
        <v>88.42</v>
      </c>
      <c r="CQ6" s="22">
        <f t="shared" si="10"/>
        <v>59.74</v>
      </c>
      <c r="CR6" s="22">
        <f t="shared" si="10"/>
        <v>59.67</v>
      </c>
      <c r="CS6" s="22">
        <f t="shared" si="10"/>
        <v>60.12</v>
      </c>
      <c r="CT6" s="22">
        <f t="shared" si="10"/>
        <v>60.34</v>
      </c>
      <c r="CU6" s="22">
        <f t="shared" si="10"/>
        <v>59.54</v>
      </c>
      <c r="CV6" s="21" t="str">
        <f>IF(CV7="","",IF(CV7="-","【-】","【"&amp;SUBSTITUTE(TEXT(CV7,"#,##0.00"),"-","△")&amp;"】"))</f>
        <v>【59.97】</v>
      </c>
      <c r="CW6" s="22">
        <f>IF(CW7="",NA(),CW7)</f>
        <v>94.71</v>
      </c>
      <c r="CX6" s="22">
        <f t="shared" ref="CX6:DF6" si="11">IF(CX7="",NA(),CX7)</f>
        <v>94.38</v>
      </c>
      <c r="CY6" s="22">
        <f t="shared" si="11"/>
        <v>94.01</v>
      </c>
      <c r="CZ6" s="22">
        <f t="shared" si="11"/>
        <v>93.88</v>
      </c>
      <c r="DA6" s="22">
        <f t="shared" si="11"/>
        <v>92.5</v>
      </c>
      <c r="DB6" s="22">
        <f t="shared" si="11"/>
        <v>84.8</v>
      </c>
      <c r="DC6" s="22">
        <f t="shared" si="11"/>
        <v>84.6</v>
      </c>
      <c r="DD6" s="22">
        <f t="shared" si="11"/>
        <v>84.24</v>
      </c>
      <c r="DE6" s="22">
        <f t="shared" si="11"/>
        <v>84.19</v>
      </c>
      <c r="DF6" s="22">
        <f t="shared" si="11"/>
        <v>83.93</v>
      </c>
      <c r="DG6" s="21" t="str">
        <f>IF(DG7="","",IF(DG7="-","【-】","【"&amp;SUBSTITUTE(TEXT(DG7,"#,##0.00"),"-","△")&amp;"】"))</f>
        <v>【89.76】</v>
      </c>
      <c r="DH6" s="22">
        <f>IF(DH7="",NA(),DH7)</f>
        <v>50.32</v>
      </c>
      <c r="DI6" s="22">
        <f t="shared" ref="DI6:DQ6" si="12">IF(DI7="",NA(),DI7)</f>
        <v>49.78</v>
      </c>
      <c r="DJ6" s="22">
        <f t="shared" si="12"/>
        <v>50.17</v>
      </c>
      <c r="DK6" s="22">
        <f t="shared" si="12"/>
        <v>51.34</v>
      </c>
      <c r="DL6" s="22">
        <f t="shared" si="12"/>
        <v>51.08</v>
      </c>
      <c r="DM6" s="22">
        <f t="shared" si="12"/>
        <v>47.66</v>
      </c>
      <c r="DN6" s="22">
        <f t="shared" si="12"/>
        <v>48.17</v>
      </c>
      <c r="DO6" s="22">
        <f t="shared" si="12"/>
        <v>48.83</v>
      </c>
      <c r="DP6" s="22">
        <f t="shared" si="12"/>
        <v>49.96</v>
      </c>
      <c r="DQ6" s="22">
        <f t="shared" si="12"/>
        <v>50.82</v>
      </c>
      <c r="DR6" s="21" t="str">
        <f>IF(DR7="","",IF(DR7="-","【-】","【"&amp;SUBSTITUTE(TEXT(DR7,"#,##0.00"),"-","△")&amp;"】"))</f>
        <v>【51.51】</v>
      </c>
      <c r="DS6" s="22">
        <f>IF(DS7="",NA(),DS7)</f>
        <v>37.619999999999997</v>
      </c>
      <c r="DT6" s="22">
        <f t="shared" ref="DT6:EB6" si="13">IF(DT7="",NA(),DT7)</f>
        <v>37.22</v>
      </c>
      <c r="DU6" s="22">
        <f t="shared" si="13"/>
        <v>36.1</v>
      </c>
      <c r="DV6" s="22">
        <f t="shared" si="13"/>
        <v>35.9</v>
      </c>
      <c r="DW6" s="22">
        <f t="shared" si="13"/>
        <v>35.090000000000003</v>
      </c>
      <c r="DX6" s="22">
        <f t="shared" si="13"/>
        <v>15.1</v>
      </c>
      <c r="DY6" s="22">
        <f t="shared" si="13"/>
        <v>17.12</v>
      </c>
      <c r="DZ6" s="22">
        <f t="shared" si="13"/>
        <v>18.18</v>
      </c>
      <c r="EA6" s="22">
        <f t="shared" si="13"/>
        <v>19.32</v>
      </c>
      <c r="EB6" s="22">
        <f t="shared" si="13"/>
        <v>21.16</v>
      </c>
      <c r="EC6" s="21" t="str">
        <f>IF(EC7="","",IF(EC7="-","【-】","【"&amp;SUBSTITUTE(TEXT(EC7,"#,##0.00"),"-","△")&amp;"】"))</f>
        <v>【23.75】</v>
      </c>
      <c r="ED6" s="22">
        <f>IF(ED7="",NA(),ED7)</f>
        <v>0.31</v>
      </c>
      <c r="EE6" s="22">
        <f t="shared" ref="EE6:EM6" si="14">IF(EE7="",NA(),EE7)</f>
        <v>0.88</v>
      </c>
      <c r="EF6" s="22">
        <f t="shared" si="14"/>
        <v>1.56</v>
      </c>
      <c r="EG6" s="22">
        <f t="shared" si="14"/>
        <v>1.1299999999999999</v>
      </c>
      <c r="EH6" s="22">
        <f t="shared" si="14"/>
        <v>1.21</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2">
      <c r="A7" s="15"/>
      <c r="B7" s="24">
        <v>2022</v>
      </c>
      <c r="C7" s="24">
        <v>273015</v>
      </c>
      <c r="D7" s="24">
        <v>46</v>
      </c>
      <c r="E7" s="24">
        <v>1</v>
      </c>
      <c r="F7" s="24">
        <v>0</v>
      </c>
      <c r="G7" s="24">
        <v>1</v>
      </c>
      <c r="H7" s="24" t="s">
        <v>93</v>
      </c>
      <c r="I7" s="24" t="s">
        <v>94</v>
      </c>
      <c r="J7" s="24" t="s">
        <v>95</v>
      </c>
      <c r="K7" s="24" t="s">
        <v>96</v>
      </c>
      <c r="L7" s="24" t="s">
        <v>97</v>
      </c>
      <c r="M7" s="24" t="s">
        <v>98</v>
      </c>
      <c r="N7" s="25" t="s">
        <v>99</v>
      </c>
      <c r="O7" s="25">
        <v>90.8</v>
      </c>
      <c r="P7" s="25">
        <v>99.97</v>
      </c>
      <c r="Q7" s="25">
        <v>2926</v>
      </c>
      <c r="R7" s="25">
        <v>31646</v>
      </c>
      <c r="S7" s="25">
        <v>16.809999999999999</v>
      </c>
      <c r="T7" s="25">
        <v>1882.57</v>
      </c>
      <c r="U7" s="25">
        <v>31634</v>
      </c>
      <c r="V7" s="25">
        <v>4.05</v>
      </c>
      <c r="W7" s="25">
        <v>7810.86</v>
      </c>
      <c r="X7" s="25">
        <v>127.17</v>
      </c>
      <c r="Y7" s="25">
        <v>114.19</v>
      </c>
      <c r="Z7" s="25">
        <v>116.74</v>
      </c>
      <c r="AA7" s="25">
        <v>121.51</v>
      </c>
      <c r="AB7" s="25">
        <v>102.25</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742.86</v>
      </c>
      <c r="AU7" s="25">
        <v>427.71</v>
      </c>
      <c r="AV7" s="25">
        <v>488.33</v>
      </c>
      <c r="AW7" s="25">
        <v>715.97</v>
      </c>
      <c r="AX7" s="25">
        <v>584.71</v>
      </c>
      <c r="AY7" s="25">
        <v>366.03</v>
      </c>
      <c r="AZ7" s="25">
        <v>365.18</v>
      </c>
      <c r="BA7" s="25">
        <v>327.77</v>
      </c>
      <c r="BB7" s="25">
        <v>338.02</v>
      </c>
      <c r="BC7" s="25">
        <v>345.94</v>
      </c>
      <c r="BD7" s="25">
        <v>252.29</v>
      </c>
      <c r="BE7" s="25">
        <v>78.77</v>
      </c>
      <c r="BF7" s="25">
        <v>75.59</v>
      </c>
      <c r="BG7" s="25">
        <v>73.81</v>
      </c>
      <c r="BH7" s="25">
        <v>67.66</v>
      </c>
      <c r="BI7" s="25">
        <v>64.95</v>
      </c>
      <c r="BJ7" s="25">
        <v>370.12</v>
      </c>
      <c r="BK7" s="25">
        <v>371.65</v>
      </c>
      <c r="BL7" s="25">
        <v>397.1</v>
      </c>
      <c r="BM7" s="25">
        <v>379.91</v>
      </c>
      <c r="BN7" s="25">
        <v>386.61</v>
      </c>
      <c r="BO7" s="25">
        <v>268.07</v>
      </c>
      <c r="BP7" s="25">
        <v>104.54</v>
      </c>
      <c r="BQ7" s="25">
        <v>108.74</v>
      </c>
      <c r="BR7" s="25">
        <v>105.87</v>
      </c>
      <c r="BS7" s="25">
        <v>113.65</v>
      </c>
      <c r="BT7" s="25">
        <v>97.07</v>
      </c>
      <c r="BU7" s="25">
        <v>100.42</v>
      </c>
      <c r="BV7" s="25">
        <v>98.77</v>
      </c>
      <c r="BW7" s="25">
        <v>95.79</v>
      </c>
      <c r="BX7" s="25">
        <v>98.3</v>
      </c>
      <c r="BY7" s="25">
        <v>93.82</v>
      </c>
      <c r="BZ7" s="25">
        <v>97.47</v>
      </c>
      <c r="CA7" s="25">
        <v>155.41999999999999</v>
      </c>
      <c r="CB7" s="25">
        <v>147.57</v>
      </c>
      <c r="CC7" s="25">
        <v>143.56</v>
      </c>
      <c r="CD7" s="25">
        <v>140.19999999999999</v>
      </c>
      <c r="CE7" s="25">
        <v>165.26</v>
      </c>
      <c r="CF7" s="25">
        <v>171.67</v>
      </c>
      <c r="CG7" s="25">
        <v>173.67</v>
      </c>
      <c r="CH7" s="25">
        <v>171.13</v>
      </c>
      <c r="CI7" s="25">
        <v>173.7</v>
      </c>
      <c r="CJ7" s="25">
        <v>178.94</v>
      </c>
      <c r="CK7" s="25">
        <v>174.75</v>
      </c>
      <c r="CL7" s="25">
        <v>72.47</v>
      </c>
      <c r="CM7" s="25">
        <v>73.42</v>
      </c>
      <c r="CN7" s="25">
        <v>89.09</v>
      </c>
      <c r="CO7" s="25">
        <v>88.56</v>
      </c>
      <c r="CP7" s="25">
        <v>88.42</v>
      </c>
      <c r="CQ7" s="25">
        <v>59.74</v>
      </c>
      <c r="CR7" s="25">
        <v>59.67</v>
      </c>
      <c r="CS7" s="25">
        <v>60.12</v>
      </c>
      <c r="CT7" s="25">
        <v>60.34</v>
      </c>
      <c r="CU7" s="25">
        <v>59.54</v>
      </c>
      <c r="CV7" s="25">
        <v>59.97</v>
      </c>
      <c r="CW7" s="25">
        <v>94.71</v>
      </c>
      <c r="CX7" s="25">
        <v>94.38</v>
      </c>
      <c r="CY7" s="25">
        <v>94.01</v>
      </c>
      <c r="CZ7" s="25">
        <v>93.88</v>
      </c>
      <c r="DA7" s="25">
        <v>92.5</v>
      </c>
      <c r="DB7" s="25">
        <v>84.8</v>
      </c>
      <c r="DC7" s="25">
        <v>84.6</v>
      </c>
      <c r="DD7" s="25">
        <v>84.24</v>
      </c>
      <c r="DE7" s="25">
        <v>84.19</v>
      </c>
      <c r="DF7" s="25">
        <v>83.93</v>
      </c>
      <c r="DG7" s="25">
        <v>89.76</v>
      </c>
      <c r="DH7" s="25">
        <v>50.32</v>
      </c>
      <c r="DI7" s="25">
        <v>49.78</v>
      </c>
      <c r="DJ7" s="25">
        <v>50.17</v>
      </c>
      <c r="DK7" s="25">
        <v>51.34</v>
      </c>
      <c r="DL7" s="25">
        <v>51.08</v>
      </c>
      <c r="DM7" s="25">
        <v>47.66</v>
      </c>
      <c r="DN7" s="25">
        <v>48.17</v>
      </c>
      <c r="DO7" s="25">
        <v>48.83</v>
      </c>
      <c r="DP7" s="25">
        <v>49.96</v>
      </c>
      <c r="DQ7" s="25">
        <v>50.82</v>
      </c>
      <c r="DR7" s="25">
        <v>51.51</v>
      </c>
      <c r="DS7" s="25">
        <v>37.619999999999997</v>
      </c>
      <c r="DT7" s="25">
        <v>37.22</v>
      </c>
      <c r="DU7" s="25">
        <v>36.1</v>
      </c>
      <c r="DV7" s="25">
        <v>35.9</v>
      </c>
      <c r="DW7" s="25">
        <v>35.090000000000003</v>
      </c>
      <c r="DX7" s="25">
        <v>15.1</v>
      </c>
      <c r="DY7" s="25">
        <v>17.12</v>
      </c>
      <c r="DZ7" s="25">
        <v>18.18</v>
      </c>
      <c r="EA7" s="25">
        <v>19.32</v>
      </c>
      <c r="EB7" s="25">
        <v>21.16</v>
      </c>
      <c r="EC7" s="25">
        <v>23.75</v>
      </c>
      <c r="ED7" s="25">
        <v>0.31</v>
      </c>
      <c r="EE7" s="25">
        <v>0.88</v>
      </c>
      <c r="EF7" s="25">
        <v>1.56</v>
      </c>
      <c r="EG7" s="25">
        <v>1.1299999999999999</v>
      </c>
      <c r="EH7" s="25">
        <v>1.21</v>
      </c>
      <c r="EI7" s="25">
        <v>0.57999999999999996</v>
      </c>
      <c r="EJ7" s="25">
        <v>0.54</v>
      </c>
      <c r="EK7" s="25">
        <v>0.56999999999999995</v>
      </c>
      <c r="EL7" s="25">
        <v>0.52</v>
      </c>
      <c r="EM7" s="25">
        <v>0.48</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大浦　郁実</cp:lastModifiedBy>
  <cp:lastPrinted>2024-02-21T06:30:31Z</cp:lastPrinted>
  <dcterms:modified xsi:type="dcterms:W3CDTF">2024-02-21T06:30:33Z</dcterms:modified>
</cp:coreProperties>
</file>