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CC2B635A-499A-4FD9-A628-77A210095191}" xr6:coauthVersionLast="47" xr6:coauthVersionMax="47" xr10:uidLastSave="{00000000-0000-0000-0000-000000000000}"/>
  <workbookProtection workbookAlgorithmName="SHA-512" workbookHashValue="EReXHtWB9sNsBxS3AmcRzgETFXcTN57zGcwNOcjXrUml95rF9jwZWXXZquxPB8n/szVaq8NeBD1Cy0+CQ9tXeQ==" workbookSaltValue="E3e8CZUkr+ZUWh7RhUvGE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R6" i="5"/>
  <c r="Q6" i="5"/>
  <c r="W10" i="4" s="1"/>
  <c r="P6" i="5"/>
  <c r="P10" i="4" s="1"/>
  <c r="O6" i="5"/>
  <c r="N6" i="5"/>
  <c r="B10" i="4" s="1"/>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G85" i="4"/>
  <c r="E85" i="4"/>
  <c r="AL10" i="4"/>
  <c r="I10" i="4"/>
  <c r="AT8" i="4"/>
  <c r="AL8" i="4"/>
  <c r="AD8" i="4"/>
  <c r="P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<sst xmlns="http://schemas.openxmlformats.org/spreadsheetml/2006/main" count="228" uniqueCount="115">
  <si>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</si>
  <si>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</si>
  <si>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</si>
  <si>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</si>
  <si>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</si>
  <si>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</si>
  <si>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</si>
  <si>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</si>
  <si>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</si>
  <si>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</si>
  <si>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</si>
  <si>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</si>
  <si>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</si>
  <si>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</si>
  <si>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</si>
  <si>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</si>
  <si>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</si>
  <si>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</si>
  <si>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</si>
  <si>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</si>
  <si>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</si>
  <si>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</si>
  <si>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</si>
  <si>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</si>
  <si>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</si>
  <si>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</si>
  <si>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</si>
  <si>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</si>
  <si>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</si>
  <si>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</si>
  <si>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</si>
  <si>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</si>
  <si>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</si>
  <si>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</si>
  <si>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</si>
  <si>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</si>
  <si>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</si>
  <si>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</si>
  <si>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</si>
  <si>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</si>
  <si>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</si>
  <si>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</si>
  <si>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</si>
  <si>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</si>
  <si>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</si>
  <si>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</si>
  <si>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</si>
  <si>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</si>
  <si>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</si>
  <si>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</si>
  <si>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</si>
  <si>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</si>
  <si>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</si>
  <si>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</si>
  <si>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</si>
  <si>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</si>
  <si>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</si>
  <si>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</si>
  <si>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</si>
  <si>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</si>
  <si>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</si>
  <si>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</si>
  <si>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</si>
  <si>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</si>
  <si>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</si>
  <si>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</si>
  <si>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</si>
  <si>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</si>
  <si>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</si>
  <si>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</si>
  <si>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</si>
  <si>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</si>
  <si>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</si>
  <si>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</si>
  <si>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</si>
  <si>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</si>
  <si>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</si>
  <si>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</si>
  <si>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</si>
  <si>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</si>
  <si>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</si>
  <si>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</si>
  <si>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</si>
  <si>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</si>
  <si>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</si>
  <si>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</si>
  <si>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</si>
  <si>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</si>
  <si>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</si>
  <si>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</si>
  <si>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</si>
  <si>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</si>
  <si>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</si>
  <si>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高石市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</si>
  <si>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</si>
  <si>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</si>
  <si>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</si>
  <si>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</si>
  <si>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</si>
  <si>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</si>
  <si>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</si>
  <si>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</si>
  <si>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</si>
  <si>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</si>
  <si>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</si>
  <si>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</si>
  <si>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</si>
  <si>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</si>
  <si>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</si>
  <si>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</si>
  <si>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</si>
  <si>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</si>
  <si>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経常収支比率については、近年、給水人口の減少や節水機器の普及などに伴い給水収益が減少していること等により前年度より1.28ポイント減少しましたが、類似団体平均値と比較すると高い比率となっています。
　②累積欠損金比率については、未処分欠損金が発生していないことから、0％を維持しています。
　③流動比率については、依然として類似団体平均値と比較すると高い数値を維持しているため、短期安全性は高い状況です。
　④企業債残高対給水収益比率については、老朽管更新工事や高石配水場長寿命化工事に伴う企業債の増加により上昇傾向にありますが、類似団体平均値と比較すると低い水準で推移しています。
　⑤料金回収率については、令和2年度より予算組みを変更したことに伴う経常費用の大幅減少等により、前年度に引き続き類似団体平均値と比較すると高い比率となっています。
　⑥給水原価については、老朽管更新工事の進捗による減価償却費の増加等により、前年度に比べ2.35円増加していますが、類似団体平均値と比較すると低い数値となっています。
　⑦施設利用率については、給水人口の減少により減少傾向にありますが、泉北水道企業団解散により一日配水能力が低下したため、前年度より8.67ポイント増加しています。
　⑧有収率については、前年度より微減していますが、老朽管更新工事を進めていることにより5年間では増加傾向にあります。</t>
    <rPh sb="494" eb="501">
      <t>センボクスイドウキギョウダン</t>
    </rPh>
    <rPh sb="501" eb="503">
      <t>カイサン</t>
    </rPh>
    <rPh sb="506" eb="508">
      <t>イチニチ</t>
    </rPh>
    <rPh sb="508" eb="510">
      <t>ハイスイ</t>
    </rPh>
    <rPh sb="510" eb="512">
      <t>ノウリョク</t>
    </rPh>
    <rPh sb="513" eb="515">
      <t>テイカ</t>
    </rPh>
    <rPh sb="520" eb="523">
      <t>ゼンネンド</t>
    </rPh>
    <rPh sb="533" eb="535">
      <t>ゾウカ</t>
    </rPh>
    <rPh sb="553" eb="556">
      <t>ゼンネンド</t>
    </rPh>
    <rPh sb="558" eb="560">
      <t>ビゲン</t>
    </rPh>
    <rPh sb="586" eb="588">
      <t>ネンカン</t>
    </rPh>
    <phoneticPr fontId="4"/>
  </si>
  <si>
    <t>　①有形固定資産減価償却率については、「高石配水場長寿命化計画」に基づき老朽化等の対策を進めているため、前年度比較で0.83ポイント減となり、減少傾向にあります。
　②管路経年化率については、経済の高度成長期に建設した水道管の老朽化が進み、類似団体平均値との比較においても老朽化が進んでいることが伺えます。老朽管更新計画に基づき平成26年度より工事を進めておりますが、短期スパンでは微増傾向にあります。
　③管路更新率については、老朽管更新事業を60年周期で計画的に実施しているため、類似団体平均値と比較すると高い水準を維持しています。</t>
    <phoneticPr fontId="4"/>
  </si>
  <si>
    <t>　令和4年度におきましても引き続き黒字を計上しており、安定した経営を維持していますが、今後、給水人口減少による料金収益の減少や、「老朽管更新計画」や「高石配水場長寿命化計画」に基づく施設の老朽化対策や耐震化に向けた改築・更新などによる多額の費用発生が見込まれます。また、「経営戦略」では令和10年度までは健全な経営が維持できることが見込まれておりますが、その先の10年については経営状況は厳しくなる見込みであるため、令和7年4月からの大阪広域水道企業団との事業統合の検討を進めております。安全安心な水を安定的に給水できるような体制づくりをめざし、広域化のメリットを享受して経営基盤及び技術基盤の強化に引き続き努めて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</si>
</sst>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2.0299999999999998</c:v>
                </c:pt>
                <c:pt idx="1">
                  <c:v>2.91</c:v>
                </c:pt>
                <c:pt idx="2">
                  <c:v>1.86</c:v>
                </c:pt>
                <c:pt idx="3">
                  <c:v>1.82</c:v>
                </c:pt>
                <c:pt idx="4">
                  <c:v>1.63</c:v>
                </c:pt>
              </c:numCache>
            </c:numRef>
          </c:val>
          <c:extLst>
            <c:ext xmlns:c16="http://schemas.microsoft.com/office/drawing/2014/chart" uri="{C3380CC4-5D6E-409C-BE32-E72D297353CC}">
              <c16:uniqueId val="{00000000-E0E4-4048-8DBF-E429504219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0E4-4048-8DBF-E429504219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49.8</c:v>
                </c:pt>
                <c:pt idx="1">
                  <c:v>49.48</c:v>
                </c:pt>
                <c:pt idx="2">
                  <c:v>49.59</c:v>
                </c:pt>
                <c:pt idx="3">
                  <c:v>47.42</c:v>
                </c:pt>
                <c:pt idx="4">
                  <c:v>56.09</c:v>
                </c:pt>
              </c:numCache>
            </c:numRef>
          </c:val>
          <c:extLst>
            <c:ext xmlns:c16="http://schemas.microsoft.com/office/drawing/2014/chart" uri="{C3380CC4-5D6E-409C-BE32-E72D297353CC}">
              <c16:uniqueId val="{00000000-CA8D-478D-A27C-71D274EEB0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CA8D-478D-A27C-71D274EEB0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92.34</c:v>
                </c:pt>
                <c:pt idx="1">
                  <c:v>92.07</c:v>
                </c:pt>
                <c:pt idx="2">
                  <c:v>93.26</c:v>
                </c:pt>
                <c:pt idx="3">
                  <c:v>96.2</c:v>
                </c:pt>
                <c:pt idx="4">
                  <c:v>95.94</c:v>
                </c:pt>
              </c:numCache>
            </c:numRef>
          </c:val>
          <c:extLst>
            <c:ext xmlns:c16="http://schemas.microsoft.com/office/drawing/2014/chart" uri="{C3380CC4-5D6E-409C-BE32-E72D297353CC}">
              <c16:uniqueId val="{00000000-AA5C-454A-8402-9F9C28F0CCB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AA5C-454A-8402-9F9C28F0CCB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109.79</c:v>
                </c:pt>
                <c:pt idx="1">
                  <c:v>110.15</c:v>
                </c:pt>
                <c:pt idx="2">
                  <c:v>129.84</c:v>
                </c:pt>
                <c:pt idx="3">
                  <c:v>125.73</c:v>
                </c:pt>
                <c:pt idx="4">
                  <c:v>124.45</c:v>
                </c:pt>
              </c:numCache>
            </c:numRef>
          </c:val>
          <c:extLst>
            <c:ext xmlns:c16="http://schemas.microsoft.com/office/drawing/2014/chart" uri="{C3380CC4-5D6E-409C-BE32-E72D297353CC}">
              <c16:uniqueId val="{00000000-482D-4588-8F24-64EFDF63DA5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82D-4588-8F24-64EFDF63DA5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59.92</c:v>
                </c:pt>
                <c:pt idx="1">
                  <c:v>59.18</c:v>
                </c:pt>
                <c:pt idx="2">
                  <c:v>56.39</c:v>
                </c:pt>
                <c:pt idx="3">
                  <c:v>54.88</c:v>
                </c:pt>
                <c:pt idx="4">
                  <c:v>54.05</c:v>
                </c:pt>
              </c:numCache>
            </c:numRef>
          </c:val>
          <c:extLst>
            <c:ext xmlns:c16="http://schemas.microsoft.com/office/drawing/2014/chart" uri="{C3380CC4-5D6E-409C-BE32-E72D297353CC}">
              <c16:uniqueId val="{00000000-4535-4B0D-A5B3-0F4229139DD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4535-4B0D-A5B3-0F4229139DD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32.61</c:v>
                </c:pt>
                <c:pt idx="1">
                  <c:v>32.340000000000003</c:v>
                </c:pt>
                <c:pt idx="2">
                  <c:v>34.01</c:v>
                </c:pt>
                <c:pt idx="3">
                  <c:v>35.020000000000003</c:v>
                </c:pt>
                <c:pt idx="4">
                  <c:v>35.14</c:v>
                </c:pt>
              </c:numCache>
            </c:numRef>
          </c:val>
          <c:extLst>
            <c:ext xmlns:c16="http://schemas.microsoft.com/office/drawing/2014/chart" uri="{C3380CC4-5D6E-409C-BE32-E72D297353CC}">
              <c16:uniqueId val="{00000000-3D17-4484-99C9-9B7B078FE3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3D17-4484-99C9-9B7B078FE3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8E-48FB-9959-E56A344EB4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78E-48FB-9959-E56A344EB4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624.94000000000005</c:v>
                </c:pt>
                <c:pt idx="1">
                  <c:v>534.03</c:v>
                </c:pt>
                <c:pt idx="2">
                  <c:v>421.53</c:v>
                </c:pt>
                <c:pt idx="3">
                  <c:v>483.83</c:v>
                </c:pt>
                <c:pt idx="4">
                  <c:v>587.14</c:v>
                </c:pt>
              </c:numCache>
            </c:numRef>
          </c:val>
          <c:extLst>
            <c:ext xmlns:c16="http://schemas.microsoft.com/office/drawing/2014/chart" uri="{C3380CC4-5D6E-409C-BE32-E72D297353CC}">
              <c16:uniqueId val="{00000000-5CF7-4113-A980-681923D273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5CF7-4113-A980-681923D273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115.48</c:v>
                </c:pt>
                <c:pt idx="1">
                  <c:v>131.44</c:v>
                </c:pt>
                <c:pt idx="2">
                  <c:v>164.65</c:v>
                </c:pt>
                <c:pt idx="3">
                  <c:v>167.64</c:v>
                </c:pt>
                <c:pt idx="4">
                  <c:v>178.38</c:v>
                </c:pt>
              </c:numCache>
            </c:numRef>
          </c:val>
          <c:extLst>
            <c:ext xmlns:c16="http://schemas.microsoft.com/office/drawing/2014/chart" uri="{C3380CC4-5D6E-409C-BE32-E72D297353CC}">
              <c16:uniqueId val="{00000000-4F42-4BE5-BCF7-EECB332A68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F42-4BE5-BCF7-EECB332A68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103.93</c:v>
                </c:pt>
                <c:pt idx="1">
                  <c:v>104.27</c:v>
                </c:pt>
                <c:pt idx="2">
                  <c:v>117.08</c:v>
                </c:pt>
                <c:pt idx="3">
                  <c:v>119.64</c:v>
                </c:pt>
                <c:pt idx="4">
                  <c:v>118</c:v>
                </c:pt>
              </c:numCache>
            </c:numRef>
          </c:val>
          <c:extLst>
            <c:ext xmlns:c16="http://schemas.microsoft.com/office/drawing/2014/chart" uri="{C3380CC4-5D6E-409C-BE32-E72D297353CC}">
              <c16:uniqueId val="{00000000-1CC1-43E2-93CE-B6DABBD3A2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CC1-43E2-93CE-B6DABBD3A2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169.78</c:v>
                </c:pt>
                <c:pt idx="1">
                  <c:v>168.43</c:v>
                </c:pt>
                <c:pt idx="2">
                  <c:v>138.27000000000001</c:v>
                </c:pt>
                <c:pt idx="3">
                  <c:v>145</c:v>
                </c:pt>
                <c:pt idx="4">
                  <c:v>147.35</c:v>
                </c:pt>
              </c:numCache>
            </c:numRef>
          </c:val>
          <c:extLst>
            <c:ext xmlns:c16="http://schemas.microsoft.com/office/drawing/2014/chart" uri="{C3380CC4-5D6E-409C-BE32-E72D297353CC}">
              <c16:uniqueId val="{00000000-AFF3-4A59-BE92-8379E1A25F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AFF3-4A59-BE92-8379E1A25F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大阪府　高石市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73"/>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A4</v>
      </c>
      <c r="X8" s="81"/>
      <c r="Y8" s="81"/>
      <c r="Z8" s="81"/>
      <c r="AA8" s="81"/>
      <c r="AB8" s="81"/>
      <c r="AC8" s="81"/>
      <c r="AD8" s="81" t="str">
        <f>データ!$M$6</f>
        <v>非設置</v>
      </c>
      <c r="AE8" s="81"/>
      <c r="AF8" s="81"/>
      <c r="AG8" s="81"/>
      <c r="AH8" s="81"/>
      <c r="AI8" s="81"/>
      <c r="AJ8" s="81"/>
      <c r="AK8" s="2"/>
      <c r="AL8" s="72">
        <f>データ!$R$6</f>
        <v>56992</v>
      </c>
      <c r="AM8" s="72"/>
      <c r="AN8" s="72"/>
      <c r="AO8" s="72"/>
      <c r="AP8" s="72"/>
      <c r="AQ8" s="72"/>
      <c r="AR8" s="72"/>
      <c r="AS8" s="72"/>
      <c r="AT8" s="37">
        <f>データ!$S$6</f>
        <v>11.3</v>
      </c>
      <c r="AU8" s="38"/>
      <c r="AV8" s="38"/>
      <c r="AW8" s="38"/>
      <c r="AX8" s="38"/>
      <c r="AY8" s="38"/>
      <c r="AZ8" s="38"/>
      <c r="BA8" s="38"/>
      <c r="BB8" s="55">
        <f>データ!$T$6</f>
        <v>5043.54</v>
      </c>
      <c r="BC8" s="55"/>
      <c r="BD8" s="55"/>
      <c r="BE8" s="55"/>
      <c r="BF8" s="55"/>
      <c r="BG8" s="55"/>
      <c r="BH8" s="55"/>
      <c r="BI8" s="55"/>
      <c r="BJ8" s="3"/>
      <c r="BK8" s="3"/>
      <c r="BL8" s="74" t="s">
        <v>10</v>
      </c>
      <c r="BM8" s="75"/>
      <c r="BN8" s="76" t="s">
        <v>11</v>
      </c>
      <c r="BO8" s="76"/>
      <c r="BP8" s="76"/>
      <c r="BQ8" s="76"/>
      <c r="BR8" s="76"/>
      <c r="BS8" s="76"/>
      <c r="BT8" s="76"/>
      <c r="BU8" s="76"/>
      <c r="BV8" s="76"/>
      <c r="BW8" s="76"/>
      <c r="BX8" s="76"/>
      <c r="BY8" s="77"/>
    </row>
    <row r="9" spans="1:78" ht="18.75" customHeight="1" x14ac:dyDescent="0.2">
      <c r="A9" s="2"/>
      <c r="B9" s="45" t="s">
        <v>12</v>
      </c>
      <c r="C9" s="46"/>
      <c r="D9" s="46"/>
      <c r="E9" s="46"/>
      <c r="F9" s="46"/>
      <c r="G9" s="46"/>
      <c r="H9" s="46"/>
      <c r="I9" s="45" t="s">
        <v>13</v>
      </c>
      <c r="J9" s="46"/>
      <c r="K9" s="46"/>
      <c r="L9" s="46"/>
      <c r="M9" s="46"/>
      <c r="N9" s="46"/>
      <c r="O9" s="73"/>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68.75</v>
      </c>
      <c r="J10" s="38"/>
      <c r="K10" s="38"/>
      <c r="L10" s="38"/>
      <c r="M10" s="38"/>
      <c r="N10" s="38"/>
      <c r="O10" s="71"/>
      <c r="P10" s="55">
        <f>データ!$P$6</f>
        <v>100</v>
      </c>
      <c r="Q10" s="55"/>
      <c r="R10" s="55"/>
      <c r="S10" s="55"/>
      <c r="T10" s="55"/>
      <c r="U10" s="55"/>
      <c r="V10" s="55"/>
      <c r="W10" s="72">
        <f>データ!$Q$6</f>
        <v>2845</v>
      </c>
      <c r="X10" s="72"/>
      <c r="Y10" s="72"/>
      <c r="Z10" s="72"/>
      <c r="AA10" s="72"/>
      <c r="AB10" s="72"/>
      <c r="AC10" s="72"/>
      <c r="AD10" s="2"/>
      <c r="AE10" s="2"/>
      <c r="AF10" s="2"/>
      <c r="AG10" s="2"/>
      <c r="AH10" s="2"/>
      <c r="AI10" s="2"/>
      <c r="AJ10" s="2"/>
      <c r="AK10" s="2"/>
      <c r="AL10" s="72">
        <f>データ!$U$6</f>
        <v>57087</v>
      </c>
      <c r="AM10" s="72"/>
      <c r="AN10" s="72"/>
      <c r="AO10" s="72"/>
      <c r="AP10" s="72"/>
      <c r="AQ10" s="72"/>
      <c r="AR10" s="72"/>
      <c r="AS10" s="72"/>
      <c r="AT10" s="37">
        <f>データ!$V$6</f>
        <v>11.77</v>
      </c>
      <c r="AU10" s="38"/>
      <c r="AV10" s="38"/>
      <c r="AW10" s="38"/>
      <c r="AX10" s="38"/>
      <c r="AY10" s="38"/>
      <c r="AZ10" s="38"/>
      <c r="BA10" s="38"/>
      <c r="BB10" s="55">
        <f>データ!$W$6</f>
        <v>4850.21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25</v>
      </c>
      <c r="BM14" s="66"/>
      <c r="BN14" s="66"/>
      <c r="BO14" s="66"/>
      <c r="BP14" s="66"/>
      <c r="BQ14" s="66"/>
      <c r="BR14" s="66"/>
      <c r="BS14" s="66"/>
      <c r="BT14" s="66"/>
      <c r="BU14" s="66"/>
      <c r="BV14" s="66"/>
      <c r="BW14" s="66"/>
      <c r="BX14" s="66"/>
      <c r="BY14" s="66"/>
      <c r="BZ14" s="6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W0YKftpaH9hBwulGuOInmgcEBlEH4JQ+Pv6AzqqxvvzmkCuVoBDTvCu8Dkq0OjW7i0gi5zJcTvfRNwbBLLbWg==" saltValue="q/++8FaJLBdG6cIFtRyAb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272256</v>
      </c>
      <c r="D6" s="20">
        <f t="shared" si="3"/>
        <v>46</v>
      </c>
      <c r="E6" s="20">
        <f t="shared" si="3"/>
        <v>1</v>
      </c>
      <c r="F6" s="20">
        <f t="shared" si="3"/>
        <v>0</v>
      </c>
      <c r="G6" s="20">
        <f t="shared" si="3"/>
        <v>1</v>
      </c>
      <c r="H6" s="20" t="str">
        <f t="shared" si="3"/>
        <v>大阪府　高石市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68.75</v>
      </c>
      <c r="P6" s="21">
        <f t="shared" si="3"/>
        <v>100</v>
      </c>
      <c r="Q6" s="21">
        <f t="shared" si="3"/>
        <v>2845</v>
      </c>
      <c r="R6" s="21">
        <f t="shared" si="3"/>
        <v>56992</v>
      </c>
      <c r="S6" s="21">
        <f t="shared" si="3"/>
        <v>11.3</v>
      </c>
      <c r="T6" s="21">
        <f t="shared" si="3"/>
        <v>5043.54</v>
      </c>
      <c r="U6" s="21">
        <f t="shared" si="3"/>
        <v>57087</v>
      </c>
      <c r="V6" s="21">
        <f t="shared" si="3"/>
        <v>11.77</v>
      </c>
      <c r="W6" s="21">
        <f t="shared" si="3"/>
        <v>4850.21</v>
      </c>
      <c r="X6" s="22">
        <f>IF(X7="",NA(),X7)</f>
        <v>109.79</v>
      </c>
      <c r="Y6" s="22">
        <f t="shared" ref="Y6:AG6" si="4">IF(Y7="",NA(),Y7)</f>
        <v>110.15</v>
      </c>
      <c r="Z6" s="22">
        <f t="shared" si="4"/>
        <v>129.84</v>
      </c>
      <c r="AA6" s="22">
        <f t="shared" si="4"/>
        <v>125.73</v>
      </c>
      <c r="AB6" s="22">
        <f t="shared" si="4"/>
        <v>124.45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624.94000000000005</v>
      </c>
      <c r="AU6" s="22">
        <f t="shared" ref="AU6:BC6" si="6">IF(AU7="",NA(),AU7)</f>
        <v>534.03</v>
      </c>
      <c r="AV6" s="22">
        <f t="shared" si="6"/>
        <v>421.53</v>
      </c>
      <c r="AW6" s="22">
        <f t="shared" si="6"/>
        <v>483.83</v>
      </c>
      <c r="AX6" s="22">
        <f t="shared" si="6"/>
        <v>587.14</v>
      </c>
      <c r="AY6" s="22">
        <f t="shared" si="6"/>
        <v>349.83</v>
      </c>
      <c r="AZ6" s="22">
        <f t="shared" si="6"/>
        <v>360.86</v>
      </c>
      <c r="BA6" s="22">
        <f t="shared" si="6"/>
        <v>350.79</v>
      </c>
      <c r="BB6" s="22">
        <f t="shared" si="6"/>
        <v>354.57</v>
      </c>
      <c r="BC6" s="22">
        <f t="shared" si="6"/>
        <v>357.74</v>
      </c>
      <c r="BD6" s="21" t="str">
        <f>IF(BD7="","",IF(BD7="-","【-】","【"&amp;SUBSTITUTE(TEXT(BD7,"#,##0.00"),"-","△")&amp;"】"))</f>
        <v>【252.29】</v>
      </c>
      <c r="BE6" s="22">
        <f>IF(BE7="",NA(),BE7)</f>
        <v>115.48</v>
      </c>
      <c r="BF6" s="22">
        <f t="shared" ref="BF6:BN6" si="7">IF(BF7="",NA(),BF7)</f>
        <v>131.44</v>
      </c>
      <c r="BG6" s="22">
        <f t="shared" si="7"/>
        <v>164.65</v>
      </c>
      <c r="BH6" s="22">
        <f t="shared" si="7"/>
        <v>167.64</v>
      </c>
      <c r="BI6" s="22">
        <f t="shared" si="7"/>
        <v>178.38</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103.93</v>
      </c>
      <c r="BQ6" s="22">
        <f t="shared" ref="BQ6:BY6" si="8">IF(BQ7="",NA(),BQ7)</f>
        <v>104.27</v>
      </c>
      <c r="BR6" s="22">
        <f t="shared" si="8"/>
        <v>117.08</v>
      </c>
      <c r="BS6" s="22">
        <f t="shared" si="8"/>
        <v>119.64</v>
      </c>
      <c r="BT6" s="22">
        <f t="shared" si="8"/>
        <v>118</v>
      </c>
      <c r="BU6" s="22">
        <f t="shared" si="8"/>
        <v>103.54</v>
      </c>
      <c r="BV6" s="22">
        <f t="shared" si="8"/>
        <v>103.32</v>
      </c>
      <c r="BW6" s="22">
        <f t="shared" si="8"/>
        <v>100.85</v>
      </c>
      <c r="BX6" s="22">
        <f t="shared" si="8"/>
        <v>103.79</v>
      </c>
      <c r="BY6" s="22">
        <f t="shared" si="8"/>
        <v>98.3</v>
      </c>
      <c r="BZ6" s="21" t="str">
        <f>IF(BZ7="","",IF(BZ7="-","【-】","【"&amp;SUBSTITUTE(TEXT(BZ7,"#,##0.00"),"-","△")&amp;"】"))</f>
        <v>【97.47】</v>
      </c>
      <c r="CA6" s="22">
        <f>IF(CA7="",NA(),CA7)</f>
        <v>169.78</v>
      </c>
      <c r="CB6" s="22">
        <f t="shared" ref="CB6:CJ6" si="9">IF(CB7="",NA(),CB7)</f>
        <v>168.43</v>
      </c>
      <c r="CC6" s="22">
        <f t="shared" si="9"/>
        <v>138.27000000000001</v>
      </c>
      <c r="CD6" s="22">
        <f t="shared" si="9"/>
        <v>145</v>
      </c>
      <c r="CE6" s="22">
        <f t="shared" si="9"/>
        <v>147.35</v>
      </c>
      <c r="CF6" s="22">
        <f t="shared" si="9"/>
        <v>167.46</v>
      </c>
      <c r="CG6" s="22">
        <f t="shared" si="9"/>
        <v>168.56</v>
      </c>
      <c r="CH6" s="22">
        <f t="shared" si="9"/>
        <v>167.1</v>
      </c>
      <c r="CI6" s="22">
        <f t="shared" si="9"/>
        <v>167.86</v>
      </c>
      <c r="CJ6" s="22">
        <f t="shared" si="9"/>
        <v>173.68</v>
      </c>
      <c r="CK6" s="21" t="str">
        <f>IF(CK7="","",IF(CK7="-","【-】","【"&amp;SUBSTITUTE(TEXT(CK7,"#,##0.00"),"-","△")&amp;"】"))</f>
        <v>【174.75】</v>
      </c>
      <c r="CL6" s="22">
        <f>IF(CL7="",NA(),CL7)</f>
        <v>49.8</v>
      </c>
      <c r="CM6" s="22">
        <f t="shared" ref="CM6:CU6" si="10">IF(CM7="",NA(),CM7)</f>
        <v>49.48</v>
      </c>
      <c r="CN6" s="22">
        <f t="shared" si="10"/>
        <v>49.59</v>
      </c>
      <c r="CO6" s="22">
        <f t="shared" si="10"/>
        <v>47.42</v>
      </c>
      <c r="CP6" s="22">
        <f t="shared" si="10"/>
        <v>56.09</v>
      </c>
      <c r="CQ6" s="22">
        <f t="shared" si="10"/>
        <v>59.46</v>
      </c>
      <c r="CR6" s="22">
        <f t="shared" si="10"/>
        <v>59.51</v>
      </c>
      <c r="CS6" s="22">
        <f t="shared" si="10"/>
        <v>59.91</v>
      </c>
      <c r="CT6" s="22">
        <f t="shared" si="10"/>
        <v>59.4</v>
      </c>
      <c r="CU6" s="22">
        <f t="shared" si="10"/>
        <v>59.24</v>
      </c>
      <c r="CV6" s="21" t="str">
        <f>IF(CV7="","",IF(CV7="-","【-】","【"&amp;SUBSTITUTE(TEXT(CV7,"#,##0.00"),"-","△")&amp;"】"))</f>
        <v>【59.97】</v>
      </c>
      <c r="CW6" s="22">
        <f>IF(CW7="",NA(),CW7)</f>
        <v>92.34</v>
      </c>
      <c r="CX6" s="22">
        <f t="shared" ref="CX6:DF6" si="11">IF(CX7="",NA(),CX7)</f>
        <v>92.07</v>
      </c>
      <c r="CY6" s="22">
        <f t="shared" si="11"/>
        <v>93.26</v>
      </c>
      <c r="CZ6" s="22">
        <f t="shared" si="11"/>
        <v>96.2</v>
      </c>
      <c r="DA6" s="22">
        <f t="shared" si="11"/>
        <v>95.94</v>
      </c>
      <c r="DB6" s="22">
        <f t="shared" si="11"/>
        <v>87.41</v>
      </c>
      <c r="DC6" s="22">
        <f t="shared" si="11"/>
        <v>87.08</v>
      </c>
      <c r="DD6" s="22">
        <f t="shared" si="11"/>
        <v>87.26</v>
      </c>
      <c r="DE6" s="22">
        <f t="shared" si="11"/>
        <v>87.57</v>
      </c>
      <c r="DF6" s="22">
        <f t="shared" si="11"/>
        <v>87.26</v>
      </c>
      <c r="DG6" s="21" t="str">
        <f>IF(DG7="","",IF(DG7="-","【-】","【"&amp;SUBSTITUTE(TEXT(DG7,"#,##0.00"),"-","△")&amp;"】"))</f>
        <v>【89.76】</v>
      </c>
      <c r="DH6" s="22">
        <f>IF(DH7="",NA(),DH7)</f>
        <v>59.92</v>
      </c>
      <c r="DI6" s="22">
        <f t="shared" ref="DI6:DQ6" si="12">IF(DI7="",NA(),DI7)</f>
        <v>59.18</v>
      </c>
      <c r="DJ6" s="22">
        <f t="shared" si="12"/>
        <v>56.39</v>
      </c>
      <c r="DK6" s="22">
        <f t="shared" si="12"/>
        <v>54.88</v>
      </c>
      <c r="DL6" s="22">
        <f t="shared" si="12"/>
        <v>54.05</v>
      </c>
      <c r="DM6" s="22">
        <f t="shared" si="12"/>
        <v>47.62</v>
      </c>
      <c r="DN6" s="22">
        <f t="shared" si="12"/>
        <v>48.55</v>
      </c>
      <c r="DO6" s="22">
        <f t="shared" si="12"/>
        <v>49.2</v>
      </c>
      <c r="DP6" s="22">
        <f t="shared" si="12"/>
        <v>50.01</v>
      </c>
      <c r="DQ6" s="22">
        <f t="shared" si="12"/>
        <v>50.99</v>
      </c>
      <c r="DR6" s="21" t="str">
        <f>IF(DR7="","",IF(DR7="-","【-】","【"&amp;SUBSTITUTE(TEXT(DR7,"#,##0.00"),"-","△")&amp;"】"))</f>
        <v>【51.51】</v>
      </c>
      <c r="DS6" s="22">
        <f>IF(DS7="",NA(),DS7)</f>
        <v>32.61</v>
      </c>
      <c r="DT6" s="22">
        <f t="shared" ref="DT6:EB6" si="13">IF(DT7="",NA(),DT7)</f>
        <v>32.340000000000003</v>
      </c>
      <c r="DU6" s="22">
        <f t="shared" si="13"/>
        <v>34.01</v>
      </c>
      <c r="DV6" s="22">
        <f t="shared" si="13"/>
        <v>35.020000000000003</v>
      </c>
      <c r="DW6" s="22">
        <f t="shared" si="13"/>
        <v>35.14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2.0299999999999998</v>
      </c>
      <c r="EE6" s="22">
        <f t="shared" ref="EE6:EM6" si="14">IF(EE7="",NA(),EE7)</f>
        <v>2.91</v>
      </c>
      <c r="EF6" s="22">
        <f t="shared" si="14"/>
        <v>1.86</v>
      </c>
      <c r="EG6" s="22">
        <f t="shared" si="14"/>
        <v>1.82</v>
      </c>
      <c r="EH6" s="22">
        <f t="shared" si="14"/>
        <v>1.63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272256</v>
      </c>
      <c r="D7" s="24">
        <v>46</v>
      </c>
      <c r="E7" s="24">
        <v>1</v>
      </c>
      <c r="F7" s="24">
        <v>0</v>
      </c>
      <c r="G7" s="24">
        <v>1</v>
      </c>
      <c r="H7" s="24" t="s">
        <v>93</v>
      </c>
      <c r="I7" s="24" t="s">
        <v>94</v>
      </c>
      <c r="J7" s="24" t="s">
        <v>95</v>
      </c>
      <c r="K7" s="24" t="s">
        <v>96</v>
      </c>
      <c r="L7" s="24" t="s">
        <v>97</v>
      </c>
      <c r="M7" s="24" t="s">
        <v>98</v>
      </c>
      <c r="N7" s="25" t="s">
        <v>99</v>
      </c>
      <c r="O7" s="25">
        <v>68.75</v>
      </c>
      <c r="P7" s="25">
        <v>100</v>
      </c>
      <c r="Q7" s="25">
        <v>2845</v>
      </c>
      <c r="R7" s="25">
        <v>56992</v>
      </c>
      <c r="S7" s="25">
        <v>11.3</v>
      </c>
      <c r="T7" s="25">
        <v>5043.54</v>
      </c>
      <c r="U7" s="25">
        <v>57087</v>
      </c>
      <c r="V7" s="25">
        <v>11.77</v>
      </c>
      <c r="W7" s="25">
        <v>4850.21</v>
      </c>
      <c r="X7" s="25">
        <v>109.79</v>
      </c>
      <c r="Y7" s="25">
        <v>110.15</v>
      </c>
      <c r="Z7" s="25">
        <v>129.84</v>
      </c>
      <c r="AA7" s="25">
        <v>125.73</v>
      </c>
      <c r="AB7" s="25">
        <v>124.45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624.94000000000005</v>
      </c>
      <c r="AU7" s="25">
        <v>534.03</v>
      </c>
      <c r="AV7" s="25">
        <v>421.53</v>
      </c>
      <c r="AW7" s="25">
        <v>483.83</v>
      </c>
      <c r="AX7" s="25">
        <v>587.14</v>
      </c>
      <c r="AY7" s="25">
        <v>349.83</v>
      </c>
      <c r="AZ7" s="25">
        <v>360.86</v>
      </c>
      <c r="BA7" s="25">
        <v>350.79</v>
      </c>
      <c r="BB7" s="25">
        <v>354.57</v>
      </c>
      <c r="BC7" s="25">
        <v>357.74</v>
      </c>
      <c r="BD7" s="25">
        <v>252.29</v>
      </c>
      <c r="BE7" s="25">
        <v>115.48</v>
      </c>
      <c r="BF7" s="25">
        <v>131.44</v>
      </c>
      <c r="BG7" s="25">
        <v>164.65</v>
      </c>
      <c r="BH7" s="25">
        <v>167.64</v>
      </c>
      <c r="BI7" s="25">
        <v>178.38</v>
      </c>
      <c r="BJ7" s="25">
        <v>314.87</v>
      </c>
      <c r="BK7" s="25">
        <v>309.27999999999997</v>
      </c>
      <c r="BL7" s="25">
        <v>322.92</v>
      </c>
      <c r="BM7" s="25">
        <v>303.45999999999998</v>
      </c>
      <c r="BN7" s="25">
        <v>307.27999999999997</v>
      </c>
      <c r="BO7" s="25">
        <v>268.07</v>
      </c>
      <c r="BP7" s="25">
        <v>103.93</v>
      </c>
      <c r="BQ7" s="25">
        <v>104.27</v>
      </c>
      <c r="BR7" s="25">
        <v>117.08</v>
      </c>
      <c r="BS7" s="25">
        <v>119.64</v>
      </c>
      <c r="BT7" s="25">
        <v>118</v>
      </c>
      <c r="BU7" s="25">
        <v>103.54</v>
      </c>
      <c r="BV7" s="25">
        <v>103.32</v>
      </c>
      <c r="BW7" s="25">
        <v>100.85</v>
      </c>
      <c r="BX7" s="25">
        <v>103.79</v>
      </c>
      <c r="BY7" s="25">
        <v>98.3</v>
      </c>
      <c r="BZ7" s="25">
        <v>97.47</v>
      </c>
      <c r="CA7" s="25">
        <v>169.78</v>
      </c>
      <c r="CB7" s="25">
        <v>168.43</v>
      </c>
      <c r="CC7" s="25">
        <v>138.27000000000001</v>
      </c>
      <c r="CD7" s="25">
        <v>145</v>
      </c>
      <c r="CE7" s="25">
        <v>147.35</v>
      </c>
      <c r="CF7" s="25">
        <v>167.46</v>
      </c>
      <c r="CG7" s="25">
        <v>168.56</v>
      </c>
      <c r="CH7" s="25">
        <v>167.1</v>
      </c>
      <c r="CI7" s="25">
        <v>167.86</v>
      </c>
      <c r="CJ7" s="25">
        <v>173.68</v>
      </c>
      <c r="CK7" s="25">
        <v>174.75</v>
      </c>
      <c r="CL7" s="25">
        <v>49.8</v>
      </c>
      <c r="CM7" s="25">
        <v>49.48</v>
      </c>
      <c r="CN7" s="25">
        <v>49.59</v>
      </c>
      <c r="CO7" s="25">
        <v>47.42</v>
      </c>
      <c r="CP7" s="25">
        <v>56.09</v>
      </c>
      <c r="CQ7" s="25">
        <v>59.46</v>
      </c>
      <c r="CR7" s="25">
        <v>59.51</v>
      </c>
      <c r="CS7" s="25">
        <v>59.91</v>
      </c>
      <c r="CT7" s="25">
        <v>59.4</v>
      </c>
      <c r="CU7" s="25">
        <v>59.24</v>
      </c>
      <c r="CV7" s="25">
        <v>59.97</v>
      </c>
      <c r="CW7" s="25">
        <v>92.34</v>
      </c>
      <c r="CX7" s="25">
        <v>92.07</v>
      </c>
      <c r="CY7" s="25">
        <v>93.26</v>
      </c>
      <c r="CZ7" s="25">
        <v>96.2</v>
      </c>
      <c r="DA7" s="25">
        <v>95.94</v>
      </c>
      <c r="DB7" s="25">
        <v>87.41</v>
      </c>
      <c r="DC7" s="25">
        <v>87.08</v>
      </c>
      <c r="DD7" s="25">
        <v>87.26</v>
      </c>
      <c r="DE7" s="25">
        <v>87.57</v>
      </c>
      <c r="DF7" s="25">
        <v>87.26</v>
      </c>
      <c r="DG7" s="25">
        <v>89.76</v>
      </c>
      <c r="DH7" s="25">
        <v>59.92</v>
      </c>
      <c r="DI7" s="25">
        <v>59.18</v>
      </c>
      <c r="DJ7" s="25">
        <v>56.39</v>
      </c>
      <c r="DK7" s="25">
        <v>54.88</v>
      </c>
      <c r="DL7" s="25">
        <v>54.05</v>
      </c>
      <c r="DM7" s="25">
        <v>47.62</v>
      </c>
      <c r="DN7" s="25">
        <v>48.55</v>
      </c>
      <c r="DO7" s="25">
        <v>49.2</v>
      </c>
      <c r="DP7" s="25">
        <v>50.01</v>
      </c>
      <c r="DQ7" s="25">
        <v>50.99</v>
      </c>
      <c r="DR7" s="25">
        <v>51.51</v>
      </c>
      <c r="DS7" s="25">
        <v>32.61</v>
      </c>
      <c r="DT7" s="25">
        <v>32.340000000000003</v>
      </c>
      <c r="DU7" s="25">
        <v>34.01</v>
      </c>
      <c r="DV7" s="25">
        <v>35.020000000000003</v>
      </c>
      <c r="DW7" s="25">
        <v>35.14</v>
      </c>
      <c r="DX7" s="25">
        <v>16.27</v>
      </c>
      <c r="DY7" s="25">
        <v>17.11</v>
      </c>
      <c r="DZ7" s="25">
        <v>18.329999999999998</v>
      </c>
      <c r="EA7" s="25">
        <v>20.27</v>
      </c>
      <c r="EB7" s="25">
        <v>21.69</v>
      </c>
      <c r="EC7" s="25">
        <v>23.75</v>
      </c>
      <c r="ED7" s="25">
        <v>2.0299999999999998</v>
      </c>
      <c r="EE7" s="25">
        <v>2.91</v>
      </c>
      <c r="EF7" s="25">
        <v>1.86</v>
      </c>
      <c r="EG7" s="25">
        <v>1.82</v>
      </c>
      <c r="EH7" s="25">
        <v>1.63</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2024-02-21T01:31:40Z</cp:lastPrinted>
  <dcterms:created xsi:type="dcterms:W3CDTF">2023-12-05T00:57:16Z</dcterms:created>
  <dcterms:modified xsi:type="dcterms:W3CDTF">2024-02-21T01:31:41Z</dcterms:modified>
  <cp:category/>
</cp:coreProperties>
</file>