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3A924442-5331-4FAE-81C5-B5812FD48CFD}" xr6:coauthVersionLast="47" xr6:coauthVersionMax="47" xr10:uidLastSave="{00000000-0000-0000-0000-000000000000}"/>
  <workbookProtection workbookAlgorithmName="SHA-512" workbookHashValue="Px/X/gsGZyxAbQOrb9Q+PUGcjv5/TivuP0B+BDJvGzdRLuUT5V+tOnHZ16WH3Aai82ZXQceqZ2zhDHJg3S9vEA==" workbookSaltValue="nrEREGEVrDKFCvYZpYnrb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<sst xmlns="http://schemas.openxmlformats.org/spreadsheetml/2006/main" count="228" uniqueCount="114">
  <si>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</si>
  <si>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</si>
  <si>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</si>
  <si>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</si>
  <si>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</si>
  <si>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</si>
  <si>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</si>
  <si>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</si>
  <si>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</si>
  <si>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</si>
  <si>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</si>
  <si>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</si>
  <si>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</si>
  <si>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</si>
  <si>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</si>
  <si>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</si>
  <si>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</si>
  <si>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</si>
  <si>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</si>
  <si>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</si>
  <si>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</si>
  <si>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</si>
  <si>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</si>
  <si>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</si>
  <si>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</si>
  <si>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</si>
  <si>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</si>
  <si>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</si>
  <si>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</si>
  <si>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</si>
  <si>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</si>
  <si>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</si>
  <si>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</si>
  <si>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</si>
  <si>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</si>
  <si>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</si>
  <si>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</si>
  <si>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</si>
  <si>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</si>
  <si>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</si>
  <si>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</si>
  <si>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</si>
  <si>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</si>
  <si>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</si>
  <si>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</si>
  <si>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</si>
  <si>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</si>
  <si>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</si>
  <si>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</si>
  <si>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</si>
  <si>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</si>
  <si>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</si>
  <si>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</si>
  <si>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</si>
  <si>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</si>
  <si>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</si>
  <si>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</si>
  <si>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</si>
  <si>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</si>
  <si>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</si>
  <si>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</si>
  <si>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</si>
  <si>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</si>
  <si>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</si>
  <si>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</si>
  <si>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</si>
  <si>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</si>
  <si>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</si>
  <si>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</si>
  <si>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</si>
  <si>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</si>
  <si>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</si>
  <si>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</si>
  <si>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</si>
  <si>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</si>
  <si>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</si>
  <si>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</si>
  <si>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</si>
  <si>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</si>
  <si>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</si>
  <si>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</si>
  <si>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</si>
  <si>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</si>
  <si>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</si>
  <si>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</si>
  <si>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</si>
  <si>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</si>
  <si>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</si>
  <si>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</si>
  <si>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</si>
  <si>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</si>
  <si>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</si>
  <si>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</si>
  <si>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</si>
  <si>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</si>
  <si>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</si>
  <si>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</si>
  <si>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</si>
  <si>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</si>
  <si>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</si>
  <si>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</si>
  <si>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</si>
  <si>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</si>
  <si>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</si>
  <si>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</si>
  <si>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</si>
  <si>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</si>
  <si>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</si>
  <si>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</si>
  <si>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</si>
  <si>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</si>
  <si>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全国平均を下回っているが、管路経年化率は全国平均及び類似団体平均値を上回っている。これは、昭和40年代後半から昭和50年代にかけて急激に管路整備を行ったことから老朽化も急激に進んでいるためである。経営への影響を考慮し、更新工事に係る費用の平準化を図っていることから、更新工事が老朽化のスピードに追いついていない。
　管路更新率について、更新費用の平準化の影響に加え、漏水事故等が発生した際の被害範囲等を勘案し、平成27年度から基幹管路の更新を重点的に行っている。令和元年度からは、新たに策定した経営戦略に基づき基幹管路に加え、配水支管の更新をしているため、全国平均及び類似団体平均値を上回っている。</t>
    <rPh sb="253" eb="254">
      <t>アラ</t>
    </rPh>
    <rPh sb="256" eb="258">
      <t>サクテイ</t>
    </rPh>
    <phoneticPr fontId="4"/>
  </si>
  <si>
    <t>　経常収支比率は100％を超えているものの、年々悪化している。特に令和4年度は燃料価格の高騰の影響に伴い、動力費が大幅に増加し、損益が大きく減少した。しかしながら、流動比率は全国平均及び類似団体平均値を上回り、運転資金を確保できている状態であり、経営状況は良好な水準となっている。
　本市の年間総排水量の内訳は、約77％を大阪広域水道企業団からの受水、残り約23％を自己水により賄っている。自己水については深井戸からの取水のため施設の維持費用がかかること、職員の平均年齢が高いため職員給与費が高いこと等の事由により、給水原価は、全国平均及び類似団体平均値を上回っている。加えて、節水型水使用機器の普及等により、有効有収水量及び給水収益が年々減少傾向にあることから、料金回収率についても100％を下回る結果となり、全国平均及び類似団体平均値も下回った。
　施設利用率は、配水能力が拡張事業を行っていた時代に設定したものであることに加え、節水等による水需要の減少により低くなっている。
　有収率は、漏水等の無効水量の割合が少ないことにより、全国平均及び類似団体平均値を上回っている。</t>
    <rPh sb="31" eb="32">
      <t>トク</t>
    </rPh>
    <rPh sb="33" eb="35">
      <t>レイワ</t>
    </rPh>
    <rPh sb="36" eb="38">
      <t>ネンド</t>
    </rPh>
    <rPh sb="39" eb="43">
      <t>ネンリョウカカク</t>
    </rPh>
    <rPh sb="44" eb="46">
      <t>コウトウ</t>
    </rPh>
    <rPh sb="47" eb="49">
      <t>エイキョウ</t>
    </rPh>
    <rPh sb="50" eb="51">
      <t>トモナ</t>
    </rPh>
    <rPh sb="53" eb="56">
      <t>ドウリョクヒ</t>
    </rPh>
    <rPh sb="57" eb="59">
      <t>オオハバ</t>
    </rPh>
    <rPh sb="60" eb="62">
      <t>ゾウカ</t>
    </rPh>
    <rPh sb="64" eb="66">
      <t>ソンエキ</t>
    </rPh>
    <rPh sb="67" eb="68">
      <t>オオ</t>
    </rPh>
    <rPh sb="70" eb="72">
      <t>ゲンショウ</t>
    </rPh>
    <rPh sb="117" eb="119">
      <t>ジョウタイ</t>
    </rPh>
    <rPh sb="142" eb="144">
      <t>ホンシ</t>
    </rPh>
    <rPh sb="145" eb="151">
      <t>ネンカンソウハイスイリョウ</t>
    </rPh>
    <rPh sb="152" eb="154">
      <t>ウチワケ</t>
    </rPh>
    <rPh sb="161" eb="170">
      <t>オオサカコウイキスイドウキギョウダン</t>
    </rPh>
    <rPh sb="189" eb="190">
      <t>マカナ</t>
    </rPh>
    <rPh sb="258" eb="262">
      <t>キュウスイゲンカ</t>
    </rPh>
    <rPh sb="285" eb="286">
      <t>クワ</t>
    </rPh>
    <rPh sb="332" eb="337">
      <t>リョウキンカイシュウリツ</t>
    </rPh>
    <rPh sb="347" eb="349">
      <t>シタマワ</t>
    </rPh>
    <rPh sb="350" eb="352">
      <t>ケッカ</t>
    </rPh>
    <phoneticPr fontId="4"/>
  </si>
  <si>
    <t>　現状は、累積欠損金は発生していないが、燃料価格高騰に伴う動力費の増加の影響を受け、利益が大きく減少したことに加え、経営に必要な費用を料金で賄えず、厳しい経営状況となった。さらに、施設の老朽化や災害対策のために更新工事の着実な推進が必要であり、今後経営状況は厳しさを増すと予測している。
　今後は業務改善による費用の削減のほか、国からの交付金や企業債、内部留保資金を運用しながら効率的な施設更新を行っていく。
　水道サービスの安定的な提供のため、令和元年度に見直した水道ビジョン及び策定した経営戦略に基づき、基幹管路の耐震化と老朽化が懸念される鋳鉄管を優先して更新・耐震化を進めていく。</t>
    <rPh sb="11" eb="13">
      <t>ハッセイ</t>
    </rPh>
    <rPh sb="20" eb="24">
      <t>ネンリョウカカク</t>
    </rPh>
    <rPh sb="24" eb="26">
      <t>コウトウ</t>
    </rPh>
    <rPh sb="27" eb="28">
      <t>トモナ</t>
    </rPh>
    <rPh sb="29" eb="32">
      <t>ドウリョクヒ</t>
    </rPh>
    <rPh sb="33" eb="35">
      <t>ゾウカ</t>
    </rPh>
    <rPh sb="36" eb="38">
      <t>エイキョウ</t>
    </rPh>
    <rPh sb="39" eb="40">
      <t>ウ</t>
    </rPh>
    <rPh sb="42" eb="44">
      <t>リエキ</t>
    </rPh>
    <rPh sb="45" eb="46">
      <t>オオ</t>
    </rPh>
    <rPh sb="48" eb="50">
      <t>ゲンショウ</t>
    </rPh>
    <rPh sb="55" eb="56">
      <t>クワ</t>
    </rPh>
    <rPh sb="74" eb="75">
      <t>キビ</t>
    </rPh>
    <rPh sb="79" eb="81">
      <t>ジョウキョウ</t>
    </rPh>
    <rPh sb="122" eb="12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</si>
</sst>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0.81</c:v>
                </c:pt>
                <c:pt idx="1">
                  <c:v>1.1100000000000001</c:v>
                </c:pt>
                <c:pt idx="2">
                  <c:v>1.42</c:v>
                </c:pt>
                <c:pt idx="3">
                  <c:v>1.29</c:v>
                </c:pt>
                <c:pt idx="4">
                  <c:v>1.56</c:v>
                </c:pt>
              </c:numCache>
            </c:numRef>
          </c:val>
          <c:extLst>
            <c:ext xmlns:c16="http://schemas.microsoft.com/office/drawing/2014/chart" uri="{C3380CC4-5D6E-409C-BE32-E72D297353CC}">
              <c16:uniqueId val="{00000000-041C-4180-9011-933752AE5F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41C-4180-9011-933752AE5F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48.45</c:v>
                </c:pt>
                <c:pt idx="1">
                  <c:v>48</c:v>
                </c:pt>
                <c:pt idx="2">
                  <c:v>48.96</c:v>
                </c:pt>
                <c:pt idx="3">
                  <c:v>48.58</c:v>
                </c:pt>
                <c:pt idx="4">
                  <c:v>47.84</c:v>
                </c:pt>
              </c:numCache>
            </c:numRef>
          </c:val>
          <c:extLst>
            <c:ext xmlns:c16="http://schemas.microsoft.com/office/drawing/2014/chart" uri="{C3380CC4-5D6E-409C-BE32-E72D297353CC}">
              <c16:uniqueId val="{00000000-97A6-4CB3-9CF2-004687FC83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7A6-4CB3-9CF2-004687FC83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91.45</c:v>
                </c:pt>
                <c:pt idx="1">
                  <c:v>92.48</c:v>
                </c:pt>
                <c:pt idx="2">
                  <c:v>91.98</c:v>
                </c:pt>
                <c:pt idx="3">
                  <c:v>91.64</c:v>
                </c:pt>
                <c:pt idx="4">
                  <c:v>91.48</c:v>
                </c:pt>
              </c:numCache>
            </c:numRef>
          </c:val>
          <c:extLst>
            <c:ext xmlns:c16="http://schemas.microsoft.com/office/drawing/2014/chart" uri="{C3380CC4-5D6E-409C-BE32-E72D297353CC}">
              <c16:uniqueId val="{00000000-3DDE-43CF-919F-DCD8B4EE88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3DDE-43CF-919F-DCD8B4EE88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104.48</c:v>
                </c:pt>
                <c:pt idx="1">
                  <c:v>112.95</c:v>
                </c:pt>
                <c:pt idx="2">
                  <c:v>112.11</c:v>
                </c:pt>
                <c:pt idx="3">
                  <c:v>107.95</c:v>
                </c:pt>
                <c:pt idx="4">
                  <c:v>103.46</c:v>
                </c:pt>
              </c:numCache>
            </c:numRef>
          </c:val>
          <c:extLst>
            <c:ext xmlns:c16="http://schemas.microsoft.com/office/drawing/2014/chart" uri="{C3380CC4-5D6E-409C-BE32-E72D297353CC}">
              <c16:uniqueId val="{00000000-FB40-473E-B2E8-B1170FA4A9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B40-473E-B2E8-B1170FA4A9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51.53</c:v>
                </c:pt>
                <c:pt idx="1">
                  <c:v>52.75</c:v>
                </c:pt>
                <c:pt idx="2">
                  <c:v>51.95</c:v>
                </c:pt>
                <c:pt idx="3">
                  <c:v>50.28</c:v>
                </c:pt>
                <c:pt idx="4">
                  <c:v>49.75</c:v>
                </c:pt>
              </c:numCache>
            </c:numRef>
          </c:val>
          <c:extLst>
            <c:ext xmlns:c16="http://schemas.microsoft.com/office/drawing/2014/chart" uri="{C3380CC4-5D6E-409C-BE32-E72D297353CC}">
              <c16:uniqueId val="{00000000-8C3B-4258-85CC-84A77106FD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8C3B-4258-85CC-84A77106FD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41.92</c:v>
                </c:pt>
                <c:pt idx="1">
                  <c:v>45.04</c:v>
                </c:pt>
                <c:pt idx="2">
                  <c:v>46.09</c:v>
                </c:pt>
                <c:pt idx="3">
                  <c:v>47.76</c:v>
                </c:pt>
                <c:pt idx="4">
                  <c:v>48.96</c:v>
                </c:pt>
              </c:numCache>
            </c:numRef>
          </c:val>
          <c:extLst>
            <c:ext xmlns:c16="http://schemas.microsoft.com/office/drawing/2014/chart" uri="{C3380CC4-5D6E-409C-BE32-E72D297353CC}">
              <c16:uniqueId val="{00000000-D6D1-4948-947B-3938564B6A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D6D1-4948-947B-3938564B6A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E6-4C92-90AB-584841453A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B9E6-4C92-90AB-584841453A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312.17</c:v>
                </c:pt>
                <c:pt idx="1">
                  <c:v>513.33000000000004</c:v>
                </c:pt>
                <c:pt idx="2">
                  <c:v>462.89</c:v>
                </c:pt>
                <c:pt idx="3">
                  <c:v>487</c:v>
                </c:pt>
                <c:pt idx="4">
                  <c:v>513.77</c:v>
                </c:pt>
              </c:numCache>
            </c:numRef>
          </c:val>
          <c:extLst>
            <c:ext xmlns:c16="http://schemas.microsoft.com/office/drawing/2014/chart" uri="{C3380CC4-5D6E-409C-BE32-E72D297353CC}">
              <c16:uniqueId val="{00000000-8A61-4AD9-8CA6-D0A6DC3DEB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8A61-4AD9-8CA6-D0A6DC3DEB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206.8</c:v>
                </c:pt>
                <c:pt idx="1">
                  <c:v>205.82</c:v>
                </c:pt>
                <c:pt idx="2">
                  <c:v>238.59</c:v>
                </c:pt>
                <c:pt idx="3">
                  <c:v>251.86</c:v>
                </c:pt>
                <c:pt idx="4">
                  <c:v>264.12</c:v>
                </c:pt>
              </c:numCache>
            </c:numRef>
          </c:val>
          <c:extLst>
            <c:ext xmlns:c16="http://schemas.microsoft.com/office/drawing/2014/chart" uri="{C3380CC4-5D6E-409C-BE32-E72D297353CC}">
              <c16:uniqueId val="{00000000-5718-4197-BE50-0D9D3D35C5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718-4197-BE50-0D9D3D35C5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92.98</c:v>
                </c:pt>
                <c:pt idx="1">
                  <c:v>102.7</c:v>
                </c:pt>
                <c:pt idx="2">
                  <c:v>100.01</c:v>
                </c:pt>
                <c:pt idx="3">
                  <c:v>100.35</c:v>
                </c:pt>
                <c:pt idx="4">
                  <c:v>95.8</c:v>
                </c:pt>
              </c:numCache>
            </c:numRef>
          </c:val>
          <c:extLst>
            <c:ext xmlns:c16="http://schemas.microsoft.com/office/drawing/2014/chart" uri="{C3380CC4-5D6E-409C-BE32-E72D297353CC}">
              <c16:uniqueId val="{00000000-ABE6-474C-A7CE-002773CF48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ABE6-474C-A7CE-002773CF48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205.32</c:v>
                </c:pt>
                <c:pt idx="1">
                  <c:v>184.4</c:v>
                </c:pt>
                <c:pt idx="2">
                  <c:v>176.83</c:v>
                </c:pt>
                <c:pt idx="3">
                  <c:v>184.15</c:v>
                </c:pt>
                <c:pt idx="4">
                  <c:v>192.93</c:v>
                </c:pt>
              </c:numCache>
            </c:numRef>
          </c:val>
          <c:extLst>
            <c:ext xmlns:c16="http://schemas.microsoft.com/office/drawing/2014/chart" uri="{C3380CC4-5D6E-409C-BE32-E72D297353CC}">
              <c16:uniqueId val="{00000000-028E-4AAD-BF4C-048B92DCE2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28E-4AAD-BF4C-048B92DCE2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大阪府　摂津市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86457</v>
      </c>
      <c r="AM8" s="66"/>
      <c r="AN8" s="66"/>
      <c r="AO8" s="66"/>
      <c r="AP8" s="66"/>
      <c r="AQ8" s="66"/>
      <c r="AR8" s="66"/>
      <c r="AS8" s="66"/>
      <c r="AT8" s="37">
        <f>データ!$S$6</f>
        <v>14.87</v>
      </c>
      <c r="AU8" s="38"/>
      <c r="AV8" s="38"/>
      <c r="AW8" s="38"/>
      <c r="AX8" s="38"/>
      <c r="AY8" s="38"/>
      <c r="AZ8" s="38"/>
      <c r="BA8" s="38"/>
      <c r="BB8" s="55">
        <f>データ!$T$6</f>
        <v>5814.19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66.849999999999994</v>
      </c>
      <c r="J10" s="38"/>
      <c r="K10" s="38"/>
      <c r="L10" s="38"/>
      <c r="M10" s="38"/>
      <c r="N10" s="38"/>
      <c r="O10" s="65"/>
      <c r="P10" s="55">
        <f>データ!$P$6</f>
        <v>100</v>
      </c>
      <c r="Q10" s="55"/>
      <c r="R10" s="55"/>
      <c r="S10" s="55"/>
      <c r="T10" s="55"/>
      <c r="U10" s="55"/>
      <c r="V10" s="55"/>
      <c r="W10" s="66">
        <f>データ!$Q$6</f>
        <v>2778</v>
      </c>
      <c r="X10" s="66"/>
      <c r="Y10" s="66"/>
      <c r="Z10" s="66"/>
      <c r="AA10" s="66"/>
      <c r="AB10" s="66"/>
      <c r="AC10" s="66"/>
      <c r="AD10" s="2"/>
      <c r="AE10" s="2"/>
      <c r="AF10" s="2"/>
      <c r="AG10" s="2"/>
      <c r="AH10" s="2"/>
      <c r="AI10" s="2"/>
      <c r="AJ10" s="2"/>
      <c r="AK10" s="2"/>
      <c r="AL10" s="66">
        <f>データ!$U$6</f>
        <v>86494</v>
      </c>
      <c r="AM10" s="66"/>
      <c r="AN10" s="66"/>
      <c r="AO10" s="66"/>
      <c r="AP10" s="66"/>
      <c r="AQ10" s="66"/>
      <c r="AR10" s="66"/>
      <c r="AS10" s="66"/>
      <c r="AT10" s="37">
        <f>データ!$V$6</f>
        <v>14.87</v>
      </c>
      <c r="AU10" s="38"/>
      <c r="AV10" s="38"/>
      <c r="AW10" s="38"/>
      <c r="AX10" s="38"/>
      <c r="AY10" s="38"/>
      <c r="AZ10" s="38"/>
      <c r="BA10" s="38"/>
      <c r="BB10" s="55">
        <f>データ!$W$6</f>
        <v>5816.68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pmKnNw3sh1HIxuHBkgWDYA69WM28gLq6OPFoViI+7MTUF16IJxVzvm0eURlFZAsQ4DFzbm510i+09hXDU8DiA==" saltValue="zj1jq6/wpABlZ1nnRsrYr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272248</v>
      </c>
      <c r="D6" s="20">
        <f t="shared" si="3"/>
        <v>46</v>
      </c>
      <c r="E6" s="20">
        <f t="shared" si="3"/>
        <v>1</v>
      </c>
      <c r="F6" s="20">
        <f t="shared" si="3"/>
        <v>0</v>
      </c>
      <c r="G6" s="20">
        <f t="shared" si="3"/>
        <v>1</v>
      </c>
      <c r="H6" s="20" t="str">
        <f t="shared" si="3"/>
        <v>大阪府　摂津市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66.849999999999994</v>
      </c>
      <c r="P6" s="21">
        <f t="shared" si="3"/>
        <v>100</v>
      </c>
      <c r="Q6" s="21">
        <f t="shared" si="3"/>
        <v>2778</v>
      </c>
      <c r="R6" s="21">
        <f t="shared" si="3"/>
        <v>86457</v>
      </c>
      <c r="S6" s="21">
        <f t="shared" si="3"/>
        <v>14.87</v>
      </c>
      <c r="T6" s="21">
        <f t="shared" si="3"/>
        <v>5814.19</v>
      </c>
      <c r="U6" s="21">
        <f t="shared" si="3"/>
        <v>86494</v>
      </c>
      <c r="V6" s="21">
        <f t="shared" si="3"/>
        <v>14.87</v>
      </c>
      <c r="W6" s="21">
        <f t="shared" si="3"/>
        <v>5816.68</v>
      </c>
      <c r="X6" s="22">
        <f>IF(X7="",NA(),X7)</f>
        <v>104.48</v>
      </c>
      <c r="Y6" s="22">
        <f t="shared" ref="Y6:AG6" si="4">IF(Y7="",NA(),Y7)</f>
        <v>112.95</v>
      </c>
      <c r="Z6" s="22">
        <f t="shared" si="4"/>
        <v>112.11</v>
      </c>
      <c r="AA6" s="22">
        <f t="shared" si="4"/>
        <v>107.95</v>
      </c>
      <c r="AB6" s="22">
        <f t="shared" si="4"/>
        <v>103.46</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312.17</v>
      </c>
      <c r="AU6" s="22">
        <f t="shared" ref="AU6:BC6" si="6">IF(AU7="",NA(),AU7)</f>
        <v>513.33000000000004</v>
      </c>
      <c r="AV6" s="22">
        <f t="shared" si="6"/>
        <v>462.89</v>
      </c>
      <c r="AW6" s="22">
        <f t="shared" si="6"/>
        <v>487</v>
      </c>
      <c r="AX6" s="22">
        <f t="shared" si="6"/>
        <v>513.77</v>
      </c>
      <c r="AY6" s="22">
        <f t="shared" si="6"/>
        <v>349.83</v>
      </c>
      <c r="AZ6" s="22">
        <f t="shared" si="6"/>
        <v>360.86</v>
      </c>
      <c r="BA6" s="22">
        <f t="shared" si="6"/>
        <v>350.79</v>
      </c>
      <c r="BB6" s="22">
        <f t="shared" si="6"/>
        <v>354.57</v>
      </c>
      <c r="BC6" s="22">
        <f t="shared" si="6"/>
        <v>357.74</v>
      </c>
      <c r="BD6" s="21" t="str">
        <f>IF(BD7="","",IF(BD7="-","【-】","【"&amp;SUBSTITUTE(TEXT(BD7,"#,##0.00"),"-","△")&amp;"】"))</f>
        <v>【252.29】</v>
      </c>
      <c r="BE6" s="22">
        <f>IF(BE7="",NA(),BE7)</f>
        <v>206.8</v>
      </c>
      <c r="BF6" s="22">
        <f t="shared" ref="BF6:BN6" si="7">IF(BF7="",NA(),BF7)</f>
        <v>205.82</v>
      </c>
      <c r="BG6" s="22">
        <f t="shared" si="7"/>
        <v>238.59</v>
      </c>
      <c r="BH6" s="22">
        <f t="shared" si="7"/>
        <v>251.86</v>
      </c>
      <c r="BI6" s="22">
        <f t="shared" si="7"/>
        <v>264.12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92.98</v>
      </c>
      <c r="BQ6" s="22">
        <f t="shared" ref="BQ6:BY6" si="8">IF(BQ7="",NA(),BQ7)</f>
        <v>102.7</v>
      </c>
      <c r="BR6" s="22">
        <f t="shared" si="8"/>
        <v>100.01</v>
      </c>
      <c r="BS6" s="22">
        <f t="shared" si="8"/>
        <v>100.35</v>
      </c>
      <c r="BT6" s="22">
        <f t="shared" si="8"/>
        <v>95.8</v>
      </c>
      <c r="BU6" s="22">
        <f t="shared" si="8"/>
        <v>103.54</v>
      </c>
      <c r="BV6" s="22">
        <f t="shared" si="8"/>
        <v>103.32</v>
      </c>
      <c r="BW6" s="22">
        <f t="shared" si="8"/>
        <v>100.85</v>
      </c>
      <c r="BX6" s="22">
        <f t="shared" si="8"/>
        <v>103.79</v>
      </c>
      <c r="BY6" s="22">
        <f t="shared" si="8"/>
        <v>98.3</v>
      </c>
      <c r="BZ6" s="21" t="str">
        <f>IF(BZ7="","",IF(BZ7="-","【-】","【"&amp;SUBSTITUTE(TEXT(BZ7,"#,##0.00"),"-","△")&amp;"】"))</f>
        <v>【97.47】</v>
      </c>
      <c r="CA6" s="22">
        <f>IF(CA7="",NA(),CA7)</f>
        <v>205.32</v>
      </c>
      <c r="CB6" s="22">
        <f t="shared" ref="CB6:CJ6" si="9">IF(CB7="",NA(),CB7)</f>
        <v>184.4</v>
      </c>
      <c r="CC6" s="22">
        <f t="shared" si="9"/>
        <v>176.83</v>
      </c>
      <c r="CD6" s="22">
        <f t="shared" si="9"/>
        <v>184.15</v>
      </c>
      <c r="CE6" s="22">
        <f t="shared" si="9"/>
        <v>192.93</v>
      </c>
      <c r="CF6" s="22">
        <f t="shared" si="9"/>
        <v>167.46</v>
      </c>
      <c r="CG6" s="22">
        <f t="shared" si="9"/>
        <v>168.56</v>
      </c>
      <c r="CH6" s="22">
        <f t="shared" si="9"/>
        <v>167.1</v>
      </c>
      <c r="CI6" s="22">
        <f t="shared" si="9"/>
        <v>167.86</v>
      </c>
      <c r="CJ6" s="22">
        <f t="shared" si="9"/>
        <v>173.68</v>
      </c>
      <c r="CK6" s="21" t="str">
        <f>IF(CK7="","",IF(CK7="-","【-】","【"&amp;SUBSTITUTE(TEXT(CK7,"#,##0.00"),"-","△")&amp;"】"))</f>
        <v>【174.75】</v>
      </c>
      <c r="CL6" s="22">
        <f>IF(CL7="",NA(),CL7)</f>
        <v>48.45</v>
      </c>
      <c r="CM6" s="22">
        <f t="shared" ref="CM6:CU6" si="10">IF(CM7="",NA(),CM7)</f>
        <v>48</v>
      </c>
      <c r="CN6" s="22">
        <f t="shared" si="10"/>
        <v>48.96</v>
      </c>
      <c r="CO6" s="22">
        <f t="shared" si="10"/>
        <v>48.58</v>
      </c>
      <c r="CP6" s="22">
        <f t="shared" si="10"/>
        <v>47.84</v>
      </c>
      <c r="CQ6" s="22">
        <f t="shared" si="10"/>
        <v>59.46</v>
      </c>
      <c r="CR6" s="22">
        <f t="shared" si="10"/>
        <v>59.51</v>
      </c>
      <c r="CS6" s="22">
        <f t="shared" si="10"/>
        <v>59.91</v>
      </c>
      <c r="CT6" s="22">
        <f t="shared" si="10"/>
        <v>59.4</v>
      </c>
      <c r="CU6" s="22">
        <f t="shared" si="10"/>
        <v>59.24</v>
      </c>
      <c r="CV6" s="21" t="str">
        <f>IF(CV7="","",IF(CV7="-","【-】","【"&amp;SUBSTITUTE(TEXT(CV7,"#,##0.00"),"-","△")&amp;"】"))</f>
        <v>【59.97】</v>
      </c>
      <c r="CW6" s="22">
        <f>IF(CW7="",NA(),CW7)</f>
        <v>91.45</v>
      </c>
      <c r="CX6" s="22">
        <f t="shared" ref="CX6:DF6" si="11">IF(CX7="",NA(),CX7)</f>
        <v>92.48</v>
      </c>
      <c r="CY6" s="22">
        <f t="shared" si="11"/>
        <v>91.98</v>
      </c>
      <c r="CZ6" s="22">
        <f t="shared" si="11"/>
        <v>91.64</v>
      </c>
      <c r="DA6" s="22">
        <f t="shared" si="11"/>
        <v>91.48</v>
      </c>
      <c r="DB6" s="22">
        <f t="shared" si="11"/>
        <v>87.41</v>
      </c>
      <c r="DC6" s="22">
        <f t="shared" si="11"/>
        <v>87.08</v>
      </c>
      <c r="DD6" s="22">
        <f t="shared" si="11"/>
        <v>87.26</v>
      </c>
      <c r="DE6" s="22">
        <f t="shared" si="11"/>
        <v>87.57</v>
      </c>
      <c r="DF6" s="22">
        <f t="shared" si="11"/>
        <v>87.26</v>
      </c>
      <c r="DG6" s="21" t="str">
        <f>IF(DG7="","",IF(DG7="-","【-】","【"&amp;SUBSTITUTE(TEXT(DG7,"#,##0.00"),"-","△")&amp;"】"))</f>
        <v>【89.76】</v>
      </c>
      <c r="DH6" s="22">
        <f>IF(DH7="",NA(),DH7)</f>
        <v>51.53</v>
      </c>
      <c r="DI6" s="22">
        <f t="shared" ref="DI6:DQ6" si="12">IF(DI7="",NA(),DI7)</f>
        <v>52.75</v>
      </c>
      <c r="DJ6" s="22">
        <f t="shared" si="12"/>
        <v>51.95</v>
      </c>
      <c r="DK6" s="22">
        <f t="shared" si="12"/>
        <v>50.28</v>
      </c>
      <c r="DL6" s="22">
        <f t="shared" si="12"/>
        <v>49.75</v>
      </c>
      <c r="DM6" s="22">
        <f t="shared" si="12"/>
        <v>47.62</v>
      </c>
      <c r="DN6" s="22">
        <f t="shared" si="12"/>
        <v>48.55</v>
      </c>
      <c r="DO6" s="22">
        <f t="shared" si="12"/>
        <v>49.2</v>
      </c>
      <c r="DP6" s="22">
        <f t="shared" si="12"/>
        <v>50.01</v>
      </c>
      <c r="DQ6" s="22">
        <f t="shared" si="12"/>
        <v>50.99</v>
      </c>
      <c r="DR6" s="21" t="str">
        <f>IF(DR7="","",IF(DR7="-","【-】","【"&amp;SUBSTITUTE(TEXT(DR7,"#,##0.00"),"-","△")&amp;"】"))</f>
        <v>【51.51】</v>
      </c>
      <c r="DS6" s="22">
        <f>IF(DS7="",NA(),DS7)</f>
        <v>41.92</v>
      </c>
      <c r="DT6" s="22">
        <f t="shared" ref="DT6:EB6" si="13">IF(DT7="",NA(),DT7)</f>
        <v>45.04</v>
      </c>
      <c r="DU6" s="22">
        <f t="shared" si="13"/>
        <v>46.09</v>
      </c>
      <c r="DV6" s="22">
        <f t="shared" si="13"/>
        <v>47.76</v>
      </c>
      <c r="DW6" s="22">
        <f t="shared" si="13"/>
        <v>48.96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0.81</v>
      </c>
      <c r="EE6" s="22">
        <f t="shared" ref="EE6:EM6" si="14">IF(EE7="",NA(),EE7)</f>
        <v>1.1100000000000001</v>
      </c>
      <c r="EF6" s="22">
        <f t="shared" si="14"/>
        <v>1.42</v>
      </c>
      <c r="EG6" s="22">
        <f t="shared" si="14"/>
        <v>1.29</v>
      </c>
      <c r="EH6" s="22">
        <f t="shared" si="14"/>
        <v>1.56</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272248</v>
      </c>
      <c r="D7" s="24">
        <v>46</v>
      </c>
      <c r="E7" s="24">
        <v>1</v>
      </c>
      <c r="F7" s="24">
        <v>0</v>
      </c>
      <c r="G7" s="24">
        <v>1</v>
      </c>
      <c r="H7" s="24" t="s">
        <v>93</v>
      </c>
      <c r="I7" s="24" t="s">
        <v>94</v>
      </c>
      <c r="J7" s="24" t="s">
        <v>95</v>
      </c>
      <c r="K7" s="24" t="s">
        <v>96</v>
      </c>
      <c r="L7" s="24" t="s">
        <v>97</v>
      </c>
      <c r="M7" s="24" t="s">
        <v>98</v>
      </c>
      <c r="N7" s="25" t="s">
        <v>99</v>
      </c>
      <c r="O7" s="25">
        <v>66.849999999999994</v>
      </c>
      <c r="P7" s="25">
        <v>100</v>
      </c>
      <c r="Q7" s="25">
        <v>2778</v>
      </c>
      <c r="R7" s="25">
        <v>86457</v>
      </c>
      <c r="S7" s="25">
        <v>14.87</v>
      </c>
      <c r="T7" s="25">
        <v>5814.19</v>
      </c>
      <c r="U7" s="25">
        <v>86494</v>
      </c>
      <c r="V7" s="25">
        <v>14.87</v>
      </c>
      <c r="W7" s="25">
        <v>5816.68</v>
      </c>
      <c r="X7" s="25">
        <v>104.48</v>
      </c>
      <c r="Y7" s="25">
        <v>112.95</v>
      </c>
      <c r="Z7" s="25">
        <v>112.11</v>
      </c>
      <c r="AA7" s="25">
        <v>107.95</v>
      </c>
      <c r="AB7" s="25">
        <v>103.46</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312.17</v>
      </c>
      <c r="AU7" s="25">
        <v>513.33000000000004</v>
      </c>
      <c r="AV7" s="25">
        <v>462.89</v>
      </c>
      <c r="AW7" s="25">
        <v>487</v>
      </c>
      <c r="AX7" s="25">
        <v>513.77</v>
      </c>
      <c r="AY7" s="25">
        <v>349.83</v>
      </c>
      <c r="AZ7" s="25">
        <v>360.86</v>
      </c>
      <c r="BA7" s="25">
        <v>350.79</v>
      </c>
      <c r="BB7" s="25">
        <v>354.57</v>
      </c>
      <c r="BC7" s="25">
        <v>357.74</v>
      </c>
      <c r="BD7" s="25">
        <v>252.29</v>
      </c>
      <c r="BE7" s="25">
        <v>206.8</v>
      </c>
      <c r="BF7" s="25">
        <v>205.82</v>
      </c>
      <c r="BG7" s="25">
        <v>238.59</v>
      </c>
      <c r="BH7" s="25">
        <v>251.86</v>
      </c>
      <c r="BI7" s="25">
        <v>264.12</v>
      </c>
      <c r="BJ7" s="25">
        <v>314.87</v>
      </c>
      <c r="BK7" s="25">
        <v>309.27999999999997</v>
      </c>
      <c r="BL7" s="25">
        <v>322.92</v>
      </c>
      <c r="BM7" s="25">
        <v>303.45999999999998</v>
      </c>
      <c r="BN7" s="25">
        <v>307.27999999999997</v>
      </c>
      <c r="BO7" s="25">
        <v>268.07</v>
      </c>
      <c r="BP7" s="25">
        <v>92.98</v>
      </c>
      <c r="BQ7" s="25">
        <v>102.7</v>
      </c>
      <c r="BR7" s="25">
        <v>100.01</v>
      </c>
      <c r="BS7" s="25">
        <v>100.35</v>
      </c>
      <c r="BT7" s="25">
        <v>95.8</v>
      </c>
      <c r="BU7" s="25">
        <v>103.54</v>
      </c>
      <c r="BV7" s="25">
        <v>103.32</v>
      </c>
      <c r="BW7" s="25">
        <v>100.85</v>
      </c>
      <c r="BX7" s="25">
        <v>103.79</v>
      </c>
      <c r="BY7" s="25">
        <v>98.3</v>
      </c>
      <c r="BZ7" s="25">
        <v>97.47</v>
      </c>
      <c r="CA7" s="25">
        <v>205.32</v>
      </c>
      <c r="CB7" s="25">
        <v>184.4</v>
      </c>
      <c r="CC7" s="25">
        <v>176.83</v>
      </c>
      <c r="CD7" s="25">
        <v>184.15</v>
      </c>
      <c r="CE7" s="25">
        <v>192.93</v>
      </c>
      <c r="CF7" s="25">
        <v>167.46</v>
      </c>
      <c r="CG7" s="25">
        <v>168.56</v>
      </c>
      <c r="CH7" s="25">
        <v>167.1</v>
      </c>
      <c r="CI7" s="25">
        <v>167.86</v>
      </c>
      <c r="CJ7" s="25">
        <v>173.68</v>
      </c>
      <c r="CK7" s="25">
        <v>174.75</v>
      </c>
      <c r="CL7" s="25">
        <v>48.45</v>
      </c>
      <c r="CM7" s="25">
        <v>48</v>
      </c>
      <c r="CN7" s="25">
        <v>48.96</v>
      </c>
      <c r="CO7" s="25">
        <v>48.58</v>
      </c>
      <c r="CP7" s="25">
        <v>47.84</v>
      </c>
      <c r="CQ7" s="25">
        <v>59.46</v>
      </c>
      <c r="CR7" s="25">
        <v>59.51</v>
      </c>
      <c r="CS7" s="25">
        <v>59.91</v>
      </c>
      <c r="CT7" s="25">
        <v>59.4</v>
      </c>
      <c r="CU7" s="25">
        <v>59.24</v>
      </c>
      <c r="CV7" s="25">
        <v>59.97</v>
      </c>
      <c r="CW7" s="25">
        <v>91.45</v>
      </c>
      <c r="CX7" s="25">
        <v>92.48</v>
      </c>
      <c r="CY7" s="25">
        <v>91.98</v>
      </c>
      <c r="CZ7" s="25">
        <v>91.64</v>
      </c>
      <c r="DA7" s="25">
        <v>91.48</v>
      </c>
      <c r="DB7" s="25">
        <v>87.41</v>
      </c>
      <c r="DC7" s="25">
        <v>87.08</v>
      </c>
      <c r="DD7" s="25">
        <v>87.26</v>
      </c>
      <c r="DE7" s="25">
        <v>87.57</v>
      </c>
      <c r="DF7" s="25">
        <v>87.26</v>
      </c>
      <c r="DG7" s="25">
        <v>89.76</v>
      </c>
      <c r="DH7" s="25">
        <v>51.53</v>
      </c>
      <c r="DI7" s="25">
        <v>52.75</v>
      </c>
      <c r="DJ7" s="25">
        <v>51.95</v>
      </c>
      <c r="DK7" s="25">
        <v>50.28</v>
      </c>
      <c r="DL7" s="25">
        <v>49.75</v>
      </c>
      <c r="DM7" s="25">
        <v>47.62</v>
      </c>
      <c r="DN7" s="25">
        <v>48.55</v>
      </c>
      <c r="DO7" s="25">
        <v>49.2</v>
      </c>
      <c r="DP7" s="25">
        <v>50.01</v>
      </c>
      <c r="DQ7" s="25">
        <v>50.99</v>
      </c>
      <c r="DR7" s="25">
        <v>51.51</v>
      </c>
      <c r="DS7" s="25">
        <v>41.92</v>
      </c>
      <c r="DT7" s="25">
        <v>45.04</v>
      </c>
      <c r="DU7" s="25">
        <v>46.09</v>
      </c>
      <c r="DV7" s="25">
        <v>47.76</v>
      </c>
      <c r="DW7" s="25">
        <v>48.96</v>
      </c>
      <c r="DX7" s="25">
        <v>16.27</v>
      </c>
      <c r="DY7" s="25">
        <v>17.11</v>
      </c>
      <c r="DZ7" s="25">
        <v>18.329999999999998</v>
      </c>
      <c r="EA7" s="25">
        <v>20.27</v>
      </c>
      <c r="EB7" s="25">
        <v>21.69</v>
      </c>
      <c r="EC7" s="25">
        <v>23.75</v>
      </c>
      <c r="ED7" s="25">
        <v>0.81</v>
      </c>
      <c r="EE7" s="25">
        <v>1.1100000000000001</v>
      </c>
      <c r="EF7" s="25">
        <v>1.42</v>
      </c>
      <c r="EG7" s="25">
        <v>1.29</v>
      </c>
      <c r="EH7" s="25">
        <v>1.56</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2024-02-21T06:26:29Z</cp:lastPrinted>
  <dcterms:created xsi:type="dcterms:W3CDTF">2023-12-05T00:57:15Z</dcterms:created>
  <dcterms:modified xsi:type="dcterms:W3CDTF">2024-02-21T06:26:31Z</dcterms:modified>
  <cp:category/>
</cp:coreProperties>
</file>