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A9525188-3A83-488D-BBD0-6120C728DE5A}" xr6:coauthVersionLast="47" xr6:coauthVersionMax="47" xr10:uidLastSave="{00000000-0000-0000-0000-000000000000}"/>
  <workbookProtection workbookAlgorithmName="SHA-512" workbookHashValue="+Vchc0I+59/ZqyqE52gnQMxJspCDYkl4vi9LpqKcnm6nA9JAVQqPNnqfpxLbWr8GEK/zCCkbk0dSufrbUz3CoQ==" workbookSaltValue="B+kWfxEUyyCfqxxc4hXXZ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B10" i="4"/>
  <c r="BB8" i="4"/>
  <c r="AT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<sst xmlns="http://schemas.openxmlformats.org/spreadsheetml/2006/main" count="228" uniqueCount="114">
  <si>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</si>
  <si>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</si>
  <si>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</si>
  <si>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</si>
  <si>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</si>
  <si>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</si>
  <si>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</si>
  <si>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</si>
  <si>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</si>
  <si>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</si>
  <si>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</si>
  <si>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</si>
  <si>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</si>
  <si>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</si>
  <si>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</si>
  <si>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</si>
  <si>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</si>
  <si>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</si>
  <si>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</si>
  <si>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</si>
  <si>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</si>
  <si>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</si>
  <si>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</si>
  <si>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</si>
  <si>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</si>
  <si>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</si>
  <si>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</si>
  <si>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</si>
  <si>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</si>
  <si>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</si>
  <si>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</si>
  <si>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</si>
  <si>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</si>
  <si>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</si>
  <si>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</si>
  <si>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</si>
  <si>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</si>
  <si>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</si>
  <si>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</si>
  <si>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</si>
  <si>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</si>
  <si>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</si>
  <si>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</si>
  <si>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</si>
  <si>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</si>
  <si>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</si>
  <si>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</si>
  <si>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</si>
  <si>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</si>
  <si>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</si>
  <si>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</si>
  <si>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</si>
  <si>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</si>
  <si>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</si>
  <si>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</si>
  <si>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</si>
  <si>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</si>
  <si>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</si>
  <si>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</si>
  <si>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</si>
  <si>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</si>
  <si>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</si>
  <si>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</si>
  <si>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</si>
  <si>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</si>
  <si>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</si>
  <si>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</si>
  <si>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</si>
  <si>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</si>
  <si>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</si>
  <si>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</si>
  <si>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</si>
  <si>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</si>
  <si>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</si>
  <si>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</si>
  <si>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</si>
  <si>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</si>
  <si>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</si>
  <si>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</si>
  <si>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</si>
  <si>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</si>
  <si>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</si>
  <si>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</si>
  <si>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</si>
  <si>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</si>
  <si>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</si>
  <si>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</si>
  <si>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</si>
  <si>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</si>
  <si>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</si>
  <si>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</si>
  <si>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</si>
  <si>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</si>
  <si>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</si>
  <si>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</si>
  <si>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</si>
  <si>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</si>
  <si>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</si>
  <si>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</si>
  <si>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</si>
  <si>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</si>
  <si>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</si>
  <si>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</si>
  <si>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</si>
  <si>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</si>
  <si>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</si>
  <si>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</si>
  <si>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</si>
  <si>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</si>
  <si>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</si>
  <si>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</si>
  <si>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については、電気料金の高騰により動力費等が増加し、給水収益も減少しましたが、開発に伴う口径別納付金が増加したため、前年度に比べて0.53ポイント増加し、類似団体平均値及び全国平均と比べても高い値となっています。
　②については、令和3年度は土地の所管換えに伴う固定資産譲渡損を計上したことによるもので、議会の議決を得て減資を実施したため、令和4年度への繰越欠損金は生じていません。
　③については、工事の竣工時期等による未払金の増減等により、流動負債に年度間のばらつきが見られます。類似団体平均値を下回っているものの、100％を上回っており、短期債務に対する支払能力については確保できています。
　④については、0.36ポイント低下し、類似団体平均値と比べて低い水準を維持しています。
　⑤⑥については、令和4年度は、減価償却費・資産減耗費の増加や、電気料金の高騰を原因とした物価上昇の影響でコストが増加したこと、また、年間総有収水量が減少したこともあり、給水原価が前年度に比べて7.62ポイント増加しました。これらのことにより料金回収率は前年度と比べて4.05ポイント減少し、100％を下回りましたが、類似団体平均値や全国平均値を上回りました。
　⑦⑧については、類似団体平均値や全国平均値と比べて施設利用率が高く、有収率も高いことから、本市が所有する施設を効率的に運用ができてると考えられます。</t>
    <rPh sb="218" eb="219">
      <t>ナド</t>
    </rPh>
    <phoneticPr fontId="4"/>
  </si>
  <si>
    <t>　①については、前年度と比べて0.31ポイント低下しましたが、②については、管路等の老朽化進行により、前年度に比べて0.89ポイント増加しています。法定耐用年数を経過した管路は増加していますが、これらは、引き続き使用することが可能であり、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③については、前年度に引き続き管路更新率は1％を超え、類似団体平均値や全国平均を上回る水準となっています。</t>
    <rPh sb="8" eb="11">
      <t>ゼンネンド</t>
    </rPh>
    <rPh sb="12" eb="13">
      <t>クラ</t>
    </rPh>
    <rPh sb="23" eb="25">
      <t>テイカ</t>
    </rPh>
    <rPh sb="74" eb="76">
      <t>ホウテイ</t>
    </rPh>
    <rPh sb="76" eb="78">
      <t>タイヨウ</t>
    </rPh>
    <rPh sb="78" eb="80">
      <t>ネンスウ</t>
    </rPh>
    <rPh sb="81" eb="83">
      <t>ケイカ</t>
    </rPh>
    <rPh sb="85" eb="87">
      <t>カンロ</t>
    </rPh>
    <rPh sb="88" eb="90">
      <t>ゾウカ</t>
    </rPh>
    <rPh sb="102" eb="103">
      <t>ヒ</t>
    </rPh>
    <rPh sb="104" eb="105">
      <t>ツヅ</t>
    </rPh>
    <rPh sb="106" eb="108">
      <t>シヨウ</t>
    </rPh>
    <rPh sb="113" eb="115">
      <t>カノウ</t>
    </rPh>
    <rPh sb="228" eb="231">
      <t>ゼンネンド</t>
    </rPh>
    <rPh sb="232" eb="233">
      <t>ヒ</t>
    </rPh>
    <rPh sb="234" eb="235">
      <t>ツヅ</t>
    </rPh>
    <phoneticPr fontId="4"/>
  </si>
  <si>
    <t xml:space="preserve">　水道施設や管路の老朽化に伴う大規模な更新時期を迎える中で、「箕面市上下水道施設整備基本・実施計画」に基づき事業を実施してきました。
　本市の人口は微増傾向にありますが、1人あたりの使用水量の減等により、年間有収水量は減少傾向となっています。
　また、コロナ禍で落ち込んだ大口需要もコロナ禍以前の水準までには回復していません。
　同計画は経営戦略として位置づけており、定期的な見直しが必要なことから、令和６年度に見直しに着手します。
　計画見直しにあたっては、広域化による経営効率向上を視野に入れ、昨今の経営環境の変化も踏まえ、適切に水需要を見込むとともに、将来にわたって持続可能な経営の実現に向け検討を進めます。
</t>
    <rPh sb="54" eb="56">
      <t>ジギョウ</t>
    </rPh>
    <rPh sb="57" eb="59">
      <t>ジッシ</t>
    </rPh>
    <rPh sb="68" eb="70">
      <t>ホンシ</t>
    </rPh>
    <rPh sb="71" eb="73">
      <t>ジンコウ</t>
    </rPh>
    <rPh sb="74" eb="76">
      <t>ビゾウ</t>
    </rPh>
    <rPh sb="76" eb="78">
      <t>ケイコウ</t>
    </rPh>
    <rPh sb="86" eb="87">
      <t>ヒト</t>
    </rPh>
    <rPh sb="91" eb="93">
      <t>シヨウ</t>
    </rPh>
    <rPh sb="93" eb="95">
      <t>スイリョウ</t>
    </rPh>
    <rPh sb="96" eb="97">
      <t>ゲン</t>
    </rPh>
    <rPh sb="97" eb="98">
      <t>ナド</t>
    </rPh>
    <rPh sb="102" eb="104">
      <t>ネンカン</t>
    </rPh>
    <rPh sb="104" eb="106">
      <t>ユウシュウ</t>
    </rPh>
    <rPh sb="106" eb="108">
      <t>スイリョウ</t>
    </rPh>
    <rPh sb="109" eb="111">
      <t>ゲンショウ</t>
    </rPh>
    <rPh sb="111" eb="11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</si>
</sst>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1.17</c:v>
                </c:pt>
                <c:pt idx="2">
                  <c:v>1.03</c:v>
                </c:pt>
                <c:pt idx="3">
                  <c:v>1.1100000000000001</c:v>
                </c:pt>
                <c:pt idx="4">
                  <c:v>1.08</c:v>
                </c:pt>
              </c:numCache>
            </c:numRef>
          </c:val>
          <c:extLst>
            <c:ext xmlns:c16="http://schemas.microsoft.com/office/drawing/2014/chart" uri="{C3380CC4-5D6E-409C-BE32-E72D297353CC}">
              <c16:uniqueId val="{00000000-5222-4842-8C1A-43A74FAAB1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222-4842-8C1A-43A74FAAB1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80.42</c:v>
                </c:pt>
                <c:pt idx="1">
                  <c:v>80.81</c:v>
                </c:pt>
                <c:pt idx="2">
                  <c:v>81.709999999999994</c:v>
                </c:pt>
                <c:pt idx="3">
                  <c:v>80.84</c:v>
                </c:pt>
                <c:pt idx="4">
                  <c:v>80.8</c:v>
                </c:pt>
              </c:numCache>
            </c:numRef>
          </c:val>
          <c:extLst>
            <c:ext xmlns:c16="http://schemas.microsoft.com/office/drawing/2014/chart" uri="{C3380CC4-5D6E-409C-BE32-E72D297353CC}">
              <c16:uniqueId val="{00000000-4546-498B-A52B-8AA2DABEFE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4546-498B-A52B-8AA2DABEFE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97.62</c:v>
                </c:pt>
                <c:pt idx="1">
                  <c:v>97.59</c:v>
                </c:pt>
                <c:pt idx="2">
                  <c:v>99.18</c:v>
                </c:pt>
                <c:pt idx="3">
                  <c:v>98.88</c:v>
                </c:pt>
                <c:pt idx="4">
                  <c:v>98.39</c:v>
                </c:pt>
              </c:numCache>
            </c:numRef>
          </c:val>
          <c:extLst>
            <c:ext xmlns:c16="http://schemas.microsoft.com/office/drawing/2014/chart" uri="{C3380CC4-5D6E-409C-BE32-E72D297353CC}">
              <c16:uniqueId val="{00000000-18CB-4CC5-94F9-109800F739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18CB-4CC5-94F9-109800F739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116.6</c:v>
                </c:pt>
                <c:pt idx="1">
                  <c:v>114.49</c:v>
                </c:pt>
                <c:pt idx="2">
                  <c:v>116.52</c:v>
                </c:pt>
                <c:pt idx="3">
                  <c:v>113.92</c:v>
                </c:pt>
                <c:pt idx="4">
                  <c:v>114.45</c:v>
                </c:pt>
              </c:numCache>
            </c:numRef>
          </c:val>
          <c:extLst>
            <c:ext xmlns:c16="http://schemas.microsoft.com/office/drawing/2014/chart" uri="{C3380CC4-5D6E-409C-BE32-E72D297353CC}">
              <c16:uniqueId val="{00000000-7ADD-4833-9147-F42DE0008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ADD-4833-9147-F42DE0008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49.71</c:v>
                </c:pt>
                <c:pt idx="1">
                  <c:v>49.99</c:v>
                </c:pt>
                <c:pt idx="2">
                  <c:v>50.92</c:v>
                </c:pt>
                <c:pt idx="3">
                  <c:v>51.36</c:v>
                </c:pt>
                <c:pt idx="4">
                  <c:v>51.05</c:v>
                </c:pt>
              </c:numCache>
            </c:numRef>
          </c:val>
          <c:extLst>
            <c:ext xmlns:c16="http://schemas.microsoft.com/office/drawing/2014/chart" uri="{C3380CC4-5D6E-409C-BE32-E72D297353CC}">
              <c16:uniqueId val="{00000000-2283-4120-8DBA-469D7ABBA0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2283-4120-8DBA-469D7ABBA0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35.26</c:v>
                </c:pt>
                <c:pt idx="1">
                  <c:v>36.68</c:v>
                </c:pt>
                <c:pt idx="2">
                  <c:v>38.659999999999997</c:v>
                </c:pt>
                <c:pt idx="3">
                  <c:v>40.22</c:v>
                </c:pt>
                <c:pt idx="4">
                  <c:v>41.11</c:v>
                </c:pt>
              </c:numCache>
            </c:numRef>
          </c:val>
          <c:extLst>
            <c:ext xmlns:c16="http://schemas.microsoft.com/office/drawing/2014/chart" uri="{C3380CC4-5D6E-409C-BE32-E72D297353CC}">
              <c16:uniqueId val="{00000000-837C-4805-91A4-4B99F1BD7B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37C-4805-91A4-4B99F1BD7B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36.79</c:v>
                </c:pt>
                <c:pt idx="4">
                  <c:v>0</c:v>
                </c:pt>
              </c:numCache>
            </c:numRef>
          </c:val>
          <c:extLst>
            <c:ext xmlns:c16="http://schemas.microsoft.com/office/drawing/2014/chart" uri="{C3380CC4-5D6E-409C-BE32-E72D297353CC}">
              <c16:uniqueId val="{00000000-40F6-4496-8E73-C566B2F1F1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0F6-4496-8E73-C566B2F1F1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320.42</c:v>
                </c:pt>
                <c:pt idx="1">
                  <c:v>309.52999999999997</c:v>
                </c:pt>
                <c:pt idx="2">
                  <c:v>294.76</c:v>
                </c:pt>
                <c:pt idx="3">
                  <c:v>314.35000000000002</c:v>
                </c:pt>
                <c:pt idx="4">
                  <c:v>358.34</c:v>
                </c:pt>
              </c:numCache>
            </c:numRef>
          </c:val>
          <c:extLst>
            <c:ext xmlns:c16="http://schemas.microsoft.com/office/drawing/2014/chart" uri="{C3380CC4-5D6E-409C-BE32-E72D297353CC}">
              <c16:uniqueId val="{00000000-7318-42DF-93DA-83BE502AAA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7318-42DF-93DA-83BE502AAA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132.78</c:v>
                </c:pt>
                <c:pt idx="1">
                  <c:v>135.56</c:v>
                </c:pt>
                <c:pt idx="2">
                  <c:v>131.65</c:v>
                </c:pt>
                <c:pt idx="3">
                  <c:v>128.69</c:v>
                </c:pt>
                <c:pt idx="4">
                  <c:v>128.33000000000001</c:v>
                </c:pt>
              </c:numCache>
            </c:numRef>
          </c:val>
          <c:extLst>
            <c:ext xmlns:c16="http://schemas.microsoft.com/office/drawing/2014/chart" uri="{C3380CC4-5D6E-409C-BE32-E72D297353CC}">
              <c16:uniqueId val="{00000000-B84D-47A9-8F86-31D1057A8D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B84D-47A9-8F86-31D1057A8D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c:v>
                </c:pt>
                <c:pt idx="1">
                  <c:v>105.54</c:v>
                </c:pt>
                <c:pt idx="2">
                  <c:v>100.42</c:v>
                </c:pt>
                <c:pt idx="3">
                  <c:v>103.01</c:v>
                </c:pt>
                <c:pt idx="4">
                  <c:v>98.96</c:v>
                </c:pt>
              </c:numCache>
            </c:numRef>
          </c:val>
          <c:extLst>
            <c:ext xmlns:c16="http://schemas.microsoft.com/office/drawing/2014/chart" uri="{C3380CC4-5D6E-409C-BE32-E72D297353CC}">
              <c16:uniqueId val="{00000000-FB5E-4A5B-A9BE-90F0BE06E0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B5E-4A5B-A9BE-90F0BE06E0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154.46</c:v>
                </c:pt>
                <c:pt idx="1">
                  <c:v>155.1</c:v>
                </c:pt>
                <c:pt idx="2">
                  <c:v>151.26</c:v>
                </c:pt>
                <c:pt idx="3">
                  <c:v>154.91999999999999</c:v>
                </c:pt>
                <c:pt idx="4">
                  <c:v>162.54</c:v>
                </c:pt>
              </c:numCache>
            </c:numRef>
          </c:val>
          <c:extLst>
            <c:ext xmlns:c16="http://schemas.microsoft.com/office/drawing/2014/chart" uri="{C3380CC4-5D6E-409C-BE32-E72D297353CC}">
              <c16:uniqueId val="{00000000-69B4-442D-921B-134FF59498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69B4-442D-921B-134FF59498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箕面市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139128</v>
      </c>
      <c r="AM8" s="45"/>
      <c r="AN8" s="45"/>
      <c r="AO8" s="45"/>
      <c r="AP8" s="45"/>
      <c r="AQ8" s="45"/>
      <c r="AR8" s="45"/>
      <c r="AS8" s="45"/>
      <c r="AT8" s="46">
        <f>データ!$S$6</f>
        <v>47.9</v>
      </c>
      <c r="AU8" s="47"/>
      <c r="AV8" s="47"/>
      <c r="AW8" s="47"/>
      <c r="AX8" s="47"/>
      <c r="AY8" s="47"/>
      <c r="AZ8" s="47"/>
      <c r="BA8" s="47"/>
      <c r="BB8" s="48">
        <f>データ!$T$6</f>
        <v>2904.55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82.62</v>
      </c>
      <c r="J10" s="47"/>
      <c r="K10" s="47"/>
      <c r="L10" s="47"/>
      <c r="M10" s="47"/>
      <c r="N10" s="47"/>
      <c r="O10" s="81"/>
      <c r="P10" s="48">
        <f>データ!$P$6</f>
        <v>99.99</v>
      </c>
      <c r="Q10" s="48"/>
      <c r="R10" s="48"/>
      <c r="S10" s="48"/>
      <c r="T10" s="48"/>
      <c r="U10" s="48"/>
      <c r="V10" s="48"/>
      <c r="W10" s="45">
        <f>データ!$Q$6</f>
        <v>2906</v>
      </c>
      <c r="X10" s="45"/>
      <c r="Y10" s="45"/>
      <c r="Z10" s="45"/>
      <c r="AA10" s="45"/>
      <c r="AB10" s="45"/>
      <c r="AC10" s="45"/>
      <c r="AD10" s="2"/>
      <c r="AE10" s="2"/>
      <c r="AF10" s="2"/>
      <c r="AG10" s="2"/>
      <c r="AH10" s="2"/>
      <c r="AI10" s="2"/>
      <c r="AJ10" s="2"/>
      <c r="AK10" s="2"/>
      <c r="AL10" s="45">
        <f>データ!$U$6</f>
        <v>138729</v>
      </c>
      <c r="AM10" s="45"/>
      <c r="AN10" s="45"/>
      <c r="AO10" s="45"/>
      <c r="AP10" s="45"/>
      <c r="AQ10" s="45"/>
      <c r="AR10" s="45"/>
      <c r="AS10" s="45"/>
      <c r="AT10" s="46">
        <f>データ!$V$6</f>
        <v>21.77</v>
      </c>
      <c r="AU10" s="47"/>
      <c r="AV10" s="47"/>
      <c r="AW10" s="47"/>
      <c r="AX10" s="47"/>
      <c r="AY10" s="47"/>
      <c r="AZ10" s="47"/>
      <c r="BA10" s="47"/>
      <c r="BB10" s="48">
        <f>データ!$W$6</f>
        <v>6372.49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111</v>
      </c>
      <c r="BM16" s="89"/>
      <c r="BN16" s="89"/>
      <c r="BO16" s="89"/>
      <c r="BP16" s="89"/>
      <c r="BQ16" s="89"/>
      <c r="BR16" s="89"/>
      <c r="BS16" s="89"/>
      <c r="BT16" s="89"/>
      <c r="BU16" s="89"/>
      <c r="BV16" s="89"/>
      <c r="BW16" s="89"/>
      <c r="BX16" s="89"/>
      <c r="BY16" s="89"/>
      <c r="BZ16" s="9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TcD+8wf4A0dYGR22H7XK0u6IHfVcEg1cTIuFADQKQ+31olnjc1fgQ5eupg24OYu2fjmek8MqHaaMd/ma3sBA==" saltValue="oF1xD5abfTw6nVh4y2a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272205</v>
      </c>
      <c r="D6" s="20">
        <f t="shared" si="3"/>
        <v>46</v>
      </c>
      <c r="E6" s="20">
        <f t="shared" si="3"/>
        <v>1</v>
      </c>
      <c r="F6" s="20">
        <f t="shared" si="3"/>
        <v>0</v>
      </c>
      <c r="G6" s="20">
        <f t="shared" si="3"/>
        <v>1</v>
      </c>
      <c r="H6" s="20" t="str">
        <f t="shared" si="3"/>
        <v>大阪府　箕面市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82.62</v>
      </c>
      <c r="P6" s="21">
        <f t="shared" si="3"/>
        <v>99.99</v>
      </c>
      <c r="Q6" s="21">
        <f t="shared" si="3"/>
        <v>2906</v>
      </c>
      <c r="R6" s="21">
        <f t="shared" si="3"/>
        <v>139128</v>
      </c>
      <c r="S6" s="21">
        <f t="shared" si="3"/>
        <v>47.9</v>
      </c>
      <c r="T6" s="21">
        <f t="shared" si="3"/>
        <v>2904.55</v>
      </c>
      <c r="U6" s="21">
        <f t="shared" si="3"/>
        <v>138729</v>
      </c>
      <c r="V6" s="21">
        <f t="shared" si="3"/>
        <v>21.77</v>
      </c>
      <c r="W6" s="21">
        <f t="shared" si="3"/>
        <v>6372.49</v>
      </c>
      <c r="X6" s="22">
        <f>IF(X7="",NA(),X7)</f>
        <v>116.6</v>
      </c>
      <c r="Y6" s="22">
        <f t="shared" ref="Y6:AG6" si="4">IF(Y7="",NA(),Y7)</f>
        <v>114.49</v>
      </c>
      <c r="Z6" s="22">
        <f t="shared" si="4"/>
        <v>116.52</v>
      </c>
      <c r="AA6" s="22">
        <f t="shared" si="4"/>
        <v>113.92</v>
      </c>
      <c r="AB6" s="22">
        <f t="shared" si="4"/>
        <v>114.45</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2">
        <f t="shared" si="5"/>
        <v>36.79</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320.42</v>
      </c>
      <c r="AU6" s="22">
        <f t="shared" ref="AU6:BC6" si="6">IF(AU7="",NA(),AU7)</f>
        <v>309.52999999999997</v>
      </c>
      <c r="AV6" s="22">
        <f t="shared" si="6"/>
        <v>294.76</v>
      </c>
      <c r="AW6" s="22">
        <f t="shared" si="6"/>
        <v>314.35000000000002</v>
      </c>
      <c r="AX6" s="22">
        <f t="shared" si="6"/>
        <v>358.34</v>
      </c>
      <c r="AY6" s="22">
        <f t="shared" si="6"/>
        <v>335.6</v>
      </c>
      <c r="AZ6" s="22">
        <f t="shared" si="6"/>
        <v>358.91</v>
      </c>
      <c r="BA6" s="22">
        <f t="shared" si="6"/>
        <v>360.96</v>
      </c>
      <c r="BB6" s="22">
        <f t="shared" si="6"/>
        <v>351.29</v>
      </c>
      <c r="BC6" s="22">
        <f t="shared" si="6"/>
        <v>364.24</v>
      </c>
      <c r="BD6" s="21" t="str">
        <f>IF(BD7="","",IF(BD7="-","【-】","【"&amp;SUBSTITUTE(TEXT(BD7,"#,##0.00"),"-","△")&amp;"】"))</f>
        <v>【252.29】</v>
      </c>
      <c r="BE6" s="22">
        <f>IF(BE7="",NA(),BE7)</f>
        <v>132.78</v>
      </c>
      <c r="BF6" s="22">
        <f t="shared" ref="BF6:BN6" si="7">IF(BF7="",NA(),BF7)</f>
        <v>135.56</v>
      </c>
      <c r="BG6" s="22">
        <f t="shared" si="7"/>
        <v>131.65</v>
      </c>
      <c r="BH6" s="22">
        <f t="shared" si="7"/>
        <v>128.69</v>
      </c>
      <c r="BI6" s="22">
        <f t="shared" si="7"/>
        <v>128.33000000000001</v>
      </c>
      <c r="BJ6" s="22">
        <f t="shared" si="7"/>
        <v>258.26</v>
      </c>
      <c r="BK6" s="22">
        <f t="shared" si="7"/>
        <v>247.27</v>
      </c>
      <c r="BL6" s="22">
        <f t="shared" si="7"/>
        <v>239.18</v>
      </c>
      <c r="BM6" s="22">
        <f t="shared" si="7"/>
        <v>236.29</v>
      </c>
      <c r="BN6" s="22">
        <f t="shared" si="7"/>
        <v>238.77</v>
      </c>
      <c r="BO6" s="21" t="str">
        <f>IF(BO7="","",IF(BO7="-","【-】","【"&amp;SUBSTITUTE(TEXT(BO7,"#,##0.00"),"-","△")&amp;"】"))</f>
        <v>【268.07】</v>
      </c>
      <c r="BP6" s="22">
        <f>IF(BP7="",NA(),BP7)</f>
        <v>106.2</v>
      </c>
      <c r="BQ6" s="22">
        <f t="shared" ref="BQ6:BY6" si="8">IF(BQ7="",NA(),BQ7)</f>
        <v>105.54</v>
      </c>
      <c r="BR6" s="22">
        <f t="shared" si="8"/>
        <v>100.42</v>
      </c>
      <c r="BS6" s="22">
        <f t="shared" si="8"/>
        <v>103.01</v>
      </c>
      <c r="BT6" s="22">
        <f t="shared" si="8"/>
        <v>98.96</v>
      </c>
      <c r="BU6" s="22">
        <f t="shared" si="8"/>
        <v>106.07</v>
      </c>
      <c r="BV6" s="22">
        <f t="shared" si="8"/>
        <v>105.34</v>
      </c>
      <c r="BW6" s="22">
        <f t="shared" si="8"/>
        <v>101.89</v>
      </c>
      <c r="BX6" s="22">
        <f t="shared" si="8"/>
        <v>104.33</v>
      </c>
      <c r="BY6" s="22">
        <f t="shared" si="8"/>
        <v>98.85</v>
      </c>
      <c r="BZ6" s="21" t="str">
        <f>IF(BZ7="","",IF(BZ7="-","【-】","【"&amp;SUBSTITUTE(TEXT(BZ7,"#,##0.00"),"-","△")&amp;"】"))</f>
        <v>【97.47】</v>
      </c>
      <c r="CA6" s="22">
        <f>IF(CA7="",NA(),CA7)</f>
        <v>154.46</v>
      </c>
      <c r="CB6" s="22">
        <f t="shared" ref="CB6:CJ6" si="9">IF(CB7="",NA(),CB7)</f>
        <v>155.1</v>
      </c>
      <c r="CC6" s="22">
        <f t="shared" si="9"/>
        <v>151.26</v>
      </c>
      <c r="CD6" s="22">
        <f t="shared" si="9"/>
        <v>154.91999999999999</v>
      </c>
      <c r="CE6" s="22">
        <f t="shared" si="9"/>
        <v>162.54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80.42</v>
      </c>
      <c r="CM6" s="22">
        <f t="shared" ref="CM6:CU6" si="10">IF(CM7="",NA(),CM7)</f>
        <v>80.81</v>
      </c>
      <c r="CN6" s="22">
        <f t="shared" si="10"/>
        <v>81.709999999999994</v>
      </c>
      <c r="CO6" s="22">
        <f t="shared" si="10"/>
        <v>80.84</v>
      </c>
      <c r="CP6" s="22">
        <f t="shared" si="10"/>
        <v>80.8</v>
      </c>
      <c r="CQ6" s="22">
        <f t="shared" si="10"/>
        <v>62.83</v>
      </c>
      <c r="CR6" s="22">
        <f t="shared" si="10"/>
        <v>62.05</v>
      </c>
      <c r="CS6" s="22">
        <f t="shared" si="10"/>
        <v>63.23</v>
      </c>
      <c r="CT6" s="22">
        <f t="shared" si="10"/>
        <v>62.59</v>
      </c>
      <c r="CU6" s="22">
        <f t="shared" si="10"/>
        <v>61.81</v>
      </c>
      <c r="CV6" s="21" t="str">
        <f>IF(CV7="","",IF(CV7="-","【-】","【"&amp;SUBSTITUTE(TEXT(CV7,"#,##0.00"),"-","△")&amp;"】"))</f>
        <v>【59.97】</v>
      </c>
      <c r="CW6" s="22">
        <f>IF(CW7="",NA(),CW7)</f>
        <v>97.62</v>
      </c>
      <c r="CX6" s="22">
        <f t="shared" ref="CX6:DF6" si="11">IF(CX7="",NA(),CX7)</f>
        <v>97.59</v>
      </c>
      <c r="CY6" s="22">
        <f t="shared" si="11"/>
        <v>99.18</v>
      </c>
      <c r="CZ6" s="22">
        <f t="shared" si="11"/>
        <v>98.88</v>
      </c>
      <c r="DA6" s="22">
        <f t="shared" si="11"/>
        <v>98.39</v>
      </c>
      <c r="DB6" s="22">
        <f t="shared" si="11"/>
        <v>88.86</v>
      </c>
      <c r="DC6" s="22">
        <f t="shared" si="11"/>
        <v>89.11</v>
      </c>
      <c r="DD6" s="22">
        <f t="shared" si="11"/>
        <v>89.35</v>
      </c>
      <c r="DE6" s="22">
        <f t="shared" si="11"/>
        <v>89.7</v>
      </c>
      <c r="DF6" s="22">
        <f t="shared" si="11"/>
        <v>89.24</v>
      </c>
      <c r="DG6" s="21" t="str">
        <f>IF(DG7="","",IF(DG7="-","【-】","【"&amp;SUBSTITUTE(TEXT(DG7,"#,##0.00"),"-","△")&amp;"】"))</f>
        <v>【89.76】</v>
      </c>
      <c r="DH6" s="22">
        <f>IF(DH7="",NA(),DH7)</f>
        <v>49.71</v>
      </c>
      <c r="DI6" s="22">
        <f t="shared" ref="DI6:DQ6" si="12">IF(DI7="",NA(),DI7)</f>
        <v>49.99</v>
      </c>
      <c r="DJ6" s="22">
        <f t="shared" si="12"/>
        <v>50.92</v>
      </c>
      <c r="DK6" s="22">
        <f t="shared" si="12"/>
        <v>51.36</v>
      </c>
      <c r="DL6" s="22">
        <f t="shared" si="12"/>
        <v>51.05</v>
      </c>
      <c r="DM6" s="22">
        <f t="shared" si="12"/>
        <v>47.89</v>
      </c>
      <c r="DN6" s="22">
        <f t="shared" si="12"/>
        <v>48.69</v>
      </c>
      <c r="DO6" s="22">
        <f t="shared" si="12"/>
        <v>49.62</v>
      </c>
      <c r="DP6" s="22">
        <f t="shared" si="12"/>
        <v>50.5</v>
      </c>
      <c r="DQ6" s="22">
        <f t="shared" si="12"/>
        <v>51.28</v>
      </c>
      <c r="DR6" s="21" t="str">
        <f>IF(DR7="","",IF(DR7="-","【-】","【"&amp;SUBSTITUTE(TEXT(DR7,"#,##0.00"),"-","△")&amp;"】"))</f>
        <v>【51.51】</v>
      </c>
      <c r="DS6" s="22">
        <f>IF(DS7="",NA(),DS7)</f>
        <v>35.26</v>
      </c>
      <c r="DT6" s="22">
        <f t="shared" ref="DT6:EB6" si="13">IF(DT7="",NA(),DT7)</f>
        <v>36.68</v>
      </c>
      <c r="DU6" s="22">
        <f t="shared" si="13"/>
        <v>38.659999999999997</v>
      </c>
      <c r="DV6" s="22">
        <f t="shared" si="13"/>
        <v>40.22</v>
      </c>
      <c r="DW6" s="22">
        <f t="shared" si="13"/>
        <v>41.11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0.86</v>
      </c>
      <c r="EE6" s="22">
        <f t="shared" ref="EE6:EM6" si="14">IF(EE7="",NA(),EE7)</f>
        <v>1.17</v>
      </c>
      <c r="EF6" s="22">
        <f t="shared" si="14"/>
        <v>1.03</v>
      </c>
      <c r="EG6" s="22">
        <f t="shared" si="14"/>
        <v>1.1100000000000001</v>
      </c>
      <c r="EH6" s="22">
        <f t="shared" si="14"/>
        <v>1.08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272205</v>
      </c>
      <c r="D7" s="24">
        <v>46</v>
      </c>
      <c r="E7" s="24">
        <v>1</v>
      </c>
      <c r="F7" s="24">
        <v>0</v>
      </c>
      <c r="G7" s="24">
        <v>1</v>
      </c>
      <c r="H7" s="24" t="s">
        <v>93</v>
      </c>
      <c r="I7" s="24" t="s">
        <v>94</v>
      </c>
      <c r="J7" s="24" t="s">
        <v>95</v>
      </c>
      <c r="K7" s="24" t="s">
        <v>96</v>
      </c>
      <c r="L7" s="24" t="s">
        <v>97</v>
      </c>
      <c r="M7" s="24" t="s">
        <v>98</v>
      </c>
      <c r="N7" s="25" t="s">
        <v>99</v>
      </c>
      <c r="O7" s="25">
        <v>82.62</v>
      </c>
      <c r="P7" s="25">
        <v>99.99</v>
      </c>
      <c r="Q7" s="25">
        <v>2906</v>
      </c>
      <c r="R7" s="25">
        <v>139128</v>
      </c>
      <c r="S7" s="25">
        <v>47.9</v>
      </c>
      <c r="T7" s="25">
        <v>2904.55</v>
      </c>
      <c r="U7" s="25">
        <v>138729</v>
      </c>
      <c r="V7" s="25">
        <v>21.77</v>
      </c>
      <c r="W7" s="25">
        <v>6372.49</v>
      </c>
      <c r="X7" s="25">
        <v>116.6</v>
      </c>
      <c r="Y7" s="25">
        <v>114.49</v>
      </c>
      <c r="Z7" s="25">
        <v>116.52</v>
      </c>
      <c r="AA7" s="25">
        <v>113.92</v>
      </c>
      <c r="AB7" s="25">
        <v>114.45</v>
      </c>
      <c r="AC7" s="25">
        <v>113.82</v>
      </c>
      <c r="AD7" s="25">
        <v>112.82</v>
      </c>
      <c r="AE7" s="25">
        <v>111.21</v>
      </c>
      <c r="AF7" s="25">
        <v>111.89</v>
      </c>
      <c r="AG7" s="25">
        <v>109.99</v>
      </c>
      <c r="AH7" s="25">
        <v>108.7</v>
      </c>
      <c r="AI7" s="25">
        <v>0</v>
      </c>
      <c r="AJ7" s="25">
        <v>0</v>
      </c>
      <c r="AK7" s="25">
        <v>0</v>
      </c>
      <c r="AL7" s="25">
        <v>36.79</v>
      </c>
      <c r="AM7" s="25">
        <v>0</v>
      </c>
      <c r="AN7" s="25">
        <v>0</v>
      </c>
      <c r="AO7" s="25">
        <v>0</v>
      </c>
      <c r="AP7" s="25">
        <v>0</v>
      </c>
      <c r="AQ7" s="25">
        <v>0.45</v>
      </c>
      <c r="AR7" s="25">
        <v>0</v>
      </c>
      <c r="AS7" s="25">
        <v>1.34</v>
      </c>
      <c r="AT7" s="25">
        <v>320.42</v>
      </c>
      <c r="AU7" s="25">
        <v>309.52999999999997</v>
      </c>
      <c r="AV7" s="25">
        <v>294.76</v>
      </c>
      <c r="AW7" s="25">
        <v>314.35000000000002</v>
      </c>
      <c r="AX7" s="25">
        <v>358.34</v>
      </c>
      <c r="AY7" s="25">
        <v>335.6</v>
      </c>
      <c r="AZ7" s="25">
        <v>358.91</v>
      </c>
      <c r="BA7" s="25">
        <v>360.96</v>
      </c>
      <c r="BB7" s="25">
        <v>351.29</v>
      </c>
      <c r="BC7" s="25">
        <v>364.24</v>
      </c>
      <c r="BD7" s="25">
        <v>252.29</v>
      </c>
      <c r="BE7" s="25">
        <v>132.78</v>
      </c>
      <c r="BF7" s="25">
        <v>135.56</v>
      </c>
      <c r="BG7" s="25">
        <v>131.65</v>
      </c>
      <c r="BH7" s="25">
        <v>128.69</v>
      </c>
      <c r="BI7" s="25">
        <v>128.33000000000001</v>
      </c>
      <c r="BJ7" s="25">
        <v>258.26</v>
      </c>
      <c r="BK7" s="25">
        <v>247.27</v>
      </c>
      <c r="BL7" s="25">
        <v>239.18</v>
      </c>
      <c r="BM7" s="25">
        <v>236.29</v>
      </c>
      <c r="BN7" s="25">
        <v>238.77</v>
      </c>
      <c r="BO7" s="25">
        <v>268.07</v>
      </c>
      <c r="BP7" s="25">
        <v>106.2</v>
      </c>
      <c r="BQ7" s="25">
        <v>105.54</v>
      </c>
      <c r="BR7" s="25">
        <v>100.42</v>
      </c>
      <c r="BS7" s="25">
        <v>103.01</v>
      </c>
      <c r="BT7" s="25">
        <v>98.96</v>
      </c>
      <c r="BU7" s="25">
        <v>106.07</v>
      </c>
      <c r="BV7" s="25">
        <v>105.34</v>
      </c>
      <c r="BW7" s="25">
        <v>101.89</v>
      </c>
      <c r="BX7" s="25">
        <v>104.33</v>
      </c>
      <c r="BY7" s="25">
        <v>98.85</v>
      </c>
      <c r="BZ7" s="25">
        <v>97.47</v>
      </c>
      <c r="CA7" s="25">
        <v>154.46</v>
      </c>
      <c r="CB7" s="25">
        <v>155.1</v>
      </c>
      <c r="CC7" s="25">
        <v>151.26</v>
      </c>
      <c r="CD7" s="25">
        <v>154.91999999999999</v>
      </c>
      <c r="CE7" s="25">
        <v>162.54</v>
      </c>
      <c r="CF7" s="25">
        <v>159.22</v>
      </c>
      <c r="CG7" s="25">
        <v>159.6</v>
      </c>
      <c r="CH7" s="25">
        <v>156.32</v>
      </c>
      <c r="CI7" s="25">
        <v>157.4</v>
      </c>
      <c r="CJ7" s="25">
        <v>162.61000000000001</v>
      </c>
      <c r="CK7" s="25">
        <v>174.75</v>
      </c>
      <c r="CL7" s="25">
        <v>80.42</v>
      </c>
      <c r="CM7" s="25">
        <v>80.81</v>
      </c>
      <c r="CN7" s="25">
        <v>81.709999999999994</v>
      </c>
      <c r="CO7" s="25">
        <v>80.84</v>
      </c>
      <c r="CP7" s="25">
        <v>80.8</v>
      </c>
      <c r="CQ7" s="25">
        <v>62.83</v>
      </c>
      <c r="CR7" s="25">
        <v>62.05</v>
      </c>
      <c r="CS7" s="25">
        <v>63.23</v>
      </c>
      <c r="CT7" s="25">
        <v>62.59</v>
      </c>
      <c r="CU7" s="25">
        <v>61.81</v>
      </c>
      <c r="CV7" s="25">
        <v>59.97</v>
      </c>
      <c r="CW7" s="25">
        <v>97.62</v>
      </c>
      <c r="CX7" s="25">
        <v>97.59</v>
      </c>
      <c r="CY7" s="25">
        <v>99.18</v>
      </c>
      <c r="CZ7" s="25">
        <v>98.88</v>
      </c>
      <c r="DA7" s="25">
        <v>98.39</v>
      </c>
      <c r="DB7" s="25">
        <v>88.86</v>
      </c>
      <c r="DC7" s="25">
        <v>89.11</v>
      </c>
      <c r="DD7" s="25">
        <v>89.35</v>
      </c>
      <c r="DE7" s="25">
        <v>89.7</v>
      </c>
      <c r="DF7" s="25">
        <v>89.24</v>
      </c>
      <c r="DG7" s="25">
        <v>89.76</v>
      </c>
      <c r="DH7" s="25">
        <v>49.71</v>
      </c>
      <c r="DI7" s="25">
        <v>49.99</v>
      </c>
      <c r="DJ7" s="25">
        <v>50.92</v>
      </c>
      <c r="DK7" s="25">
        <v>51.36</v>
      </c>
      <c r="DL7" s="25">
        <v>51.05</v>
      </c>
      <c r="DM7" s="25">
        <v>47.89</v>
      </c>
      <c r="DN7" s="25">
        <v>48.69</v>
      </c>
      <c r="DO7" s="25">
        <v>49.62</v>
      </c>
      <c r="DP7" s="25">
        <v>50.5</v>
      </c>
      <c r="DQ7" s="25">
        <v>51.28</v>
      </c>
      <c r="DR7" s="25">
        <v>51.51</v>
      </c>
      <c r="DS7" s="25">
        <v>35.26</v>
      </c>
      <c r="DT7" s="25">
        <v>36.68</v>
      </c>
      <c r="DU7" s="25">
        <v>38.659999999999997</v>
      </c>
      <c r="DV7" s="25">
        <v>40.22</v>
      </c>
      <c r="DW7" s="25">
        <v>41.11</v>
      </c>
      <c r="DX7" s="25">
        <v>16.899999999999999</v>
      </c>
      <c r="DY7" s="25">
        <v>18.260000000000002</v>
      </c>
      <c r="DZ7" s="25">
        <v>19.510000000000002</v>
      </c>
      <c r="EA7" s="25">
        <v>21.19</v>
      </c>
      <c r="EB7" s="25">
        <v>22.64</v>
      </c>
      <c r="EC7" s="25">
        <v>23.75</v>
      </c>
      <c r="ED7" s="25">
        <v>0.86</v>
      </c>
      <c r="EE7" s="25">
        <v>1.17</v>
      </c>
      <c r="EF7" s="25">
        <v>1.03</v>
      </c>
      <c r="EG7" s="25">
        <v>1.1100000000000001</v>
      </c>
      <c r="EH7" s="25">
        <v>1.08</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2024-02-21T01:28:30Z</cp:lastPrinted>
  <dcterms:modified xsi:type="dcterms:W3CDTF">2024-02-21T01:28:31Z</dcterms:modified>
</cp:coreProperties>
</file>