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8C560D80-08CB-40D7-AA16-8415BA2CECDB}" xr6:coauthVersionLast="47" xr6:coauthVersionMax="47" xr10:uidLastSave="{00000000-0000-0000-0000-000000000000}"/>
  <workbookProtection workbookAlgorithmName="SHA-512" workbookHashValue="9StdbVVwtzOBy365rAEIbYeNMesz0z2FA0cE4o4qI5oTfNbeFWJAfucmEzq1UWsD3IhLdBE3suV2QE1LTWJgmw==" workbookSaltValue="qTzSq06//dlfVks+H3mwf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AD10" i="4"/>
  <c r="W10" i="4"/>
  <c r="P10" i="4"/>
  <c r="BB8" i="4"/>
  <c r="AT8" i="4"/>
  <c r="AL8" i="4"/>
  <c r="AD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<sst xmlns="http://schemas.openxmlformats.org/spreadsheetml/2006/main" count="236" uniqueCount="118">
  <si>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</si>
  <si>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</si>
  <si>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</si>
  <si>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</si>
  <si>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</si>
  <si>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</si>
  <si>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</si>
  <si>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</si>
  <si>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</si>
  <si>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</si>
  <si>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</si>
  <si>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</si>
  <si>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</si>
  <si>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</si>
  <si>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</si>
  <si>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</si>
  <si>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</si>
  <si>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</si>
  <si>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</si>
  <si>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</si>
  <si>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</si>
  <si>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</si>
  <si>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</si>
  <si>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</si>
  <si>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</si>
  <si>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</si>
  <si>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</si>
  <si>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</si>
  <si>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</si>
  <si>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</si>
  <si>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</si>
  <si>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</si>
  <si>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</si>
  <si>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</si>
  <si>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</si>
  <si>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</si>
  <si>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</si>
  <si>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</si>
  <si>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</si>
  <si>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</si>
  <si>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</si>
  <si>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</si>
  <si>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</si>
  <si>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</si>
  <si>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</si>
  <si>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</si>
  <si>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</si>
  <si>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</si>
  <si>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</si>
  <si>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</si>
  <si>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</si>
  <si>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</si>
  <si>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</si>
  <si>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</si>
  <si>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</si>
  <si>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</si>
  <si>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</si>
  <si>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</si>
  <si>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</si>
  <si>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</si>
  <si>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</si>
  <si>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</si>
  <si>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</si>
  <si>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</si>
  <si>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</si>
  <si>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</si>
  <si>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</si>
  <si>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</si>
  <si>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</si>
  <si>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</si>
  <si>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</si>
  <si>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</si>
  <si>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</si>
  <si>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</si>
  <si>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</si>
  <si>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</si>
  <si>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</si>
  <si>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</si>
  <si>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</si>
  <si>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</si>
  <si>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</si>
  <si>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</si>
  <si>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</si>
  <si>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</si>
  <si>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</si>
  <si>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</si>
  <si>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</si>
  <si>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</si>
  <si>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</si>
  <si>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</si>
  <si>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</si>
  <si>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</si>
  <si>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</si>
  <si>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</si>
  <si>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</si>
  <si>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</si>
  <si>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</si>
  <si>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</si>
  <si>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</si>
  <si>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</si>
  <si>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</si>
  <si>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</si>
  <si>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</si>
  <si>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</si>
  <si>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</si>
  <si>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</si>
  <si>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</si>
  <si>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</si>
  <si>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</si>
  <si>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</si>
  <si>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</si>
  <si>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</si>
  <si>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</si>
  <si>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</si>
  <si>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</si>
  <si>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3年度と比較して、③流動比率は手元資金の増加及び企業債の減少により、7.70ポイント増加し、④企業債残高対事業規模比率は企業債の減少により、30.49ポイント改善した。しかしながら、類似団体平均値と比較すると、依然として、③流動比率は低くなっている。
　また、令和3年度と比較して、⑤経費回収率は6.71ポイント増加し、⑥汚水処理原価は7.8円減少しており、経営の効率性は向上している。
　なお、④企業債残高対事業規模比率が平均値程度となったが、企業債の残高が相応にあり、流動負債に含まれる企業債の金額が流動資産を超えているため③流動比率が低い。
　⑥汚水処理原価が減少しているのは、企業債残高の減少により、汚水処理にかかる支払利息も減少しているためであり、これに連動して⑤経費回収率は改善している。</t>
    <rPh sb="45" eb="47">
      <t>ゾウカ</t>
    </rPh>
    <rPh sb="215" eb="218">
      <t>ヘイキンチ</t>
    </rPh>
    <rPh sb="218" eb="220">
      <t>テイド</t>
    </rPh>
    <rPh sb="315" eb="317">
      <t>シハライ</t>
    </rPh>
    <rPh sb="317" eb="319">
      <t>リソク</t>
    </rPh>
    <rPh sb="346" eb="348">
      <t>カイゼン</t>
    </rPh>
    <phoneticPr fontId="4"/>
  </si>
  <si>
    <t>　令和3年度と比較して、①有形固定資産減価償却率は2.93ポイント増加し、②管渠老朽化率は耐用年数を超えた管渠の増加により1.07ポイント増加した。
　類似団体平均値と比較すると①有形固定資産減価償却率、②管渠老朽化率は令和3年度と同様に低い。①有形固定資産償却率が低いのは、本市の法適用が平成２８年度と経過年数が浅く、既に法適用していた類似団体と比較して決算書上償却が進んでいないためである。また、②管渠老朽化率が低いのは、本市の公共下水道整備のピークが昭和60年頃であり、類似団体よりも遅いためである。③管渠改善率は平成30年度より「高槻市下水道施設ストックマネジメント計画」に基づき、管路施設の巡視点検やマンホール蓋の更新工事を実施する等施設の長寿命化対策を行っていることにより、増加している。
　</t>
    <rPh sb="138" eb="140">
      <t>ホンシ</t>
    </rPh>
    <rPh sb="141" eb="144">
      <t>ホウテキヨウ</t>
    </rPh>
    <rPh sb="145" eb="147">
      <t>ヘイセイ</t>
    </rPh>
    <rPh sb="149" eb="151">
      <t>ネンド</t>
    </rPh>
    <rPh sb="152" eb="156">
      <t>ケイカネンスウ</t>
    </rPh>
    <rPh sb="157" eb="158">
      <t>アサ</t>
    </rPh>
    <rPh sb="343" eb="345">
      <t>ゾウカ</t>
    </rPh>
    <phoneticPr fontId="4"/>
  </si>
  <si>
    <t>　⑥汚水処理原価が減少したことに伴い、⑤経費回収率が改善した。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このような厳しい経営環境をふまえ、経営計画の中間見直しを行い、令和3年度に「高槻市下水道等事業経営計画【改訂版】」を作成した。
　また、事業の面では「高槻市下水道施設ストックマネジメント計画」（平成30年度より開始）に基づき、引き続き、予防保全型の維持管理や施設の長寿命化対策を行うことでコストの縮減を図っていく。</t>
    <rPh sb="2" eb="4">
      <t>オスイ</t>
    </rPh>
    <rPh sb="4" eb="8">
      <t>ショリゲンカ</t>
    </rPh>
    <rPh sb="9" eb="11">
      <t>ゲンショウ</t>
    </rPh>
    <rPh sb="16" eb="17">
      <t>トモナ</t>
    </rPh>
    <rPh sb="20" eb="25">
      <t>ケイヒカイシュウリツ</t>
    </rPh>
    <rPh sb="26" eb="28">
      <t>カイゼン</t>
    </rPh>
    <rPh sb="145" eb="149">
      <t>ケイエイケイカク</t>
    </rPh>
    <rPh sb="150" eb="154">
      <t>チュウカンミナオ</t>
    </rPh>
    <rPh sb="156" eb="157">
      <t>オコナ</t>
    </rPh>
    <rPh sb="159" eb="161">
      <t>レイワ</t>
    </rPh>
    <rPh sb="162" eb="164">
      <t>ネンド</t>
    </rPh>
    <rPh sb="166" eb="169">
      <t>タカツキシ</t>
    </rPh>
    <rPh sb="169" eb="172">
      <t>ゲスイドウ</t>
    </rPh>
    <rPh sb="172" eb="173">
      <t>トウ</t>
    </rPh>
    <rPh sb="173" eb="175">
      <t>ジギョウ</t>
    </rPh>
    <rPh sb="175" eb="177">
      <t>ケイエイ</t>
    </rPh>
    <rPh sb="177" eb="179">
      <t>ケイカク</t>
    </rPh>
    <rPh sb="180" eb="183">
      <t>カイテイバン</t>
    </rPh>
    <rPh sb="186" eb="188">
      <t>サクセイ</t>
    </rPh>
    <rPh sb="196" eb="198">
      <t>ジギョウ</t>
    </rPh>
    <rPh sb="199" eb="200">
      <t>メン</t>
    </rPh>
    <rPh sb="203" eb="206">
      <t>タカツキシ</t>
    </rPh>
    <rPh sb="206" eb="209">
      <t>ゲスイドウ</t>
    </rPh>
    <rPh sb="209" eb="211">
      <t>シセツ</t>
    </rPh>
    <rPh sb="221" eb="223">
      <t>ケイカク</t>
    </rPh>
    <rPh sb="225" eb="227">
      <t>ヘイセイ</t>
    </rPh>
    <rPh sb="229" eb="231">
      <t>ネンド</t>
    </rPh>
    <rPh sb="233" eb="235">
      <t>カイシ</t>
    </rPh>
    <rPh sb="237" eb="238">
      <t>モト</t>
    </rPh>
    <rPh sb="241" eb="242">
      <t>ヒ</t>
    </rPh>
    <rPh sb="243" eb="24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</si>
</sst>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0.01</c:v>
                </c:pt>
                <c:pt idx="3" formatCode="#,##0.00;&quot;△&quot;#,##0.00;&quot;-&quot;">
                  <c:v>0.21</c:v>
                </c:pt>
                <c:pt idx="4" formatCode="#,##0.00;&quot;△&quot;#,##0.00;&quot;-&quot;">
                  <c:v>0.22</c:v>
                </c:pt>
              </c:numCache>
            </c:numRef>
          </c:val>
          <c:extLst>
            <c:ext xmlns:c16="http://schemas.microsoft.com/office/drawing/2014/chart" uri="{C3380CC4-5D6E-409C-BE32-E72D297353CC}">
              <c16:uniqueId val="{00000000-7C9D-4284-95BA-F98028BAFD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7C9D-4284-95BA-F98028BAFD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53-46B1-9951-5EA11BC6E0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FD53-46B1-9951-5EA11BC6E0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97.81</c:v>
                </c:pt>
                <c:pt idx="1">
                  <c:v>97.91</c:v>
                </c:pt>
                <c:pt idx="2">
                  <c:v>98.05</c:v>
                </c:pt>
                <c:pt idx="3">
                  <c:v>98.11</c:v>
                </c:pt>
                <c:pt idx="4">
                  <c:v>98.15</c:v>
                </c:pt>
              </c:numCache>
            </c:numRef>
          </c:val>
          <c:extLst>
            <c:ext xmlns:c16="http://schemas.microsoft.com/office/drawing/2014/chart" uri="{C3380CC4-5D6E-409C-BE32-E72D297353CC}">
              <c16:uniqueId val="{00000000-16D0-4B21-83C0-9FFB5923B5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16D0-4B21-83C0-9FFB5923B5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105.88</c:v>
                </c:pt>
                <c:pt idx="1">
                  <c:v>105.13</c:v>
                </c:pt>
                <c:pt idx="2">
                  <c:v>106.19</c:v>
                </c:pt>
                <c:pt idx="3">
                  <c:v>106.97</c:v>
                </c:pt>
                <c:pt idx="4">
                  <c:v>106.56</c:v>
                </c:pt>
              </c:numCache>
            </c:numRef>
          </c:val>
          <c:extLst>
            <c:ext xmlns:c16="http://schemas.microsoft.com/office/drawing/2014/chart" uri="{C3380CC4-5D6E-409C-BE32-E72D297353CC}">
              <c16:uniqueId val="{00000000-EB48-4AE4-A0F2-B7D52CD172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EB48-4AE4-A0F2-B7D52CD172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10.81</c:v>
                </c:pt>
                <c:pt idx="1">
                  <c:v>14.03</c:v>
                </c:pt>
                <c:pt idx="2">
                  <c:v>17.190000000000001</c:v>
                </c:pt>
                <c:pt idx="3">
                  <c:v>20.149999999999999</c:v>
                </c:pt>
                <c:pt idx="4">
                  <c:v>23.08</c:v>
                </c:pt>
              </c:numCache>
            </c:numRef>
          </c:val>
          <c:extLst>
            <c:ext xmlns:c16="http://schemas.microsoft.com/office/drawing/2014/chart" uri="{C3380CC4-5D6E-409C-BE32-E72D297353CC}">
              <c16:uniqueId val="{00000000-F2F3-4A53-8B01-493AB80E1D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F2F3-4A53-8B01-493AB80E1D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1.08</c:v>
                </c:pt>
                <c:pt idx="1">
                  <c:v>2.71</c:v>
                </c:pt>
                <c:pt idx="2">
                  <c:v>2.9</c:v>
                </c:pt>
                <c:pt idx="3">
                  <c:v>4.5199999999999996</c:v>
                </c:pt>
                <c:pt idx="4">
                  <c:v>5.59</c:v>
                </c:pt>
              </c:numCache>
            </c:numRef>
          </c:val>
          <c:extLst>
            <c:ext xmlns:c16="http://schemas.microsoft.com/office/drawing/2014/chart" uri="{C3380CC4-5D6E-409C-BE32-E72D297353CC}">
              <c16:uniqueId val="{00000000-772D-4059-8831-4F5027C928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772D-4059-8831-4F5027C928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2-4750-A21A-4E7F320FAA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7592-4750-A21A-4E7F320FAA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39.86</c:v>
                </c:pt>
                <c:pt idx="1">
                  <c:v>38.07</c:v>
                </c:pt>
                <c:pt idx="2">
                  <c:v>45.49</c:v>
                </c:pt>
                <c:pt idx="3">
                  <c:v>53.73</c:v>
                </c:pt>
                <c:pt idx="4">
                  <c:v>61.43</c:v>
                </c:pt>
              </c:numCache>
            </c:numRef>
          </c:val>
          <c:extLst>
            <c:ext xmlns:c16="http://schemas.microsoft.com/office/drawing/2014/chart" uri="{C3380CC4-5D6E-409C-BE32-E72D297353CC}">
              <c16:uniqueId val="{00000000-757C-4F81-8515-2491DAEC93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757C-4F81-8515-2491DAEC93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670.24</c:v>
                </c:pt>
                <c:pt idx="1">
                  <c:v>608.38</c:v>
                </c:pt>
                <c:pt idx="2">
                  <c:v>542.1</c:v>
                </c:pt>
                <c:pt idx="3">
                  <c:v>504.57</c:v>
                </c:pt>
                <c:pt idx="4">
                  <c:v>474.08</c:v>
                </c:pt>
              </c:numCache>
            </c:numRef>
          </c:val>
          <c:extLst>
            <c:ext xmlns:c16="http://schemas.microsoft.com/office/drawing/2014/chart" uri="{C3380CC4-5D6E-409C-BE32-E72D297353CC}">
              <c16:uniqueId val="{00000000-DE27-49B1-90F2-6DAE136EF6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DE27-49B1-90F2-6DAE136EF6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94.92</c:v>
                </c:pt>
                <c:pt idx="1">
                  <c:v>95.35</c:v>
                </c:pt>
                <c:pt idx="2">
                  <c:v>96.79</c:v>
                </c:pt>
                <c:pt idx="3">
                  <c:v>97.58</c:v>
                </c:pt>
                <c:pt idx="4">
                  <c:v>104.29</c:v>
                </c:pt>
              </c:numCache>
            </c:numRef>
          </c:val>
          <c:extLst>
            <c:ext xmlns:c16="http://schemas.microsoft.com/office/drawing/2014/chart" uri="{C3380CC4-5D6E-409C-BE32-E72D297353CC}">
              <c16:uniqueId val="{00000000-3B40-48A1-9E82-CC4CB4A8ED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3B40-48A1-9E82-CC4CB4A8ED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132.77000000000001</c:v>
                </c:pt>
                <c:pt idx="1">
                  <c:v>131.94</c:v>
                </c:pt>
                <c:pt idx="2">
                  <c:v>128.44999999999999</c:v>
                </c:pt>
                <c:pt idx="3">
                  <c:v>127.23</c:v>
                </c:pt>
                <c:pt idx="4">
                  <c:v>119.43</c:v>
                </c:pt>
              </c:numCache>
            </c:numRef>
          </c:val>
          <c:extLst>
            <c:ext xmlns:c16="http://schemas.microsoft.com/office/drawing/2014/chart" uri="{C3380CC4-5D6E-409C-BE32-E72D297353CC}">
              <c16:uniqueId val="{00000000-AADC-4A35-8AE8-28811107E2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AADC-4A35-8AE8-28811107E2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高槻市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348530</v>
      </c>
      <c r="AM8" s="42"/>
      <c r="AN8" s="42"/>
      <c r="AO8" s="42"/>
      <c r="AP8" s="42"/>
      <c r="AQ8" s="42"/>
      <c r="AR8" s="42"/>
      <c r="AS8" s="42"/>
      <c r="AT8" s="35">
        <f>データ!T6</f>
        <v>105.29</v>
      </c>
      <c r="AU8" s="35"/>
      <c r="AV8" s="35"/>
      <c r="AW8" s="35"/>
      <c r="AX8" s="35"/>
      <c r="AY8" s="35"/>
      <c r="AZ8" s="35"/>
      <c r="BA8" s="35"/>
      <c r="BB8" s="35">
        <f>データ!U6</f>
        <v>3310.19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73.48</v>
      </c>
      <c r="J10" s="35"/>
      <c r="K10" s="35"/>
      <c r="L10" s="35"/>
      <c r="M10" s="35"/>
      <c r="N10" s="35"/>
      <c r="O10" s="35"/>
      <c r="P10" s="35">
        <f>データ!P6</f>
        <v>99.54</v>
      </c>
      <c r="Q10" s="35"/>
      <c r="R10" s="35"/>
      <c r="S10" s="35"/>
      <c r="T10" s="35"/>
      <c r="U10" s="35"/>
      <c r="V10" s="35"/>
      <c r="W10" s="35">
        <f>データ!Q6</f>
        <v>80.709999999999994</v>
      </c>
      <c r="X10" s="35"/>
      <c r="Y10" s="35"/>
      <c r="Z10" s="35"/>
      <c r="AA10" s="35"/>
      <c r="AB10" s="35"/>
      <c r="AC10" s="35"/>
      <c r="AD10" s="42">
        <f>データ!R6</f>
        <v>1965</v>
      </c>
      <c r="AE10" s="42"/>
      <c r="AF10" s="42"/>
      <c r="AG10" s="42"/>
      <c r="AH10" s="42"/>
      <c r="AI10" s="42"/>
      <c r="AJ10" s="42"/>
      <c r="AK10" s="2"/>
      <c r="AL10" s="42">
        <f>データ!V6</f>
        <v>346411</v>
      </c>
      <c r="AM10" s="42"/>
      <c r="AN10" s="42"/>
      <c r="AO10" s="42"/>
      <c r="AP10" s="42"/>
      <c r="AQ10" s="42"/>
      <c r="AR10" s="42"/>
      <c r="AS10" s="42"/>
      <c r="AT10" s="35">
        <f>データ!W6</f>
        <v>32.4</v>
      </c>
      <c r="AU10" s="35"/>
      <c r="AV10" s="35"/>
      <c r="AW10" s="35"/>
      <c r="AX10" s="35"/>
      <c r="AY10" s="35"/>
      <c r="AZ10" s="35"/>
      <c r="BA10" s="35"/>
      <c r="BB10" s="35">
        <f>データ!X6</f>
        <v>10691.7</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116</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117</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vmq8r364Lh2Yl7ySSUG/lfC2MS0Ywz2OOxpNsw+bJe4d4Ck7lfERUblZLuq64GJ1RCs7M1+1KCU4cgY4lzDJg==" saltValue="X45Hio80NZp0Z7hI9LgL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272078</v>
      </c>
      <c r="D6" s="19">
        <f t="shared" si="3"/>
        <v>46</v>
      </c>
      <c r="E6" s="19">
        <f t="shared" si="3"/>
        <v>17</v>
      </c>
      <c r="F6" s="19">
        <f t="shared" si="3"/>
        <v>1</v>
      </c>
      <c r="G6" s="19">
        <f t="shared" si="3"/>
        <v>0</v>
      </c>
      <c r="H6" s="19" t="str">
        <f t="shared" si="3"/>
        <v>大阪府　高槻市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73.48</v>
      </c>
      <c r="P6" s="20">
        <f t="shared" si="3"/>
        <v>99.54</v>
      </c>
      <c r="Q6" s="20">
        <f t="shared" si="3"/>
        <v>80.709999999999994</v>
      </c>
      <c r="R6" s="20">
        <f t="shared" si="3"/>
        <v>1965</v>
      </c>
      <c r="S6" s="20">
        <f t="shared" si="3"/>
        <v>348530</v>
      </c>
      <c r="T6" s="20">
        <f t="shared" si="3"/>
        <v>105.29</v>
      </c>
      <c r="U6" s="20">
        <f t="shared" si="3"/>
        <v>3310.19</v>
      </c>
      <c r="V6" s="20">
        <f t="shared" si="3"/>
        <v>346411</v>
      </c>
      <c r="W6" s="20">
        <f t="shared" si="3"/>
        <v>32.4</v>
      </c>
      <c r="X6" s="20">
        <f t="shared" si="3"/>
        <v>10691.7</v>
      </c>
      <c r="Y6" s="21">
        <f>IF(Y7="",NA(),Y7)</f>
        <v>105.88</v>
      </c>
      <c r="Z6" s="21">
        <f t="shared" ref="Z6:AH6" si="4">IF(Z7="",NA(),Z7)</f>
        <v>105.13</v>
      </c>
      <c r="AA6" s="21">
        <f t="shared" si="4"/>
        <v>106.19</v>
      </c>
      <c r="AB6" s="21">
        <f t="shared" si="4"/>
        <v>106.97</v>
      </c>
      <c r="AC6" s="21">
        <f t="shared" si="4"/>
        <v>106.56</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39.86</v>
      </c>
      <c r="AV6" s="21">
        <f t="shared" ref="AV6:BD6" si="6">IF(AV7="",NA(),AV7)</f>
        <v>38.07</v>
      </c>
      <c r="AW6" s="21">
        <f t="shared" si="6"/>
        <v>45.49</v>
      </c>
      <c r="AX6" s="21">
        <f t="shared" si="6"/>
        <v>53.73</v>
      </c>
      <c r="AY6" s="21">
        <f t="shared" si="6"/>
        <v>61.43</v>
      </c>
      <c r="AZ6" s="21">
        <f t="shared" si="6"/>
        <v>73.55</v>
      </c>
      <c r="BA6" s="21">
        <f t="shared" si="6"/>
        <v>71.19</v>
      </c>
      <c r="BB6" s="21">
        <f t="shared" si="6"/>
        <v>77.72</v>
      </c>
      <c r="BC6" s="21">
        <f t="shared" si="6"/>
        <v>86.61</v>
      </c>
      <c r="BD6" s="21">
        <f t="shared" si="6"/>
        <v>100.73</v>
      </c>
      <c r="BE6" s="20" t="str">
        <f>IF(BE7="","",IF(BE7="-","【-】","【"&amp;SUBSTITUTE(TEXT(BE7,"#,##0.00"),"-","△")&amp;"】"))</f>
        <v>【73.44】</v>
      </c>
      <c r="BF6" s="21">
        <f>IF(BF7="",NA(),BF7)</f>
        <v>670.24</v>
      </c>
      <c r="BG6" s="21">
        <f t="shared" ref="BG6:BO6" si="7">IF(BG7="",NA(),BG7)</f>
        <v>608.38</v>
      </c>
      <c r="BH6" s="21">
        <f t="shared" si="7"/>
        <v>542.1</v>
      </c>
      <c r="BI6" s="21">
        <f t="shared" si="7"/>
        <v>504.57</v>
      </c>
      <c r="BJ6" s="21">
        <f t="shared" si="7"/>
        <v>474.08</v>
      </c>
      <c r="BK6" s="21">
        <f t="shared" si="7"/>
        <v>514.27</v>
      </c>
      <c r="BL6" s="21">
        <f t="shared" si="7"/>
        <v>517.34</v>
      </c>
      <c r="BM6" s="21">
        <f t="shared" si="7"/>
        <v>485.6</v>
      </c>
      <c r="BN6" s="21">
        <f t="shared" si="7"/>
        <v>463.93</v>
      </c>
      <c r="BO6" s="21">
        <f t="shared" si="7"/>
        <v>481.88</v>
      </c>
      <c r="BP6" s="20" t="str">
        <f>IF(BP7="","",IF(BP7="-","【-】","【"&amp;SUBSTITUTE(TEXT(BP7,"#,##0.00"),"-","△")&amp;"】"))</f>
        <v>【652.82】</v>
      </c>
      <c r="BQ6" s="21">
        <f>IF(BQ7="",NA(),BQ7)</f>
        <v>94.92</v>
      </c>
      <c r="BR6" s="21">
        <f t="shared" ref="BR6:BZ6" si="8">IF(BR7="",NA(),BR7)</f>
        <v>95.35</v>
      </c>
      <c r="BS6" s="21">
        <f t="shared" si="8"/>
        <v>96.79</v>
      </c>
      <c r="BT6" s="21">
        <f t="shared" si="8"/>
        <v>97.58</v>
      </c>
      <c r="BU6" s="21">
        <f t="shared" si="8"/>
        <v>104.29</v>
      </c>
      <c r="BV6" s="21">
        <f t="shared" si="8"/>
        <v>100.34</v>
      </c>
      <c r="BW6" s="21">
        <f t="shared" si="8"/>
        <v>99.89</v>
      </c>
      <c r="BX6" s="21">
        <f t="shared" si="8"/>
        <v>99.95</v>
      </c>
      <c r="BY6" s="21">
        <f t="shared" si="8"/>
        <v>103.4</v>
      </c>
      <c r="BZ6" s="21">
        <f t="shared" si="8"/>
        <v>101.87</v>
      </c>
      <c r="CA6" s="20" t="str">
        <f>IF(CA7="","",IF(CA7="-","【-】","【"&amp;SUBSTITUTE(TEXT(CA7,"#,##0.00"),"-","△")&amp;"】"))</f>
        <v>【97.61】</v>
      </c>
      <c r="CB6" s="21">
        <f>IF(CB7="",NA(),CB7)</f>
        <v>132.77000000000001</v>
      </c>
      <c r="CC6" s="21">
        <f t="shared" ref="CC6:CK6" si="9">IF(CC7="",NA(),CC7)</f>
        <v>131.94</v>
      </c>
      <c r="CD6" s="21">
        <f t="shared" si="9"/>
        <v>128.44999999999999</v>
      </c>
      <c r="CE6" s="21">
        <f t="shared" si="9"/>
        <v>127.23</v>
      </c>
      <c r="CF6" s="21">
        <f t="shared" si="9"/>
        <v>119.43</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97.81</v>
      </c>
      <c r="CY6" s="21">
        <f t="shared" ref="CY6:DG6" si="11">IF(CY7="",NA(),CY7)</f>
        <v>97.91</v>
      </c>
      <c r="CZ6" s="21">
        <f t="shared" si="11"/>
        <v>98.05</v>
      </c>
      <c r="DA6" s="21">
        <f t="shared" si="11"/>
        <v>98.11</v>
      </c>
      <c r="DB6" s="21">
        <f t="shared" si="11"/>
        <v>98.15</v>
      </c>
      <c r="DC6" s="21">
        <f t="shared" si="11"/>
        <v>96.96</v>
      </c>
      <c r="DD6" s="21">
        <f t="shared" si="11"/>
        <v>96.97</v>
      </c>
      <c r="DE6" s="21">
        <f t="shared" si="11"/>
        <v>97.7</v>
      </c>
      <c r="DF6" s="21">
        <f t="shared" si="11"/>
        <v>97.59</v>
      </c>
      <c r="DG6" s="21">
        <f t="shared" si="11"/>
        <v>97.53</v>
      </c>
      <c r="DH6" s="20" t="str">
        <f>IF(DH7="","",IF(DH7="-","【-】","【"&amp;SUBSTITUTE(TEXT(DH7,"#,##0.00"),"-","△")&amp;"】"))</f>
        <v>【95.82】</v>
      </c>
      <c r="DI6" s="21">
        <f>IF(DI7="",NA(),DI7)</f>
        <v>10.81</v>
      </c>
      <c r="DJ6" s="21">
        <f t="shared" ref="DJ6:DR6" si="12">IF(DJ7="",NA(),DJ7)</f>
        <v>14.03</v>
      </c>
      <c r="DK6" s="21">
        <f t="shared" si="12"/>
        <v>17.190000000000001</v>
      </c>
      <c r="DL6" s="21">
        <f t="shared" si="12"/>
        <v>20.149999999999999</v>
      </c>
      <c r="DM6" s="21">
        <f t="shared" si="12"/>
        <v>23.08</v>
      </c>
      <c r="DN6" s="21">
        <f t="shared" si="12"/>
        <v>25.13</v>
      </c>
      <c r="DO6" s="21">
        <f t="shared" si="12"/>
        <v>24.54</v>
      </c>
      <c r="DP6" s="21">
        <f t="shared" si="12"/>
        <v>23.38</v>
      </c>
      <c r="DQ6" s="21">
        <f t="shared" si="12"/>
        <v>24.59</v>
      </c>
      <c r="DR6" s="21">
        <f t="shared" si="12"/>
        <v>26.87</v>
      </c>
      <c r="DS6" s="20" t="str">
        <f>IF(DS7="","",IF(DS7="-","【-】","【"&amp;SUBSTITUTE(TEXT(DS7,"#,##0.00"),"-","△")&amp;"】"))</f>
        <v>【39.74】</v>
      </c>
      <c r="DT6" s="21">
        <f>IF(DT7="",NA(),DT7)</f>
        <v>1.08</v>
      </c>
      <c r="DU6" s="21">
        <f t="shared" ref="DU6:EC6" si="13">IF(DU7="",NA(),DU7)</f>
        <v>2.71</v>
      </c>
      <c r="DV6" s="21">
        <f t="shared" si="13"/>
        <v>2.9</v>
      </c>
      <c r="DW6" s="21">
        <f t="shared" si="13"/>
        <v>4.5199999999999996</v>
      </c>
      <c r="DX6" s="21">
        <f t="shared" si="13"/>
        <v>5.59</v>
      </c>
      <c r="DY6" s="21">
        <f t="shared" si="13"/>
        <v>6.4</v>
      </c>
      <c r="DZ6" s="21">
        <f t="shared" si="13"/>
        <v>7.66</v>
      </c>
      <c r="EA6" s="21">
        <f t="shared" si="13"/>
        <v>8.1999999999999993</v>
      </c>
      <c r="EB6" s="21">
        <f t="shared" si="13"/>
        <v>9.43</v>
      </c>
      <c r="EC6" s="21">
        <f t="shared" si="13"/>
        <v>12.4</v>
      </c>
      <c r="ED6" s="20" t="str">
        <f>IF(ED7="","",IF(ED7="-","【-】","【"&amp;SUBSTITUTE(TEXT(ED7,"#,##0.00"),"-","△")&amp;"】"))</f>
        <v>【7.62】</v>
      </c>
      <c r="EE6" s="20">
        <f>IF(EE7="",NA(),EE7)</f>
        <v>0</v>
      </c>
      <c r="EF6" s="20">
        <f t="shared" ref="EF6:EN6" si="14">IF(EF7="",NA(),EF7)</f>
        <v>0</v>
      </c>
      <c r="EG6" s="21">
        <f t="shared" si="14"/>
        <v>0.01</v>
      </c>
      <c r="EH6" s="21">
        <f t="shared" si="14"/>
        <v>0.21</v>
      </c>
      <c r="EI6" s="21">
        <f t="shared" si="14"/>
        <v>0.22</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272078</v>
      </c>
      <c r="D7" s="23">
        <v>46</v>
      </c>
      <c r="E7" s="23">
        <v>17</v>
      </c>
      <c r="F7" s="23">
        <v>1</v>
      </c>
      <c r="G7" s="23">
        <v>0</v>
      </c>
      <c r="H7" s="23" t="s">
        <v>96</v>
      </c>
      <c r="I7" s="23" t="s">
        <v>97</v>
      </c>
      <c r="J7" s="23" t="s">
        <v>98</v>
      </c>
      <c r="K7" s="23" t="s">
        <v>99</v>
      </c>
      <c r="L7" s="23" t="s">
        <v>100</v>
      </c>
      <c r="M7" s="23" t="s">
        <v>101</v>
      </c>
      <c r="N7" s="24" t="s">
        <v>102</v>
      </c>
      <c r="O7" s="24">
        <v>73.48</v>
      </c>
      <c r="P7" s="24">
        <v>99.54</v>
      </c>
      <c r="Q7" s="24">
        <v>80.709999999999994</v>
      </c>
      <c r="R7" s="24">
        <v>1965</v>
      </c>
      <c r="S7" s="24">
        <v>348530</v>
      </c>
      <c r="T7" s="24">
        <v>105.29</v>
      </c>
      <c r="U7" s="24">
        <v>3310.19</v>
      </c>
      <c r="V7" s="24">
        <v>346411</v>
      </c>
      <c r="W7" s="24">
        <v>32.4</v>
      </c>
      <c r="X7" s="24">
        <v>10691.7</v>
      </c>
      <c r="Y7" s="24">
        <v>105.88</v>
      </c>
      <c r="Z7" s="24">
        <v>105.13</v>
      </c>
      <c r="AA7" s="24">
        <v>106.19</v>
      </c>
      <c r="AB7" s="24">
        <v>106.97</v>
      </c>
      <c r="AC7" s="24">
        <v>106.56</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39.86</v>
      </c>
      <c r="AV7" s="24">
        <v>38.07</v>
      </c>
      <c r="AW7" s="24">
        <v>45.49</v>
      </c>
      <c r="AX7" s="24">
        <v>53.73</v>
      </c>
      <c r="AY7" s="24">
        <v>61.43</v>
      </c>
      <c r="AZ7" s="24">
        <v>73.55</v>
      </c>
      <c r="BA7" s="24">
        <v>71.19</v>
      </c>
      <c r="BB7" s="24">
        <v>77.72</v>
      </c>
      <c r="BC7" s="24">
        <v>86.61</v>
      </c>
      <c r="BD7" s="24">
        <v>100.73</v>
      </c>
      <c r="BE7" s="24">
        <v>73.44</v>
      </c>
      <c r="BF7" s="24">
        <v>670.24</v>
      </c>
      <c r="BG7" s="24">
        <v>608.38</v>
      </c>
      <c r="BH7" s="24">
        <v>542.1</v>
      </c>
      <c r="BI7" s="24">
        <v>504.57</v>
      </c>
      <c r="BJ7" s="24">
        <v>474.08</v>
      </c>
      <c r="BK7" s="24">
        <v>514.27</v>
      </c>
      <c r="BL7" s="24">
        <v>517.34</v>
      </c>
      <c r="BM7" s="24">
        <v>485.6</v>
      </c>
      <c r="BN7" s="24">
        <v>463.93</v>
      </c>
      <c r="BO7" s="24">
        <v>481.88</v>
      </c>
      <c r="BP7" s="24">
        <v>652.82000000000005</v>
      </c>
      <c r="BQ7" s="24">
        <v>94.92</v>
      </c>
      <c r="BR7" s="24">
        <v>95.35</v>
      </c>
      <c r="BS7" s="24">
        <v>96.79</v>
      </c>
      <c r="BT7" s="24">
        <v>97.58</v>
      </c>
      <c r="BU7" s="24">
        <v>104.29</v>
      </c>
      <c r="BV7" s="24">
        <v>100.34</v>
      </c>
      <c r="BW7" s="24">
        <v>99.89</v>
      </c>
      <c r="BX7" s="24">
        <v>99.95</v>
      </c>
      <c r="BY7" s="24">
        <v>103.4</v>
      </c>
      <c r="BZ7" s="24">
        <v>101.87</v>
      </c>
      <c r="CA7" s="24">
        <v>97.61</v>
      </c>
      <c r="CB7" s="24">
        <v>132.77000000000001</v>
      </c>
      <c r="CC7" s="24">
        <v>131.94</v>
      </c>
      <c r="CD7" s="24">
        <v>128.44999999999999</v>
      </c>
      <c r="CE7" s="24">
        <v>127.23</v>
      </c>
      <c r="CF7" s="24">
        <v>119.43</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97.81</v>
      </c>
      <c r="CY7" s="24">
        <v>97.91</v>
      </c>
      <c r="CZ7" s="24">
        <v>98.05</v>
      </c>
      <c r="DA7" s="24">
        <v>98.11</v>
      </c>
      <c r="DB7" s="24">
        <v>98.15</v>
      </c>
      <c r="DC7" s="24">
        <v>96.96</v>
      </c>
      <c r="DD7" s="24">
        <v>96.97</v>
      </c>
      <c r="DE7" s="24">
        <v>97.7</v>
      </c>
      <c r="DF7" s="24">
        <v>97.59</v>
      </c>
      <c r="DG7" s="24">
        <v>97.53</v>
      </c>
      <c r="DH7" s="24">
        <v>95.82</v>
      </c>
      <c r="DI7" s="24">
        <v>10.81</v>
      </c>
      <c r="DJ7" s="24">
        <v>14.03</v>
      </c>
      <c r="DK7" s="24">
        <v>17.190000000000001</v>
      </c>
      <c r="DL7" s="24">
        <v>20.149999999999999</v>
      </c>
      <c r="DM7" s="24">
        <v>23.08</v>
      </c>
      <c r="DN7" s="24">
        <v>25.13</v>
      </c>
      <c r="DO7" s="24">
        <v>24.54</v>
      </c>
      <c r="DP7" s="24">
        <v>23.38</v>
      </c>
      <c r="DQ7" s="24">
        <v>24.59</v>
      </c>
      <c r="DR7" s="24">
        <v>26.87</v>
      </c>
      <c r="DS7" s="24">
        <v>39.74</v>
      </c>
      <c r="DT7" s="24">
        <v>1.08</v>
      </c>
      <c r="DU7" s="24">
        <v>2.71</v>
      </c>
      <c r="DV7" s="24">
        <v>2.9</v>
      </c>
      <c r="DW7" s="24">
        <v>4.5199999999999996</v>
      </c>
      <c r="DX7" s="24">
        <v>5.59</v>
      </c>
      <c r="DY7" s="24">
        <v>6.4</v>
      </c>
      <c r="DZ7" s="24">
        <v>7.66</v>
      </c>
      <c r="EA7" s="24">
        <v>8.1999999999999993</v>
      </c>
      <c r="EB7" s="24">
        <v>9.43</v>
      </c>
      <c r="EC7" s="24">
        <v>12.4</v>
      </c>
      <c r="ED7" s="24">
        <v>7.62</v>
      </c>
      <c r="EE7" s="24">
        <v>0</v>
      </c>
      <c r="EF7" s="24">
        <v>0</v>
      </c>
      <c r="EG7" s="24">
        <v>0.01</v>
      </c>
      <c r="EH7" s="24">
        <v>0.21</v>
      </c>
      <c r="EI7" s="24">
        <v>0.22</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2024-01-24T02:46:40Z</cp:lastPrinted>
  <dcterms:created xsi:type="dcterms:W3CDTF">2023-12-12T00:48:47Z</dcterms:created>
  <dcterms:modified xsi:type="dcterms:W3CDTF">2024-02-21T01:23:28Z</dcterms:modified>
  <cp:category/>
</cp:coreProperties>
</file>