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01.決算統計\R5年度（R4決算）\22_経営比較分析表\08_アップロード　大浦作業中\02_アップロードデータ（分析表）\01-2_アップ前準備\"/>
    </mc:Choice>
  </mc:AlternateContent>
  <xr:revisionPtr revIDLastSave="0" documentId="13_ncr:1_{1A0FF8A6-FCFC-4B4A-AC9D-F0FBCE066A50}" xr6:coauthVersionLast="47" xr6:coauthVersionMax="47" xr10:uidLastSave="{00000000-0000-0000-0000-000000000000}"/>
  <workbookProtection workbookAlgorithmName="SHA-512" workbookHashValue="V65ZYgfG5KVA3z43Ui94t/JMMPMIEnRCFQ0OD84vEMTVzYG9i0JnMpwC7dNqolhBXzh2u9Wg6nu1xTeeIKF5qw==" workbookSaltValue="YWoiiGF55DgzpNh21UXwQA==" workbookSpinCount="100000" lockStructure="1"/>
  <bookViews>
    <workbookView xWindow="-108" yWindow="-108" windowWidth="23256" windowHeight="1416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W10" i="4" s="1"/>
  <c r="P6" i="5"/>
  <c r="P10" i="4" s="1"/>
  <c r="O6" i="5"/>
  <c r="I10" i="4" s="1"/>
  <c r="N6" i="5"/>
  <c r="B10" i="4" s="1"/>
  <c r="M6" i="5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BB10" i="4"/>
  <c r="AT10" i="4"/>
  <c r="AL10" i="4"/>
  <c r="AD8" i="4"/>
  <c r="W8" i="4"/>
  <c r="P8" i="4"/>
  <c r="I8" i="4"/>
</calcChain>
</file>

<file path=xl/sharedStrings.xml><?xml version="1.0" encoding="utf-8"?>
<sst xmlns="http://schemas.openxmlformats.org/spreadsheetml/2006/main" count="228" uniqueCount="113">
  <si>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</si>
  <si>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</si>
  <si>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</si>
  <si>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</si>
  <si>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</si>
  <si>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</si>
  <si>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</si>
  <si>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</si>
  <si>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</si>
  <si>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</si>
  <si>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</si>
  <si>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</si>
  <si>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</si>
  <si>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</si>
  <si>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</si>
  <si>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</si>
  <si>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</si>
  <si>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</si>
  <si>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</si>
  <si>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</si>
  <si>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</si>
  <si>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</si>
  <si>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</si>
  <si>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</si>
  <si>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</si>
  <si>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</si>
  <si>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</si>
  <si>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</si>
  <si>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</si>
  <si>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</si>
  <si>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</si>
  <si>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</si>
  <si>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</si>
  <si>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</si>
  <si>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</si>
  <si>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</si>
  <si>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</si>
  <si>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</si>
  <si>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</si>
  <si>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</si>
  <si>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</si>
  <si>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</si>
  <si>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</si>
  <si>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</si>
  <si>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</si>
  <si>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</si>
  <si>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</si>
  <si>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</si>
  <si>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</si>
  <si>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</si>
  <si>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</si>
  <si>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</si>
  <si>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</si>
  <si>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</si>
  <si>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</si>
  <si>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</si>
  <si>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</si>
  <si>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</si>
  <si>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</si>
  <si>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</si>
  <si>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</si>
  <si>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</si>
  <si>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</si>
  <si>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</si>
  <si>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</si>
  <si>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</si>
  <si>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</si>
  <si>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</si>
  <si>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</si>
  <si>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</si>
  <si>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</si>
  <si>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</si>
  <si>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</si>
  <si>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</si>
  <si>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</si>
  <si>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</si>
  <si>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</si>
  <si>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</si>
  <si>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</si>
  <si>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</si>
  <si>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</si>
  <si>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</si>
  <si>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</si>
  <si>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</si>
  <si>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</si>
  <si>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</si>
  <si>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</si>
  <si>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</si>
  <si>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</si>
  <si>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</si>
  <si>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</si>
  <si>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</si>
  <si>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</si>
  <si>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高槻市</t>
  </si>
  <si>
    <t>法適用</t>
  </si>
  <si>
    <t>水道事業</t>
  </si>
  <si>
    <t>末端給水事業</t>
  </si>
  <si>
    <t>A1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</si>
  <si>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</si>
  <si>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</si>
  <si>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</si>
  <si>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</si>
  <si>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</si>
  <si>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</si>
  <si>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</si>
  <si>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</si>
  <si>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</si>
  <si>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</si>
  <si>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</si>
  <si>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</si>
  <si>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現在は健全な経営状況ですが、本市の管路・施設の老朽化は進んでおり、今後さらなる事業費の増加が見込まれます。
　令和3年3月に経営戦略の内容を含む計画として策定した「高槻市水道事業基本計画(令和3年度～令和12年度)」に基づき、効率的な経営を行い、財源を確保しつつ必要な投資を行います。
　特に、管路の老朽化への対策については、過去の漏水履歴や埋設環境調査データを活用した更新基準に基づき、必要となる費用を抑えながら計画的に更新していきます。
　また、物価上昇等、社会情勢の変化が及ぼす影響を注視し、健全な事業運営を持続できるよう、さらなる経営基盤の強化に取り組みます。
</t>
    <phoneticPr fontId="4"/>
  </si>
  <si>
    <t>　①経常収支比率は100％を上回っており、収支は健全な水準を維持しているものの、近年は水需要の低下等に伴い、新型コロナウイルス感染症の影響で特異な値となった令和2年度を除き、低下傾向にあります。
　③流動比率は100％を大きく上回っており、短期債務に対する支払能力を十分に有しています。類似団体平均値と比較して大きく上回っているのは、企業債の新規借入の抑制により、流動負債が少なくなっているためです。
　④企業債残高対給水収益比率は、平成15年度を最後に、現在に至るまで企業債新規借入を行わず抑制に努めた結果、類似団体平均値と比較して顕著に低くなっています。
　⑤料金回収率は、水道料金の基本料金の無償化（4か月間）を実施したことで100％を下回りましたが、無償化を実施しなかった場合は106.5％となり、類似団体平均値を上回ります。給水に係る費用を給水収益で確保できておりますが、近年は水需要の低下等に伴い、低下傾向にあります。
　⑥給水原価は類似団体平均を下回る水準で推移しており、効果的な事業運営が行われているといえます。
　⑦施設利用率は、類似団体平均値よりも高い水準を維持しており、効率的に施設を活用できています。
　⑧有収率は、類似団体平均値よりも高い水準を維持できています。</t>
    <rPh sb="40" eb="42">
      <t>キンネン</t>
    </rPh>
    <rPh sb="43" eb="44">
      <t>ミズ</t>
    </rPh>
    <rPh sb="44" eb="46">
      <t>ジュヨウ</t>
    </rPh>
    <rPh sb="47" eb="49">
      <t>テイカ</t>
    </rPh>
    <rPh sb="49" eb="50">
      <t>ナド</t>
    </rPh>
    <rPh sb="51" eb="52">
      <t>トモナ</t>
    </rPh>
    <rPh sb="54" eb="56">
      <t>シンガタ</t>
    </rPh>
    <rPh sb="63" eb="66">
      <t>カンセンショウ</t>
    </rPh>
    <rPh sb="67" eb="69">
      <t>エイキョウ</t>
    </rPh>
    <rPh sb="70" eb="72">
      <t>トクイ</t>
    </rPh>
    <rPh sb="73" eb="74">
      <t>アタイ</t>
    </rPh>
    <rPh sb="78" eb="80">
      <t>レイワ</t>
    </rPh>
    <rPh sb="81" eb="83">
      <t>ネンド</t>
    </rPh>
    <rPh sb="84" eb="85">
      <t>ノゾ</t>
    </rPh>
    <rPh sb="87" eb="89">
      <t>テイカ</t>
    </rPh>
    <rPh sb="89" eb="91">
      <t>ケイコウ</t>
    </rPh>
    <rPh sb="270" eb="271">
      <t>ヒク</t>
    </rPh>
    <rPh sb="309" eb="311">
      <t>ジッシ</t>
    </rPh>
    <rPh sb="321" eb="322">
      <t>シタ</t>
    </rPh>
    <rPh sb="329" eb="332">
      <t>ムショウカ</t>
    </rPh>
    <rPh sb="333" eb="335">
      <t>ジッシ</t>
    </rPh>
    <rPh sb="340" eb="342">
      <t>バアイ</t>
    </rPh>
    <rPh sb="353" eb="357">
      <t>ルイジダンタイ</t>
    </rPh>
    <rPh sb="357" eb="360">
      <t>ヘイキンチ</t>
    </rPh>
    <rPh sb="361" eb="363">
      <t>ウワマワ</t>
    </rPh>
    <rPh sb="375" eb="377">
      <t>キュウスイ</t>
    </rPh>
    <rPh sb="377" eb="379">
      <t>シュウエキ</t>
    </rPh>
    <rPh sb="380" eb="382">
      <t>カクホ</t>
    </rPh>
    <rPh sb="391" eb="393">
      <t>キンネン</t>
    </rPh>
    <rPh sb="394" eb="395">
      <t>ミズ</t>
    </rPh>
    <rPh sb="395" eb="397">
      <t>ジュヨウ</t>
    </rPh>
    <rPh sb="398" eb="400">
      <t>テイカ</t>
    </rPh>
    <rPh sb="400" eb="401">
      <t>ナド</t>
    </rPh>
    <rPh sb="402" eb="403">
      <t>トモナ</t>
    </rPh>
    <rPh sb="405" eb="407">
      <t>テイカ</t>
    </rPh>
    <rPh sb="407" eb="409">
      <t>ケイコウ</t>
    </rPh>
    <rPh sb="418" eb="420">
      <t>キュウスイ</t>
    </rPh>
    <rPh sb="420" eb="422">
      <t>ゲンカ</t>
    </rPh>
    <rPh sb="423" eb="425">
      <t>ルイジ</t>
    </rPh>
    <rPh sb="425" eb="427">
      <t>ダンタイ</t>
    </rPh>
    <rPh sb="427" eb="429">
      <t>ヘイキン</t>
    </rPh>
    <rPh sb="430" eb="432">
      <t>シタマワ</t>
    </rPh>
    <rPh sb="433" eb="435">
      <t>スイジュン</t>
    </rPh>
    <rPh sb="436" eb="438">
      <t>スイイ</t>
    </rPh>
    <rPh sb="443" eb="445">
      <t>コウカ</t>
    </rPh>
    <rPh sb="445" eb="446">
      <t>テキ</t>
    </rPh>
    <rPh sb="447" eb="449">
      <t>ジギョウ</t>
    </rPh>
    <rPh sb="449" eb="451">
      <t>ウンエイ</t>
    </rPh>
    <rPh sb="452" eb="453">
      <t>オコナ</t>
    </rPh>
    <phoneticPr fontId="4"/>
  </si>
  <si>
    <t>　①有形固定資産減価償却率は、類似団体平均値よりも高い水準が続いている状況です。
　②管路経年化率は、類似団体平均値の水準を下回っているものの、年々経年化は進んでいる状況です。
　③管路更新率は、計画どおり推移しており、引き続き老朽管の更新に取り組んでいきます。なお、令和3年度が類似団体平均値より低く、令和4年度が上回ったのは、水道用材料塗料メーカーの不適切行為の影響により、令和3年度工事の一部が令和4年度へ繰り越されたことによるものです。</t>
    <rPh sb="110" eb="111">
      <t>ヒ</t>
    </rPh>
    <rPh sb="112" eb="113">
      <t>ツヅ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</si>
</sst>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0.88</c:v>
                </c:pt>
                <c:pt idx="1">
                  <c:v>0.92</c:v>
                </c:pt>
                <c:pt idx="2">
                  <c:v>0.81</c:v>
                </c:pt>
                <c:pt idx="3">
                  <c:v>0.68</c:v>
                </c:pt>
                <c:pt idx="4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5-4ADB-A4C2-1587C1F6C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0.73</c:v>
                </c:pt>
                <c:pt idx="2">
                  <c:v>0.79</c:v>
                </c:pt>
                <c:pt idx="3">
                  <c:v>0.75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5-4ADB-A4C2-1587C1F6C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121.14</c:v>
                </c:pt>
                <c:pt idx="1">
                  <c:v>120.59</c:v>
                </c:pt>
                <c:pt idx="2">
                  <c:v>123.05</c:v>
                </c:pt>
                <c:pt idx="3">
                  <c:v>117.74</c:v>
                </c:pt>
                <c:pt idx="4">
                  <c:v>115.09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120-9AA5-88E3539D7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115.41</c:v>
                </c:pt>
                <c:pt idx="1">
                  <c:v>113.57</c:v>
                </c:pt>
                <c:pt idx="2">
                  <c:v>112.59</c:v>
                </c:pt>
                <c:pt idx="3">
                  <c:v>113.87</c:v>
                </c:pt>
                <c:pt idx="4">
                  <c:v>109.87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120-9AA5-88E3539D7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52.49</c:v>
                </c:pt>
                <c:pt idx="1">
                  <c:v>52.79</c:v>
                </c:pt>
                <c:pt idx="2">
                  <c:v>53.6</c:v>
                </c:pt>
                <c:pt idx="3">
                  <c:v>54.56</c:v>
                </c:pt>
                <c:pt idx="4">
                  <c:v>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5-412D-9FF5-BD2A5BD04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50.41</c:v>
                </c:pt>
                <c:pt idx="1">
                  <c:v>51.13</c:v>
                </c:pt>
                <c:pt idx="2">
                  <c:v>51.62</c:v>
                </c:pt>
                <c:pt idx="3">
                  <c:v>52.16</c:v>
                </c:pt>
                <c:pt idx="4">
                  <c:v>52.59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5-412D-9FF5-BD2A5BD04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14.61</c:v>
                </c:pt>
                <c:pt idx="1">
                  <c:v>15.32</c:v>
                </c:pt>
                <c:pt idx="2">
                  <c:v>16.149999999999999</c:v>
                </c:pt>
                <c:pt idx="3">
                  <c:v>17.64</c:v>
                </c:pt>
                <c:pt idx="4">
                  <c:v>18.559999999999999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E-4235-9D90-C04B66BC2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20.36</c:v>
                </c:pt>
                <c:pt idx="1">
                  <c:v>22.41</c:v>
                </c:pt>
                <c:pt idx="2">
                  <c:v>23.68</c:v>
                </c:pt>
                <c:pt idx="3">
                  <c:v>25.76</c:v>
                </c:pt>
                <c:pt idx="4">
                  <c:v>27.51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E-4235-9D90-C04B66BC2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D-4EB5-A7E4-1CE0CCB2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CD-4EB5-A7E4-1CE0CCB2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594.30999999999995</c:v>
                </c:pt>
                <c:pt idx="1">
                  <c:v>424.96</c:v>
                </c:pt>
                <c:pt idx="2">
                  <c:v>490.65</c:v>
                </c:pt>
                <c:pt idx="3">
                  <c:v>614.27</c:v>
                </c:pt>
                <c:pt idx="4">
                  <c:v>682.87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4-478A-AD21-F2F6D336C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258.22000000000003</c:v>
                </c:pt>
                <c:pt idx="1">
                  <c:v>250.03</c:v>
                </c:pt>
                <c:pt idx="2">
                  <c:v>239.45</c:v>
                </c:pt>
                <c:pt idx="3">
                  <c:v>246.01</c:v>
                </c:pt>
                <c:pt idx="4">
                  <c:v>228.89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4-478A-AD21-F2F6D336C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20.57</c:v>
                </c:pt>
                <c:pt idx="1">
                  <c:v>16.920000000000002</c:v>
                </c:pt>
                <c:pt idx="2">
                  <c:v>13.72</c:v>
                </c:pt>
                <c:pt idx="3">
                  <c:v>9.83</c:v>
                </c:pt>
                <c:pt idx="4">
                  <c:v>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7-4CCE-8DFB-321ECC71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255.12</c:v>
                </c:pt>
                <c:pt idx="1">
                  <c:v>254.19</c:v>
                </c:pt>
                <c:pt idx="2">
                  <c:v>259.56</c:v>
                </c:pt>
                <c:pt idx="3">
                  <c:v>248.92</c:v>
                </c:pt>
                <c:pt idx="4">
                  <c:v>251.26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7-4CCE-8DFB-321ECC71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114.34</c:v>
                </c:pt>
                <c:pt idx="1">
                  <c:v>112.8</c:v>
                </c:pt>
                <c:pt idx="2">
                  <c:v>110.05</c:v>
                </c:pt>
                <c:pt idx="3">
                  <c:v>108.8</c:v>
                </c:pt>
                <c:pt idx="4">
                  <c:v>95.78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4-4F88-B68E-9AD0579DA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109.12</c:v>
                </c:pt>
                <c:pt idx="1">
                  <c:v>107.42</c:v>
                </c:pt>
                <c:pt idx="2">
                  <c:v>105.07</c:v>
                </c:pt>
                <c:pt idx="3">
                  <c:v>107.54</c:v>
                </c:pt>
                <c:pt idx="4">
                  <c:v>101.93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4-4F88-B68E-9AD0579DA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130.28</c:v>
                </c:pt>
                <c:pt idx="1">
                  <c:v>131.36000000000001</c:v>
                </c:pt>
                <c:pt idx="2">
                  <c:v>126.78</c:v>
                </c:pt>
                <c:pt idx="3">
                  <c:v>131.47</c:v>
                </c:pt>
                <c:pt idx="4">
                  <c:v>137.32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F-482D-88DD-ACEFDD1D8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153.88</c:v>
                </c:pt>
                <c:pt idx="1">
                  <c:v>157.19</c:v>
                </c:pt>
                <c:pt idx="2">
                  <c:v>153.71</c:v>
                </c:pt>
                <c:pt idx="3">
                  <c:v>155.9</c:v>
                </c:pt>
                <c:pt idx="4">
                  <c:v>162.47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F-482D-88DD-ACEFDD1D8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89.51</c:v>
                </c:pt>
                <c:pt idx="1">
                  <c:v>89.37</c:v>
                </c:pt>
                <c:pt idx="2">
                  <c:v>90.84</c:v>
                </c:pt>
                <c:pt idx="3">
                  <c:v>89.26</c:v>
                </c:pt>
                <c:pt idx="4">
                  <c:v>87.9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6-4ACB-8BF9-53C9D8AEA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63.53</c:v>
                </c:pt>
                <c:pt idx="1">
                  <c:v>63.16</c:v>
                </c:pt>
                <c:pt idx="2">
                  <c:v>64.41</c:v>
                </c:pt>
                <c:pt idx="3">
                  <c:v>64.11</c:v>
                </c:pt>
                <c:pt idx="4">
                  <c:v>63.81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6-4ACB-8BF9-53C9D8AEA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95.64</c:v>
                </c:pt>
                <c:pt idx="1">
                  <c:v>94.68</c:v>
                </c:pt>
                <c:pt idx="2">
                  <c:v>95.2</c:v>
                </c:pt>
                <c:pt idx="3">
                  <c:v>95.76</c:v>
                </c:pt>
                <c:pt idx="4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D-43F7-9D81-3753F914E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91.58</c:v>
                </c:pt>
                <c:pt idx="1">
                  <c:v>91.48</c:v>
                </c:pt>
                <c:pt idx="2">
                  <c:v>91.64</c:v>
                </c:pt>
                <c:pt idx="3">
                  <c:v>92.09</c:v>
                </c:pt>
                <c:pt idx="4">
                  <c:v>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3F7-9D81-3753F914E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1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2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2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2" t="str">
        <f>データ!H6</f>
        <v>大阪府　高槻市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2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A1</v>
      </c>
      <c r="X8" s="44"/>
      <c r="Y8" s="44"/>
      <c r="Z8" s="44"/>
      <c r="AA8" s="44"/>
      <c r="AB8" s="44"/>
      <c r="AC8" s="44"/>
      <c r="AD8" s="44" t="str">
        <f>データ!$M$6</f>
        <v>自治体職員</v>
      </c>
      <c r="AE8" s="44"/>
      <c r="AF8" s="44"/>
      <c r="AG8" s="44"/>
      <c r="AH8" s="44"/>
      <c r="AI8" s="44"/>
      <c r="AJ8" s="44"/>
      <c r="AK8" s="2"/>
      <c r="AL8" s="45">
        <f>データ!$R$6</f>
        <v>348530</v>
      </c>
      <c r="AM8" s="45"/>
      <c r="AN8" s="45"/>
      <c r="AO8" s="45"/>
      <c r="AP8" s="45"/>
      <c r="AQ8" s="45"/>
      <c r="AR8" s="45"/>
      <c r="AS8" s="45"/>
      <c r="AT8" s="46">
        <f>データ!$S$6</f>
        <v>105.29</v>
      </c>
      <c r="AU8" s="47"/>
      <c r="AV8" s="47"/>
      <c r="AW8" s="47"/>
      <c r="AX8" s="47"/>
      <c r="AY8" s="47"/>
      <c r="AZ8" s="47"/>
      <c r="BA8" s="47"/>
      <c r="BB8" s="48">
        <f>データ!$T$6</f>
        <v>3310.19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2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2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96.18</v>
      </c>
      <c r="J10" s="47"/>
      <c r="K10" s="47"/>
      <c r="L10" s="47"/>
      <c r="M10" s="47"/>
      <c r="N10" s="47"/>
      <c r="O10" s="81"/>
      <c r="P10" s="48">
        <f>データ!$P$6</f>
        <v>100</v>
      </c>
      <c r="Q10" s="48"/>
      <c r="R10" s="48"/>
      <c r="S10" s="48"/>
      <c r="T10" s="48"/>
      <c r="U10" s="48"/>
      <c r="V10" s="48"/>
      <c r="W10" s="45">
        <f>データ!$Q$6</f>
        <v>2420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347966</v>
      </c>
      <c r="AM10" s="45"/>
      <c r="AN10" s="45"/>
      <c r="AO10" s="45"/>
      <c r="AP10" s="45"/>
      <c r="AQ10" s="45"/>
      <c r="AR10" s="45"/>
      <c r="AS10" s="45"/>
      <c r="AT10" s="46">
        <f>データ!$V$6</f>
        <v>55.85</v>
      </c>
      <c r="AU10" s="47"/>
      <c r="AV10" s="47"/>
      <c r="AW10" s="47"/>
      <c r="AX10" s="47"/>
      <c r="AY10" s="47"/>
      <c r="AZ10" s="47"/>
      <c r="BA10" s="47"/>
      <c r="BB10" s="48">
        <f>データ!$W$6</f>
        <v>6230.37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2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2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111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82" t="s">
        <v>26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4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85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7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112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2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2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82" t="s">
        <v>28</v>
      </c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4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85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7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110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vJKI+THKLwQdCdf45HlD5cvOL31blCLvCaVKSUwo0RPjXNz9TCcAcNoefWTcXkuR1NvC6zxbH/L4IO2olCV6Og==" saltValue="IEYhzF9+aGkAVxEaiOpch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9" t="s">
        <v>50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51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52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54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55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56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57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58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59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60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61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62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63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64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2022</v>
      </c>
      <c r="C6" s="20">
        <f t="shared" ref="C6:W6" si="3">C7</f>
        <v>272078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大阪府　高槻市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A1</v>
      </c>
      <c r="M6" s="20" t="str">
        <f t="shared" si="3"/>
        <v>自治体職員</v>
      </c>
      <c r="N6" s="21" t="str">
        <f t="shared" si="3"/>
        <v>-</v>
      </c>
      <c r="O6" s="21">
        <f t="shared" si="3"/>
        <v>96.18</v>
      </c>
      <c r="P6" s="21">
        <f t="shared" si="3"/>
        <v>100</v>
      </c>
      <c r="Q6" s="21">
        <f t="shared" si="3"/>
        <v>2420</v>
      </c>
      <c r="R6" s="21">
        <f t="shared" si="3"/>
        <v>348530</v>
      </c>
      <c r="S6" s="21">
        <f t="shared" si="3"/>
        <v>105.29</v>
      </c>
      <c r="T6" s="21">
        <f t="shared" si="3"/>
        <v>3310.19</v>
      </c>
      <c r="U6" s="21">
        <f t="shared" si="3"/>
        <v>347966</v>
      </c>
      <c r="V6" s="21">
        <f t="shared" si="3"/>
        <v>55.85</v>
      </c>
      <c r="W6" s="21">
        <f t="shared" si="3"/>
        <v>6230.37</v>
      </c>
      <c r="X6" s="22">
        <f>IF(X7="",NA(),X7)</f>
        <v>121.14</v>
      </c>
      <c r="Y6" s="22">
        <f t="shared" ref="Y6:AG6" si="4">IF(Y7="",NA(),Y7)</f>
        <v>120.59</v>
      </c>
      <c r="Z6" s="22">
        <f t="shared" si="4"/>
        <v>123.05</v>
      </c>
      <c r="AA6" s="22">
        <f t="shared" si="4"/>
        <v>117.74</v>
      </c>
      <c r="AB6" s="22">
        <f t="shared" si="4"/>
        <v>115.09</v>
      </c>
      <c r="AC6" s="22">
        <f t="shared" si="4"/>
        <v>115.41</v>
      </c>
      <c r="AD6" s="22">
        <f t="shared" si="4"/>
        <v>113.57</v>
      </c>
      <c r="AE6" s="22">
        <f t="shared" si="4"/>
        <v>112.59</v>
      </c>
      <c r="AF6" s="22">
        <f t="shared" si="4"/>
        <v>113.87</v>
      </c>
      <c r="AG6" s="22">
        <f t="shared" si="4"/>
        <v>109.87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1">
        <f t="shared" si="5"/>
        <v>0</v>
      </c>
      <c r="AR6" s="21">
        <f t="shared" si="5"/>
        <v>0</v>
      </c>
      <c r="AS6" s="21" t="str">
        <f>IF(AS7="","",IF(AS7="-","【-】","【"&amp;SUBSTITUTE(TEXT(AS7,"#,##0.00"),"-","△")&amp;"】"))</f>
        <v>【1.34】</v>
      </c>
      <c r="AT6" s="22">
        <f>IF(AT7="",NA(),AT7)</f>
        <v>594.30999999999995</v>
      </c>
      <c r="AU6" s="22">
        <f t="shared" ref="AU6:BC6" si="6">IF(AU7="",NA(),AU7)</f>
        <v>424.96</v>
      </c>
      <c r="AV6" s="22">
        <f t="shared" si="6"/>
        <v>490.65</v>
      </c>
      <c r="AW6" s="22">
        <f t="shared" si="6"/>
        <v>614.27</v>
      </c>
      <c r="AX6" s="22">
        <f t="shared" si="6"/>
        <v>682.87</v>
      </c>
      <c r="AY6" s="22">
        <f t="shared" si="6"/>
        <v>258.22000000000003</v>
      </c>
      <c r="AZ6" s="22">
        <f t="shared" si="6"/>
        <v>250.03</v>
      </c>
      <c r="BA6" s="22">
        <f t="shared" si="6"/>
        <v>239.45</v>
      </c>
      <c r="BB6" s="22">
        <f t="shared" si="6"/>
        <v>246.01</v>
      </c>
      <c r="BC6" s="22">
        <f t="shared" si="6"/>
        <v>228.89</v>
      </c>
      <c r="BD6" s="21" t="str">
        <f>IF(BD7="","",IF(BD7="-","【-】","【"&amp;SUBSTITUTE(TEXT(BD7,"#,##0.00"),"-","△")&amp;"】"))</f>
        <v>【252.29】</v>
      </c>
      <c r="BE6" s="22">
        <f>IF(BE7="",NA(),BE7)</f>
        <v>20.57</v>
      </c>
      <c r="BF6" s="22">
        <f t="shared" ref="BF6:BN6" si="7">IF(BF7="",NA(),BF7)</f>
        <v>16.920000000000002</v>
      </c>
      <c r="BG6" s="22">
        <f t="shared" si="7"/>
        <v>13.72</v>
      </c>
      <c r="BH6" s="22">
        <f t="shared" si="7"/>
        <v>9.83</v>
      </c>
      <c r="BI6" s="22">
        <f t="shared" si="7"/>
        <v>7.72</v>
      </c>
      <c r="BJ6" s="22">
        <f t="shared" si="7"/>
        <v>255.12</v>
      </c>
      <c r="BK6" s="22">
        <f t="shared" si="7"/>
        <v>254.19</v>
      </c>
      <c r="BL6" s="22">
        <f t="shared" si="7"/>
        <v>259.56</v>
      </c>
      <c r="BM6" s="22">
        <f t="shared" si="7"/>
        <v>248.92</v>
      </c>
      <c r="BN6" s="22">
        <f t="shared" si="7"/>
        <v>251.26</v>
      </c>
      <c r="BO6" s="21" t="str">
        <f>IF(BO7="","",IF(BO7="-","【-】","【"&amp;SUBSTITUTE(TEXT(BO7,"#,##0.00"),"-","△")&amp;"】"))</f>
        <v>【268.07】</v>
      </c>
      <c r="BP6" s="22">
        <f>IF(BP7="",NA(),BP7)</f>
        <v>114.34</v>
      </c>
      <c r="BQ6" s="22">
        <f t="shared" ref="BQ6:BY6" si="8">IF(BQ7="",NA(),BQ7)</f>
        <v>112.8</v>
      </c>
      <c r="BR6" s="22">
        <f t="shared" si="8"/>
        <v>110.05</v>
      </c>
      <c r="BS6" s="22">
        <f t="shared" si="8"/>
        <v>108.8</v>
      </c>
      <c r="BT6" s="22">
        <f t="shared" si="8"/>
        <v>95.78</v>
      </c>
      <c r="BU6" s="22">
        <f t="shared" si="8"/>
        <v>109.12</v>
      </c>
      <c r="BV6" s="22">
        <f t="shared" si="8"/>
        <v>107.42</v>
      </c>
      <c r="BW6" s="22">
        <f t="shared" si="8"/>
        <v>105.07</v>
      </c>
      <c r="BX6" s="22">
        <f t="shared" si="8"/>
        <v>107.54</v>
      </c>
      <c r="BY6" s="22">
        <f t="shared" si="8"/>
        <v>101.93</v>
      </c>
      <c r="BZ6" s="21" t="str">
        <f>IF(BZ7="","",IF(BZ7="-","【-】","【"&amp;SUBSTITUTE(TEXT(BZ7,"#,##0.00"),"-","△")&amp;"】"))</f>
        <v>【97.47】</v>
      </c>
      <c r="CA6" s="22">
        <f>IF(CA7="",NA(),CA7)</f>
        <v>130.28</v>
      </c>
      <c r="CB6" s="22">
        <f t="shared" ref="CB6:CJ6" si="9">IF(CB7="",NA(),CB7)</f>
        <v>131.36000000000001</v>
      </c>
      <c r="CC6" s="22">
        <f t="shared" si="9"/>
        <v>126.78</v>
      </c>
      <c r="CD6" s="22">
        <f t="shared" si="9"/>
        <v>131.47</v>
      </c>
      <c r="CE6" s="22">
        <f t="shared" si="9"/>
        <v>137.32</v>
      </c>
      <c r="CF6" s="22">
        <f t="shared" si="9"/>
        <v>153.88</v>
      </c>
      <c r="CG6" s="22">
        <f t="shared" si="9"/>
        <v>157.19</v>
      </c>
      <c r="CH6" s="22">
        <f t="shared" si="9"/>
        <v>153.71</v>
      </c>
      <c r="CI6" s="22">
        <f t="shared" si="9"/>
        <v>155.9</v>
      </c>
      <c r="CJ6" s="22">
        <f t="shared" si="9"/>
        <v>162.47</v>
      </c>
      <c r="CK6" s="21" t="str">
        <f>IF(CK7="","",IF(CK7="-","【-】","【"&amp;SUBSTITUTE(TEXT(CK7,"#,##0.00"),"-","△")&amp;"】"))</f>
        <v>【174.75】</v>
      </c>
      <c r="CL6" s="22">
        <f>IF(CL7="",NA(),CL7)</f>
        <v>89.51</v>
      </c>
      <c r="CM6" s="22">
        <f t="shared" ref="CM6:CU6" si="10">IF(CM7="",NA(),CM7)</f>
        <v>89.37</v>
      </c>
      <c r="CN6" s="22">
        <f t="shared" si="10"/>
        <v>90.84</v>
      </c>
      <c r="CO6" s="22">
        <f t="shared" si="10"/>
        <v>89.26</v>
      </c>
      <c r="CP6" s="22">
        <f t="shared" si="10"/>
        <v>87.9</v>
      </c>
      <c r="CQ6" s="22">
        <f t="shared" si="10"/>
        <v>63.53</v>
      </c>
      <c r="CR6" s="22">
        <f t="shared" si="10"/>
        <v>63.16</v>
      </c>
      <c r="CS6" s="22">
        <f t="shared" si="10"/>
        <v>64.41</v>
      </c>
      <c r="CT6" s="22">
        <f t="shared" si="10"/>
        <v>64.11</v>
      </c>
      <c r="CU6" s="22">
        <f t="shared" si="10"/>
        <v>63.81</v>
      </c>
      <c r="CV6" s="21" t="str">
        <f>IF(CV7="","",IF(CV7="-","【-】","【"&amp;SUBSTITUTE(TEXT(CV7,"#,##0.00"),"-","△")&amp;"】"))</f>
        <v>【59.97】</v>
      </c>
      <c r="CW6" s="22">
        <f>IF(CW7="",NA(),CW7)</f>
        <v>95.64</v>
      </c>
      <c r="CX6" s="22">
        <f t="shared" ref="CX6:DF6" si="11">IF(CX7="",NA(),CX7)</f>
        <v>94.68</v>
      </c>
      <c r="CY6" s="22">
        <f t="shared" si="11"/>
        <v>95.2</v>
      </c>
      <c r="CZ6" s="22">
        <f t="shared" si="11"/>
        <v>95.76</v>
      </c>
      <c r="DA6" s="22">
        <f t="shared" si="11"/>
        <v>95.1</v>
      </c>
      <c r="DB6" s="22">
        <f t="shared" si="11"/>
        <v>91.58</v>
      </c>
      <c r="DC6" s="22">
        <f t="shared" si="11"/>
        <v>91.48</v>
      </c>
      <c r="DD6" s="22">
        <f t="shared" si="11"/>
        <v>91.64</v>
      </c>
      <c r="DE6" s="22">
        <f t="shared" si="11"/>
        <v>92.09</v>
      </c>
      <c r="DF6" s="22">
        <f t="shared" si="11"/>
        <v>91.76</v>
      </c>
      <c r="DG6" s="21" t="str">
        <f>IF(DG7="","",IF(DG7="-","【-】","【"&amp;SUBSTITUTE(TEXT(DG7,"#,##0.00"),"-","△")&amp;"】"))</f>
        <v>【89.76】</v>
      </c>
      <c r="DH6" s="22">
        <f>IF(DH7="",NA(),DH7)</f>
        <v>52.49</v>
      </c>
      <c r="DI6" s="22">
        <f t="shared" ref="DI6:DQ6" si="12">IF(DI7="",NA(),DI7)</f>
        <v>52.79</v>
      </c>
      <c r="DJ6" s="22">
        <f t="shared" si="12"/>
        <v>53.6</v>
      </c>
      <c r="DK6" s="22">
        <f t="shared" si="12"/>
        <v>54.56</v>
      </c>
      <c r="DL6" s="22">
        <f t="shared" si="12"/>
        <v>55.5</v>
      </c>
      <c r="DM6" s="22">
        <f t="shared" si="12"/>
        <v>50.41</v>
      </c>
      <c r="DN6" s="22">
        <f t="shared" si="12"/>
        <v>51.13</v>
      </c>
      <c r="DO6" s="22">
        <f t="shared" si="12"/>
        <v>51.62</v>
      </c>
      <c r="DP6" s="22">
        <f t="shared" si="12"/>
        <v>52.16</v>
      </c>
      <c r="DQ6" s="22">
        <f t="shared" si="12"/>
        <v>52.59</v>
      </c>
      <c r="DR6" s="21" t="str">
        <f>IF(DR7="","",IF(DR7="-","【-】","【"&amp;SUBSTITUTE(TEXT(DR7,"#,##0.00"),"-","△")&amp;"】"))</f>
        <v>【51.51】</v>
      </c>
      <c r="DS6" s="22">
        <f>IF(DS7="",NA(),DS7)</f>
        <v>14.61</v>
      </c>
      <c r="DT6" s="22">
        <f t="shared" ref="DT6:EB6" si="13">IF(DT7="",NA(),DT7)</f>
        <v>15.32</v>
      </c>
      <c r="DU6" s="22">
        <f t="shared" si="13"/>
        <v>16.149999999999999</v>
      </c>
      <c r="DV6" s="22">
        <f t="shared" si="13"/>
        <v>17.64</v>
      </c>
      <c r="DW6" s="22">
        <f t="shared" si="13"/>
        <v>18.559999999999999</v>
      </c>
      <c r="DX6" s="22">
        <f t="shared" si="13"/>
        <v>20.36</v>
      </c>
      <c r="DY6" s="22">
        <f t="shared" si="13"/>
        <v>22.41</v>
      </c>
      <c r="DZ6" s="22">
        <f t="shared" si="13"/>
        <v>23.68</v>
      </c>
      <c r="EA6" s="22">
        <f t="shared" si="13"/>
        <v>25.76</v>
      </c>
      <c r="EB6" s="22">
        <f t="shared" si="13"/>
        <v>27.51</v>
      </c>
      <c r="EC6" s="21" t="str">
        <f>IF(EC7="","",IF(EC7="-","【-】","【"&amp;SUBSTITUTE(TEXT(EC7,"#,##0.00"),"-","△")&amp;"】"))</f>
        <v>【23.75】</v>
      </c>
      <c r="ED6" s="22">
        <f>IF(ED7="",NA(),ED7)</f>
        <v>0.88</v>
      </c>
      <c r="EE6" s="22">
        <f t="shared" ref="EE6:EM6" si="14">IF(EE7="",NA(),EE7)</f>
        <v>0.92</v>
      </c>
      <c r="EF6" s="22">
        <f t="shared" si="14"/>
        <v>0.81</v>
      </c>
      <c r="EG6" s="22">
        <f t="shared" si="14"/>
        <v>0.68</v>
      </c>
      <c r="EH6" s="22">
        <f t="shared" si="14"/>
        <v>0.81</v>
      </c>
      <c r="EI6" s="22">
        <f t="shared" si="14"/>
        <v>0.75</v>
      </c>
      <c r="EJ6" s="22">
        <f t="shared" si="14"/>
        <v>0.73</v>
      </c>
      <c r="EK6" s="22">
        <f t="shared" si="14"/>
        <v>0.79</v>
      </c>
      <c r="EL6" s="22">
        <f t="shared" si="14"/>
        <v>0.75</v>
      </c>
      <c r="EM6" s="22">
        <f t="shared" si="14"/>
        <v>0.78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2">
      <c r="A7" s="15"/>
      <c r="B7" s="24">
        <v>2022</v>
      </c>
      <c r="C7" s="24">
        <v>272078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96.18</v>
      </c>
      <c r="P7" s="25">
        <v>100</v>
      </c>
      <c r="Q7" s="25">
        <v>2420</v>
      </c>
      <c r="R7" s="25">
        <v>348530</v>
      </c>
      <c r="S7" s="25">
        <v>105.29</v>
      </c>
      <c r="T7" s="25">
        <v>3310.19</v>
      </c>
      <c r="U7" s="25">
        <v>347966</v>
      </c>
      <c r="V7" s="25">
        <v>55.85</v>
      </c>
      <c r="W7" s="25">
        <v>6230.37</v>
      </c>
      <c r="X7" s="25">
        <v>121.14</v>
      </c>
      <c r="Y7" s="25">
        <v>120.59</v>
      </c>
      <c r="Z7" s="25">
        <v>123.05</v>
      </c>
      <c r="AA7" s="25">
        <v>117.74</v>
      </c>
      <c r="AB7" s="25">
        <v>115.09</v>
      </c>
      <c r="AC7" s="25">
        <v>115.41</v>
      </c>
      <c r="AD7" s="25">
        <v>113.57</v>
      </c>
      <c r="AE7" s="25">
        <v>112.59</v>
      </c>
      <c r="AF7" s="25">
        <v>113.87</v>
      </c>
      <c r="AG7" s="25">
        <v>109.87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1.34</v>
      </c>
      <c r="AT7" s="25">
        <v>594.30999999999995</v>
      </c>
      <c r="AU7" s="25">
        <v>424.96</v>
      </c>
      <c r="AV7" s="25">
        <v>490.65</v>
      </c>
      <c r="AW7" s="25">
        <v>614.27</v>
      </c>
      <c r="AX7" s="25">
        <v>682.87</v>
      </c>
      <c r="AY7" s="25">
        <v>258.22000000000003</v>
      </c>
      <c r="AZ7" s="25">
        <v>250.03</v>
      </c>
      <c r="BA7" s="25">
        <v>239.45</v>
      </c>
      <c r="BB7" s="25">
        <v>246.01</v>
      </c>
      <c r="BC7" s="25">
        <v>228.89</v>
      </c>
      <c r="BD7" s="25">
        <v>252.29</v>
      </c>
      <c r="BE7" s="25">
        <v>20.57</v>
      </c>
      <c r="BF7" s="25">
        <v>16.920000000000002</v>
      </c>
      <c r="BG7" s="25">
        <v>13.72</v>
      </c>
      <c r="BH7" s="25">
        <v>9.83</v>
      </c>
      <c r="BI7" s="25">
        <v>7.72</v>
      </c>
      <c r="BJ7" s="25">
        <v>255.12</v>
      </c>
      <c r="BK7" s="25">
        <v>254.19</v>
      </c>
      <c r="BL7" s="25">
        <v>259.56</v>
      </c>
      <c r="BM7" s="25">
        <v>248.92</v>
      </c>
      <c r="BN7" s="25">
        <v>251.26</v>
      </c>
      <c r="BO7" s="25">
        <v>268.07</v>
      </c>
      <c r="BP7" s="25">
        <v>114.34</v>
      </c>
      <c r="BQ7" s="25">
        <v>112.8</v>
      </c>
      <c r="BR7" s="25">
        <v>110.05</v>
      </c>
      <c r="BS7" s="25">
        <v>108.8</v>
      </c>
      <c r="BT7" s="25">
        <v>95.78</v>
      </c>
      <c r="BU7" s="25">
        <v>109.12</v>
      </c>
      <c r="BV7" s="25">
        <v>107.42</v>
      </c>
      <c r="BW7" s="25">
        <v>105.07</v>
      </c>
      <c r="BX7" s="25">
        <v>107.54</v>
      </c>
      <c r="BY7" s="25">
        <v>101.93</v>
      </c>
      <c r="BZ7" s="25">
        <v>97.47</v>
      </c>
      <c r="CA7" s="25">
        <v>130.28</v>
      </c>
      <c r="CB7" s="25">
        <v>131.36000000000001</v>
      </c>
      <c r="CC7" s="25">
        <v>126.78</v>
      </c>
      <c r="CD7" s="25">
        <v>131.47</v>
      </c>
      <c r="CE7" s="25">
        <v>137.32</v>
      </c>
      <c r="CF7" s="25">
        <v>153.88</v>
      </c>
      <c r="CG7" s="25">
        <v>157.19</v>
      </c>
      <c r="CH7" s="25">
        <v>153.71</v>
      </c>
      <c r="CI7" s="25">
        <v>155.9</v>
      </c>
      <c r="CJ7" s="25">
        <v>162.47</v>
      </c>
      <c r="CK7" s="25">
        <v>174.75</v>
      </c>
      <c r="CL7" s="25">
        <v>89.51</v>
      </c>
      <c r="CM7" s="25">
        <v>89.37</v>
      </c>
      <c r="CN7" s="25">
        <v>90.84</v>
      </c>
      <c r="CO7" s="25">
        <v>89.26</v>
      </c>
      <c r="CP7" s="25">
        <v>87.9</v>
      </c>
      <c r="CQ7" s="25">
        <v>63.53</v>
      </c>
      <c r="CR7" s="25">
        <v>63.16</v>
      </c>
      <c r="CS7" s="25">
        <v>64.41</v>
      </c>
      <c r="CT7" s="25">
        <v>64.11</v>
      </c>
      <c r="CU7" s="25">
        <v>63.81</v>
      </c>
      <c r="CV7" s="25">
        <v>59.97</v>
      </c>
      <c r="CW7" s="25">
        <v>95.64</v>
      </c>
      <c r="CX7" s="25">
        <v>94.68</v>
      </c>
      <c r="CY7" s="25">
        <v>95.2</v>
      </c>
      <c r="CZ7" s="25">
        <v>95.76</v>
      </c>
      <c r="DA7" s="25">
        <v>95.1</v>
      </c>
      <c r="DB7" s="25">
        <v>91.58</v>
      </c>
      <c r="DC7" s="25">
        <v>91.48</v>
      </c>
      <c r="DD7" s="25">
        <v>91.64</v>
      </c>
      <c r="DE7" s="25">
        <v>92.09</v>
      </c>
      <c r="DF7" s="25">
        <v>91.76</v>
      </c>
      <c r="DG7" s="25">
        <v>89.76</v>
      </c>
      <c r="DH7" s="25">
        <v>52.49</v>
      </c>
      <c r="DI7" s="25">
        <v>52.79</v>
      </c>
      <c r="DJ7" s="25">
        <v>53.6</v>
      </c>
      <c r="DK7" s="25">
        <v>54.56</v>
      </c>
      <c r="DL7" s="25">
        <v>55.5</v>
      </c>
      <c r="DM7" s="25">
        <v>50.41</v>
      </c>
      <c r="DN7" s="25">
        <v>51.13</v>
      </c>
      <c r="DO7" s="25">
        <v>51.62</v>
      </c>
      <c r="DP7" s="25">
        <v>52.16</v>
      </c>
      <c r="DQ7" s="25">
        <v>52.59</v>
      </c>
      <c r="DR7" s="25">
        <v>51.51</v>
      </c>
      <c r="DS7" s="25">
        <v>14.61</v>
      </c>
      <c r="DT7" s="25">
        <v>15.32</v>
      </c>
      <c r="DU7" s="25">
        <v>16.149999999999999</v>
      </c>
      <c r="DV7" s="25">
        <v>17.64</v>
      </c>
      <c r="DW7" s="25">
        <v>18.559999999999999</v>
      </c>
      <c r="DX7" s="25">
        <v>20.36</v>
      </c>
      <c r="DY7" s="25">
        <v>22.41</v>
      </c>
      <c r="DZ7" s="25">
        <v>23.68</v>
      </c>
      <c r="EA7" s="25">
        <v>25.76</v>
      </c>
      <c r="EB7" s="25">
        <v>27.51</v>
      </c>
      <c r="EC7" s="25">
        <v>23.75</v>
      </c>
      <c r="ED7" s="25">
        <v>0.88</v>
      </c>
      <c r="EE7" s="25">
        <v>0.92</v>
      </c>
      <c r="EF7" s="25">
        <v>0.81</v>
      </c>
      <c r="EG7" s="25">
        <v>0.68</v>
      </c>
      <c r="EH7" s="25">
        <v>0.81</v>
      </c>
      <c r="EI7" s="25">
        <v>0.75</v>
      </c>
      <c r="EJ7" s="25">
        <v>0.73</v>
      </c>
      <c r="EK7" s="25">
        <v>0.79</v>
      </c>
      <c r="EL7" s="25">
        <v>0.75</v>
      </c>
      <c r="EM7" s="25">
        <v>0.78</v>
      </c>
      <c r="EN7" s="25">
        <v>0.67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2">
      <c r="B13" t="s">
        <v>107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大浦　郁実</cp:lastModifiedBy>
  <cp:lastPrinted>2024-02-21T01:22:49Z</cp:lastPrinted>
  <dcterms:modified xsi:type="dcterms:W3CDTF">2024-02-21T01:22:50Z</dcterms:modified>
</cp:coreProperties>
</file>