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06 吹田市○【本田】修正依頼中\"/>
    </mc:Choice>
  </mc:AlternateContent>
  <xr:revisionPtr revIDLastSave="0" documentId="13_ncr:1_{A318229E-EFFC-4B24-85F1-5ADFBBAF22DA}" xr6:coauthVersionLast="47" xr6:coauthVersionMax="47" xr10:uidLastSave="{00000000-0000-0000-0000-000000000000}"/>
  <workbookProtection workbookAlgorithmName="SHA-512" workbookHashValue="Juai7HaVGtvmxRUMTAFIQfZ9hXUCJBBQSsoeKM2jpxO8CbrVOLHtbJ3kaiUgk/XH9ASO721d5ad2opZg35P2yg==" workbookSaltValue="UjrhZCAmOL7UDkrb9Zlua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BB10" i="4"/>
  <c r="AT10" i="4"/>
  <c r="AD10" i="4"/>
  <c r="W10" i="4"/>
  <c r="P10" i="4"/>
  <c r="I10" i="4"/>
  <c r="AL8" i="4"/>
  <c r="AD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<sst xmlns="http://schemas.openxmlformats.org/spreadsheetml/2006/main" count="231" uniqueCount="117">
  <si>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</si>
  <si>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</si>
  <si>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</si>
  <si>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</si>
  <si>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</si>
  <si>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</si>
  <si>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</si>
  <si>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</si>
  <si>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</si>
  <si>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</si>
  <si>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</si>
  <si>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</si>
  <si>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</si>
  <si>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</si>
  <si>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</si>
  <si>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</si>
  <si>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</si>
  <si>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</si>
  <si>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</si>
  <si>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</si>
  <si>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</si>
  <si>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</si>
  <si>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</si>
  <si>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</si>
  <si>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</si>
  <si>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</si>
  <si>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</si>
  <si>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</si>
  <si>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</si>
  <si>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</si>
  <si>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</si>
  <si>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</si>
  <si>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</si>
  <si>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</si>
  <si>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</si>
  <si>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</si>
  <si>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</si>
  <si>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</si>
  <si>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</si>
  <si>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</si>
  <si>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</si>
  <si>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</si>
  <si>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</si>
  <si>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</si>
  <si>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</si>
  <si>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</si>
  <si>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</si>
  <si>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</si>
  <si>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</si>
  <si>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</si>
  <si>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</si>
  <si>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</si>
  <si>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</si>
  <si>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</si>
  <si>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</si>
  <si>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</si>
  <si>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</si>
  <si>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</si>
  <si>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</si>
  <si>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</si>
  <si>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</si>
  <si>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</si>
  <si>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</si>
  <si>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</si>
  <si>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</si>
  <si>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</si>
  <si>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</si>
  <si>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</si>
  <si>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</si>
  <si>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</si>
  <si>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</si>
  <si>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</si>
  <si>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</si>
  <si>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</si>
  <si>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</si>
  <si>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</si>
  <si>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</si>
  <si>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</si>
  <si>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</si>
  <si>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</si>
  <si>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</si>
  <si>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</si>
  <si>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</si>
  <si>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</si>
  <si>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</si>
  <si>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</si>
  <si>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</si>
  <si>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</si>
  <si>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</si>
  <si>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</si>
  <si>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</si>
  <si>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</si>
  <si>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</si>
  <si>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</si>
  <si>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</si>
  <si>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</si>
  <si>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吹田市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</si>
  <si>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</si>
  <si>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</si>
  <si>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</si>
  <si>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</si>
  <si>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</si>
  <si>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</si>
  <si>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</si>
  <si>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</si>
  <si>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</si>
  <si>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</si>
  <si>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</si>
  <si>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</si>
  <si>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</si>
  <si>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</si>
  <si>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</si>
  <si>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</si>
  <si>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</si>
  <si>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①経常収支比率は、経常収益で経常費用を賄えているため100%を超えており、良好な状況である。また、類似団体と比較して高くなっている。
　③流動比率は、短期的な債務の支払いに対しての資金を確保できている状況のため100%を超えており、良好な状況である。また、類似団体と比較して高くなっている。
　④企業債残高対事業規模比率は、事業着手が比較的早期であったこともあり、企業債残高のピークを越えたことから、類似団体と比較して低くなっているが、今後の施設改築に伴い増加することが懸念される。
　⑤経費回収率は、適正な下水道使用料収入の確保や低い汚水処理原価の維持によって100%を超えている。これは、下水道使用料で賄うべき経費に対して必要な収入が確保できていることを示しており、良好な状況である。また、類似団体と比較して高くなっている。
　⑥汚水処理原価は、企業債残高の減少や借入利率の低下による企業債利息の減少のほか、施設の老朽化により減価償却費が少ないことなどにより、類似団体と比較して低くなっている。</t>
    <rPh sb="168" eb="171">
      <t>ヒカクテキ</t>
    </rPh>
    <rPh sb="171" eb="173">
      <t>ソウキ</t>
    </rPh>
    <rPh sb="183" eb="188">
      <t>キギョウサイザンダカ</t>
    </rPh>
    <rPh sb="193" eb="194">
      <t>コ</t>
    </rPh>
    <rPh sb="255" eb="258">
      <t>ゲスイドウ</t>
    </rPh>
    <rPh sb="297" eb="300">
      <t>ゲスイドウ</t>
    </rPh>
    <rPh sb="304" eb="305">
      <t>マカナ</t>
    </rPh>
    <rPh sb="311" eb="312">
      <t>タイ</t>
    </rPh>
    <rPh sb="314" eb="316">
      <t>ヒツヨウ</t>
    </rPh>
    <rPh sb="317" eb="319">
      <t>シュウニュウ</t>
    </rPh>
    <rPh sb="320" eb="322">
      <t>カクホ</t>
    </rPh>
    <rPh sb="330" eb="331">
      <t>シメ</t>
    </rPh>
    <rPh sb="376" eb="381">
      <t>キギョウサイザンダカ</t>
    </rPh>
    <rPh sb="382" eb="384">
      <t>ゲンショウ</t>
    </rPh>
    <rPh sb="385" eb="389">
      <t>カリイレリリツ</t>
    </rPh>
    <rPh sb="390" eb="392">
      <t>テイカ</t>
    </rPh>
    <rPh sb="422" eb="423">
      <t>スク</t>
    </rPh>
    <phoneticPr fontId="4"/>
  </si>
  <si>
    <t xml:space="preserve">　昭和30年代の千里ニュータウン建設に伴って管渠が大量に整備されており、一斉に老朽化が進んでいる。下水処理場も供用開始後約50年を経過し、施設の老朽化が進んでいる。
　①有形固定資産減価償却率は、施設の老朽化が進んでいるため増加傾向にある。なお、企業会計移行後の数値であるため、早期に企業会計に移行した団体は高くなる傾向にあり、平成29年度に企業会計に移行した本市は、類似団体と比較して低くなっている。
　②管渠老朽化率は、建設当初から約60年が経過しており、類似団体と比較して極めて高くなっている。
　③管渠改善率は、類似団体と比較して高くなっているが、老朽化した管渠は増加する見込みのため今後も計画的に改築更新を進めていく必要がある。
</t>
    <rPh sb="129" eb="130">
      <t>ゴ</t>
    </rPh>
    <rPh sb="139" eb="141">
      <t>ソウキ</t>
    </rPh>
    <rPh sb="142" eb="146">
      <t>キギョウカイケイ</t>
    </rPh>
    <rPh sb="147" eb="149">
      <t>イコウ</t>
    </rPh>
    <rPh sb="151" eb="153">
      <t>ダンタイ</t>
    </rPh>
    <rPh sb="154" eb="155">
      <t>タカ</t>
    </rPh>
    <rPh sb="158" eb="160">
      <t>ケイコウ</t>
    </rPh>
    <rPh sb="180" eb="182">
      <t>ホンシ</t>
    </rPh>
    <phoneticPr fontId="4"/>
  </si>
  <si>
    <t>　令和4年度は、支払利息や減価償却費が減少したことなどにより、費用は前年度を下回ったが、事業収益の根幹である下水道使用料が減少するなど、収益がそれ以上に低下したことから、経常利益は前年度を下回った。
　本市では、汚水整備はほぼ概成し、浸水対策やストックマネジメント計画に基づく改築更新を進めてきたが、施設の老朽化の進行に加え、近年の集中豪雨による浸水被害や地震などの大規模災害への対策など、多くの課題が山積している。
　今後は経営環境の変化に対して適切に対応するために、令和6年3月に改訂予定の経営戦略に基づき、より一層の経営基盤の強化を図り、持続可能な下水道事業を経営していく必要がある。</t>
    <rPh sb="101" eb="103">
      <t>ホンシ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</si>
</sst>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0.56000000000000005</c:v>
                </c:pt>
                <c:pt idx="1">
                  <c:v>0.3</c:v>
                </c:pt>
                <c:pt idx="2">
                  <c:v>0.47</c:v>
                </c:pt>
                <c:pt idx="3">
                  <c:v>0.38</c:v>
                </c:pt>
                <c:pt idx="4">
                  <c:v>0.41</c:v>
                </c:pt>
              </c:numCache>
            </c:numRef>
          </c:val>
          <c:extLst>
            <c:ext xmlns:c16="http://schemas.microsoft.com/office/drawing/2014/chart" uri="{C3380CC4-5D6E-409C-BE32-E72D297353CC}">
              <c16:uniqueId val="{00000000-7000-4675-9C5E-6AB68133F4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7000-4675-9C5E-6AB68133F4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57.45</c:v>
                </c:pt>
                <c:pt idx="1">
                  <c:v>56.48</c:v>
                </c:pt>
                <c:pt idx="2">
                  <c:v>56.83</c:v>
                </c:pt>
                <c:pt idx="3">
                  <c:v>56.29</c:v>
                </c:pt>
                <c:pt idx="4">
                  <c:v>55.49</c:v>
                </c:pt>
              </c:numCache>
            </c:numRef>
          </c:val>
          <c:extLst>
            <c:ext xmlns:c16="http://schemas.microsoft.com/office/drawing/2014/chart" uri="{C3380CC4-5D6E-409C-BE32-E72D297353CC}">
              <c16:uniqueId val="{00000000-7E9A-4573-8310-3CE020A302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7E9A-4573-8310-3CE020A302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99.55</c:v>
                </c:pt>
                <c:pt idx="1">
                  <c:v>99.57</c:v>
                </c:pt>
                <c:pt idx="2">
                  <c:v>99.58</c:v>
                </c:pt>
                <c:pt idx="3">
                  <c:v>99.6</c:v>
                </c:pt>
                <c:pt idx="4">
                  <c:v>99.62</c:v>
                </c:pt>
              </c:numCache>
            </c:numRef>
          </c:val>
          <c:extLst>
            <c:ext xmlns:c16="http://schemas.microsoft.com/office/drawing/2014/chart" uri="{C3380CC4-5D6E-409C-BE32-E72D297353CC}">
              <c16:uniqueId val="{00000000-706E-446F-9BB2-31D9141227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706E-446F-9BB2-31D9141227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112.04</c:v>
                </c:pt>
                <c:pt idx="1">
                  <c:v>112.4</c:v>
                </c:pt>
                <c:pt idx="2">
                  <c:v>114.32</c:v>
                </c:pt>
                <c:pt idx="3">
                  <c:v>111.98</c:v>
                </c:pt>
                <c:pt idx="4">
                  <c:v>111.61</c:v>
                </c:pt>
              </c:numCache>
            </c:numRef>
          </c:val>
          <c:extLst>
            <c:ext xmlns:c16="http://schemas.microsoft.com/office/drawing/2014/chart" uri="{C3380CC4-5D6E-409C-BE32-E72D297353CC}">
              <c16:uniqueId val="{00000000-6D2C-45CD-AD7C-DB40BD5E82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6D2C-45CD-AD7C-DB40BD5E82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8.9</c:v>
                </c:pt>
                <c:pt idx="1">
                  <c:v>12.98</c:v>
                </c:pt>
                <c:pt idx="2">
                  <c:v>16.41</c:v>
                </c:pt>
                <c:pt idx="3">
                  <c:v>20.11</c:v>
                </c:pt>
                <c:pt idx="4">
                  <c:v>23.14</c:v>
                </c:pt>
              </c:numCache>
            </c:numRef>
          </c:val>
          <c:extLst>
            <c:ext xmlns:c16="http://schemas.microsoft.com/office/drawing/2014/chart" uri="{C3380CC4-5D6E-409C-BE32-E72D297353CC}">
              <c16:uniqueId val="{00000000-0BEA-4B96-B014-1D41AED06F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0BEA-4B96-B014-1D41AED06F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21.4</c:v>
                </c:pt>
                <c:pt idx="1">
                  <c:v>21.56</c:v>
                </c:pt>
                <c:pt idx="2">
                  <c:v>21.89</c:v>
                </c:pt>
                <c:pt idx="3">
                  <c:v>24.58</c:v>
                </c:pt>
                <c:pt idx="4">
                  <c:v>26.59</c:v>
                </c:pt>
              </c:numCache>
            </c:numRef>
          </c:val>
          <c:extLst>
            <c:ext xmlns:c16="http://schemas.microsoft.com/office/drawing/2014/chart" uri="{C3380CC4-5D6E-409C-BE32-E72D297353CC}">
              <c16:uniqueId val="{00000000-4426-4E7B-8CD1-97B56C1F54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4426-4E7B-8CD1-97B56C1F54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6E-468E-A521-16BCAC4CB9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DD6E-468E-A521-16BCAC4CB9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81.260000000000005</c:v>
                </c:pt>
                <c:pt idx="1">
                  <c:v>79.09</c:v>
                </c:pt>
                <c:pt idx="2">
                  <c:v>99.43</c:v>
                </c:pt>
                <c:pt idx="3">
                  <c:v>107.69</c:v>
                </c:pt>
                <c:pt idx="4">
                  <c:v>118.05</c:v>
                </c:pt>
              </c:numCache>
            </c:numRef>
          </c:val>
          <c:extLst>
            <c:ext xmlns:c16="http://schemas.microsoft.com/office/drawing/2014/chart" uri="{C3380CC4-5D6E-409C-BE32-E72D297353CC}">
              <c16:uniqueId val="{00000000-91A0-414E-8D0A-520ECCAC10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91A0-414E-8D0A-520ECCAC10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382.36</c:v>
                </c:pt>
                <c:pt idx="1">
                  <c:v>352.77</c:v>
                </c:pt>
                <c:pt idx="2">
                  <c:v>342.35</c:v>
                </c:pt>
                <c:pt idx="3">
                  <c:v>328.18</c:v>
                </c:pt>
                <c:pt idx="4">
                  <c:v>312.08</c:v>
                </c:pt>
              </c:numCache>
            </c:numRef>
          </c:val>
          <c:extLst>
            <c:ext xmlns:c16="http://schemas.microsoft.com/office/drawing/2014/chart" uri="{C3380CC4-5D6E-409C-BE32-E72D297353CC}">
              <c16:uniqueId val="{00000000-A8F3-419C-844A-4B4DE7E5E7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A8F3-419C-844A-4B4DE7E5E7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121.65</c:v>
                </c:pt>
                <c:pt idx="1">
                  <c:v>124.72</c:v>
                </c:pt>
                <c:pt idx="2">
                  <c:v>124.69</c:v>
                </c:pt>
                <c:pt idx="3">
                  <c:v>119.12</c:v>
                </c:pt>
                <c:pt idx="4">
                  <c:v>118.39</c:v>
                </c:pt>
              </c:numCache>
            </c:numRef>
          </c:val>
          <c:extLst>
            <c:ext xmlns:c16="http://schemas.microsoft.com/office/drawing/2014/chart" uri="{C3380CC4-5D6E-409C-BE32-E72D297353CC}">
              <c16:uniqueId val="{00000000-3578-4DB8-A64F-0ED4B84220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3578-4DB8-A64F-0ED4B84220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89.19</c:v>
                </c:pt>
                <c:pt idx="1">
                  <c:v>87.05</c:v>
                </c:pt>
                <c:pt idx="2">
                  <c:v>83.9</c:v>
                </c:pt>
                <c:pt idx="3">
                  <c:v>87.71</c:v>
                </c:pt>
                <c:pt idx="4">
                  <c:v>88.54</c:v>
                </c:pt>
              </c:numCache>
            </c:numRef>
          </c:val>
          <c:extLst>
            <c:ext xmlns:c16="http://schemas.microsoft.com/office/drawing/2014/chart" uri="{C3380CC4-5D6E-409C-BE32-E72D297353CC}">
              <c16:uniqueId val="{00000000-B439-474F-8835-0A79E139D7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B439-474F-8835-0A79E139D7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2" t="str">
        <f>データ!H6</f>
        <v>大阪府　吹田市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Aa</v>
      </c>
      <c r="X8" s="59"/>
      <c r="Y8" s="59"/>
      <c r="Z8" s="59"/>
      <c r="AA8" s="59"/>
      <c r="AB8" s="59"/>
      <c r="AC8" s="59"/>
      <c r="AD8" s="60" t="str">
        <f>データ!$M$6</f>
        <v>非設置</v>
      </c>
      <c r="AE8" s="60"/>
      <c r="AF8" s="60"/>
      <c r="AG8" s="60"/>
      <c r="AH8" s="60"/>
      <c r="AI8" s="60"/>
      <c r="AJ8" s="60"/>
      <c r="AK8" s="3"/>
      <c r="AL8" s="39">
        <f>データ!S6</f>
        <v>381316</v>
      </c>
      <c r="AM8" s="39"/>
      <c r="AN8" s="39"/>
      <c r="AO8" s="39"/>
      <c r="AP8" s="39"/>
      <c r="AQ8" s="39"/>
      <c r="AR8" s="39"/>
      <c r="AS8" s="39"/>
      <c r="AT8" s="40">
        <f>データ!T6</f>
        <v>36.090000000000003</v>
      </c>
      <c r="AU8" s="40"/>
      <c r="AV8" s="40"/>
      <c r="AW8" s="40"/>
      <c r="AX8" s="40"/>
      <c r="AY8" s="40"/>
      <c r="AZ8" s="40"/>
      <c r="BA8" s="40"/>
      <c r="BB8" s="40">
        <f>データ!U6</f>
        <v>10565.7</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2">
      <c r="A10" s="2"/>
      <c r="B10" s="40" t="str">
        <f>データ!N6</f>
        <v>-</v>
      </c>
      <c r="C10" s="40"/>
      <c r="D10" s="40"/>
      <c r="E10" s="40"/>
      <c r="F10" s="40"/>
      <c r="G10" s="40"/>
      <c r="H10" s="40"/>
      <c r="I10" s="40">
        <f>データ!O6</f>
        <v>66.88</v>
      </c>
      <c r="J10" s="40"/>
      <c r="K10" s="40"/>
      <c r="L10" s="40"/>
      <c r="M10" s="40"/>
      <c r="N10" s="40"/>
      <c r="O10" s="40"/>
      <c r="P10" s="40">
        <f>データ!P6</f>
        <v>99.93</v>
      </c>
      <c r="Q10" s="40"/>
      <c r="R10" s="40"/>
      <c r="S10" s="40"/>
      <c r="T10" s="40"/>
      <c r="U10" s="40"/>
      <c r="V10" s="40"/>
      <c r="W10" s="40">
        <f>データ!Q6</f>
        <v>79.39</v>
      </c>
      <c r="X10" s="40"/>
      <c r="Y10" s="40"/>
      <c r="Z10" s="40"/>
      <c r="AA10" s="40"/>
      <c r="AB10" s="40"/>
      <c r="AC10" s="40"/>
      <c r="AD10" s="39">
        <f>データ!R6</f>
        <v>1609</v>
      </c>
      <c r="AE10" s="39"/>
      <c r="AF10" s="39"/>
      <c r="AG10" s="39"/>
      <c r="AH10" s="39"/>
      <c r="AI10" s="39"/>
      <c r="AJ10" s="39"/>
      <c r="AK10" s="2"/>
      <c r="AL10" s="39">
        <f>データ!V6</f>
        <v>380969</v>
      </c>
      <c r="AM10" s="39"/>
      <c r="AN10" s="39"/>
      <c r="AO10" s="39"/>
      <c r="AP10" s="39"/>
      <c r="AQ10" s="39"/>
      <c r="AR10" s="39"/>
      <c r="AS10" s="39"/>
      <c r="AT10" s="40">
        <f>データ!W6</f>
        <v>34.78</v>
      </c>
      <c r="AU10" s="40"/>
      <c r="AV10" s="40"/>
      <c r="AW10" s="40"/>
      <c r="AX10" s="40"/>
      <c r="AY10" s="40"/>
      <c r="AZ10" s="40"/>
      <c r="BA10" s="40"/>
      <c r="BB10" s="40">
        <f>データ!X6</f>
        <v>10953.68</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5UI6MD7WVcBmFUXyNF46Y/UVaz5Oo51vq/iIRfwcvBJsKNKeBgurtH2a70g7fN3kPFoIS+oL/lVWpbFvu0ypw==" saltValue="El6wawlyglv45Lp/+OBc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272051</v>
      </c>
      <c r="D6" s="19">
        <f t="shared" si="3"/>
        <v>46</v>
      </c>
      <c r="E6" s="19">
        <f t="shared" si="3"/>
        <v>17</v>
      </c>
      <c r="F6" s="19">
        <f t="shared" si="3"/>
        <v>1</v>
      </c>
      <c r="G6" s="19">
        <f t="shared" si="3"/>
        <v>0</v>
      </c>
      <c r="H6" s="19" t="str">
        <f t="shared" si="3"/>
        <v>大阪府　吹田市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66.88</v>
      </c>
      <c r="P6" s="20">
        <f t="shared" si="3"/>
        <v>99.93</v>
      </c>
      <c r="Q6" s="20">
        <f t="shared" si="3"/>
        <v>79.39</v>
      </c>
      <c r="R6" s="20">
        <f t="shared" si="3"/>
        <v>1609</v>
      </c>
      <c r="S6" s="20">
        <f t="shared" si="3"/>
        <v>381316</v>
      </c>
      <c r="T6" s="20">
        <f t="shared" si="3"/>
        <v>36.090000000000003</v>
      </c>
      <c r="U6" s="20">
        <f t="shared" si="3"/>
        <v>10565.7</v>
      </c>
      <c r="V6" s="20">
        <f t="shared" si="3"/>
        <v>380969</v>
      </c>
      <c r="W6" s="20">
        <f t="shared" si="3"/>
        <v>34.78</v>
      </c>
      <c r="X6" s="20">
        <f t="shared" si="3"/>
        <v>10953.68</v>
      </c>
      <c r="Y6" s="21">
        <f>IF(Y7="",NA(),Y7)</f>
        <v>112.04</v>
      </c>
      <c r="Z6" s="21">
        <f t="shared" ref="Z6:AH6" si="4">IF(Z7="",NA(),Z7)</f>
        <v>112.4</v>
      </c>
      <c r="AA6" s="21">
        <f t="shared" si="4"/>
        <v>114.32</v>
      </c>
      <c r="AB6" s="21">
        <f t="shared" si="4"/>
        <v>111.98</v>
      </c>
      <c r="AC6" s="21">
        <f t="shared" si="4"/>
        <v>111.61</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81.260000000000005</v>
      </c>
      <c r="AV6" s="21">
        <f t="shared" ref="AV6:BD6" si="6">IF(AV7="",NA(),AV7)</f>
        <v>79.09</v>
      </c>
      <c r="AW6" s="21">
        <f t="shared" si="6"/>
        <v>99.43</v>
      </c>
      <c r="AX6" s="21">
        <f t="shared" si="6"/>
        <v>107.69</v>
      </c>
      <c r="AY6" s="21">
        <f t="shared" si="6"/>
        <v>118.05</v>
      </c>
      <c r="AZ6" s="21">
        <f t="shared" si="6"/>
        <v>73.55</v>
      </c>
      <c r="BA6" s="21">
        <f t="shared" si="6"/>
        <v>71.19</v>
      </c>
      <c r="BB6" s="21">
        <f t="shared" si="6"/>
        <v>77.72</v>
      </c>
      <c r="BC6" s="21">
        <f t="shared" si="6"/>
        <v>86.61</v>
      </c>
      <c r="BD6" s="21">
        <f t="shared" si="6"/>
        <v>100.73</v>
      </c>
      <c r="BE6" s="20" t="str">
        <f>IF(BE7="","",IF(BE7="-","【-】","【"&amp;SUBSTITUTE(TEXT(BE7,"#,##0.00"),"-","△")&amp;"】"))</f>
        <v>【73.44】</v>
      </c>
      <c r="BF6" s="21">
        <f>IF(BF7="",NA(),BF7)</f>
        <v>382.36</v>
      </c>
      <c r="BG6" s="21">
        <f t="shared" ref="BG6:BO6" si="7">IF(BG7="",NA(),BG7)</f>
        <v>352.77</v>
      </c>
      <c r="BH6" s="21">
        <f t="shared" si="7"/>
        <v>342.35</v>
      </c>
      <c r="BI6" s="21">
        <f t="shared" si="7"/>
        <v>328.18</v>
      </c>
      <c r="BJ6" s="21">
        <f t="shared" si="7"/>
        <v>312.08</v>
      </c>
      <c r="BK6" s="21">
        <f t="shared" si="7"/>
        <v>514.27</v>
      </c>
      <c r="BL6" s="21">
        <f t="shared" si="7"/>
        <v>517.34</v>
      </c>
      <c r="BM6" s="21">
        <f t="shared" si="7"/>
        <v>485.6</v>
      </c>
      <c r="BN6" s="21">
        <f t="shared" si="7"/>
        <v>463.93</v>
      </c>
      <c r="BO6" s="21">
        <f t="shared" si="7"/>
        <v>481.88</v>
      </c>
      <c r="BP6" s="20" t="str">
        <f>IF(BP7="","",IF(BP7="-","【-】","【"&amp;SUBSTITUTE(TEXT(BP7,"#,##0.00"),"-","△")&amp;"】"))</f>
        <v>【652.82】</v>
      </c>
      <c r="BQ6" s="21">
        <f>IF(BQ7="",NA(),BQ7)</f>
        <v>121.65</v>
      </c>
      <c r="BR6" s="21">
        <f t="shared" ref="BR6:BZ6" si="8">IF(BR7="",NA(),BR7)</f>
        <v>124.72</v>
      </c>
      <c r="BS6" s="21">
        <f t="shared" si="8"/>
        <v>124.69</v>
      </c>
      <c r="BT6" s="21">
        <f t="shared" si="8"/>
        <v>119.12</v>
      </c>
      <c r="BU6" s="21">
        <f t="shared" si="8"/>
        <v>118.39</v>
      </c>
      <c r="BV6" s="21">
        <f t="shared" si="8"/>
        <v>100.34</v>
      </c>
      <c r="BW6" s="21">
        <f t="shared" si="8"/>
        <v>99.89</v>
      </c>
      <c r="BX6" s="21">
        <f t="shared" si="8"/>
        <v>99.95</v>
      </c>
      <c r="BY6" s="21">
        <f t="shared" si="8"/>
        <v>103.4</v>
      </c>
      <c r="BZ6" s="21">
        <f t="shared" si="8"/>
        <v>101.87</v>
      </c>
      <c r="CA6" s="20" t="str">
        <f>IF(CA7="","",IF(CA7="-","【-】","【"&amp;SUBSTITUTE(TEXT(CA7,"#,##0.00"),"-","△")&amp;"】"))</f>
        <v>【97.61】</v>
      </c>
      <c r="CB6" s="21">
        <f>IF(CB7="",NA(),CB7)</f>
        <v>89.19</v>
      </c>
      <c r="CC6" s="21">
        <f t="shared" ref="CC6:CK6" si="9">IF(CC7="",NA(),CC7)</f>
        <v>87.05</v>
      </c>
      <c r="CD6" s="21">
        <f t="shared" si="9"/>
        <v>83.9</v>
      </c>
      <c r="CE6" s="21">
        <f t="shared" si="9"/>
        <v>87.71</v>
      </c>
      <c r="CF6" s="21">
        <f t="shared" si="9"/>
        <v>88.54</v>
      </c>
      <c r="CG6" s="21">
        <f t="shared" si="9"/>
        <v>113.49</v>
      </c>
      <c r="CH6" s="21">
        <f t="shared" si="9"/>
        <v>112.4</v>
      </c>
      <c r="CI6" s="21">
        <f t="shared" si="9"/>
        <v>110.21</v>
      </c>
      <c r="CJ6" s="21">
        <f t="shared" si="9"/>
        <v>110.26</v>
      </c>
      <c r="CK6" s="21">
        <f t="shared" si="9"/>
        <v>111.88</v>
      </c>
      <c r="CL6" s="20" t="str">
        <f>IF(CL7="","",IF(CL7="-","【-】","【"&amp;SUBSTITUTE(TEXT(CL7,"#,##0.00"),"-","△")&amp;"】"))</f>
        <v>【138.29】</v>
      </c>
      <c r="CM6" s="21">
        <f>IF(CM7="",NA(),CM7)</f>
        <v>57.45</v>
      </c>
      <c r="CN6" s="21">
        <f t="shared" ref="CN6:CV6" si="10">IF(CN7="",NA(),CN7)</f>
        <v>56.48</v>
      </c>
      <c r="CO6" s="21">
        <f t="shared" si="10"/>
        <v>56.83</v>
      </c>
      <c r="CP6" s="21">
        <f t="shared" si="10"/>
        <v>56.29</v>
      </c>
      <c r="CQ6" s="21">
        <f t="shared" si="10"/>
        <v>55.49</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99.55</v>
      </c>
      <c r="CY6" s="21">
        <f t="shared" ref="CY6:DG6" si="11">IF(CY7="",NA(),CY7)</f>
        <v>99.57</v>
      </c>
      <c r="CZ6" s="21">
        <f t="shared" si="11"/>
        <v>99.58</v>
      </c>
      <c r="DA6" s="21">
        <f t="shared" si="11"/>
        <v>99.6</v>
      </c>
      <c r="DB6" s="21">
        <f t="shared" si="11"/>
        <v>99.62</v>
      </c>
      <c r="DC6" s="21">
        <f t="shared" si="11"/>
        <v>96.96</v>
      </c>
      <c r="DD6" s="21">
        <f t="shared" si="11"/>
        <v>96.97</v>
      </c>
      <c r="DE6" s="21">
        <f t="shared" si="11"/>
        <v>97.7</v>
      </c>
      <c r="DF6" s="21">
        <f t="shared" si="11"/>
        <v>97.59</v>
      </c>
      <c r="DG6" s="21">
        <f t="shared" si="11"/>
        <v>97.53</v>
      </c>
      <c r="DH6" s="20" t="str">
        <f>IF(DH7="","",IF(DH7="-","【-】","【"&amp;SUBSTITUTE(TEXT(DH7,"#,##0.00"),"-","△")&amp;"】"))</f>
        <v>【95.82】</v>
      </c>
      <c r="DI6" s="21">
        <f>IF(DI7="",NA(),DI7)</f>
        <v>8.9</v>
      </c>
      <c r="DJ6" s="21">
        <f t="shared" ref="DJ6:DR6" si="12">IF(DJ7="",NA(),DJ7)</f>
        <v>12.98</v>
      </c>
      <c r="DK6" s="21">
        <f t="shared" si="12"/>
        <v>16.41</v>
      </c>
      <c r="DL6" s="21">
        <f t="shared" si="12"/>
        <v>20.11</v>
      </c>
      <c r="DM6" s="21">
        <f t="shared" si="12"/>
        <v>23.14</v>
      </c>
      <c r="DN6" s="21">
        <f t="shared" si="12"/>
        <v>25.13</v>
      </c>
      <c r="DO6" s="21">
        <f t="shared" si="12"/>
        <v>24.54</v>
      </c>
      <c r="DP6" s="21">
        <f t="shared" si="12"/>
        <v>23.38</v>
      </c>
      <c r="DQ6" s="21">
        <f t="shared" si="12"/>
        <v>24.59</v>
      </c>
      <c r="DR6" s="21">
        <f t="shared" si="12"/>
        <v>26.87</v>
      </c>
      <c r="DS6" s="20" t="str">
        <f>IF(DS7="","",IF(DS7="-","【-】","【"&amp;SUBSTITUTE(TEXT(DS7,"#,##0.00"),"-","△")&amp;"】"))</f>
        <v>【39.74】</v>
      </c>
      <c r="DT6" s="21">
        <f>IF(DT7="",NA(),DT7)</f>
        <v>21.4</v>
      </c>
      <c r="DU6" s="21">
        <f t="shared" ref="DU6:EC6" si="13">IF(DU7="",NA(),DU7)</f>
        <v>21.56</v>
      </c>
      <c r="DV6" s="21">
        <f t="shared" si="13"/>
        <v>21.89</v>
      </c>
      <c r="DW6" s="21">
        <f t="shared" si="13"/>
        <v>24.58</v>
      </c>
      <c r="DX6" s="21">
        <f t="shared" si="13"/>
        <v>26.59</v>
      </c>
      <c r="DY6" s="21">
        <f t="shared" si="13"/>
        <v>6.4</v>
      </c>
      <c r="DZ6" s="21">
        <f t="shared" si="13"/>
        <v>7.66</v>
      </c>
      <c r="EA6" s="21">
        <f t="shared" si="13"/>
        <v>8.1999999999999993</v>
      </c>
      <c r="EB6" s="21">
        <f t="shared" si="13"/>
        <v>9.43</v>
      </c>
      <c r="EC6" s="21">
        <f t="shared" si="13"/>
        <v>12.4</v>
      </c>
      <c r="ED6" s="20" t="str">
        <f>IF(ED7="","",IF(ED7="-","【-】","【"&amp;SUBSTITUTE(TEXT(ED7,"#,##0.00"),"-","△")&amp;"】"))</f>
        <v>【7.62】</v>
      </c>
      <c r="EE6" s="21">
        <f>IF(EE7="",NA(),EE7)</f>
        <v>0.56000000000000005</v>
      </c>
      <c r="EF6" s="21">
        <f t="shared" ref="EF6:EN6" si="14">IF(EF7="",NA(),EF7)</f>
        <v>0.3</v>
      </c>
      <c r="EG6" s="21">
        <f t="shared" si="14"/>
        <v>0.47</v>
      </c>
      <c r="EH6" s="21">
        <f t="shared" si="14"/>
        <v>0.38</v>
      </c>
      <c r="EI6" s="21">
        <f t="shared" si="14"/>
        <v>0.41</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272051</v>
      </c>
      <c r="D7" s="23">
        <v>46</v>
      </c>
      <c r="E7" s="23">
        <v>17</v>
      </c>
      <c r="F7" s="23">
        <v>1</v>
      </c>
      <c r="G7" s="23">
        <v>0</v>
      </c>
      <c r="H7" s="23" t="s">
        <v>96</v>
      </c>
      <c r="I7" s="23" t="s">
        <v>97</v>
      </c>
      <c r="J7" s="23" t="s">
        <v>98</v>
      </c>
      <c r="K7" s="23" t="s">
        <v>99</v>
      </c>
      <c r="L7" s="23" t="s">
        <v>100</v>
      </c>
      <c r="M7" s="23" t="s">
        <v>101</v>
      </c>
      <c r="N7" s="24" t="s">
        <v>102</v>
      </c>
      <c r="O7" s="24">
        <v>66.88</v>
      </c>
      <c r="P7" s="24">
        <v>99.93</v>
      </c>
      <c r="Q7" s="24">
        <v>79.39</v>
      </c>
      <c r="R7" s="24">
        <v>1609</v>
      </c>
      <c r="S7" s="24">
        <v>381316</v>
      </c>
      <c r="T7" s="24">
        <v>36.090000000000003</v>
      </c>
      <c r="U7" s="24">
        <v>10565.7</v>
      </c>
      <c r="V7" s="24">
        <v>380969</v>
      </c>
      <c r="W7" s="24">
        <v>34.78</v>
      </c>
      <c r="X7" s="24">
        <v>10953.68</v>
      </c>
      <c r="Y7" s="24">
        <v>112.04</v>
      </c>
      <c r="Z7" s="24">
        <v>112.4</v>
      </c>
      <c r="AA7" s="24">
        <v>114.32</v>
      </c>
      <c r="AB7" s="24">
        <v>111.98</v>
      </c>
      <c r="AC7" s="24">
        <v>111.61</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81.260000000000005</v>
      </c>
      <c r="AV7" s="24">
        <v>79.09</v>
      </c>
      <c r="AW7" s="24">
        <v>99.43</v>
      </c>
      <c r="AX7" s="24">
        <v>107.69</v>
      </c>
      <c r="AY7" s="24">
        <v>118.05</v>
      </c>
      <c r="AZ7" s="24">
        <v>73.55</v>
      </c>
      <c r="BA7" s="24">
        <v>71.19</v>
      </c>
      <c r="BB7" s="24">
        <v>77.72</v>
      </c>
      <c r="BC7" s="24">
        <v>86.61</v>
      </c>
      <c r="BD7" s="24">
        <v>100.73</v>
      </c>
      <c r="BE7" s="24">
        <v>73.44</v>
      </c>
      <c r="BF7" s="24">
        <v>382.36</v>
      </c>
      <c r="BG7" s="24">
        <v>352.77</v>
      </c>
      <c r="BH7" s="24">
        <v>342.35</v>
      </c>
      <c r="BI7" s="24">
        <v>328.18</v>
      </c>
      <c r="BJ7" s="24">
        <v>312.08</v>
      </c>
      <c r="BK7" s="24">
        <v>514.27</v>
      </c>
      <c r="BL7" s="24">
        <v>517.34</v>
      </c>
      <c r="BM7" s="24">
        <v>485.6</v>
      </c>
      <c r="BN7" s="24">
        <v>463.93</v>
      </c>
      <c r="BO7" s="24">
        <v>481.88</v>
      </c>
      <c r="BP7" s="24">
        <v>652.82000000000005</v>
      </c>
      <c r="BQ7" s="24">
        <v>121.65</v>
      </c>
      <c r="BR7" s="24">
        <v>124.72</v>
      </c>
      <c r="BS7" s="24">
        <v>124.69</v>
      </c>
      <c r="BT7" s="24">
        <v>119.12</v>
      </c>
      <c r="BU7" s="24">
        <v>118.39</v>
      </c>
      <c r="BV7" s="24">
        <v>100.34</v>
      </c>
      <c r="BW7" s="24">
        <v>99.89</v>
      </c>
      <c r="BX7" s="24">
        <v>99.95</v>
      </c>
      <c r="BY7" s="24">
        <v>103.4</v>
      </c>
      <c r="BZ7" s="24">
        <v>101.87</v>
      </c>
      <c r="CA7" s="24">
        <v>97.61</v>
      </c>
      <c r="CB7" s="24">
        <v>89.19</v>
      </c>
      <c r="CC7" s="24">
        <v>87.05</v>
      </c>
      <c r="CD7" s="24">
        <v>83.9</v>
      </c>
      <c r="CE7" s="24">
        <v>87.71</v>
      </c>
      <c r="CF7" s="24">
        <v>88.54</v>
      </c>
      <c r="CG7" s="24">
        <v>113.49</v>
      </c>
      <c r="CH7" s="24">
        <v>112.4</v>
      </c>
      <c r="CI7" s="24">
        <v>110.21</v>
      </c>
      <c r="CJ7" s="24">
        <v>110.26</v>
      </c>
      <c r="CK7" s="24">
        <v>111.88</v>
      </c>
      <c r="CL7" s="24">
        <v>138.29</v>
      </c>
      <c r="CM7" s="24">
        <v>57.45</v>
      </c>
      <c r="CN7" s="24">
        <v>56.48</v>
      </c>
      <c r="CO7" s="24">
        <v>56.83</v>
      </c>
      <c r="CP7" s="24">
        <v>56.29</v>
      </c>
      <c r="CQ7" s="24">
        <v>55.49</v>
      </c>
      <c r="CR7" s="24">
        <v>62.96</v>
      </c>
      <c r="CS7" s="24">
        <v>62.97</v>
      </c>
      <c r="CT7" s="24">
        <v>64.930000000000007</v>
      </c>
      <c r="CU7" s="24">
        <v>65.680000000000007</v>
      </c>
      <c r="CV7" s="24">
        <v>63.62</v>
      </c>
      <c r="CW7" s="24">
        <v>59.1</v>
      </c>
      <c r="CX7" s="24">
        <v>99.55</v>
      </c>
      <c r="CY7" s="24">
        <v>99.57</v>
      </c>
      <c r="CZ7" s="24">
        <v>99.58</v>
      </c>
      <c r="DA7" s="24">
        <v>99.6</v>
      </c>
      <c r="DB7" s="24">
        <v>99.62</v>
      </c>
      <c r="DC7" s="24">
        <v>96.96</v>
      </c>
      <c r="DD7" s="24">
        <v>96.97</v>
      </c>
      <c r="DE7" s="24">
        <v>97.7</v>
      </c>
      <c r="DF7" s="24">
        <v>97.59</v>
      </c>
      <c r="DG7" s="24">
        <v>97.53</v>
      </c>
      <c r="DH7" s="24">
        <v>95.82</v>
      </c>
      <c r="DI7" s="24">
        <v>8.9</v>
      </c>
      <c r="DJ7" s="24">
        <v>12.98</v>
      </c>
      <c r="DK7" s="24">
        <v>16.41</v>
      </c>
      <c r="DL7" s="24">
        <v>20.11</v>
      </c>
      <c r="DM7" s="24">
        <v>23.14</v>
      </c>
      <c r="DN7" s="24">
        <v>25.13</v>
      </c>
      <c r="DO7" s="24">
        <v>24.54</v>
      </c>
      <c r="DP7" s="24">
        <v>23.38</v>
      </c>
      <c r="DQ7" s="24">
        <v>24.59</v>
      </c>
      <c r="DR7" s="24">
        <v>26.87</v>
      </c>
      <c r="DS7" s="24">
        <v>39.74</v>
      </c>
      <c r="DT7" s="24">
        <v>21.4</v>
      </c>
      <c r="DU7" s="24">
        <v>21.56</v>
      </c>
      <c r="DV7" s="24">
        <v>21.89</v>
      </c>
      <c r="DW7" s="24">
        <v>24.58</v>
      </c>
      <c r="DX7" s="24">
        <v>26.59</v>
      </c>
      <c r="DY7" s="24">
        <v>6.4</v>
      </c>
      <c r="DZ7" s="24">
        <v>7.66</v>
      </c>
      <c r="EA7" s="24">
        <v>8.1999999999999993</v>
      </c>
      <c r="EB7" s="24">
        <v>9.43</v>
      </c>
      <c r="EC7" s="24">
        <v>12.4</v>
      </c>
      <c r="ED7" s="24">
        <v>7.62</v>
      </c>
      <c r="EE7" s="24">
        <v>0.56000000000000005</v>
      </c>
      <c r="EF7" s="24">
        <v>0.3</v>
      </c>
      <c r="EG7" s="24">
        <v>0.47</v>
      </c>
      <c r="EH7" s="24">
        <v>0.38</v>
      </c>
      <c r="EI7" s="24">
        <v>0.41</v>
      </c>
      <c r="EJ7" s="24">
        <v>0.16</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和恵</cp:lastModifiedBy>
  <cp:lastPrinted>2024-01-26T01:43:35Z</cp:lastPrinted>
  <dcterms:created xsi:type="dcterms:W3CDTF">2023-12-12T00:48:46Z</dcterms:created>
  <dcterms:modified xsi:type="dcterms:W3CDTF">2024-02-20T00:11:15Z</dcterms:modified>
  <cp:category/>
</cp:coreProperties>
</file>