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5年度（R4決算）\22_経営比較分析表\07_アップロード　大浦作業中\02_アップロードデータ（分析表）\01-2_アップ前準備\"/>
    </mc:Choice>
  </mc:AlternateContent>
  <xr:revisionPtr revIDLastSave="0" documentId="13_ncr:1_{0598C145-2701-4382-9569-2CFFB6489196}" xr6:coauthVersionLast="47" xr6:coauthVersionMax="47" xr10:uidLastSave="{00000000-0000-0000-0000-000000000000}"/>
  <workbookProtection workbookAlgorithmName="SHA-512" workbookHashValue="E2vXJIZg30Rl1UZCqgBghmBErO7ed7HZ5eUmmCxAPNmhxxUXjChaJ3H6ANfJtAh8rgDI2YtZCSxCwCku/NsBHA==" workbookSaltValue="/f/vRgiIfXjU7Z7pPqIGlw==" workbookSpinCount="100000" lockStructure="1"/>
  <bookViews>
    <workbookView xWindow="-108" yWindow="-108" windowWidth="23256" windowHeight="1416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G85" i="4"/>
  <c r="BB10" i="4"/>
  <c r="AT10" i="4"/>
  <c r="W10" i="4"/>
  <c r="P10" i="4"/>
  <c r="I10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<sst xmlns="http://schemas.openxmlformats.org/spreadsheetml/2006/main" count="252" uniqueCount="115">
  <si>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</si>
  <si>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</si>
  <si>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</si>
  <si>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</si>
  <si>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</si>
  <si>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</si>
  <si>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</si>
  <si>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</si>
  <si>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</si>
  <si>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</si>
  <si>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</si>
  <si>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</si>
  <si>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</si>
  <si>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</si>
  <si>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</si>
  <si>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</si>
  <si>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</si>
  <si>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</si>
  <si>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</si>
  <si>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</si>
  <si>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</si>
  <si>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</si>
  <si>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</si>
  <si>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</si>
  <si>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</si>
  <si>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</si>
  <si>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</si>
  <si>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</si>
  <si>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</si>
  <si>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</si>
  <si>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</si>
  <si>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</si>
  <si>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</si>
  <si>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</si>
  <si>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</si>
  <si>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</si>
  <si>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</si>
  <si>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</si>
  <si>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</si>
  <si>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</si>
  <si>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</si>
  <si>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</si>
  <si>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</si>
  <si>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</si>
  <si>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</si>
  <si>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</si>
  <si>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</si>
  <si>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</si>
  <si>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</si>
  <si>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</si>
  <si>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</si>
  <si>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</si>
  <si>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</si>
  <si>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</si>
  <si>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</si>
  <si>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</si>
  <si>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</si>
  <si>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</si>
  <si>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</si>
  <si>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</si>
  <si>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</si>
  <si>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</si>
  <si>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</si>
  <si>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</si>
  <si>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</si>
  <si>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</si>
  <si>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</si>
  <si>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</si>
  <si>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</si>
  <si>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</si>
  <si>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</si>
  <si>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</si>
  <si>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</si>
  <si>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</si>
  <si>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</si>
  <si>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</si>
  <si>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</si>
  <si>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</si>
  <si>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</si>
  <si>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</si>
  <si>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</si>
  <si>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</si>
  <si>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</si>
  <si>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</si>
  <si>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</si>
  <si>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</si>
  <si>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</si>
  <si>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</si>
  <si>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</si>
  <si>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</si>
  <si>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</si>
  <si>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</si>
  <si>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</si>
  <si>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</si>
  <si>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</si>
  <si>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豊中市</t>
  </si>
  <si>
    <t>法適用</t>
  </si>
  <si>
    <t>下水道事業</t>
  </si>
  <si>
    <t>流域下水道</t>
  </si>
  <si>
    <t>E1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</si>
  <si>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</si>
  <si>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</si>
  <si>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</si>
  <si>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</si>
  <si>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</si>
  <si>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</si>
  <si>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</si>
  <si>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</si>
  <si>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</si>
  <si>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</si>
  <si>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</si>
  <si>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</si>
  <si>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猪名川流域下水道は、大阪府と兵庫県にまたがる処理場で、その財産は全て府県が所有しており、豊中市が事業主体ではありません。
　猪名川流域下水道に関する建設や維持管理業務は、豊中市が府県や流域参画市町から受託しています。</t>
    <phoneticPr fontId="4"/>
  </si>
  <si>
    <t>　経常収支比率については、建設や維持管理に要する費用を全て府県や流域参画市町(豊中市、池田市、箕面市、豊能町、伊丹市、川西市、宝塚市、猪名川町)が負担しているため、収入と支出が一致し、毎年100％となっています。
　汚水処理原価は、毎年30円程度で推移していますが、この費用には資本費（建設費用や利息）が含まれていません。
　施設利用率は、流域参画市町全体の数値で、減少傾向となっています。なお、令和2年度から令和3年度は、新型コロナウイルスの影響で汚水量が増えたことにより、増加していると考えられます。
　水洗化率は、ほぼ100％に達しており、全国的にみても高い水準にあります。</t>
    <rPh sb="183" eb="185">
      <t>ゲンショウ</t>
    </rPh>
    <rPh sb="185" eb="187">
      <t>ケイコウ</t>
    </rPh>
    <rPh sb="198" eb="200">
      <t>レイワ</t>
    </rPh>
    <rPh sb="201" eb="203">
      <t>ネンド</t>
    </rPh>
    <rPh sb="205" eb="207">
      <t>レイワ</t>
    </rPh>
    <rPh sb="208" eb="210">
      <t>ネンド</t>
    </rPh>
    <rPh sb="225" eb="227">
      <t>オスイ</t>
    </rPh>
    <rPh sb="227" eb="228">
      <t>リョウ</t>
    </rPh>
    <rPh sb="245" eb="246">
      <t>カンガ</t>
    </rPh>
    <phoneticPr fontId="4"/>
  </si>
  <si>
    <t>　流域下水道事業において、管渠は維持管理の対象外となっています。
　処理場については、供用開始後50年を経過しており、施設全体の老朽化が進行しています。</t>
    <rPh sb="52" eb="54">
      <t>ケイカ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</si>
</sst>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8-462D-BDF3-771172446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1.87</c:v>
                </c:pt>
                <c:pt idx="3">
                  <c:v>0.1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D8-462D-BDF3-771172446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62.25</c:v>
                </c:pt>
                <c:pt idx="1">
                  <c:v>62.16</c:v>
                </c:pt>
                <c:pt idx="2">
                  <c:v>63.33</c:v>
                </c:pt>
                <c:pt idx="3">
                  <c:v>63.1</c:v>
                </c:pt>
                <c:pt idx="4">
                  <c:v>61.97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B-4A13-9EF1-22B2DB298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66.11</c:v>
                </c:pt>
                <c:pt idx="1">
                  <c:v>67.209999999999994</c:v>
                </c:pt>
                <c:pt idx="2">
                  <c:v>68.2</c:v>
                </c:pt>
                <c:pt idx="3">
                  <c:v>68.05</c:v>
                </c:pt>
                <c:pt idx="4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B-4A13-9EF1-22B2DB298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99.68</c:v>
                </c:pt>
                <c:pt idx="1">
                  <c:v>99.7</c:v>
                </c:pt>
                <c:pt idx="2">
                  <c:v>99.71</c:v>
                </c:pt>
                <c:pt idx="3">
                  <c:v>99.72</c:v>
                </c:pt>
                <c:pt idx="4">
                  <c:v>99.74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A7-405F-B6EE-10E33B7F5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92.98</c:v>
                </c:pt>
                <c:pt idx="1">
                  <c:v>93.21</c:v>
                </c:pt>
                <c:pt idx="2">
                  <c:v>94.01</c:v>
                </c:pt>
                <c:pt idx="3">
                  <c:v>94.14</c:v>
                </c:pt>
                <c:pt idx="4">
                  <c:v>94.02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7-405F-B6EE-10E33B7F5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1-4B77-A2FF-1A8C3B239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98.64</c:v>
                </c:pt>
                <c:pt idx="1">
                  <c:v>100.49</c:v>
                </c:pt>
                <c:pt idx="2">
                  <c:v>101.63</c:v>
                </c:pt>
                <c:pt idx="3">
                  <c:v>100.14</c:v>
                </c:pt>
                <c:pt idx="4">
                  <c:v>99.22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1-4B77-A2FF-1A8C3B239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6D-4916-838C-B7180A9D0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48.81</c:v>
                </c:pt>
                <c:pt idx="1">
                  <c:v>39.35</c:v>
                </c:pt>
                <c:pt idx="2">
                  <c:v>31.96</c:v>
                </c:pt>
                <c:pt idx="3">
                  <c:v>34.17</c:v>
                </c:pt>
                <c:pt idx="4">
                  <c:v>36.770000000000003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6D-4916-838C-B7180A9D0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1-4CAC-94B5-D845B829A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1.17</c:v>
                </c:pt>
                <c:pt idx="2">
                  <c:v>0.93</c:v>
                </c:pt>
                <c:pt idx="3">
                  <c:v>1.04</c:v>
                </c:pt>
                <c:pt idx="4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51-4CAC-94B5-D845B829A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6-4806-8077-4AEE20F28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9.5</c:v>
                </c:pt>
                <c:pt idx="1">
                  <c:v>7.27</c:v>
                </c:pt>
                <c:pt idx="2">
                  <c:v>9.1</c:v>
                </c:pt>
                <c:pt idx="3">
                  <c:v>10.71</c:v>
                </c:pt>
                <c:pt idx="4">
                  <c:v>11.46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C6-4806-8077-4AEE20F28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8-4E58-9767-C13F2ADDA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95.77</c:v>
                </c:pt>
                <c:pt idx="1">
                  <c:v>97.37</c:v>
                </c:pt>
                <c:pt idx="2">
                  <c:v>101.14</c:v>
                </c:pt>
                <c:pt idx="3">
                  <c:v>104.74</c:v>
                </c:pt>
                <c:pt idx="4">
                  <c:v>104.74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8-4E58-9767-C13F2ADDA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0-4D20-87CA-46A3F325B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290.94</c:v>
                </c:pt>
                <c:pt idx="1">
                  <c:v>287.39</c:v>
                </c:pt>
                <c:pt idx="2">
                  <c:v>255.67</c:v>
                </c:pt>
                <c:pt idx="3">
                  <c:v>242.44</c:v>
                </c:pt>
                <c:pt idx="4">
                  <c:v>228.09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30-4D20-87CA-46A3F325B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0-4063-BB03-153C83BDC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0-4063-BB03-153C83BDC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29.39</c:v>
                </c:pt>
                <c:pt idx="1">
                  <c:v>29.14</c:v>
                </c:pt>
                <c:pt idx="2">
                  <c:v>27.25</c:v>
                </c:pt>
                <c:pt idx="3">
                  <c:v>28.39</c:v>
                </c:pt>
                <c:pt idx="4">
                  <c:v>35.01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F-44EA-965E-4E4701B00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55.61</c:v>
                </c:pt>
                <c:pt idx="1">
                  <c:v>50.64</c:v>
                </c:pt>
                <c:pt idx="2">
                  <c:v>50.67</c:v>
                </c:pt>
                <c:pt idx="3">
                  <c:v>48.7</c:v>
                </c:pt>
                <c:pt idx="4">
                  <c:v>52.53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3F-44EA-965E-4E4701B00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【93.95】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V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大阪府　豊中市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流域下水道</v>
      </c>
      <c r="Q8" s="40"/>
      <c r="R8" s="40"/>
      <c r="S8" s="40"/>
      <c r="T8" s="40"/>
      <c r="U8" s="40"/>
      <c r="V8" s="40"/>
      <c r="W8" s="40" t="str">
        <f>データ!L6</f>
        <v>E1</v>
      </c>
      <c r="X8" s="40"/>
      <c r="Y8" s="40"/>
      <c r="Z8" s="40"/>
      <c r="AA8" s="40"/>
      <c r="AB8" s="40"/>
      <c r="AC8" s="40"/>
      <c r="AD8" s="41" t="str">
        <f>データ!$M$6</f>
        <v>自治体職員</v>
      </c>
      <c r="AE8" s="41"/>
      <c r="AF8" s="41"/>
      <c r="AG8" s="41"/>
      <c r="AH8" s="41"/>
      <c r="AI8" s="41"/>
      <c r="AJ8" s="41"/>
      <c r="AK8" s="3"/>
      <c r="AL8" s="42">
        <f>データ!S6</f>
        <v>407695</v>
      </c>
      <c r="AM8" s="42"/>
      <c r="AN8" s="42"/>
      <c r="AO8" s="42"/>
      <c r="AP8" s="42"/>
      <c r="AQ8" s="42"/>
      <c r="AR8" s="42"/>
      <c r="AS8" s="42"/>
      <c r="AT8" s="35">
        <f>データ!T6</f>
        <v>36.39</v>
      </c>
      <c r="AU8" s="35"/>
      <c r="AV8" s="35"/>
      <c r="AW8" s="35"/>
      <c r="AX8" s="35"/>
      <c r="AY8" s="35"/>
      <c r="AZ8" s="35"/>
      <c r="BA8" s="35"/>
      <c r="BB8" s="35">
        <f>データ!U6</f>
        <v>11203.49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-</v>
      </c>
      <c r="J10" s="35"/>
      <c r="K10" s="35"/>
      <c r="L10" s="35"/>
      <c r="M10" s="35"/>
      <c r="N10" s="35"/>
      <c r="O10" s="35"/>
      <c r="P10" s="35">
        <f>データ!P6</f>
        <v>60.13</v>
      </c>
      <c r="Q10" s="35"/>
      <c r="R10" s="35"/>
      <c r="S10" s="35"/>
      <c r="T10" s="35"/>
      <c r="U10" s="35"/>
      <c r="V10" s="35"/>
      <c r="W10" s="35">
        <f>データ!Q6</f>
        <v>77.84</v>
      </c>
      <c r="X10" s="35"/>
      <c r="Y10" s="35"/>
      <c r="Z10" s="35"/>
      <c r="AA10" s="35"/>
      <c r="AB10" s="35"/>
      <c r="AC10" s="35"/>
      <c r="AD10" s="42">
        <f>データ!R6</f>
        <v>0</v>
      </c>
      <c r="AE10" s="42"/>
      <c r="AF10" s="42"/>
      <c r="AG10" s="42"/>
      <c r="AH10" s="42"/>
      <c r="AI10" s="42"/>
      <c r="AJ10" s="42"/>
      <c r="AK10" s="2"/>
      <c r="AL10" s="42">
        <f>データ!V6</f>
        <v>771403</v>
      </c>
      <c r="AM10" s="42"/>
      <c r="AN10" s="42"/>
      <c r="AO10" s="42"/>
      <c r="AP10" s="42"/>
      <c r="AQ10" s="42"/>
      <c r="AR10" s="42"/>
      <c r="AS10" s="42"/>
      <c r="AT10" s="35">
        <f>データ!W6</f>
        <v>94.48</v>
      </c>
      <c r="AU10" s="35"/>
      <c r="AV10" s="35"/>
      <c r="AW10" s="35"/>
      <c r="AX10" s="35"/>
      <c r="AY10" s="35"/>
      <c r="AZ10" s="35"/>
      <c r="BA10" s="35"/>
      <c r="BB10" s="35">
        <f>データ!X6</f>
        <v>8164.72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2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113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114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2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2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112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2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2">
      <c r="B85" s="12"/>
      <c r="C85" s="12"/>
      <c r="D85" s="12"/>
      <c r="E85" s="12" t="str">
        <f>データ!AI6</f>
        <v>【99.26】</v>
      </c>
      <c r="F85" s="12" t="str">
        <f>データ!AT6</f>
        <v>【11.39】</v>
      </c>
      <c r="G85" s="12" t="str">
        <f>データ!BE6</f>
        <v>【104.37】</v>
      </c>
      <c r="H85" s="12" t="str">
        <f>データ!BP6</f>
        <v>【230.79】</v>
      </c>
      <c r="I85" s="12" t="str">
        <f>データ!CA6</f>
        <v>【0.00】</v>
      </c>
      <c r="J85" s="12" t="str">
        <f>データ!CL6</f>
        <v>【52.71】</v>
      </c>
      <c r="K85" s="12" t="str">
        <f>データ!CW6</f>
        <v>【67.08】</v>
      </c>
      <c r="L85" s="12" t="str">
        <f>データ!DH6</f>
        <v>【93.95】</v>
      </c>
      <c r="M85" s="12" t="str">
        <f>データ!DS6</f>
        <v>【36.56】</v>
      </c>
      <c r="N85" s="12" t="str">
        <f>データ!ED6</f>
        <v>【1.25】</v>
      </c>
      <c r="O85" s="12" t="str">
        <f>データ!EO6</f>
        <v>【0.09】</v>
      </c>
    </row>
  </sheetData>
  <sheetProtection algorithmName="SHA-512" hashValue="eub0Qf9qnmNZborZKtrRruKMMmOZJj2JNj84SzCARE7SUzYvV18gXMIIVCABQ3csAbztZhOADfHUiMEwcAutMA==" saltValue="8bUstjAeLxFlqMquE3vyM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2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2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2">
      <c r="A6" s="14" t="s">
        <v>94</v>
      </c>
      <c r="B6" s="19">
        <f>B7</f>
        <v>2022</v>
      </c>
      <c r="C6" s="19">
        <f t="shared" ref="C6:X6" si="3">C7</f>
        <v>272035</v>
      </c>
      <c r="D6" s="19">
        <f t="shared" si="3"/>
        <v>46</v>
      </c>
      <c r="E6" s="19">
        <f t="shared" si="3"/>
        <v>17</v>
      </c>
      <c r="F6" s="19">
        <f t="shared" si="3"/>
        <v>3</v>
      </c>
      <c r="G6" s="19">
        <f t="shared" si="3"/>
        <v>0</v>
      </c>
      <c r="H6" s="19" t="str">
        <f t="shared" si="3"/>
        <v>大阪府　豊中市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流域下水道</v>
      </c>
      <c r="L6" s="19" t="str">
        <f t="shared" si="3"/>
        <v>E1</v>
      </c>
      <c r="M6" s="19" t="str">
        <f t="shared" si="3"/>
        <v>自治体職員</v>
      </c>
      <c r="N6" s="20" t="str">
        <f t="shared" si="3"/>
        <v>-</v>
      </c>
      <c r="O6" s="20" t="str">
        <f t="shared" si="3"/>
        <v>-</v>
      </c>
      <c r="P6" s="20">
        <f t="shared" si="3"/>
        <v>60.13</v>
      </c>
      <c r="Q6" s="20">
        <f t="shared" si="3"/>
        <v>77.84</v>
      </c>
      <c r="R6" s="20">
        <f t="shared" si="3"/>
        <v>0</v>
      </c>
      <c r="S6" s="20">
        <f t="shared" si="3"/>
        <v>407695</v>
      </c>
      <c r="T6" s="20">
        <f t="shared" si="3"/>
        <v>36.39</v>
      </c>
      <c r="U6" s="20">
        <f t="shared" si="3"/>
        <v>11203.49</v>
      </c>
      <c r="V6" s="20">
        <f t="shared" si="3"/>
        <v>771403</v>
      </c>
      <c r="W6" s="20">
        <f t="shared" si="3"/>
        <v>94.48</v>
      </c>
      <c r="X6" s="20">
        <f t="shared" si="3"/>
        <v>8164.72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>
        <f t="shared" si="4"/>
        <v>98.64</v>
      </c>
      <c r="AE6" s="21">
        <f t="shared" si="4"/>
        <v>100.49</v>
      </c>
      <c r="AF6" s="21">
        <f t="shared" si="4"/>
        <v>101.63</v>
      </c>
      <c r="AG6" s="21">
        <f t="shared" si="4"/>
        <v>100.14</v>
      </c>
      <c r="AH6" s="21">
        <f t="shared" si="4"/>
        <v>99.22</v>
      </c>
      <c r="AI6" s="20" t="str">
        <f>IF(AI7="","",IF(AI7="-","【-】","【"&amp;SUBSTITUTE(TEXT(AI7,"#,##0.00"),"-","△")&amp;"】"))</f>
        <v>【99.26】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9.5</v>
      </c>
      <c r="AP6" s="21">
        <f t="shared" si="5"/>
        <v>7.27</v>
      </c>
      <c r="AQ6" s="21">
        <f t="shared" si="5"/>
        <v>9.1</v>
      </c>
      <c r="AR6" s="21">
        <f t="shared" si="5"/>
        <v>10.71</v>
      </c>
      <c r="AS6" s="21">
        <f t="shared" si="5"/>
        <v>11.46</v>
      </c>
      <c r="AT6" s="20" t="str">
        <f>IF(AT7="","",IF(AT7="-","【-】","【"&amp;SUBSTITUTE(TEXT(AT7,"#,##0.00"),"-","△")&amp;"】"))</f>
        <v>【11.39】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 t="str">
        <f t="shared" si="6"/>
        <v>-</v>
      </c>
      <c r="AZ6" s="21">
        <f t="shared" si="6"/>
        <v>95.77</v>
      </c>
      <c r="BA6" s="21">
        <f t="shared" si="6"/>
        <v>97.37</v>
      </c>
      <c r="BB6" s="21">
        <f t="shared" si="6"/>
        <v>101.14</v>
      </c>
      <c r="BC6" s="21">
        <f t="shared" si="6"/>
        <v>104.74</v>
      </c>
      <c r="BD6" s="21">
        <f t="shared" si="6"/>
        <v>104.74</v>
      </c>
      <c r="BE6" s="20" t="str">
        <f>IF(BE7="","",IF(BE7="-","【-】","【"&amp;SUBSTITUTE(TEXT(BE7,"#,##0.00"),"-","△")&amp;"】"))</f>
        <v>【104.37】</v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290.94</v>
      </c>
      <c r="BL6" s="21">
        <f t="shared" si="7"/>
        <v>287.39</v>
      </c>
      <c r="BM6" s="21">
        <f t="shared" si="7"/>
        <v>255.67</v>
      </c>
      <c r="BN6" s="21">
        <f t="shared" si="7"/>
        <v>242.44</v>
      </c>
      <c r="BO6" s="21">
        <f t="shared" si="7"/>
        <v>228.09</v>
      </c>
      <c r="BP6" s="20" t="str">
        <f>IF(BP7="","",IF(BP7="-","【-】","【"&amp;SUBSTITUTE(TEXT(BP7,"#,##0.00"),"-","△")&amp;"】"))</f>
        <v>【230.79】</v>
      </c>
      <c r="BQ6" s="20">
        <f>IF(BQ7="",NA(),BQ7)</f>
        <v>0</v>
      </c>
      <c r="BR6" s="20">
        <f t="shared" ref="BR6:BZ6" si="8">IF(BR7="",NA(),BR7)</f>
        <v>0</v>
      </c>
      <c r="BS6" s="20">
        <f t="shared" si="8"/>
        <v>0</v>
      </c>
      <c r="BT6" s="20">
        <f t="shared" si="8"/>
        <v>0</v>
      </c>
      <c r="BU6" s="20">
        <f t="shared" si="8"/>
        <v>0</v>
      </c>
      <c r="BV6" s="20">
        <f t="shared" si="8"/>
        <v>0</v>
      </c>
      <c r="BW6" s="20">
        <f t="shared" si="8"/>
        <v>0</v>
      </c>
      <c r="BX6" s="20">
        <f t="shared" si="8"/>
        <v>0</v>
      </c>
      <c r="BY6" s="20">
        <f t="shared" si="8"/>
        <v>0</v>
      </c>
      <c r="BZ6" s="20">
        <f t="shared" si="8"/>
        <v>0</v>
      </c>
      <c r="CA6" s="20" t="str">
        <f>IF(CA7="","",IF(CA7="-","【-】","【"&amp;SUBSTITUTE(TEXT(CA7,"#,##0.00"),"-","△")&amp;"】"))</f>
        <v>【0.00】</v>
      </c>
      <c r="CB6" s="21">
        <f>IF(CB7="",NA(),CB7)</f>
        <v>29.39</v>
      </c>
      <c r="CC6" s="21">
        <f t="shared" ref="CC6:CK6" si="9">IF(CC7="",NA(),CC7)</f>
        <v>29.14</v>
      </c>
      <c r="CD6" s="21">
        <f t="shared" si="9"/>
        <v>27.25</v>
      </c>
      <c r="CE6" s="21">
        <f t="shared" si="9"/>
        <v>28.39</v>
      </c>
      <c r="CF6" s="21">
        <f t="shared" si="9"/>
        <v>35.01</v>
      </c>
      <c r="CG6" s="21">
        <f t="shared" si="9"/>
        <v>55.61</v>
      </c>
      <c r="CH6" s="21">
        <f t="shared" si="9"/>
        <v>50.64</v>
      </c>
      <c r="CI6" s="21">
        <f t="shared" si="9"/>
        <v>50.67</v>
      </c>
      <c r="CJ6" s="21">
        <f t="shared" si="9"/>
        <v>48.7</v>
      </c>
      <c r="CK6" s="21">
        <f t="shared" si="9"/>
        <v>52.53</v>
      </c>
      <c r="CL6" s="20" t="str">
        <f>IF(CL7="","",IF(CL7="-","【-】","【"&amp;SUBSTITUTE(TEXT(CL7,"#,##0.00"),"-","△")&amp;"】"))</f>
        <v>【52.71】</v>
      </c>
      <c r="CM6" s="21">
        <f>IF(CM7="",NA(),CM7)</f>
        <v>62.25</v>
      </c>
      <c r="CN6" s="21">
        <f t="shared" ref="CN6:CV6" si="10">IF(CN7="",NA(),CN7)</f>
        <v>62.16</v>
      </c>
      <c r="CO6" s="21">
        <f t="shared" si="10"/>
        <v>63.33</v>
      </c>
      <c r="CP6" s="21">
        <f t="shared" si="10"/>
        <v>63.1</v>
      </c>
      <c r="CQ6" s="21">
        <f t="shared" si="10"/>
        <v>61.97</v>
      </c>
      <c r="CR6" s="21">
        <f t="shared" si="10"/>
        <v>66.11</v>
      </c>
      <c r="CS6" s="21">
        <f t="shared" si="10"/>
        <v>67.209999999999994</v>
      </c>
      <c r="CT6" s="21">
        <f t="shared" si="10"/>
        <v>68.2</v>
      </c>
      <c r="CU6" s="21">
        <f t="shared" si="10"/>
        <v>68.05</v>
      </c>
      <c r="CV6" s="21">
        <f t="shared" si="10"/>
        <v>67.099999999999994</v>
      </c>
      <c r="CW6" s="20" t="str">
        <f>IF(CW7="","",IF(CW7="-","【-】","【"&amp;SUBSTITUTE(TEXT(CW7,"#,##0.00"),"-","△")&amp;"】"))</f>
        <v>【67.08】</v>
      </c>
      <c r="CX6" s="21">
        <f>IF(CX7="",NA(),CX7)</f>
        <v>99.68</v>
      </c>
      <c r="CY6" s="21">
        <f t="shared" ref="CY6:DG6" si="11">IF(CY7="",NA(),CY7)</f>
        <v>99.7</v>
      </c>
      <c r="CZ6" s="21">
        <f t="shared" si="11"/>
        <v>99.71</v>
      </c>
      <c r="DA6" s="21">
        <f t="shared" si="11"/>
        <v>99.72</v>
      </c>
      <c r="DB6" s="21">
        <f t="shared" si="11"/>
        <v>99.74</v>
      </c>
      <c r="DC6" s="21">
        <f t="shared" si="11"/>
        <v>92.98</v>
      </c>
      <c r="DD6" s="21">
        <f t="shared" si="11"/>
        <v>93.21</v>
      </c>
      <c r="DE6" s="21">
        <f t="shared" si="11"/>
        <v>94.01</v>
      </c>
      <c r="DF6" s="21">
        <f t="shared" si="11"/>
        <v>94.14</v>
      </c>
      <c r="DG6" s="21">
        <f t="shared" si="11"/>
        <v>94.02</v>
      </c>
      <c r="DH6" s="20" t="str">
        <f>IF(DH7="","",IF(DH7="-","【-】","【"&amp;SUBSTITUTE(TEXT(DH7,"#,##0.00"),"-","△")&amp;"】"))</f>
        <v>【93.95】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 t="str">
        <f t="shared" si="12"/>
        <v>-</v>
      </c>
      <c r="DN6" s="21">
        <f t="shared" si="12"/>
        <v>48.81</v>
      </c>
      <c r="DO6" s="21">
        <f t="shared" si="12"/>
        <v>39.35</v>
      </c>
      <c r="DP6" s="21">
        <f t="shared" si="12"/>
        <v>31.96</v>
      </c>
      <c r="DQ6" s="21">
        <f t="shared" si="12"/>
        <v>34.17</v>
      </c>
      <c r="DR6" s="21">
        <f t="shared" si="12"/>
        <v>36.770000000000003</v>
      </c>
      <c r="DS6" s="20" t="str">
        <f>IF(DS7="","",IF(DS7="-","【-】","【"&amp;SUBSTITUTE(TEXT(DS7,"#,##0.00"),"-","△")&amp;"】"))</f>
        <v>【36.56】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0">
        <f t="shared" si="13"/>
        <v>0</v>
      </c>
      <c r="DZ6" s="21">
        <f t="shared" si="13"/>
        <v>1.17</v>
      </c>
      <c r="EA6" s="21">
        <f t="shared" si="13"/>
        <v>0.93</v>
      </c>
      <c r="EB6" s="21">
        <f t="shared" si="13"/>
        <v>1.04</v>
      </c>
      <c r="EC6" s="21">
        <f t="shared" si="13"/>
        <v>1.26</v>
      </c>
      <c r="ED6" s="20" t="str">
        <f>IF(ED7="","",IF(ED7="-","【-】","【"&amp;SUBSTITUTE(TEXT(ED7,"#,##0.00"),"-","△")&amp;"】"))</f>
        <v>【1.25】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>
        <f t="shared" si="14"/>
        <v>0.05</v>
      </c>
      <c r="EK6" s="21">
        <f t="shared" si="14"/>
        <v>7.0000000000000007E-2</v>
      </c>
      <c r="EL6" s="21">
        <f t="shared" si="14"/>
        <v>1.87</v>
      </c>
      <c r="EM6" s="21">
        <f t="shared" si="14"/>
        <v>0.1</v>
      </c>
      <c r="EN6" s="21">
        <f t="shared" si="14"/>
        <v>0.09</v>
      </c>
      <c r="EO6" s="20" t="str">
        <f>IF(EO7="","",IF(EO7="-","【-】","【"&amp;SUBSTITUTE(TEXT(EO7,"#,##0.00"),"-","△")&amp;"】"))</f>
        <v>【0.09】</v>
      </c>
    </row>
    <row r="7" spans="1:148" s="22" customFormat="1" x14ac:dyDescent="0.2">
      <c r="A7" s="14"/>
      <c r="B7" s="23">
        <v>2022</v>
      </c>
      <c r="C7" s="23">
        <v>272035</v>
      </c>
      <c r="D7" s="23">
        <v>46</v>
      </c>
      <c r="E7" s="23">
        <v>17</v>
      </c>
      <c r="F7" s="23">
        <v>3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 t="s">
        <v>101</v>
      </c>
      <c r="P7" s="24">
        <v>60.13</v>
      </c>
      <c r="Q7" s="24">
        <v>77.84</v>
      </c>
      <c r="R7" s="24">
        <v>0</v>
      </c>
      <c r="S7" s="24">
        <v>407695</v>
      </c>
      <c r="T7" s="24">
        <v>36.39</v>
      </c>
      <c r="U7" s="24">
        <v>11203.49</v>
      </c>
      <c r="V7" s="24">
        <v>771403</v>
      </c>
      <c r="W7" s="24">
        <v>94.48</v>
      </c>
      <c r="X7" s="24">
        <v>8164.72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>
        <v>98.64</v>
      </c>
      <c r="AE7" s="24">
        <v>100.49</v>
      </c>
      <c r="AF7" s="24">
        <v>101.63</v>
      </c>
      <c r="AG7" s="24">
        <v>100.14</v>
      </c>
      <c r="AH7" s="24">
        <v>99.22</v>
      </c>
      <c r="AI7" s="24">
        <v>99.26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9.5</v>
      </c>
      <c r="AP7" s="24">
        <v>7.27</v>
      </c>
      <c r="AQ7" s="24">
        <v>9.1</v>
      </c>
      <c r="AR7" s="24">
        <v>10.71</v>
      </c>
      <c r="AS7" s="24">
        <v>11.46</v>
      </c>
      <c r="AT7" s="24">
        <v>11.39</v>
      </c>
      <c r="AU7" s="24" t="s">
        <v>101</v>
      </c>
      <c r="AV7" s="24" t="s">
        <v>101</v>
      </c>
      <c r="AW7" s="24" t="s">
        <v>101</v>
      </c>
      <c r="AX7" s="24" t="s">
        <v>101</v>
      </c>
      <c r="AY7" s="24" t="s">
        <v>101</v>
      </c>
      <c r="AZ7" s="24">
        <v>95.77</v>
      </c>
      <c r="BA7" s="24">
        <v>97.37</v>
      </c>
      <c r="BB7" s="24">
        <v>101.14</v>
      </c>
      <c r="BC7" s="24">
        <v>104.74</v>
      </c>
      <c r="BD7" s="24">
        <v>104.74</v>
      </c>
      <c r="BE7" s="24">
        <v>104.37</v>
      </c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290.94</v>
      </c>
      <c r="BL7" s="24">
        <v>287.39</v>
      </c>
      <c r="BM7" s="24">
        <v>255.67</v>
      </c>
      <c r="BN7" s="24">
        <v>242.44</v>
      </c>
      <c r="BO7" s="24">
        <v>228.09</v>
      </c>
      <c r="BP7" s="24">
        <v>230.79</v>
      </c>
      <c r="BQ7" s="24">
        <v>0</v>
      </c>
      <c r="BR7" s="24">
        <v>0</v>
      </c>
      <c r="BS7" s="24">
        <v>0</v>
      </c>
      <c r="BT7" s="24">
        <v>0</v>
      </c>
      <c r="BU7" s="24">
        <v>0</v>
      </c>
      <c r="BV7" s="24">
        <v>0</v>
      </c>
      <c r="BW7" s="24">
        <v>0</v>
      </c>
      <c r="BX7" s="24">
        <v>0</v>
      </c>
      <c r="BY7" s="24">
        <v>0</v>
      </c>
      <c r="BZ7" s="24">
        <v>0</v>
      </c>
      <c r="CA7" s="24">
        <v>0</v>
      </c>
      <c r="CB7" s="24">
        <v>29.39</v>
      </c>
      <c r="CC7" s="24">
        <v>29.14</v>
      </c>
      <c r="CD7" s="24">
        <v>27.25</v>
      </c>
      <c r="CE7" s="24">
        <v>28.39</v>
      </c>
      <c r="CF7" s="24">
        <v>35.01</v>
      </c>
      <c r="CG7" s="24">
        <v>55.61</v>
      </c>
      <c r="CH7" s="24">
        <v>50.64</v>
      </c>
      <c r="CI7" s="24">
        <v>50.67</v>
      </c>
      <c r="CJ7" s="24">
        <v>48.7</v>
      </c>
      <c r="CK7" s="24">
        <v>52.53</v>
      </c>
      <c r="CL7" s="24">
        <v>52.71</v>
      </c>
      <c r="CM7" s="24">
        <v>62.25</v>
      </c>
      <c r="CN7" s="24">
        <v>62.16</v>
      </c>
      <c r="CO7" s="24">
        <v>63.33</v>
      </c>
      <c r="CP7" s="24">
        <v>63.1</v>
      </c>
      <c r="CQ7" s="24">
        <v>61.97</v>
      </c>
      <c r="CR7" s="24">
        <v>66.11</v>
      </c>
      <c r="CS7" s="24">
        <v>67.209999999999994</v>
      </c>
      <c r="CT7" s="24">
        <v>68.2</v>
      </c>
      <c r="CU7" s="24">
        <v>68.05</v>
      </c>
      <c r="CV7" s="24">
        <v>67.099999999999994</v>
      </c>
      <c r="CW7" s="24">
        <v>67.08</v>
      </c>
      <c r="CX7" s="24">
        <v>99.68</v>
      </c>
      <c r="CY7" s="24">
        <v>99.7</v>
      </c>
      <c r="CZ7" s="24">
        <v>99.71</v>
      </c>
      <c r="DA7" s="24">
        <v>99.72</v>
      </c>
      <c r="DB7" s="24">
        <v>99.74</v>
      </c>
      <c r="DC7" s="24">
        <v>92.98</v>
      </c>
      <c r="DD7" s="24">
        <v>93.21</v>
      </c>
      <c r="DE7" s="24">
        <v>94.01</v>
      </c>
      <c r="DF7" s="24">
        <v>94.14</v>
      </c>
      <c r="DG7" s="24">
        <v>94.02</v>
      </c>
      <c r="DH7" s="24">
        <v>93.95</v>
      </c>
      <c r="DI7" s="24" t="s">
        <v>101</v>
      </c>
      <c r="DJ7" s="24" t="s">
        <v>101</v>
      </c>
      <c r="DK7" s="24" t="s">
        <v>101</v>
      </c>
      <c r="DL7" s="24" t="s">
        <v>101</v>
      </c>
      <c r="DM7" s="24" t="s">
        <v>101</v>
      </c>
      <c r="DN7" s="24">
        <v>48.81</v>
      </c>
      <c r="DO7" s="24">
        <v>39.35</v>
      </c>
      <c r="DP7" s="24">
        <v>31.96</v>
      </c>
      <c r="DQ7" s="24">
        <v>34.17</v>
      </c>
      <c r="DR7" s="24">
        <v>36.770000000000003</v>
      </c>
      <c r="DS7" s="24">
        <v>36.56</v>
      </c>
      <c r="DT7" s="24" t="s">
        <v>101</v>
      </c>
      <c r="DU7" s="24" t="s">
        <v>101</v>
      </c>
      <c r="DV7" s="24" t="s">
        <v>101</v>
      </c>
      <c r="DW7" s="24" t="s">
        <v>101</v>
      </c>
      <c r="DX7" s="24" t="s">
        <v>101</v>
      </c>
      <c r="DY7" s="24">
        <v>0</v>
      </c>
      <c r="DZ7" s="24">
        <v>1.17</v>
      </c>
      <c r="EA7" s="24">
        <v>0.93</v>
      </c>
      <c r="EB7" s="24">
        <v>1.04</v>
      </c>
      <c r="EC7" s="24">
        <v>1.26</v>
      </c>
      <c r="ED7" s="24">
        <v>1.25</v>
      </c>
      <c r="EE7" s="24" t="s">
        <v>101</v>
      </c>
      <c r="EF7" s="24" t="s">
        <v>101</v>
      </c>
      <c r="EG7" s="24" t="s">
        <v>101</v>
      </c>
      <c r="EH7" s="24" t="s">
        <v>101</v>
      </c>
      <c r="EI7" s="24" t="s">
        <v>101</v>
      </c>
      <c r="EJ7" s="24">
        <v>0.05</v>
      </c>
      <c r="EK7" s="24">
        <v>7.0000000000000007E-2</v>
      </c>
      <c r="EL7" s="24">
        <v>1.87</v>
      </c>
      <c r="EM7" s="24">
        <v>0.1</v>
      </c>
      <c r="EN7" s="24">
        <v>0.09</v>
      </c>
      <c r="EO7" s="24">
        <v>0.09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大浦　郁実</cp:lastModifiedBy>
  <cp:lastPrinted>2024-02-21T23:59:21Z</cp:lastPrinted>
  <dcterms:created xsi:type="dcterms:W3CDTF">2023-12-12T00:53:06Z</dcterms:created>
  <dcterms:modified xsi:type="dcterms:W3CDTF">2024-02-27T03:07:32Z</dcterms:modified>
  <cp:category/>
</cp:coreProperties>
</file>