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D272D384-1BA7-4895-91DD-363BA0EFF958}" xr6:coauthVersionLast="47" xr6:coauthVersionMax="47" xr10:uidLastSave="{00000000-0000-0000-0000-000000000000}"/>
  <workbookProtection workbookAlgorithmName="SHA-512" workbookHashValue="zZMX+JWeX6Up32kNYAAuNuzyUzv/SNq+UiOsQ24YvrEbxwKEzJQuWVzI+S5qRCjrHEGxch+BvDxzqfIOUKX3Kg==" workbookSaltValue="9QjANt+tJ47We3A05Cx2hQ=="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<sst xmlns="http://schemas.openxmlformats.org/spreadsheetml/2006/main" count="228" uniqueCount="114">
  <si>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</si>
  <si>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</si>
  <si>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</si>
  <si>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</si>
  <si>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</si>
  <si>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</si>
  <si>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</si>
  <si>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</si>
  <si>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</si>
  <si>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</si>
  <si>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</si>
  <si>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</si>
  <si>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</si>
  <si>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</si>
  <si>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</si>
  <si>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</si>
  <si>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</si>
  <si>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</si>
  <si>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</si>
  <si>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</si>
  <si>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</si>
  <si>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</si>
  <si>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</si>
  <si>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</si>
  <si>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</si>
  <si>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</si>
  <si>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</si>
  <si>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</si>
  <si>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</si>
  <si>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</si>
  <si>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</si>
  <si>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</si>
  <si>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</si>
  <si>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</si>
  <si>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</si>
  <si>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</si>
  <si>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</si>
  <si>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</si>
  <si>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</si>
  <si>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</si>
  <si>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</si>
  <si>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</si>
  <si>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</si>
  <si>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</si>
  <si>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</si>
  <si>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</si>
  <si>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</si>
  <si>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</si>
  <si>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</si>
  <si>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</si>
  <si>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</si>
  <si>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</si>
  <si>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</si>
  <si>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</si>
  <si>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</si>
  <si>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</si>
  <si>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</si>
  <si>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</si>
  <si>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</si>
  <si>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</si>
  <si>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</si>
  <si>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</si>
  <si>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</si>
  <si>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</si>
  <si>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</si>
  <si>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</si>
  <si>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</si>
  <si>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</si>
  <si>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</si>
  <si>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</si>
  <si>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</si>
  <si>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</si>
  <si>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</si>
  <si>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</si>
  <si>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</si>
  <si>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</si>
  <si>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</si>
  <si>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</si>
  <si>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</si>
  <si>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</si>
  <si>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</si>
  <si>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</si>
  <si>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</si>
  <si>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</si>
  <si>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</si>
  <si>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</si>
  <si>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</si>
  <si>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</si>
  <si>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</si>
  <si>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</si>
  <si>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</si>
  <si>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</si>
  <si>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</si>
  <si>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豊中市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</si>
  <si>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</si>
  <si>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</si>
  <si>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</si>
  <si>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</si>
  <si>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</si>
  <si>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</si>
  <si>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</si>
  <si>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</si>
  <si>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</si>
  <si>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</si>
  <si>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</si>
  <si>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</si>
  <si>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</si>
  <si>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</si>
  <si>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</si>
  <si>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</si>
  <si>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</si>
  <si>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と管路経年化率は、増加傾向にあり、施設の老朽化が進んでいますが、早くから高品質の材料を使用してきたことや、「豊中市水道施設整備計画」に基づき計画的に更新していることから、管路更新率は、管路の健全性を確保できるとする独自の更新基準である1%以上を達成できています。</t>
    <rPh sb="21" eb="23">
      <t>ゾウカ</t>
    </rPh>
    <rPh sb="23" eb="25">
      <t>ケイコウ</t>
    </rPh>
    <rPh sb="44" eb="45">
      <t>ハヤ</t>
    </rPh>
    <rPh sb="48" eb="51">
      <t>コウヒンシツ</t>
    </rPh>
    <rPh sb="52" eb="54">
      <t>ザイリョウ</t>
    </rPh>
    <rPh sb="55" eb="57">
      <t>シヨウ</t>
    </rPh>
    <rPh sb="66" eb="69">
      <t>トヨナカシ</t>
    </rPh>
    <rPh sb="69" eb="71">
      <t>スイドウ</t>
    </rPh>
    <rPh sb="71" eb="73">
      <t>シセツ</t>
    </rPh>
    <rPh sb="73" eb="75">
      <t>セイビ</t>
    </rPh>
    <rPh sb="75" eb="77">
      <t>ケイカク</t>
    </rPh>
    <rPh sb="79" eb="80">
      <t>モト</t>
    </rPh>
    <rPh sb="82" eb="85">
      <t>ケイカクテキ</t>
    </rPh>
    <rPh sb="86" eb="88">
      <t>コウシン</t>
    </rPh>
    <rPh sb="131" eb="133">
      <t>イジョウ</t>
    </rPh>
    <phoneticPr fontId="4"/>
  </si>
  <si>
    <t>　経常収支比率は、有収水量の減少による給水収益の減少に伴い減少傾向ですが、健全経営の水準とされる100％を上回っています。
　流動比率は、100%以上の水準で横ばい傾向にあり、一定の支払能力を維持できています。
　企業債残高対給水収益比率は、過去からの継続的な投資の影響により、類似団体平均値や全国平均と比べて高い値となっています。
　料金回収率は、水需要の減少に伴い、事業に必要な費用を給水収益で賄えているとされる100％を下回っています。
　給水原価は、事務事業の効率化に努める一方で、減価償却費や人件費などの固定費が費用の多くを占めていることもあり、ほぼ横ばいで推移してきました。
　施設利用率は、水需要の減少に伴って減少傾向にあります。
　有収率は、効率的な施設整備や漏水防止対策を進めていることもあり、全国的にみても高い水準にあります。</t>
    <rPh sb="27" eb="28">
      <t>トモナ</t>
    </rPh>
    <rPh sb="29" eb="31">
      <t>ゲンショウ</t>
    </rPh>
    <rPh sb="31" eb="33">
      <t>ケイコウ</t>
    </rPh>
    <rPh sb="76" eb="78">
      <t>スイジュン</t>
    </rPh>
    <rPh sb="79" eb="80">
      <t>ヨコ</t>
    </rPh>
    <rPh sb="88" eb="90">
      <t>イッテイ</t>
    </rPh>
    <rPh sb="96" eb="98">
      <t>イジ</t>
    </rPh>
    <phoneticPr fontId="4"/>
  </si>
  <si>
    <t>　これらの指標からは、料金水準や企業債残高、管路の老朽化について課題があると示唆されました。
　指標を活用することで、経年による比較や、類似団体との比較が可能となりますが、明確な水準が無いものもあるため、平成29年度に、本市として経営戦略の要素を盛り込んだ「第2次とよなか水未来構想（計画期間：平成30年度～令和9年度）」を策定し、計画期間内において、流動比率100％以上、料金回収率100％以上を目標水準として設定するとともに、資金などについての指標を設定し、適正な料金水準等を検討しています。
　管路の老朽化への対策については、「豊中市水道施設整備計画」において、独自の更新基準年数を設定しており、管路更新率1％以上を維持することで対応可能と見込んでいます。
  現在の経営状況の改善を図りつつ、計画的な施設更新を行っていきます。</t>
    <rPh sb="11" eb="13">
      <t>リョウキン</t>
    </rPh>
    <rPh sb="13" eb="15">
      <t>スイジュン</t>
    </rPh>
    <rPh sb="224" eb="226">
      <t>シヒョウ</t>
    </rPh>
    <rPh sb="227" eb="229">
      <t>セッテイ</t>
    </rPh>
    <rPh sb="342" eb="344">
      <t>カイゼン</t>
    </rPh>
    <rPh sb="345" eb="34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</si>
</sst>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1.06</c:v>
                </c:pt>
                <c:pt idx="1">
                  <c:v>1.03</c:v>
                </c:pt>
                <c:pt idx="2">
                  <c:v>1.0900000000000001</c:v>
                </c:pt>
                <c:pt idx="3">
                  <c:v>1.0900000000000001</c:v>
                </c:pt>
                <c:pt idx="4">
                  <c:v>1.1000000000000001</c:v>
                </c:pt>
              </c:numCache>
            </c:numRef>
          </c:val>
          <c:extLst>
            <c:ext xmlns:c16="http://schemas.microsoft.com/office/drawing/2014/chart" uri="{C3380CC4-5D6E-409C-BE32-E72D297353CC}">
              <c16:uniqueId val="{00000000-B9CF-4BED-860A-1C6D578F4D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B9CF-4BED-860A-1C6D578F4D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55.16</c:v>
                </c:pt>
                <c:pt idx="1">
                  <c:v>54.73</c:v>
                </c:pt>
                <c:pt idx="2">
                  <c:v>55.7</c:v>
                </c:pt>
                <c:pt idx="3">
                  <c:v>54.83</c:v>
                </c:pt>
                <c:pt idx="4">
                  <c:v>53.97</c:v>
                </c:pt>
              </c:numCache>
            </c:numRef>
          </c:val>
          <c:extLst>
            <c:ext xmlns:c16="http://schemas.microsoft.com/office/drawing/2014/chart" uri="{C3380CC4-5D6E-409C-BE32-E72D297353CC}">
              <c16:uniqueId val="{00000000-1F16-4CF7-A4CD-ABAC8563EE4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1F16-4CF7-A4CD-ABAC8563EE4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96.77</c:v>
                </c:pt>
                <c:pt idx="1">
                  <c:v>97.21</c:v>
                </c:pt>
                <c:pt idx="2">
                  <c:v>97.76</c:v>
                </c:pt>
                <c:pt idx="3">
                  <c:v>98.25</c:v>
                </c:pt>
                <c:pt idx="4">
                  <c:v>98.21</c:v>
                </c:pt>
              </c:numCache>
            </c:numRef>
          </c:val>
          <c:extLst>
            <c:ext xmlns:c16="http://schemas.microsoft.com/office/drawing/2014/chart" uri="{C3380CC4-5D6E-409C-BE32-E72D297353CC}">
              <c16:uniqueId val="{00000000-4403-408F-A0C7-5F37FCD6E0C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4403-408F-A0C7-5F37FCD6E0C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109.5</c:v>
                </c:pt>
                <c:pt idx="1">
                  <c:v>109.1</c:v>
                </c:pt>
                <c:pt idx="2">
                  <c:v>111.03</c:v>
                </c:pt>
                <c:pt idx="3">
                  <c:v>106.83</c:v>
                </c:pt>
                <c:pt idx="4">
                  <c:v>106.62</c:v>
                </c:pt>
              </c:numCache>
            </c:numRef>
          </c:val>
          <c:extLst>
            <c:ext xmlns:c16="http://schemas.microsoft.com/office/drawing/2014/chart" uri="{C3380CC4-5D6E-409C-BE32-E72D297353CC}">
              <c16:uniqueId val="{00000000-8738-4D97-B79C-148FF4EE355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8738-4D97-B79C-148FF4EE355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50.56</c:v>
                </c:pt>
                <c:pt idx="1">
                  <c:v>50.72</c:v>
                </c:pt>
                <c:pt idx="2">
                  <c:v>51.37</c:v>
                </c:pt>
                <c:pt idx="3">
                  <c:v>51.69</c:v>
                </c:pt>
                <c:pt idx="4">
                  <c:v>52.24</c:v>
                </c:pt>
              </c:numCache>
            </c:numRef>
          </c:val>
          <c:extLst>
            <c:ext xmlns:c16="http://schemas.microsoft.com/office/drawing/2014/chart" uri="{C3380CC4-5D6E-409C-BE32-E72D297353CC}">
              <c16:uniqueId val="{00000000-8596-413B-A2F7-A080758EB4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8596-413B-A2F7-A080758EB4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25.94</c:v>
                </c:pt>
                <c:pt idx="1">
                  <c:v>26.69</c:v>
                </c:pt>
                <c:pt idx="2">
                  <c:v>27.2</c:v>
                </c:pt>
                <c:pt idx="3">
                  <c:v>27.72</c:v>
                </c:pt>
                <c:pt idx="4">
                  <c:v>28.15</c:v>
                </c:pt>
              </c:numCache>
            </c:numRef>
          </c:val>
          <c:extLst>
            <c:ext xmlns:c16="http://schemas.microsoft.com/office/drawing/2014/chart" uri="{C3380CC4-5D6E-409C-BE32-E72D297353CC}">
              <c16:uniqueId val="{00000000-EA57-4A18-8D30-A6FA543B2F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EA57-4A18-8D30-A6FA543B2F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4A-4D11-B4DC-4411060763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24A-4D11-B4DC-4411060763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152.13</c:v>
                </c:pt>
                <c:pt idx="1">
                  <c:v>160.55000000000001</c:v>
                </c:pt>
                <c:pt idx="2">
                  <c:v>161</c:v>
                </c:pt>
                <c:pt idx="3">
                  <c:v>169.08</c:v>
                </c:pt>
                <c:pt idx="4">
                  <c:v>160.55000000000001</c:v>
                </c:pt>
              </c:numCache>
            </c:numRef>
          </c:val>
          <c:extLst>
            <c:ext xmlns:c16="http://schemas.microsoft.com/office/drawing/2014/chart" uri="{C3380CC4-5D6E-409C-BE32-E72D297353CC}">
              <c16:uniqueId val="{00000000-FA6B-4D68-8684-AA7B4F8A4C4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FA6B-4D68-8684-AA7B4F8A4C4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337.86</c:v>
                </c:pt>
                <c:pt idx="1">
                  <c:v>339.96</c:v>
                </c:pt>
                <c:pt idx="2">
                  <c:v>340.31</c:v>
                </c:pt>
                <c:pt idx="3">
                  <c:v>340.48</c:v>
                </c:pt>
                <c:pt idx="4">
                  <c:v>343.17</c:v>
                </c:pt>
              </c:numCache>
            </c:numRef>
          </c:val>
          <c:extLst>
            <c:ext xmlns:c16="http://schemas.microsoft.com/office/drawing/2014/chart" uri="{C3380CC4-5D6E-409C-BE32-E72D297353CC}">
              <c16:uniqueId val="{00000000-B778-4B39-8102-9D2FCD2A00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B778-4B39-8102-9D2FCD2A00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99.42</c:v>
                </c:pt>
                <c:pt idx="1">
                  <c:v>99.65</c:v>
                </c:pt>
                <c:pt idx="2">
                  <c:v>101.93</c:v>
                </c:pt>
                <c:pt idx="3">
                  <c:v>97.42</c:v>
                </c:pt>
                <c:pt idx="4">
                  <c:v>96.92</c:v>
                </c:pt>
              </c:numCache>
            </c:numRef>
          </c:val>
          <c:extLst>
            <c:ext xmlns:c16="http://schemas.microsoft.com/office/drawing/2014/chart" uri="{C3380CC4-5D6E-409C-BE32-E72D297353CC}">
              <c16:uniqueId val="{00000000-0588-48C8-8527-1AA877486B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0588-48C8-8527-1AA877486B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162.03</c:v>
                </c:pt>
                <c:pt idx="1">
                  <c:v>161.09</c:v>
                </c:pt>
                <c:pt idx="2">
                  <c:v>153.57</c:v>
                </c:pt>
                <c:pt idx="3">
                  <c:v>160.24</c:v>
                </c:pt>
                <c:pt idx="4">
                  <c:v>161.35</c:v>
                </c:pt>
              </c:numCache>
            </c:numRef>
          </c:val>
          <c:extLst>
            <c:ext xmlns:c16="http://schemas.microsoft.com/office/drawing/2014/chart" uri="{C3380CC4-5D6E-409C-BE32-E72D297353CC}">
              <c16:uniqueId val="{00000000-ED68-4490-A572-EB4DDA1063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ED68-4490-A572-EB4DDA1063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47"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3320312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大阪府　豊中市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407695</v>
      </c>
      <c r="AM8" s="45"/>
      <c r="AN8" s="45"/>
      <c r="AO8" s="45"/>
      <c r="AP8" s="45"/>
      <c r="AQ8" s="45"/>
      <c r="AR8" s="45"/>
      <c r="AS8" s="45"/>
      <c r="AT8" s="46">
        <f>データ!$S$6</f>
        <v>36.39</v>
      </c>
      <c r="AU8" s="47"/>
      <c r="AV8" s="47"/>
      <c r="AW8" s="47"/>
      <c r="AX8" s="47"/>
      <c r="AY8" s="47"/>
      <c r="AZ8" s="47"/>
      <c r="BA8" s="47"/>
      <c r="BB8" s="48">
        <f>データ!$T$6</f>
        <v>11203.49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47.04</v>
      </c>
      <c r="J10" s="47"/>
      <c r="K10" s="47"/>
      <c r="L10" s="47"/>
      <c r="M10" s="47"/>
      <c r="N10" s="47"/>
      <c r="O10" s="81"/>
      <c r="P10" s="48">
        <f>データ!$P$6</f>
        <v>100</v>
      </c>
      <c r="Q10" s="48"/>
      <c r="R10" s="48"/>
      <c r="S10" s="48"/>
      <c r="T10" s="48"/>
      <c r="U10" s="48"/>
      <c r="V10" s="48"/>
      <c r="W10" s="45">
        <f>データ!$Q$6</f>
        <v>2497</v>
      </c>
      <c r="X10" s="45"/>
      <c r="Y10" s="45"/>
      <c r="Z10" s="45"/>
      <c r="AA10" s="45"/>
      <c r="AB10" s="45"/>
      <c r="AC10" s="45"/>
      <c r="AD10" s="2"/>
      <c r="AE10" s="2"/>
      <c r="AF10" s="2"/>
      <c r="AG10" s="2"/>
      <c r="AH10" s="2"/>
      <c r="AI10" s="2"/>
      <c r="AJ10" s="2"/>
      <c r="AK10" s="2"/>
      <c r="AL10" s="45">
        <f>データ!$U$6</f>
        <v>406924</v>
      </c>
      <c r="AM10" s="45"/>
      <c r="AN10" s="45"/>
      <c r="AO10" s="45"/>
      <c r="AP10" s="45"/>
      <c r="AQ10" s="45"/>
      <c r="AR10" s="45"/>
      <c r="AS10" s="45"/>
      <c r="AT10" s="46">
        <f>データ!$V$6</f>
        <v>36.6</v>
      </c>
      <c r="AU10" s="47"/>
      <c r="AV10" s="47"/>
      <c r="AW10" s="47"/>
      <c r="AX10" s="47"/>
      <c r="AY10" s="47"/>
      <c r="AZ10" s="47"/>
      <c r="BA10" s="47"/>
      <c r="BB10" s="48">
        <f>データ!$W$6</f>
        <v>11118.14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2" t="s">
        <v>26</v>
      </c>
      <c r="BM45" s="83"/>
      <c r="BN45" s="83"/>
      <c r="BO45" s="83"/>
      <c r="BP45" s="83"/>
      <c r="BQ45" s="83"/>
      <c r="BR45" s="83"/>
      <c r="BS45" s="83"/>
      <c r="BT45" s="83"/>
      <c r="BU45" s="83"/>
      <c r="BV45" s="83"/>
      <c r="BW45" s="83"/>
      <c r="BX45" s="83"/>
      <c r="BY45" s="83"/>
      <c r="BZ45" s="8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5"/>
      <c r="BM46" s="86"/>
      <c r="BN46" s="86"/>
      <c r="BO46" s="86"/>
      <c r="BP46" s="86"/>
      <c r="BQ46" s="86"/>
      <c r="BR46" s="86"/>
      <c r="BS46" s="86"/>
      <c r="BT46" s="86"/>
      <c r="BU46" s="86"/>
      <c r="BV46" s="86"/>
      <c r="BW46" s="86"/>
      <c r="BX46" s="86"/>
      <c r="BY46" s="86"/>
      <c r="BZ46" s="8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2" t="s">
        <v>28</v>
      </c>
      <c r="BM64" s="83"/>
      <c r="BN64" s="83"/>
      <c r="BO64" s="83"/>
      <c r="BP64" s="83"/>
      <c r="BQ64" s="83"/>
      <c r="BR64" s="83"/>
      <c r="BS64" s="83"/>
      <c r="BT64" s="83"/>
      <c r="BU64" s="83"/>
      <c r="BV64" s="83"/>
      <c r="BW64" s="83"/>
      <c r="BX64" s="83"/>
      <c r="BY64" s="83"/>
      <c r="BZ64" s="8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5"/>
      <c r="BM65" s="86"/>
      <c r="BN65" s="86"/>
      <c r="BO65" s="86"/>
      <c r="BP65" s="86"/>
      <c r="BQ65" s="86"/>
      <c r="BR65" s="86"/>
      <c r="BS65" s="86"/>
      <c r="BT65" s="86"/>
      <c r="BU65" s="86"/>
      <c r="BV65" s="86"/>
      <c r="BW65" s="86"/>
      <c r="BX65" s="86"/>
      <c r="BY65" s="86"/>
      <c r="BZ65" s="8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s3iy5nTyZA6cmqATypIwdiNUHAt1O/IWXufSNJ6I6053cJa9cpR95h0E+Muf6RG4L9OCIk2+4SNwPa5R5ZMIA==" saltValue="yz3AlmkcG98ePicGQLdEQ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272035</v>
      </c>
      <c r="D6" s="20">
        <f t="shared" si="3"/>
        <v>46</v>
      </c>
      <c r="E6" s="20">
        <f t="shared" si="3"/>
        <v>1</v>
      </c>
      <c r="F6" s="20">
        <f t="shared" si="3"/>
        <v>0</v>
      </c>
      <c r="G6" s="20">
        <f t="shared" si="3"/>
        <v>1</v>
      </c>
      <c r="H6" s="20" t="str">
        <f t="shared" si="3"/>
        <v>大阪府　豊中市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47.04</v>
      </c>
      <c r="P6" s="21">
        <f t="shared" si="3"/>
        <v>100</v>
      </c>
      <c r="Q6" s="21">
        <f t="shared" si="3"/>
        <v>2497</v>
      </c>
      <c r="R6" s="21">
        <f t="shared" si="3"/>
        <v>407695</v>
      </c>
      <c r="S6" s="21">
        <f t="shared" si="3"/>
        <v>36.39</v>
      </c>
      <c r="T6" s="21">
        <f t="shared" si="3"/>
        <v>11203.49</v>
      </c>
      <c r="U6" s="21">
        <f t="shared" si="3"/>
        <v>406924</v>
      </c>
      <c r="V6" s="21">
        <f t="shared" si="3"/>
        <v>36.6</v>
      </c>
      <c r="W6" s="21">
        <f t="shared" si="3"/>
        <v>11118.14</v>
      </c>
      <c r="X6" s="22">
        <f>IF(X7="",NA(),X7)</f>
        <v>109.5</v>
      </c>
      <c r="Y6" s="22">
        <f t="shared" ref="Y6:AG6" si="4">IF(Y7="",NA(),Y7)</f>
        <v>109.1</v>
      </c>
      <c r="Z6" s="22">
        <f t="shared" si="4"/>
        <v>111.03</v>
      </c>
      <c r="AA6" s="22">
        <f t="shared" si="4"/>
        <v>106.83</v>
      </c>
      <c r="AB6" s="22">
        <f t="shared" si="4"/>
        <v>106.62</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152.13</v>
      </c>
      <c r="AU6" s="22">
        <f t="shared" ref="AU6:BC6" si="6">IF(AU7="",NA(),AU7)</f>
        <v>160.55000000000001</v>
      </c>
      <c r="AV6" s="22">
        <f t="shared" si="6"/>
        <v>161</v>
      </c>
      <c r="AW6" s="22">
        <f t="shared" si="6"/>
        <v>169.08</v>
      </c>
      <c r="AX6" s="22">
        <f t="shared" si="6"/>
        <v>160.55000000000001</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337.86</v>
      </c>
      <c r="BF6" s="22">
        <f t="shared" ref="BF6:BN6" si="7">IF(BF7="",NA(),BF7)</f>
        <v>339.96</v>
      </c>
      <c r="BG6" s="22">
        <f t="shared" si="7"/>
        <v>340.31</v>
      </c>
      <c r="BH6" s="22">
        <f t="shared" si="7"/>
        <v>340.48</v>
      </c>
      <c r="BI6" s="22">
        <f t="shared" si="7"/>
        <v>343.17</v>
      </c>
      <c r="BJ6" s="22">
        <f t="shared" si="7"/>
        <v>255.12</v>
      </c>
      <c r="BK6" s="22">
        <f t="shared" si="7"/>
        <v>254.19</v>
      </c>
      <c r="BL6" s="22">
        <f t="shared" si="7"/>
        <v>259.56</v>
      </c>
      <c r="BM6" s="22">
        <f t="shared" si="7"/>
        <v>248.92</v>
      </c>
      <c r="BN6" s="22">
        <f t="shared" si="7"/>
        <v>251.26</v>
      </c>
      <c r="BO6" s="21" t="str">
        <f>IF(BO7="","",IF(BO7="-","【-】","【"&amp;SUBSTITUTE(TEXT(BO7,"#,##0.00"),"-","△")&amp;"】"))</f>
        <v>【268.07】</v>
      </c>
      <c r="BP6" s="22">
        <f>IF(BP7="",NA(),BP7)</f>
        <v>99.42</v>
      </c>
      <c r="BQ6" s="22">
        <f t="shared" ref="BQ6:BY6" si="8">IF(BQ7="",NA(),BQ7)</f>
        <v>99.65</v>
      </c>
      <c r="BR6" s="22">
        <f t="shared" si="8"/>
        <v>101.93</v>
      </c>
      <c r="BS6" s="22">
        <f t="shared" si="8"/>
        <v>97.42</v>
      </c>
      <c r="BT6" s="22">
        <f t="shared" si="8"/>
        <v>96.92</v>
      </c>
      <c r="BU6" s="22">
        <f t="shared" si="8"/>
        <v>109.12</v>
      </c>
      <c r="BV6" s="22">
        <f t="shared" si="8"/>
        <v>107.42</v>
      </c>
      <c r="BW6" s="22">
        <f t="shared" si="8"/>
        <v>105.07</v>
      </c>
      <c r="BX6" s="22">
        <f t="shared" si="8"/>
        <v>107.54</v>
      </c>
      <c r="BY6" s="22">
        <f t="shared" si="8"/>
        <v>101.93</v>
      </c>
      <c r="BZ6" s="21" t="str">
        <f>IF(BZ7="","",IF(BZ7="-","【-】","【"&amp;SUBSTITUTE(TEXT(BZ7,"#,##0.00"),"-","△")&amp;"】"))</f>
        <v>【97.47】</v>
      </c>
      <c r="CA6" s="22">
        <f>IF(CA7="",NA(),CA7)</f>
        <v>162.03</v>
      </c>
      <c r="CB6" s="22">
        <f t="shared" ref="CB6:CJ6" si="9">IF(CB7="",NA(),CB7)</f>
        <v>161.09</v>
      </c>
      <c r="CC6" s="22">
        <f t="shared" si="9"/>
        <v>153.57</v>
      </c>
      <c r="CD6" s="22">
        <f t="shared" si="9"/>
        <v>160.24</v>
      </c>
      <c r="CE6" s="22">
        <f t="shared" si="9"/>
        <v>161.35</v>
      </c>
      <c r="CF6" s="22">
        <f t="shared" si="9"/>
        <v>153.88</v>
      </c>
      <c r="CG6" s="22">
        <f t="shared" si="9"/>
        <v>157.19</v>
      </c>
      <c r="CH6" s="22">
        <f t="shared" si="9"/>
        <v>153.71</v>
      </c>
      <c r="CI6" s="22">
        <f t="shared" si="9"/>
        <v>155.9</v>
      </c>
      <c r="CJ6" s="22">
        <f t="shared" si="9"/>
        <v>162.47</v>
      </c>
      <c r="CK6" s="21" t="str">
        <f>IF(CK7="","",IF(CK7="-","【-】","【"&amp;SUBSTITUTE(TEXT(CK7,"#,##0.00"),"-","△")&amp;"】"))</f>
        <v>【174.75】</v>
      </c>
      <c r="CL6" s="22">
        <f>IF(CL7="",NA(),CL7)</f>
        <v>55.16</v>
      </c>
      <c r="CM6" s="22">
        <f t="shared" ref="CM6:CU6" si="10">IF(CM7="",NA(),CM7)</f>
        <v>54.73</v>
      </c>
      <c r="CN6" s="22">
        <f t="shared" si="10"/>
        <v>55.7</v>
      </c>
      <c r="CO6" s="22">
        <f t="shared" si="10"/>
        <v>54.83</v>
      </c>
      <c r="CP6" s="22">
        <f t="shared" si="10"/>
        <v>53.97</v>
      </c>
      <c r="CQ6" s="22">
        <f t="shared" si="10"/>
        <v>63.53</v>
      </c>
      <c r="CR6" s="22">
        <f t="shared" si="10"/>
        <v>63.16</v>
      </c>
      <c r="CS6" s="22">
        <f t="shared" si="10"/>
        <v>64.41</v>
      </c>
      <c r="CT6" s="22">
        <f t="shared" si="10"/>
        <v>64.11</v>
      </c>
      <c r="CU6" s="22">
        <f t="shared" si="10"/>
        <v>63.81</v>
      </c>
      <c r="CV6" s="21" t="str">
        <f>IF(CV7="","",IF(CV7="-","【-】","【"&amp;SUBSTITUTE(TEXT(CV7,"#,##0.00"),"-","△")&amp;"】"))</f>
        <v>【59.97】</v>
      </c>
      <c r="CW6" s="22">
        <f>IF(CW7="",NA(),CW7)</f>
        <v>96.77</v>
      </c>
      <c r="CX6" s="22">
        <f t="shared" ref="CX6:DF6" si="11">IF(CX7="",NA(),CX7)</f>
        <v>97.21</v>
      </c>
      <c r="CY6" s="22">
        <f t="shared" si="11"/>
        <v>97.76</v>
      </c>
      <c r="CZ6" s="22">
        <f t="shared" si="11"/>
        <v>98.25</v>
      </c>
      <c r="DA6" s="22">
        <f t="shared" si="11"/>
        <v>98.21</v>
      </c>
      <c r="DB6" s="22">
        <f t="shared" si="11"/>
        <v>91.58</v>
      </c>
      <c r="DC6" s="22">
        <f t="shared" si="11"/>
        <v>91.48</v>
      </c>
      <c r="DD6" s="22">
        <f t="shared" si="11"/>
        <v>91.64</v>
      </c>
      <c r="DE6" s="22">
        <f t="shared" si="11"/>
        <v>92.09</v>
      </c>
      <c r="DF6" s="22">
        <f t="shared" si="11"/>
        <v>91.76</v>
      </c>
      <c r="DG6" s="21" t="str">
        <f>IF(DG7="","",IF(DG7="-","【-】","【"&amp;SUBSTITUTE(TEXT(DG7,"#,##0.00"),"-","△")&amp;"】"))</f>
        <v>【89.76】</v>
      </c>
      <c r="DH6" s="22">
        <f>IF(DH7="",NA(),DH7)</f>
        <v>50.56</v>
      </c>
      <c r="DI6" s="22">
        <f t="shared" ref="DI6:DQ6" si="12">IF(DI7="",NA(),DI7)</f>
        <v>50.72</v>
      </c>
      <c r="DJ6" s="22">
        <f t="shared" si="12"/>
        <v>51.37</v>
      </c>
      <c r="DK6" s="22">
        <f t="shared" si="12"/>
        <v>51.69</v>
      </c>
      <c r="DL6" s="22">
        <f t="shared" si="12"/>
        <v>52.24</v>
      </c>
      <c r="DM6" s="22">
        <f t="shared" si="12"/>
        <v>50.41</v>
      </c>
      <c r="DN6" s="22">
        <f t="shared" si="12"/>
        <v>51.13</v>
      </c>
      <c r="DO6" s="22">
        <f t="shared" si="12"/>
        <v>51.62</v>
      </c>
      <c r="DP6" s="22">
        <f t="shared" si="12"/>
        <v>52.16</v>
      </c>
      <c r="DQ6" s="22">
        <f t="shared" si="12"/>
        <v>52.59</v>
      </c>
      <c r="DR6" s="21" t="str">
        <f>IF(DR7="","",IF(DR7="-","【-】","【"&amp;SUBSTITUTE(TEXT(DR7,"#,##0.00"),"-","△")&amp;"】"))</f>
        <v>【51.51】</v>
      </c>
      <c r="DS6" s="22">
        <f>IF(DS7="",NA(),DS7)</f>
        <v>25.94</v>
      </c>
      <c r="DT6" s="22">
        <f t="shared" ref="DT6:EB6" si="13">IF(DT7="",NA(),DT7)</f>
        <v>26.69</v>
      </c>
      <c r="DU6" s="22">
        <f t="shared" si="13"/>
        <v>27.2</v>
      </c>
      <c r="DV6" s="22">
        <f t="shared" si="13"/>
        <v>27.72</v>
      </c>
      <c r="DW6" s="22">
        <f t="shared" si="13"/>
        <v>28.15</v>
      </c>
      <c r="DX6" s="22">
        <f t="shared" si="13"/>
        <v>20.36</v>
      </c>
      <c r="DY6" s="22">
        <f t="shared" si="13"/>
        <v>22.41</v>
      </c>
      <c r="DZ6" s="22">
        <f t="shared" si="13"/>
        <v>23.68</v>
      </c>
      <c r="EA6" s="22">
        <f t="shared" si="13"/>
        <v>25.76</v>
      </c>
      <c r="EB6" s="22">
        <f t="shared" si="13"/>
        <v>27.51</v>
      </c>
      <c r="EC6" s="21" t="str">
        <f>IF(EC7="","",IF(EC7="-","【-】","【"&amp;SUBSTITUTE(TEXT(EC7,"#,##0.00"),"-","△")&amp;"】"))</f>
        <v>【23.75】</v>
      </c>
      <c r="ED6" s="22">
        <f>IF(ED7="",NA(),ED7)</f>
        <v>1.06</v>
      </c>
      <c r="EE6" s="22">
        <f t="shared" ref="EE6:EM6" si="14">IF(EE7="",NA(),EE7)</f>
        <v>1.03</v>
      </c>
      <c r="EF6" s="22">
        <f t="shared" si="14"/>
        <v>1.0900000000000001</v>
      </c>
      <c r="EG6" s="22">
        <f t="shared" si="14"/>
        <v>1.0900000000000001</v>
      </c>
      <c r="EH6" s="22">
        <f t="shared" si="14"/>
        <v>1.1000000000000001</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2">
      <c r="A7" s="15"/>
      <c r="B7" s="24">
        <v>2022</v>
      </c>
      <c r="C7" s="24">
        <v>272035</v>
      </c>
      <c r="D7" s="24">
        <v>46</v>
      </c>
      <c r="E7" s="24">
        <v>1</v>
      </c>
      <c r="F7" s="24">
        <v>0</v>
      </c>
      <c r="G7" s="24">
        <v>1</v>
      </c>
      <c r="H7" s="24" t="s">
        <v>93</v>
      </c>
      <c r="I7" s="24" t="s">
        <v>94</v>
      </c>
      <c r="J7" s="24" t="s">
        <v>95</v>
      </c>
      <c r="K7" s="24" t="s">
        <v>96</v>
      </c>
      <c r="L7" s="24" t="s">
        <v>97</v>
      </c>
      <c r="M7" s="24" t="s">
        <v>98</v>
      </c>
      <c r="N7" s="25" t="s">
        <v>99</v>
      </c>
      <c r="O7" s="25">
        <v>47.04</v>
      </c>
      <c r="P7" s="25">
        <v>100</v>
      </c>
      <c r="Q7" s="25">
        <v>2497</v>
      </c>
      <c r="R7" s="25">
        <v>407695</v>
      </c>
      <c r="S7" s="25">
        <v>36.39</v>
      </c>
      <c r="T7" s="25">
        <v>11203.49</v>
      </c>
      <c r="U7" s="25">
        <v>406924</v>
      </c>
      <c r="V7" s="25">
        <v>36.6</v>
      </c>
      <c r="W7" s="25">
        <v>11118.14</v>
      </c>
      <c r="X7" s="25">
        <v>109.5</v>
      </c>
      <c r="Y7" s="25">
        <v>109.1</v>
      </c>
      <c r="Z7" s="25">
        <v>111.03</v>
      </c>
      <c r="AA7" s="25">
        <v>106.83</v>
      </c>
      <c r="AB7" s="25">
        <v>106.62</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152.13</v>
      </c>
      <c r="AU7" s="25">
        <v>160.55000000000001</v>
      </c>
      <c r="AV7" s="25">
        <v>161</v>
      </c>
      <c r="AW7" s="25">
        <v>169.08</v>
      </c>
      <c r="AX7" s="25">
        <v>160.55000000000001</v>
      </c>
      <c r="AY7" s="25">
        <v>258.22000000000003</v>
      </c>
      <c r="AZ7" s="25">
        <v>250.03</v>
      </c>
      <c r="BA7" s="25">
        <v>239.45</v>
      </c>
      <c r="BB7" s="25">
        <v>246.01</v>
      </c>
      <c r="BC7" s="25">
        <v>228.89</v>
      </c>
      <c r="BD7" s="25">
        <v>252.29</v>
      </c>
      <c r="BE7" s="25">
        <v>337.86</v>
      </c>
      <c r="BF7" s="25">
        <v>339.96</v>
      </c>
      <c r="BG7" s="25">
        <v>340.31</v>
      </c>
      <c r="BH7" s="25">
        <v>340.48</v>
      </c>
      <c r="BI7" s="25">
        <v>343.17</v>
      </c>
      <c r="BJ7" s="25">
        <v>255.12</v>
      </c>
      <c r="BK7" s="25">
        <v>254.19</v>
      </c>
      <c r="BL7" s="25">
        <v>259.56</v>
      </c>
      <c r="BM7" s="25">
        <v>248.92</v>
      </c>
      <c r="BN7" s="25">
        <v>251.26</v>
      </c>
      <c r="BO7" s="25">
        <v>268.07</v>
      </c>
      <c r="BP7" s="25">
        <v>99.42</v>
      </c>
      <c r="BQ7" s="25">
        <v>99.65</v>
      </c>
      <c r="BR7" s="25">
        <v>101.93</v>
      </c>
      <c r="BS7" s="25">
        <v>97.42</v>
      </c>
      <c r="BT7" s="25">
        <v>96.92</v>
      </c>
      <c r="BU7" s="25">
        <v>109.12</v>
      </c>
      <c r="BV7" s="25">
        <v>107.42</v>
      </c>
      <c r="BW7" s="25">
        <v>105.07</v>
      </c>
      <c r="BX7" s="25">
        <v>107.54</v>
      </c>
      <c r="BY7" s="25">
        <v>101.93</v>
      </c>
      <c r="BZ7" s="25">
        <v>97.47</v>
      </c>
      <c r="CA7" s="25">
        <v>162.03</v>
      </c>
      <c r="CB7" s="25">
        <v>161.09</v>
      </c>
      <c r="CC7" s="25">
        <v>153.57</v>
      </c>
      <c r="CD7" s="25">
        <v>160.24</v>
      </c>
      <c r="CE7" s="25">
        <v>161.35</v>
      </c>
      <c r="CF7" s="25">
        <v>153.88</v>
      </c>
      <c r="CG7" s="25">
        <v>157.19</v>
      </c>
      <c r="CH7" s="25">
        <v>153.71</v>
      </c>
      <c r="CI7" s="25">
        <v>155.9</v>
      </c>
      <c r="CJ7" s="25">
        <v>162.47</v>
      </c>
      <c r="CK7" s="25">
        <v>174.75</v>
      </c>
      <c r="CL7" s="25">
        <v>55.16</v>
      </c>
      <c r="CM7" s="25">
        <v>54.73</v>
      </c>
      <c r="CN7" s="25">
        <v>55.7</v>
      </c>
      <c r="CO7" s="25">
        <v>54.83</v>
      </c>
      <c r="CP7" s="25">
        <v>53.97</v>
      </c>
      <c r="CQ7" s="25">
        <v>63.53</v>
      </c>
      <c r="CR7" s="25">
        <v>63.16</v>
      </c>
      <c r="CS7" s="25">
        <v>64.41</v>
      </c>
      <c r="CT7" s="25">
        <v>64.11</v>
      </c>
      <c r="CU7" s="25">
        <v>63.81</v>
      </c>
      <c r="CV7" s="25">
        <v>59.97</v>
      </c>
      <c r="CW7" s="25">
        <v>96.77</v>
      </c>
      <c r="CX7" s="25">
        <v>97.21</v>
      </c>
      <c r="CY7" s="25">
        <v>97.76</v>
      </c>
      <c r="CZ7" s="25">
        <v>98.25</v>
      </c>
      <c r="DA7" s="25">
        <v>98.21</v>
      </c>
      <c r="DB7" s="25">
        <v>91.58</v>
      </c>
      <c r="DC7" s="25">
        <v>91.48</v>
      </c>
      <c r="DD7" s="25">
        <v>91.64</v>
      </c>
      <c r="DE7" s="25">
        <v>92.09</v>
      </c>
      <c r="DF7" s="25">
        <v>91.76</v>
      </c>
      <c r="DG7" s="25">
        <v>89.76</v>
      </c>
      <c r="DH7" s="25">
        <v>50.56</v>
      </c>
      <c r="DI7" s="25">
        <v>50.72</v>
      </c>
      <c r="DJ7" s="25">
        <v>51.37</v>
      </c>
      <c r="DK7" s="25">
        <v>51.69</v>
      </c>
      <c r="DL7" s="25">
        <v>52.24</v>
      </c>
      <c r="DM7" s="25">
        <v>50.41</v>
      </c>
      <c r="DN7" s="25">
        <v>51.13</v>
      </c>
      <c r="DO7" s="25">
        <v>51.62</v>
      </c>
      <c r="DP7" s="25">
        <v>52.16</v>
      </c>
      <c r="DQ7" s="25">
        <v>52.59</v>
      </c>
      <c r="DR7" s="25">
        <v>51.51</v>
      </c>
      <c r="DS7" s="25">
        <v>25.94</v>
      </c>
      <c r="DT7" s="25">
        <v>26.69</v>
      </c>
      <c r="DU7" s="25">
        <v>27.2</v>
      </c>
      <c r="DV7" s="25">
        <v>27.72</v>
      </c>
      <c r="DW7" s="25">
        <v>28.15</v>
      </c>
      <c r="DX7" s="25">
        <v>20.36</v>
      </c>
      <c r="DY7" s="25">
        <v>22.41</v>
      </c>
      <c r="DZ7" s="25">
        <v>23.68</v>
      </c>
      <c r="EA7" s="25">
        <v>25.76</v>
      </c>
      <c r="EB7" s="25">
        <v>27.51</v>
      </c>
      <c r="EC7" s="25">
        <v>23.75</v>
      </c>
      <c r="ED7" s="25">
        <v>1.06</v>
      </c>
      <c r="EE7" s="25">
        <v>1.03</v>
      </c>
      <c r="EF7" s="25">
        <v>1.0900000000000001</v>
      </c>
      <c r="EG7" s="25">
        <v>1.0900000000000001</v>
      </c>
      <c r="EH7" s="25">
        <v>1.1000000000000001</v>
      </c>
      <c r="EI7" s="25">
        <v>0.75</v>
      </c>
      <c r="EJ7" s="25">
        <v>0.73</v>
      </c>
      <c r="EK7" s="25">
        <v>0.79</v>
      </c>
      <c r="EL7" s="25">
        <v>0.75</v>
      </c>
      <c r="EM7" s="25">
        <v>0.78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cp:lastPrinted>2024-02-21T05:16:48Z</cp:lastPrinted>
  <dcterms:modified xsi:type="dcterms:W3CDTF">2024-02-27T03:06:47Z</dcterms:modified>
</cp:coreProperties>
</file>