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2EC53A19-9AA5-43C4-92CC-C78F3B5137D0}" xr6:coauthVersionLast="47" xr6:coauthVersionMax="47" xr10:uidLastSave="{00000000-0000-0000-0000-000000000000}"/>
  <workbookProtection workbookAlgorithmName="SHA-512" workbookHashValue="r4q3c/xAIGy08MIKhgYRbYkwv/p5395tNm00Skp+wgAfTGhwq4H7BmaYeNVvwPUxNM+KY1p9mIUVfqaAixSRLw==" workbookSaltValue="38zu7TgOKtlulwwJegXfc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Q6" i="5"/>
  <c r="P6" i="5"/>
  <c r="P10" i="4" s="1"/>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L10" i="4"/>
  <c r="AD10" i="4"/>
  <c r="W10" i="4"/>
  <c r="I10" i="4"/>
  <c r="BB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<sst xmlns="http://schemas.openxmlformats.org/spreadsheetml/2006/main" count="231" uniqueCount="117">
  <si>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</si>
  <si>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</si>
  <si>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</si>
  <si>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</si>
  <si>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</si>
  <si>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</si>
  <si>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</si>
  <si>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</si>
  <si>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</si>
  <si>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</si>
  <si>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</si>
  <si>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</si>
  <si>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</si>
  <si>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</si>
  <si>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</si>
  <si>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</si>
  <si>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</si>
  <si>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</si>
  <si>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</si>
  <si>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</si>
  <si>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</si>
  <si>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</si>
  <si>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</si>
  <si>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</si>
  <si>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</si>
  <si>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</si>
  <si>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</si>
  <si>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</si>
  <si>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</si>
  <si>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</si>
  <si>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</si>
  <si>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</si>
  <si>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</si>
  <si>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</si>
  <si>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</si>
  <si>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</si>
  <si>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</si>
  <si>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</si>
  <si>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</si>
  <si>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</si>
  <si>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</si>
  <si>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</si>
  <si>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</si>
  <si>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</si>
  <si>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</si>
  <si>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</si>
  <si>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</si>
  <si>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</si>
  <si>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</si>
  <si>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</si>
  <si>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</si>
  <si>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</si>
  <si>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</si>
  <si>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</si>
  <si>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</si>
  <si>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</si>
  <si>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</si>
  <si>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</si>
  <si>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</si>
  <si>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</si>
  <si>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</si>
  <si>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</si>
  <si>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</si>
  <si>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</si>
  <si>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</si>
  <si>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</si>
  <si>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</si>
  <si>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</si>
  <si>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</si>
  <si>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</si>
  <si>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</si>
  <si>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</si>
  <si>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</si>
  <si>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</si>
  <si>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</si>
  <si>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</si>
  <si>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</si>
  <si>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</si>
  <si>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</si>
  <si>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</si>
  <si>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</si>
  <si>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</si>
  <si>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</si>
  <si>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</si>
  <si>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</si>
  <si>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</si>
  <si>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</si>
  <si>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</si>
  <si>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</si>
  <si>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</si>
  <si>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</si>
  <si>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</si>
  <si>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</si>
  <si>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</si>
  <si>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</si>
  <si>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</si>
  <si>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</si>
  <si>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</si>
  <si>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</si>
  <si>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</si>
  <si>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</si>
  <si>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</si>
  <si>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</si>
  <si>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</si>
  <si>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</si>
  <si>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</si>
  <si>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</si>
  <si>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</si>
  <si>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</si>
  <si>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</si>
  <si>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</si>
  <si>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</si>
  <si>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</si>
  <si>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</si>
  <si>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農業集落排水事業は、山間部の集落2地区の汚水処理を行う事業であり、汚水処理に係る費用が高額になる一方、十分な料金収入を得られない構造となっている。
　令和4年度の経常収支比率は100％で、経常的な収入と費用が均衡している状態であるが、これは、維持管理費用に対して料金収入が不足する額を、一般会計からの繰入金で補てんしているためである。
　累積欠損金比率は、1年間の料金収入に対する累積欠損金の割合を示す指標である。令和4年度は、平成29年度の災害により被災した処理施設の資産を処分計上したため、累積欠損金が大幅に増加した。
　経常収支では均衡しているが、投資の財源として借り入れた企業債（借金）の償還も含めた資金収支では不足を生じており、資金が年々減少している。そのため、短期的な支払い能力を示す流動比率は、保険金収入により一時的に増加した令和元年度を除き、年々減少しており、十分な支払い能力があることを示す100％を大きく下回った状態である。
　企業債残高対事業規模比率は、1年間の料金収入に対してどれくらい企業債の残高があるかを示す指標である。供用開始後に大きな投資を行っていないため、年々減少しているが、類似団体平均値と比べ、かなり高い水準である。
　経費回収率は、過去から100％を下回っている。人口密度が低い山間部での事業であることから、施設整備・維持管理に係る費用が高くなるのに対し、得られる収入が少ないため、汚水処理費用を料金収入で賄えない状態が続いている。
　汚水処理原価は、汚水1㎥を処理するためにかかる費用である。令和4年度は、費用が増加し、処理水量が減少したため、1㎥あたりの費用は増加し、類似団体平均値を上回っている。</t>
    <rPh sb="141" eb="142">
      <t>ガク</t>
    </rPh>
    <rPh sb="227" eb="229">
      <t>ヒサイ</t>
    </rPh>
    <rPh sb="236" eb="238">
      <t>シサン</t>
    </rPh>
    <rPh sb="239" eb="243">
      <t>ショブンケイジョウ</t>
    </rPh>
    <rPh sb="248" eb="253">
      <t>ルイセキケッソンキン</t>
    </rPh>
    <rPh sb="254" eb="256">
      <t>オオハバ</t>
    </rPh>
    <rPh sb="257" eb="259">
      <t>ゾウカ</t>
    </rPh>
    <rPh sb="678" eb="680">
      <t>ゾウカ</t>
    </rPh>
    <rPh sb="682" eb="686">
      <t>ショリスイリョウ</t>
    </rPh>
    <rPh sb="687" eb="689">
      <t>ゲンショウ</t>
    </rPh>
    <rPh sb="700" eb="702">
      <t>ヒヨウ</t>
    </rPh>
    <rPh sb="703" eb="705">
      <t>ゾウカ</t>
    </rPh>
    <phoneticPr fontId="4"/>
  </si>
  <si>
    <t>　有形固定資産減価償却率は、下水道施設の老朽度合いを示す指標であるが、平成13年の供用開始後施設の更新をほとんど行っていないため、徐々に増加する傾向にあり、類似団体平均値に比べて高い水準となっている。
　管渠老朽化率は、法定耐用年数の50年を経過した管渠の割合、管渠改善率は、当該年度に更新・修繕等を行った管渠の割合を、それぞれ示す指標である。供用開始後まだ22年しか経過していないため、どちらの指標も0％となっている。</t>
    <phoneticPr fontId="4"/>
  </si>
  <si>
    <t>　令和4年度は、平成29年度の災害により被災した処理施設について、資産の処分にかかる経理処理を行ったため、事業収支に大きく影響している。
　事業の構造上、汚水処理に係る費用を料金収入で賄えていない状況が続いており、今後も一般会計からの繰入金に頼る状況が続く見込みである。
　処理場の施設・設備やマンホールポンプの老朽化が進みつつあることから、今後更新費用が必要となることが予想される。また、平成29年度の災害により、処理施設1箇所が機能停止し、現在仮設浄化槽により処理を行っている。そのため、将来的に単独処理施設を廃止し、公共下水道に接続するため、令和4年度に計画変更を行った。
　今後は、本計画及び経営戦略に基づき、施設更新及び維持管理に係る費用の縮減に取り組み、経営基盤強化を図っていくものである。</t>
    <rPh sb="47" eb="48">
      <t>オコナ</t>
    </rPh>
    <rPh sb="53" eb="55">
      <t>ジギョウ</t>
    </rPh>
    <rPh sb="55" eb="57">
      <t>シュウシ</t>
    </rPh>
    <rPh sb="58" eb="59">
      <t>オオ</t>
    </rPh>
    <rPh sb="61" eb="63">
      <t>エイキョウ</t>
    </rPh>
    <rPh sb="261" eb="263">
      <t>コウキョウ</t>
    </rPh>
    <rPh sb="274" eb="276">
      <t>レイワ</t>
    </rPh>
    <rPh sb="277" eb="279">
      <t>ネンド</t>
    </rPh>
    <rPh sb="285" eb="286">
      <t>オコナ</t>
    </rPh>
    <rPh sb="328" eb="329">
      <t>ト</t>
    </rPh>
    <rPh sb="330" eb="33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</si>
</sst>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
      <sz val="9.6999999999999993"/>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D7-460B-95D0-F06681D15D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FD7-460B-95D0-F06681D15D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40.36</c:v>
                </c:pt>
                <c:pt idx="1">
                  <c:v>40.36</c:v>
                </c:pt>
                <c:pt idx="2">
                  <c:v>39.47</c:v>
                </c:pt>
                <c:pt idx="3">
                  <c:v>39.47</c:v>
                </c:pt>
                <c:pt idx="4">
                  <c:v>36.799999999999997</c:v>
                </c:pt>
              </c:numCache>
            </c:numRef>
          </c:val>
          <c:extLst>
            <c:ext xmlns:c16="http://schemas.microsoft.com/office/drawing/2014/chart" uri="{C3380CC4-5D6E-409C-BE32-E72D297353CC}">
              <c16:uniqueId val="{00000000-91E1-48D6-83FB-A794E146FC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91E1-48D6-83FB-A794E146FC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67.19</c:v>
                </c:pt>
                <c:pt idx="1">
                  <c:v>67.78</c:v>
                </c:pt>
                <c:pt idx="2">
                  <c:v>68.569999999999993</c:v>
                </c:pt>
                <c:pt idx="3">
                  <c:v>69.59</c:v>
                </c:pt>
                <c:pt idx="4">
                  <c:v>70.03</c:v>
                </c:pt>
              </c:numCache>
            </c:numRef>
          </c:val>
          <c:extLst>
            <c:ext xmlns:c16="http://schemas.microsoft.com/office/drawing/2014/chart" uri="{C3380CC4-5D6E-409C-BE32-E72D297353CC}">
              <c16:uniqueId val="{00000000-69B1-4F9D-825B-005248016C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9B1-4F9D-825B-005248016C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136.41</c:v>
                </c:pt>
                <c:pt idx="1">
                  <c:v>83.39</c:v>
                </c:pt>
                <c:pt idx="2">
                  <c:v>100</c:v>
                </c:pt>
                <c:pt idx="3">
                  <c:v>100</c:v>
                </c:pt>
                <c:pt idx="4">
                  <c:v>100</c:v>
                </c:pt>
              </c:numCache>
            </c:numRef>
          </c:val>
          <c:extLst>
            <c:ext xmlns:c16="http://schemas.microsoft.com/office/drawing/2014/chart" uri="{C3380CC4-5D6E-409C-BE32-E72D297353CC}">
              <c16:uniqueId val="{00000000-893B-4271-9D03-B08CD65DF7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893B-4271-9D03-B08CD65DF7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33.020000000000003</c:v>
                </c:pt>
                <c:pt idx="1">
                  <c:v>35.67</c:v>
                </c:pt>
                <c:pt idx="2">
                  <c:v>37.94</c:v>
                </c:pt>
                <c:pt idx="3">
                  <c:v>40.299999999999997</c:v>
                </c:pt>
                <c:pt idx="4">
                  <c:v>40.880000000000003</c:v>
                </c:pt>
              </c:numCache>
            </c:numRef>
          </c:val>
          <c:extLst>
            <c:ext xmlns:c16="http://schemas.microsoft.com/office/drawing/2014/chart" uri="{C3380CC4-5D6E-409C-BE32-E72D297353CC}">
              <c16:uniqueId val="{00000000-ADE3-4DDB-A8CA-3307BE6D0B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ADE3-4DDB-A8CA-3307BE6D0B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D5-4689-89F9-983FFE002E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BD5-4689-89F9-983FFE002E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1472.92</c:v>
                </c:pt>
                <c:pt idx="1">
                  <c:v>665.7</c:v>
                </c:pt>
                <c:pt idx="2">
                  <c:v>663.45</c:v>
                </c:pt>
                <c:pt idx="3">
                  <c:v>682.78</c:v>
                </c:pt>
                <c:pt idx="4">
                  <c:v>2895.15</c:v>
                </c:pt>
              </c:numCache>
            </c:numRef>
          </c:val>
          <c:extLst>
            <c:ext xmlns:c16="http://schemas.microsoft.com/office/drawing/2014/chart" uri="{C3380CC4-5D6E-409C-BE32-E72D297353CC}">
              <c16:uniqueId val="{00000000-38CF-47D9-B3B6-14528BB509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38CF-47D9-B3B6-14528BB509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14.47</c:v>
                </c:pt>
                <c:pt idx="1">
                  <c:v>57.41</c:v>
                </c:pt>
                <c:pt idx="2">
                  <c:v>42.17</c:v>
                </c:pt>
                <c:pt idx="3">
                  <c:v>18.12</c:v>
                </c:pt>
                <c:pt idx="4">
                  <c:v>1.88</c:v>
                </c:pt>
              </c:numCache>
            </c:numRef>
          </c:val>
          <c:extLst>
            <c:ext xmlns:c16="http://schemas.microsoft.com/office/drawing/2014/chart" uri="{C3380CC4-5D6E-409C-BE32-E72D297353CC}">
              <c16:uniqueId val="{00000000-06F8-4171-8D5B-4C2DA04757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06F8-4171-8D5B-4C2DA04757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5167.24</c:v>
                </c:pt>
                <c:pt idx="1">
                  <c:v>4891.37</c:v>
                </c:pt>
                <c:pt idx="2">
                  <c:v>4843.93</c:v>
                </c:pt>
                <c:pt idx="3">
                  <c:v>4617.16</c:v>
                </c:pt>
                <c:pt idx="4">
                  <c:v>4342.47</c:v>
                </c:pt>
              </c:numCache>
            </c:numRef>
          </c:val>
          <c:extLst>
            <c:ext xmlns:c16="http://schemas.microsoft.com/office/drawing/2014/chart" uri="{C3380CC4-5D6E-409C-BE32-E72D297353CC}">
              <c16:uniqueId val="{00000000-21F6-4C8F-B775-3F8409E375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1F6-4C8F-B775-3F8409E375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47.35</c:v>
                </c:pt>
                <c:pt idx="1">
                  <c:v>34.67</c:v>
                </c:pt>
                <c:pt idx="2">
                  <c:v>45.53</c:v>
                </c:pt>
                <c:pt idx="3">
                  <c:v>45.28</c:v>
                </c:pt>
                <c:pt idx="4">
                  <c:v>37.44</c:v>
                </c:pt>
              </c:numCache>
            </c:numRef>
          </c:val>
          <c:extLst>
            <c:ext xmlns:c16="http://schemas.microsoft.com/office/drawing/2014/chart" uri="{C3380CC4-5D6E-409C-BE32-E72D297353CC}">
              <c16:uniqueId val="{00000000-9F15-4008-ABE5-6A6427A9450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F15-4008-ABE5-6A6427A9450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325.89</c:v>
                </c:pt>
                <c:pt idx="1">
                  <c:v>445.08</c:v>
                </c:pt>
                <c:pt idx="2">
                  <c:v>340.08</c:v>
                </c:pt>
                <c:pt idx="3">
                  <c:v>339.64</c:v>
                </c:pt>
                <c:pt idx="4">
                  <c:v>406.73</c:v>
                </c:pt>
              </c:numCache>
            </c:numRef>
          </c:val>
          <c:extLst>
            <c:ext xmlns:c16="http://schemas.microsoft.com/office/drawing/2014/chart" uri="{C3380CC4-5D6E-409C-BE32-E72D297353CC}">
              <c16:uniqueId val="{00000000-6B0E-462E-B0E1-57783ADF7D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B0E-462E-B0E1-57783ADF7D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岸和田市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189396</v>
      </c>
      <c r="AM8" s="42"/>
      <c r="AN8" s="42"/>
      <c r="AO8" s="42"/>
      <c r="AP8" s="42"/>
      <c r="AQ8" s="42"/>
      <c r="AR8" s="42"/>
      <c r="AS8" s="42"/>
      <c r="AT8" s="35">
        <f>データ!T6</f>
        <v>72.72</v>
      </c>
      <c r="AU8" s="35"/>
      <c r="AV8" s="35"/>
      <c r="AW8" s="35"/>
      <c r="AX8" s="35"/>
      <c r="AY8" s="35"/>
      <c r="AZ8" s="35"/>
      <c r="BA8" s="35"/>
      <c r="BB8" s="35">
        <f>データ!U6</f>
        <v>2604.46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59.43</v>
      </c>
      <c r="J10" s="35"/>
      <c r="K10" s="35"/>
      <c r="L10" s="35"/>
      <c r="M10" s="35"/>
      <c r="N10" s="35"/>
      <c r="O10" s="35"/>
      <c r="P10" s="35">
        <f>データ!P6</f>
        <v>0.31</v>
      </c>
      <c r="Q10" s="35"/>
      <c r="R10" s="35"/>
      <c r="S10" s="35"/>
      <c r="T10" s="35"/>
      <c r="U10" s="35"/>
      <c r="V10" s="35"/>
      <c r="W10" s="35">
        <f>データ!Q6</f>
        <v>93.25</v>
      </c>
      <c r="X10" s="35"/>
      <c r="Y10" s="35"/>
      <c r="Z10" s="35"/>
      <c r="AA10" s="35"/>
      <c r="AB10" s="35"/>
      <c r="AC10" s="35"/>
      <c r="AD10" s="42">
        <f>データ!R6</f>
        <v>2871</v>
      </c>
      <c r="AE10" s="42"/>
      <c r="AF10" s="42"/>
      <c r="AG10" s="42"/>
      <c r="AH10" s="42"/>
      <c r="AI10" s="42"/>
      <c r="AJ10" s="42"/>
      <c r="AK10" s="2"/>
      <c r="AL10" s="42">
        <f>データ!V6</f>
        <v>594</v>
      </c>
      <c r="AM10" s="42"/>
      <c r="AN10" s="42"/>
      <c r="AO10" s="42"/>
      <c r="AP10" s="42"/>
      <c r="AQ10" s="42"/>
      <c r="AR10" s="42"/>
      <c r="AS10" s="42"/>
      <c r="AT10" s="35">
        <f>データ!W6</f>
        <v>0.17</v>
      </c>
      <c r="AU10" s="35"/>
      <c r="AV10" s="35"/>
      <c r="AW10" s="35"/>
      <c r="AX10" s="35"/>
      <c r="AY10" s="35"/>
      <c r="AZ10" s="35"/>
      <c r="BA10" s="35"/>
      <c r="BB10" s="35">
        <f>データ!X6</f>
        <v>3494.12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116</v>
      </c>
      <c r="BM66" s="78"/>
      <c r="BN66" s="78"/>
      <c r="BO66" s="78"/>
      <c r="BP66" s="78"/>
      <c r="BQ66" s="78"/>
      <c r="BR66" s="78"/>
      <c r="BS66" s="78"/>
      <c r="BT66" s="78"/>
      <c r="BU66" s="78"/>
      <c r="BV66" s="78"/>
      <c r="BW66" s="78"/>
      <c r="BX66" s="78"/>
      <c r="BY66" s="78"/>
      <c r="BZ66" s="7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2">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MV0Bfjx4azeLo0w5NqX10UPBEx/U0W9ML+Bq7VnpXUgEbL8Q1k895Tj9sZFyroUp9zyxeHiT45pBrNW0VF5kRA==" saltValue="eJspDb52QWRgshCJwZt1W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272027</v>
      </c>
      <c r="D6" s="19">
        <f t="shared" si="3"/>
        <v>46</v>
      </c>
      <c r="E6" s="19">
        <f t="shared" si="3"/>
        <v>17</v>
      </c>
      <c r="F6" s="19">
        <f t="shared" si="3"/>
        <v>5</v>
      </c>
      <c r="G6" s="19">
        <f t="shared" si="3"/>
        <v>0</v>
      </c>
      <c r="H6" s="19" t="str">
        <f t="shared" si="3"/>
        <v>大阪府　岸和田市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59.43</v>
      </c>
      <c r="P6" s="20">
        <f t="shared" si="3"/>
        <v>0.31</v>
      </c>
      <c r="Q6" s="20">
        <f t="shared" si="3"/>
        <v>93.25</v>
      </c>
      <c r="R6" s="20">
        <f t="shared" si="3"/>
        <v>2871</v>
      </c>
      <c r="S6" s="20">
        <f t="shared" si="3"/>
        <v>189396</v>
      </c>
      <c r="T6" s="20">
        <f t="shared" si="3"/>
        <v>72.72</v>
      </c>
      <c r="U6" s="20">
        <f t="shared" si="3"/>
        <v>2604.46</v>
      </c>
      <c r="V6" s="20">
        <f t="shared" si="3"/>
        <v>594</v>
      </c>
      <c r="W6" s="20">
        <f t="shared" si="3"/>
        <v>0.17</v>
      </c>
      <c r="X6" s="20">
        <f t="shared" si="3"/>
        <v>3494.12</v>
      </c>
      <c r="Y6" s="21">
        <f>IF(Y7="",NA(),Y7)</f>
        <v>136.41</v>
      </c>
      <c r="Z6" s="21">
        <f t="shared" ref="Z6:AH6" si="4">IF(Z7="",NA(),Z7)</f>
        <v>83.39</v>
      </c>
      <c r="AA6" s="21">
        <f t="shared" si="4"/>
        <v>100</v>
      </c>
      <c r="AB6" s="21">
        <f t="shared" si="4"/>
        <v>100</v>
      </c>
      <c r="AC6" s="21">
        <f t="shared" si="4"/>
        <v>100</v>
      </c>
      <c r="AD6" s="21">
        <f t="shared" si="4"/>
        <v>101.77</v>
      </c>
      <c r="AE6" s="21">
        <f t="shared" si="4"/>
        <v>103.6</v>
      </c>
      <c r="AF6" s="21">
        <f t="shared" si="4"/>
        <v>106.37</v>
      </c>
      <c r="AG6" s="21">
        <f t="shared" si="4"/>
        <v>106.07</v>
      </c>
      <c r="AH6" s="21">
        <f t="shared" si="4"/>
        <v>105.5</v>
      </c>
      <c r="AI6" s="20" t="str">
        <f>IF(AI7="","",IF(AI7="-","【-】","【"&amp;SUBSTITUTE(TEXT(AI7,"#,##0.00"),"-","△")&amp;"】"))</f>
        <v>【103.61】</v>
      </c>
      <c r="AJ6" s="21">
        <f>IF(AJ7="",NA(),AJ7)</f>
        <v>1472.92</v>
      </c>
      <c r="AK6" s="21">
        <f t="shared" ref="AK6:AS6" si="5">IF(AK7="",NA(),AK7)</f>
        <v>665.7</v>
      </c>
      <c r="AL6" s="21">
        <f t="shared" si="5"/>
        <v>663.45</v>
      </c>
      <c r="AM6" s="21">
        <f t="shared" si="5"/>
        <v>682.78</v>
      </c>
      <c r="AN6" s="21">
        <f t="shared" si="5"/>
        <v>2895.15</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14.47</v>
      </c>
      <c r="AV6" s="21">
        <f t="shared" ref="AV6:BD6" si="6">IF(AV7="",NA(),AV7)</f>
        <v>57.41</v>
      </c>
      <c r="AW6" s="21">
        <f t="shared" si="6"/>
        <v>42.17</v>
      </c>
      <c r="AX6" s="21">
        <f t="shared" si="6"/>
        <v>18.12</v>
      </c>
      <c r="AY6" s="21">
        <f t="shared" si="6"/>
        <v>1.88</v>
      </c>
      <c r="AZ6" s="21">
        <f t="shared" si="6"/>
        <v>29.54</v>
      </c>
      <c r="BA6" s="21">
        <f t="shared" si="6"/>
        <v>26.99</v>
      </c>
      <c r="BB6" s="21">
        <f t="shared" si="6"/>
        <v>29.13</v>
      </c>
      <c r="BC6" s="21">
        <f t="shared" si="6"/>
        <v>35.69</v>
      </c>
      <c r="BD6" s="21">
        <f t="shared" si="6"/>
        <v>38.4</v>
      </c>
      <c r="BE6" s="20" t="str">
        <f>IF(BE7="","",IF(BE7="-","【-】","【"&amp;SUBSTITUTE(TEXT(BE7,"#,##0.00"),"-","△")&amp;"】"))</f>
        <v>【36.94】</v>
      </c>
      <c r="BF6" s="21">
        <f>IF(BF7="",NA(),BF7)</f>
        <v>5167.24</v>
      </c>
      <c r="BG6" s="21">
        <f t="shared" ref="BG6:BO6" si="7">IF(BG7="",NA(),BG7)</f>
        <v>4891.37</v>
      </c>
      <c r="BH6" s="21">
        <f t="shared" si="7"/>
        <v>4843.93</v>
      </c>
      <c r="BI6" s="21">
        <f t="shared" si="7"/>
        <v>4617.16</v>
      </c>
      <c r="BJ6" s="21">
        <f t="shared" si="7"/>
        <v>4342.47</v>
      </c>
      <c r="BK6" s="21">
        <f t="shared" si="7"/>
        <v>789.46</v>
      </c>
      <c r="BL6" s="21">
        <f t="shared" si="7"/>
        <v>826.83</v>
      </c>
      <c r="BM6" s="21">
        <f t="shared" si="7"/>
        <v>867.83</v>
      </c>
      <c r="BN6" s="21">
        <f t="shared" si="7"/>
        <v>791.76</v>
      </c>
      <c r="BO6" s="21">
        <f t="shared" si="7"/>
        <v>900.82</v>
      </c>
      <c r="BP6" s="20" t="str">
        <f>IF(BP7="","",IF(BP7="-","【-】","【"&amp;SUBSTITUTE(TEXT(BP7,"#,##0.00"),"-","△")&amp;"】"))</f>
        <v>【809.19】</v>
      </c>
      <c r="BQ6" s="21">
        <f>IF(BQ7="",NA(),BQ7)</f>
        <v>47.35</v>
      </c>
      <c r="BR6" s="21">
        <f t="shared" ref="BR6:BZ6" si="8">IF(BR7="",NA(),BR7)</f>
        <v>34.67</v>
      </c>
      <c r="BS6" s="21">
        <f t="shared" si="8"/>
        <v>45.53</v>
      </c>
      <c r="BT6" s="21">
        <f t="shared" si="8"/>
        <v>45.28</v>
      </c>
      <c r="BU6" s="21">
        <f t="shared" si="8"/>
        <v>37.44</v>
      </c>
      <c r="BV6" s="21">
        <f t="shared" si="8"/>
        <v>57.77</v>
      </c>
      <c r="BW6" s="21">
        <f t="shared" si="8"/>
        <v>57.31</v>
      </c>
      <c r="BX6" s="21">
        <f t="shared" si="8"/>
        <v>57.08</v>
      </c>
      <c r="BY6" s="21">
        <f t="shared" si="8"/>
        <v>56.26</v>
      </c>
      <c r="BZ6" s="21">
        <f t="shared" si="8"/>
        <v>52.94</v>
      </c>
      <c r="CA6" s="20" t="str">
        <f>IF(CA7="","",IF(CA7="-","【-】","【"&amp;SUBSTITUTE(TEXT(CA7,"#,##0.00"),"-","△")&amp;"】"))</f>
        <v>【57.02】</v>
      </c>
      <c r="CB6" s="21">
        <f>IF(CB7="",NA(),CB7)</f>
        <v>325.89</v>
      </c>
      <c r="CC6" s="21">
        <f t="shared" ref="CC6:CK6" si="9">IF(CC7="",NA(),CC7)</f>
        <v>445.08</v>
      </c>
      <c r="CD6" s="21">
        <f t="shared" si="9"/>
        <v>340.08</v>
      </c>
      <c r="CE6" s="21">
        <f t="shared" si="9"/>
        <v>339.64</v>
      </c>
      <c r="CF6" s="21">
        <f t="shared" si="9"/>
        <v>406.73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40.36</v>
      </c>
      <c r="CN6" s="21">
        <f t="shared" ref="CN6:CV6" si="10">IF(CN7="",NA(),CN7)</f>
        <v>40.36</v>
      </c>
      <c r="CO6" s="21">
        <f t="shared" si="10"/>
        <v>39.47</v>
      </c>
      <c r="CP6" s="21">
        <f t="shared" si="10"/>
        <v>39.47</v>
      </c>
      <c r="CQ6" s="21">
        <f t="shared" si="10"/>
        <v>36.799999999999997</v>
      </c>
      <c r="CR6" s="21">
        <f t="shared" si="10"/>
        <v>50.68</v>
      </c>
      <c r="CS6" s="21">
        <f t="shared" si="10"/>
        <v>50.14</v>
      </c>
      <c r="CT6" s="21">
        <f t="shared" si="10"/>
        <v>54.83</v>
      </c>
      <c r="CU6" s="21">
        <f t="shared" si="10"/>
        <v>66.53</v>
      </c>
      <c r="CV6" s="21">
        <f t="shared" si="10"/>
        <v>52.35</v>
      </c>
      <c r="CW6" s="20" t="str">
        <f>IF(CW7="","",IF(CW7="-","【-】","【"&amp;SUBSTITUTE(TEXT(CW7,"#,##0.00"),"-","△")&amp;"】"))</f>
        <v>【52.55】</v>
      </c>
      <c r="CX6" s="21">
        <f>IF(CX7="",NA(),CX7)</f>
        <v>67.19</v>
      </c>
      <c r="CY6" s="21">
        <f t="shared" ref="CY6:DG6" si="11">IF(CY7="",NA(),CY7)</f>
        <v>67.78</v>
      </c>
      <c r="CZ6" s="21">
        <f t="shared" si="11"/>
        <v>68.569999999999993</v>
      </c>
      <c r="DA6" s="21">
        <f t="shared" si="11"/>
        <v>69.59</v>
      </c>
      <c r="DB6" s="21">
        <f t="shared" si="11"/>
        <v>70.03</v>
      </c>
      <c r="DC6" s="21">
        <f t="shared" si="11"/>
        <v>84.86</v>
      </c>
      <c r="DD6" s="21">
        <f t="shared" si="11"/>
        <v>84.98</v>
      </c>
      <c r="DE6" s="21">
        <f t="shared" si="11"/>
        <v>84.7</v>
      </c>
      <c r="DF6" s="21">
        <f t="shared" si="11"/>
        <v>84.67</v>
      </c>
      <c r="DG6" s="21">
        <f t="shared" si="11"/>
        <v>84.39</v>
      </c>
      <c r="DH6" s="20" t="str">
        <f>IF(DH7="","",IF(DH7="-","【-】","【"&amp;SUBSTITUTE(TEXT(DH7,"#,##0.00"),"-","△")&amp;"】"))</f>
        <v>【87.30】</v>
      </c>
      <c r="DI6" s="21">
        <f>IF(DI7="",NA(),DI7)</f>
        <v>33.020000000000003</v>
      </c>
      <c r="DJ6" s="21">
        <f t="shared" ref="DJ6:DR6" si="12">IF(DJ7="",NA(),DJ7)</f>
        <v>35.67</v>
      </c>
      <c r="DK6" s="21">
        <f t="shared" si="12"/>
        <v>37.94</v>
      </c>
      <c r="DL6" s="21">
        <f t="shared" si="12"/>
        <v>40.299999999999997</v>
      </c>
      <c r="DM6" s="21">
        <f t="shared" si="12"/>
        <v>40.880000000000003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272027</v>
      </c>
      <c r="D7" s="23">
        <v>46</v>
      </c>
      <c r="E7" s="23">
        <v>17</v>
      </c>
      <c r="F7" s="23">
        <v>5</v>
      </c>
      <c r="G7" s="23">
        <v>0</v>
      </c>
      <c r="H7" s="23" t="s">
        <v>96</v>
      </c>
      <c r="I7" s="23" t="s">
        <v>97</v>
      </c>
      <c r="J7" s="23" t="s">
        <v>98</v>
      </c>
      <c r="K7" s="23" t="s">
        <v>99</v>
      </c>
      <c r="L7" s="23" t="s">
        <v>100</v>
      </c>
      <c r="M7" s="23" t="s">
        <v>101</v>
      </c>
      <c r="N7" s="24" t="s">
        <v>102</v>
      </c>
      <c r="O7" s="24">
        <v>59.43</v>
      </c>
      <c r="P7" s="24">
        <v>0.31</v>
      </c>
      <c r="Q7" s="24">
        <v>93.25</v>
      </c>
      <c r="R7" s="24">
        <v>2871</v>
      </c>
      <c r="S7" s="24">
        <v>189396</v>
      </c>
      <c r="T7" s="24">
        <v>72.72</v>
      </c>
      <c r="U7" s="24">
        <v>2604.46</v>
      </c>
      <c r="V7" s="24">
        <v>594</v>
      </c>
      <c r="W7" s="24">
        <v>0.17</v>
      </c>
      <c r="X7" s="24">
        <v>3494.12</v>
      </c>
      <c r="Y7" s="24">
        <v>136.41</v>
      </c>
      <c r="Z7" s="24">
        <v>83.39</v>
      </c>
      <c r="AA7" s="24">
        <v>100</v>
      </c>
      <c r="AB7" s="24">
        <v>100</v>
      </c>
      <c r="AC7" s="24">
        <v>100</v>
      </c>
      <c r="AD7" s="24">
        <v>101.77</v>
      </c>
      <c r="AE7" s="24">
        <v>103.6</v>
      </c>
      <c r="AF7" s="24">
        <v>106.37</v>
      </c>
      <c r="AG7" s="24">
        <v>106.07</v>
      </c>
      <c r="AH7" s="24">
        <v>105.5</v>
      </c>
      <c r="AI7" s="24">
        <v>103.61</v>
      </c>
      <c r="AJ7" s="24">
        <v>1472.92</v>
      </c>
      <c r="AK7" s="24">
        <v>665.7</v>
      </c>
      <c r="AL7" s="24">
        <v>663.45</v>
      </c>
      <c r="AM7" s="24">
        <v>682.78</v>
      </c>
      <c r="AN7" s="24">
        <v>2895.15</v>
      </c>
      <c r="AO7" s="24">
        <v>227.4</v>
      </c>
      <c r="AP7" s="24">
        <v>193.99</v>
      </c>
      <c r="AQ7" s="24">
        <v>139.02000000000001</v>
      </c>
      <c r="AR7" s="24">
        <v>132.04</v>
      </c>
      <c r="AS7" s="24">
        <v>145.43</v>
      </c>
      <c r="AT7" s="24">
        <v>133.62</v>
      </c>
      <c r="AU7" s="24">
        <v>14.47</v>
      </c>
      <c r="AV7" s="24">
        <v>57.41</v>
      </c>
      <c r="AW7" s="24">
        <v>42.17</v>
      </c>
      <c r="AX7" s="24">
        <v>18.12</v>
      </c>
      <c r="AY7" s="24">
        <v>1.88</v>
      </c>
      <c r="AZ7" s="24">
        <v>29.54</v>
      </c>
      <c r="BA7" s="24">
        <v>26.99</v>
      </c>
      <c r="BB7" s="24">
        <v>29.13</v>
      </c>
      <c r="BC7" s="24">
        <v>35.69</v>
      </c>
      <c r="BD7" s="24">
        <v>38.4</v>
      </c>
      <c r="BE7" s="24">
        <v>36.94</v>
      </c>
      <c r="BF7" s="24">
        <v>5167.24</v>
      </c>
      <c r="BG7" s="24">
        <v>4891.37</v>
      </c>
      <c r="BH7" s="24">
        <v>4843.93</v>
      </c>
      <c r="BI7" s="24">
        <v>4617.16</v>
      </c>
      <c r="BJ7" s="24">
        <v>4342.47</v>
      </c>
      <c r="BK7" s="24">
        <v>789.46</v>
      </c>
      <c r="BL7" s="24">
        <v>826.83</v>
      </c>
      <c r="BM7" s="24">
        <v>867.83</v>
      </c>
      <c r="BN7" s="24">
        <v>791.76</v>
      </c>
      <c r="BO7" s="24">
        <v>900.82</v>
      </c>
      <c r="BP7" s="24">
        <v>809.19</v>
      </c>
      <c r="BQ7" s="24">
        <v>47.35</v>
      </c>
      <c r="BR7" s="24">
        <v>34.67</v>
      </c>
      <c r="BS7" s="24">
        <v>45.53</v>
      </c>
      <c r="BT7" s="24">
        <v>45.28</v>
      </c>
      <c r="BU7" s="24">
        <v>37.44</v>
      </c>
      <c r="BV7" s="24">
        <v>57.77</v>
      </c>
      <c r="BW7" s="24">
        <v>57.31</v>
      </c>
      <c r="BX7" s="24">
        <v>57.08</v>
      </c>
      <c r="BY7" s="24">
        <v>56.26</v>
      </c>
      <c r="BZ7" s="24">
        <v>52.94</v>
      </c>
      <c r="CA7" s="24">
        <v>57.02</v>
      </c>
      <c r="CB7" s="24">
        <v>325.89</v>
      </c>
      <c r="CC7" s="24">
        <v>445.08</v>
      </c>
      <c r="CD7" s="24">
        <v>340.08</v>
      </c>
      <c r="CE7" s="24">
        <v>339.64</v>
      </c>
      <c r="CF7" s="24">
        <v>406.73</v>
      </c>
      <c r="CG7" s="24">
        <v>274.35000000000002</v>
      </c>
      <c r="CH7" s="24">
        <v>273.52</v>
      </c>
      <c r="CI7" s="24">
        <v>274.99</v>
      </c>
      <c r="CJ7" s="24">
        <v>282.08999999999997</v>
      </c>
      <c r="CK7" s="24">
        <v>303.27999999999997</v>
      </c>
      <c r="CL7" s="24">
        <v>273.68</v>
      </c>
      <c r="CM7" s="24">
        <v>40.36</v>
      </c>
      <c r="CN7" s="24">
        <v>40.36</v>
      </c>
      <c r="CO7" s="24">
        <v>39.47</v>
      </c>
      <c r="CP7" s="24">
        <v>39.47</v>
      </c>
      <c r="CQ7" s="24">
        <v>36.799999999999997</v>
      </c>
      <c r="CR7" s="24">
        <v>50.68</v>
      </c>
      <c r="CS7" s="24">
        <v>50.14</v>
      </c>
      <c r="CT7" s="24">
        <v>54.83</v>
      </c>
      <c r="CU7" s="24">
        <v>66.53</v>
      </c>
      <c r="CV7" s="24">
        <v>52.35</v>
      </c>
      <c r="CW7" s="24">
        <v>52.55</v>
      </c>
      <c r="CX7" s="24">
        <v>67.19</v>
      </c>
      <c r="CY7" s="24">
        <v>67.78</v>
      </c>
      <c r="CZ7" s="24">
        <v>68.569999999999993</v>
      </c>
      <c r="DA7" s="24">
        <v>69.59</v>
      </c>
      <c r="DB7" s="24">
        <v>70.03</v>
      </c>
      <c r="DC7" s="24">
        <v>84.86</v>
      </c>
      <c r="DD7" s="24">
        <v>84.98</v>
      </c>
      <c r="DE7" s="24">
        <v>84.7</v>
      </c>
      <c r="DF7" s="24">
        <v>84.67</v>
      </c>
      <c r="DG7" s="24">
        <v>84.39</v>
      </c>
      <c r="DH7" s="24">
        <v>87.3</v>
      </c>
      <c r="DI7" s="24">
        <v>33.020000000000003</v>
      </c>
      <c r="DJ7" s="24">
        <v>35.67</v>
      </c>
      <c r="DK7" s="24">
        <v>37.94</v>
      </c>
      <c r="DL7" s="24">
        <v>40.299999999999997</v>
      </c>
      <c r="DM7" s="24">
        <v>40.880000000000003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2024-02-19T07:37:28Z</cp:lastPrinted>
  <dcterms:modified xsi:type="dcterms:W3CDTF">2024-02-19T07:37:30Z</dcterms:modified>
</cp:coreProperties>
</file>