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R070328_加算関係様式変更（R7年4月1日変更に対応）\2.変更後_体制状況一覧表\"/>
    </mc:Choice>
  </mc:AlternateContent>
  <xr:revisionPtr revIDLastSave="0" documentId="13_ncr:1_{3C42BC54-7733-4CE7-B5F9-9355F74A102D}" xr6:coauthVersionLast="47" xr6:coauthVersionMax="47" xr10:uidLastSave="{00000000-0000-0000-0000-000000000000}"/>
  <bookViews>
    <workbookView xWindow="-108" yWindow="-108" windowWidth="23256" windowHeight="14160" tabRatio="885" xr2:uid="{00000000-000D-0000-FFFF-FFFF00000000}"/>
  </bookViews>
  <sheets>
    <sheet name="手続き" sheetId="170" r:id="rId1"/>
    <sheet name="一覧" sheetId="155" r:id="rId2"/>
    <sheet name="一覧（取り下げ）" sheetId="207" r:id="rId3"/>
    <sheet name="別紙2" sheetId="188" r:id="rId4"/>
    <sheet name="別紙１－１" sheetId="208" r:id="rId5"/>
    <sheet name="別紙5" sheetId="202" r:id="rId6"/>
    <sheet name="別紙6" sheetId="210" r:id="rId7"/>
    <sheet name="別紙7" sheetId="203" r:id="rId8"/>
    <sheet name="（参考資料）別紙7－2" sheetId="205" r:id="rId9"/>
    <sheet name="別紙7－3" sheetId="204" r:id="rId10"/>
    <sheet name="別紙12－２" sheetId="201" r:id="rId11"/>
    <sheet name="別紙14－4" sheetId="200" r:id="rId12"/>
    <sheet name="別紙25－2" sheetId="191" r:id="rId13"/>
    <sheet name="別紙27" sheetId="192" r:id="rId14"/>
    <sheet name="別紙28" sheetId="199" r:id="rId15"/>
    <sheet name="別紙２ 成果の確認の根拠データ" sheetId="209" r:id="rId16"/>
    <sheet name="別紙34 " sheetId="195" r:id="rId17"/>
    <sheet name="別紙35" sheetId="198" r:id="rId18"/>
    <sheet name="別紙37" sheetId="189" r:id="rId19"/>
    <sheet name="別紙37-2" sheetId="190" r:id="rId20"/>
    <sheet name="別紙38" sheetId="193" r:id="rId21"/>
    <sheet name="別紙39" sheetId="194" r:id="rId22"/>
    <sheet name="別紙40" sheetId="196" r:id="rId23"/>
    <sheet name="別紙41" sheetId="197" r:id="rId24"/>
    <sheet name="参考1" sheetId="171" r:id="rId25"/>
    <sheet name="参考2" sheetId="172" r:id="rId26"/>
    <sheet name="勤務一覧（夜勤加算用）" sheetId="211" r:id="rId27"/>
    <sheet name="勤務一覧（夜勤加算用）記入例" sheetId="212" r:id="rId28"/>
    <sheet name="別紙●24" sheetId="66" state="hidden" r:id="rId29"/>
  </sheets>
  <externalReferences>
    <externalReference r:id="rId30"/>
    <externalReference r:id="rId31"/>
    <externalReference r:id="rId32"/>
  </externalReferences>
  <definedNames>
    <definedName name="【記載例】シフト記号">#REF!</definedName>
    <definedName name="【記載例】シフト記号表">#REF!</definedName>
    <definedName name="ｋ">#N/A</definedName>
    <definedName name="_xlnm.Print_Area" localSheetId="8">'（参考資料）別紙7－2'!$A$1:$R$85</definedName>
    <definedName name="_xlnm.Print_Area" localSheetId="1">一覧!$A$1:$X$64</definedName>
    <definedName name="_xlnm.Print_Area" localSheetId="2">'一覧（取り下げ）'!$A$1:$W$61</definedName>
    <definedName name="_xlnm.Print_Area" localSheetId="26">'勤務一覧（夜勤加算用）'!$A$1:$AS$222</definedName>
    <definedName name="_xlnm.Print_Area" localSheetId="27">'勤務一覧（夜勤加算用）記入例'!$A$1:$AS$225</definedName>
    <definedName name="_xlnm.Print_Area" localSheetId="24">参考1!$A$1:$T$75</definedName>
    <definedName name="_xlnm.Print_Area" localSheetId="25">参考2!$A$1:$AF$41</definedName>
    <definedName name="_xlnm.Print_Area" localSheetId="0">手続き!$A$1:$H$76</definedName>
    <definedName name="_xlnm.Print_Area" localSheetId="28">別紙●24!$A$1:$AM$77</definedName>
    <definedName name="_xlnm.Print_Area" localSheetId="4">#N/A</definedName>
    <definedName name="_xlnm.Print_Area" localSheetId="10">'別紙12－２'!$A$1:$AE$69</definedName>
    <definedName name="_xlnm.Print_Area" localSheetId="11">'別紙14－4'!$A$1:$AE$60</definedName>
    <definedName name="_xlnm.Print_Area" localSheetId="15">'別紙２ 成果の確認の根拠データ'!$A$1:$AB$61</definedName>
    <definedName name="_xlnm.Print_Area" localSheetId="12">'別紙25－2'!$A$1:$Z$36</definedName>
    <definedName name="_xlnm.Print_Area" localSheetId="13">別紙27!$A$1:$AC$69</definedName>
    <definedName name="_xlnm.Print_Area" localSheetId="16">'別紙34 '!$A$1:$Z$35</definedName>
    <definedName name="_xlnm.Print_Area" localSheetId="17">別紙35!$A$1:$AH$51</definedName>
    <definedName name="_xlnm.Print_Area" localSheetId="18">別紙37!$A$1:$AC$25</definedName>
    <definedName name="_xlnm.Print_Area" localSheetId="19">'別紙37-2'!$A$1:$AH$45</definedName>
    <definedName name="_xlnm.Print_Area" localSheetId="20">別紙38!$A$1:$Y$45</definedName>
    <definedName name="_xlnm.Print_Area" localSheetId="21">別紙39!$A$1:$Z$31</definedName>
    <definedName name="_xlnm.Print_Area" localSheetId="22">別紙40!$A$1:$AF$59</definedName>
    <definedName name="_xlnm.Print_Area" localSheetId="23">別紙41!$A$1:$AE$37</definedName>
    <definedName name="_xlnm.Print_Area" localSheetId="5">別紙5!$A$1:$AF$48</definedName>
    <definedName name="_xlnm.Print_Area" localSheetId="6">別紙6!$A$1:$AL$33</definedName>
    <definedName name="_xlnm.Print_Area" localSheetId="7">別紙7!$A$1:$AI$61</definedName>
    <definedName name="_xlnm.Print_Area" localSheetId="9">'別紙7－3'!$A$1:$AD$42</definedName>
    <definedName name="_xlnm.Print_Titles" localSheetId="1">一覧!$1:$18</definedName>
    <definedName name="_xlnm.Print_Titles" localSheetId="2">'一覧（取り下げ）'!$1:$18</definedName>
    <definedName name="_xlnm.Print_Titles" localSheetId="26">'勤務一覧（夜勤加算用）'!$7:$9</definedName>
    <definedName name="サービス種別">[1]サービス種類一覧!$B$4:$B$20</definedName>
    <definedName name="サービス種類">[2]サービス種類一覧!$C$4:$C$20</definedName>
    <definedName name="サービス名">#N/A</definedName>
    <definedName name="サービス名称">#N/A</definedName>
    <definedName name="シフト記号表">#REF!</definedName>
    <definedName name="その他の従業者">#REF!</definedName>
    <definedName name="だだ">#N/A</definedName>
    <definedName name="っっｋ">#N/A</definedName>
    <definedName name="っっっっｌ">#N/A</definedName>
    <definedName name="医師">#REF!</definedName>
    <definedName name="栄養士">#REF!</definedName>
    <definedName name="介護支援専門員">#REF!</definedName>
    <definedName name="介護職員">#REF!</definedName>
    <definedName name="確認">#N/A</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種類">[3]サービス種類一覧!$A$4:$A$20</definedName>
    <definedName name="職種">#REF!</definedName>
    <definedName name="診療放射線技師">#REF!</definedName>
    <definedName name="調理員">#REF!</definedName>
    <definedName name="薬剤師">#REF!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21" i="212" l="1"/>
  <c r="AO221" i="212"/>
  <c r="AN221" i="212"/>
  <c r="F221" i="212"/>
  <c r="AR220" i="212"/>
  <c r="AO220" i="212"/>
  <c r="AN220" i="212"/>
  <c r="F220" i="212"/>
  <c r="AR219" i="212"/>
  <c r="AO219" i="212"/>
  <c r="AN219" i="212"/>
  <c r="F219" i="212"/>
  <c r="AR218" i="212"/>
  <c r="AO218" i="212"/>
  <c r="AN218" i="212"/>
  <c r="F218" i="212"/>
  <c r="AR217" i="212"/>
  <c r="AO217" i="212"/>
  <c r="AN217" i="212"/>
  <c r="F217" i="212"/>
  <c r="AR216" i="212"/>
  <c r="AO216" i="212"/>
  <c r="AN216" i="212"/>
  <c r="F216" i="212"/>
  <c r="AR215" i="212"/>
  <c r="AM169" i="212" s="1"/>
  <c r="AO215" i="212"/>
  <c r="AN215" i="212"/>
  <c r="F215" i="212"/>
  <c r="AR214" i="212"/>
  <c r="AO214" i="212"/>
  <c r="AN214" i="212"/>
  <c r="F214" i="212"/>
  <c r="AR213" i="212"/>
  <c r="AO213" i="212"/>
  <c r="AN213" i="212"/>
  <c r="F213" i="212"/>
  <c r="AR212" i="212"/>
  <c r="AO212" i="212"/>
  <c r="AN212" i="212"/>
  <c r="F212" i="212"/>
  <c r="AR211" i="212"/>
  <c r="AO211" i="212"/>
  <c r="AN211" i="212"/>
  <c r="F211" i="212"/>
  <c r="AR210" i="212"/>
  <c r="AO210" i="212"/>
  <c r="AN210" i="212"/>
  <c r="F210" i="212"/>
  <c r="AR209" i="212"/>
  <c r="AO209" i="212"/>
  <c r="AN209" i="212"/>
  <c r="F209" i="212"/>
  <c r="AR208" i="212"/>
  <c r="AO208" i="212"/>
  <c r="AN208" i="212"/>
  <c r="F208" i="212"/>
  <c r="AR207" i="212"/>
  <c r="AM161" i="212" s="1"/>
  <c r="AO207" i="212"/>
  <c r="AN207" i="212"/>
  <c r="F207" i="212"/>
  <c r="AR206" i="212"/>
  <c r="AO206" i="212"/>
  <c r="AN206" i="212"/>
  <c r="F206" i="212"/>
  <c r="AR205" i="212"/>
  <c r="AO205" i="212"/>
  <c r="AN205" i="212"/>
  <c r="F205" i="212"/>
  <c r="AR204" i="212"/>
  <c r="AM158" i="212" s="1"/>
  <c r="AO204" i="212"/>
  <c r="AN204" i="212"/>
  <c r="F204" i="212"/>
  <c r="AR203" i="212"/>
  <c r="AO203" i="212"/>
  <c r="AN203" i="212"/>
  <c r="F203" i="212"/>
  <c r="AR202" i="212"/>
  <c r="AO202" i="212"/>
  <c r="AN202" i="212"/>
  <c r="F202" i="212"/>
  <c r="AR201" i="212"/>
  <c r="AO201" i="212"/>
  <c r="AN201" i="212"/>
  <c r="F201" i="212"/>
  <c r="AR200" i="212"/>
  <c r="AM154" i="212" s="1"/>
  <c r="AO200" i="212"/>
  <c r="AN200" i="212"/>
  <c r="F200" i="212"/>
  <c r="AR199" i="212"/>
  <c r="AO199" i="212"/>
  <c r="AN199" i="212"/>
  <c r="F199" i="212"/>
  <c r="AR198" i="212"/>
  <c r="AO198" i="212"/>
  <c r="AN198" i="212"/>
  <c r="F198" i="212"/>
  <c r="AR197" i="212"/>
  <c r="AO197" i="212"/>
  <c r="AN197" i="212"/>
  <c r="F197" i="212"/>
  <c r="N192" i="212"/>
  <c r="N193" i="212" s="1"/>
  <c r="AM175" i="212"/>
  <c r="F175" i="212"/>
  <c r="C175" i="212"/>
  <c r="AM174" i="212"/>
  <c r="F174" i="212"/>
  <c r="C174" i="212"/>
  <c r="AM173" i="212"/>
  <c r="F173" i="212"/>
  <c r="C173" i="212"/>
  <c r="AM172" i="212"/>
  <c r="F172" i="212"/>
  <c r="C172" i="212"/>
  <c r="AM171" i="212"/>
  <c r="F171" i="212"/>
  <c r="C171" i="212"/>
  <c r="AM170" i="212"/>
  <c r="F170" i="212"/>
  <c r="C170" i="212"/>
  <c r="F169" i="212"/>
  <c r="C169" i="212"/>
  <c r="AM168" i="212"/>
  <c r="S168" i="212"/>
  <c r="F168" i="212"/>
  <c r="C168" i="212"/>
  <c r="AM167" i="212"/>
  <c r="F167" i="212"/>
  <c r="C167" i="212"/>
  <c r="AM166" i="212"/>
  <c r="F166" i="212"/>
  <c r="C166" i="212"/>
  <c r="AM165" i="212"/>
  <c r="F165" i="212"/>
  <c r="C165" i="212"/>
  <c r="AM164" i="212"/>
  <c r="F164" i="212"/>
  <c r="C164" i="212"/>
  <c r="AM163" i="212"/>
  <c r="F163" i="212"/>
  <c r="C163" i="212"/>
  <c r="AM162" i="212"/>
  <c r="F162" i="212"/>
  <c r="C162" i="212"/>
  <c r="AK161" i="212"/>
  <c r="F161" i="212"/>
  <c r="C161" i="212"/>
  <c r="AM160" i="212"/>
  <c r="F160" i="212"/>
  <c r="C160" i="212"/>
  <c r="AM159" i="212"/>
  <c r="F159" i="212"/>
  <c r="C159" i="212"/>
  <c r="Z158" i="212"/>
  <c r="F158" i="212"/>
  <c r="C158" i="212"/>
  <c r="AM157" i="212"/>
  <c r="F157" i="212"/>
  <c r="C157" i="212"/>
  <c r="AM156" i="212"/>
  <c r="Z156" i="212"/>
  <c r="F156" i="212"/>
  <c r="C156" i="212"/>
  <c r="AM155" i="212"/>
  <c r="F155" i="212"/>
  <c r="C155" i="212"/>
  <c r="F154" i="212"/>
  <c r="C154" i="212"/>
  <c r="AM153" i="212"/>
  <c r="AH153" i="212"/>
  <c r="F153" i="212"/>
  <c r="C153" i="212"/>
  <c r="AM152" i="212"/>
  <c r="F152" i="212"/>
  <c r="C152" i="212"/>
  <c r="AM151" i="212"/>
  <c r="F151" i="212"/>
  <c r="C151" i="212"/>
  <c r="AK150" i="212"/>
  <c r="AJ150" i="212"/>
  <c r="AI150" i="212"/>
  <c r="AH150" i="212"/>
  <c r="AG150" i="212"/>
  <c r="AF150" i="212"/>
  <c r="AE150" i="212"/>
  <c r="AD150" i="212"/>
  <c r="AC150" i="212"/>
  <c r="AB150" i="212"/>
  <c r="AA150" i="212"/>
  <c r="Z150" i="212"/>
  <c r="Y150" i="212"/>
  <c r="X150" i="212"/>
  <c r="W150" i="212"/>
  <c r="V150" i="212"/>
  <c r="U150" i="212"/>
  <c r="T150" i="212"/>
  <c r="S150" i="212"/>
  <c r="R150" i="212"/>
  <c r="Q150" i="212"/>
  <c r="P150" i="212"/>
  <c r="O150" i="212"/>
  <c r="N150" i="212"/>
  <c r="M150" i="212"/>
  <c r="L150" i="212"/>
  <c r="K150" i="212"/>
  <c r="J150" i="212"/>
  <c r="I150" i="212"/>
  <c r="H150" i="212"/>
  <c r="G150" i="212"/>
  <c r="C149" i="212"/>
  <c r="AD148" i="212"/>
  <c r="M148" i="212"/>
  <c r="U148" i="212" s="1"/>
  <c r="C148" i="212"/>
  <c r="F143" i="212"/>
  <c r="AP141" i="212"/>
  <c r="AO141" i="212"/>
  <c r="AN141" i="212"/>
  <c r="AK141" i="212"/>
  <c r="AJ141" i="212"/>
  <c r="AI141" i="212"/>
  <c r="AH141" i="212"/>
  <c r="AG141" i="212"/>
  <c r="AF141" i="212"/>
  <c r="AE141" i="212"/>
  <c r="AD141" i="212"/>
  <c r="AC141" i="212"/>
  <c r="AB141" i="212"/>
  <c r="AA141" i="212"/>
  <c r="Z141" i="212"/>
  <c r="Y141" i="212"/>
  <c r="X141" i="212"/>
  <c r="W141" i="212"/>
  <c r="V141" i="212"/>
  <c r="U141" i="212"/>
  <c r="T141" i="212"/>
  <c r="S141" i="212"/>
  <c r="R141" i="212"/>
  <c r="Q141" i="212"/>
  <c r="P141" i="212"/>
  <c r="O141" i="212"/>
  <c r="N141" i="212"/>
  <c r="M141" i="212"/>
  <c r="L141" i="212"/>
  <c r="K141" i="212"/>
  <c r="J141" i="212"/>
  <c r="I141" i="212"/>
  <c r="H141" i="212"/>
  <c r="G141" i="212"/>
  <c r="AP139" i="212"/>
  <c r="AO139" i="212"/>
  <c r="AN139" i="212"/>
  <c r="AK139" i="212"/>
  <c r="AJ139" i="212"/>
  <c r="AI139" i="212"/>
  <c r="AH139" i="212"/>
  <c r="AG139" i="212"/>
  <c r="AF139" i="212"/>
  <c r="AE139" i="212"/>
  <c r="AD139" i="212"/>
  <c r="AC139" i="212"/>
  <c r="AB139" i="212"/>
  <c r="AA139" i="212"/>
  <c r="Z139" i="212"/>
  <c r="Y139" i="212"/>
  <c r="X139" i="212"/>
  <c r="W139" i="212"/>
  <c r="V139" i="212"/>
  <c r="U139" i="212"/>
  <c r="T139" i="212"/>
  <c r="S139" i="212"/>
  <c r="R139" i="212"/>
  <c r="Q139" i="212"/>
  <c r="P139" i="212"/>
  <c r="O139" i="212"/>
  <c r="N139" i="212"/>
  <c r="M139" i="212"/>
  <c r="L139" i="212"/>
  <c r="K139" i="212"/>
  <c r="J139" i="212"/>
  <c r="I139" i="212"/>
  <c r="H139" i="212"/>
  <c r="G139" i="212"/>
  <c r="AP137" i="212"/>
  <c r="AO137" i="212"/>
  <c r="AN137" i="212"/>
  <c r="AK137" i="212"/>
  <c r="AJ137" i="212"/>
  <c r="AI137" i="212"/>
  <c r="AH137" i="212"/>
  <c r="AG137" i="212"/>
  <c r="AF137" i="212"/>
  <c r="AE137" i="212"/>
  <c r="AD137" i="212"/>
  <c r="AC137" i="212"/>
  <c r="AB137" i="212"/>
  <c r="AA137" i="212"/>
  <c r="Z137" i="212"/>
  <c r="Y137" i="212"/>
  <c r="X137" i="212"/>
  <c r="W137" i="212"/>
  <c r="V137" i="212"/>
  <c r="U137" i="212"/>
  <c r="T137" i="212"/>
  <c r="S137" i="212"/>
  <c r="R137" i="212"/>
  <c r="Q137" i="212"/>
  <c r="P137" i="212"/>
  <c r="O137" i="212"/>
  <c r="N137" i="212"/>
  <c r="AL137" i="212" s="1"/>
  <c r="M137" i="212"/>
  <c r="L137" i="212"/>
  <c r="K137" i="212"/>
  <c r="J137" i="212"/>
  <c r="I137" i="212"/>
  <c r="H137" i="212"/>
  <c r="G137" i="212"/>
  <c r="AL136" i="212"/>
  <c r="AP135" i="212"/>
  <c r="AO135" i="212"/>
  <c r="AN135" i="212"/>
  <c r="AK135" i="212"/>
  <c r="AJ135" i="212"/>
  <c r="AI135" i="212"/>
  <c r="AH135" i="212"/>
  <c r="AG135" i="212"/>
  <c r="AF135" i="212"/>
  <c r="AE135" i="212"/>
  <c r="AD135" i="212"/>
  <c r="AC135" i="212"/>
  <c r="AB135" i="212"/>
  <c r="AA135" i="212"/>
  <c r="Z135" i="212"/>
  <c r="Y135" i="212"/>
  <c r="X135" i="212"/>
  <c r="W135" i="212"/>
  <c r="V135" i="212"/>
  <c r="U135" i="212"/>
  <c r="T135" i="212"/>
  <c r="S135" i="212"/>
  <c r="R135" i="212"/>
  <c r="Q135" i="212"/>
  <c r="P135" i="212"/>
  <c r="O135" i="212"/>
  <c r="N135" i="212"/>
  <c r="M135" i="212"/>
  <c r="L135" i="212"/>
  <c r="K135" i="212"/>
  <c r="J135" i="212"/>
  <c r="I135" i="212"/>
  <c r="H135" i="212"/>
  <c r="G135" i="212"/>
  <c r="AP133" i="212"/>
  <c r="AO133" i="212"/>
  <c r="AN133" i="212"/>
  <c r="AK133" i="212"/>
  <c r="AJ133" i="212"/>
  <c r="AI133" i="212"/>
  <c r="AH133" i="212"/>
  <c r="AG133" i="212"/>
  <c r="AF133" i="212"/>
  <c r="AE133" i="212"/>
  <c r="AD133" i="212"/>
  <c r="AC133" i="212"/>
  <c r="AB133" i="212"/>
  <c r="AA133" i="212"/>
  <c r="Z133" i="212"/>
  <c r="Y133" i="212"/>
  <c r="X133" i="212"/>
  <c r="W133" i="212"/>
  <c r="V133" i="212"/>
  <c r="U133" i="212"/>
  <c r="T133" i="212"/>
  <c r="S133" i="212"/>
  <c r="R133" i="212"/>
  <c r="Q133" i="212"/>
  <c r="P133" i="212"/>
  <c r="O133" i="212"/>
  <c r="N133" i="212"/>
  <c r="M133" i="212"/>
  <c r="AL133" i="212" s="1"/>
  <c r="L133" i="212"/>
  <c r="K133" i="212"/>
  <c r="J133" i="212"/>
  <c r="I133" i="212"/>
  <c r="H133" i="212"/>
  <c r="G133" i="212"/>
  <c r="AP131" i="212"/>
  <c r="AO131" i="212"/>
  <c r="AN131" i="212"/>
  <c r="AK131" i="212"/>
  <c r="AJ131" i="212"/>
  <c r="AI131" i="212"/>
  <c r="AH131" i="212"/>
  <c r="AG131" i="212"/>
  <c r="AF131" i="212"/>
  <c r="AE131" i="212"/>
  <c r="AD131" i="212"/>
  <c r="AC131" i="212"/>
  <c r="AB131" i="212"/>
  <c r="AA131" i="212"/>
  <c r="Z131" i="212"/>
  <c r="Y131" i="212"/>
  <c r="X131" i="212"/>
  <c r="W131" i="212"/>
  <c r="V131" i="212"/>
  <c r="U131" i="212"/>
  <c r="T131" i="212"/>
  <c r="S131" i="212"/>
  <c r="R131" i="212"/>
  <c r="Q131" i="212"/>
  <c r="P131" i="212"/>
  <c r="O131" i="212"/>
  <c r="N131" i="212"/>
  <c r="M131" i="212"/>
  <c r="L131" i="212"/>
  <c r="AL131" i="212" s="1"/>
  <c r="K131" i="212"/>
  <c r="J131" i="212"/>
  <c r="I131" i="212"/>
  <c r="H131" i="212"/>
  <c r="G131" i="212"/>
  <c r="AP129" i="212"/>
  <c r="AO129" i="212"/>
  <c r="AN129" i="212"/>
  <c r="AK129" i="212"/>
  <c r="AJ129" i="212"/>
  <c r="AI129" i="212"/>
  <c r="AH129" i="212"/>
  <c r="AG129" i="212"/>
  <c r="AF129" i="212"/>
  <c r="AE129" i="212"/>
  <c r="AD129" i="212"/>
  <c r="AC129" i="212"/>
  <c r="AB129" i="212"/>
  <c r="AA129" i="212"/>
  <c r="Z129" i="212"/>
  <c r="Y129" i="212"/>
  <c r="X129" i="212"/>
  <c r="W129" i="212"/>
  <c r="V129" i="212"/>
  <c r="U129" i="212"/>
  <c r="T129" i="212"/>
  <c r="S129" i="212"/>
  <c r="R129" i="212"/>
  <c r="Q129" i="212"/>
  <c r="P129" i="212"/>
  <c r="O129" i="212"/>
  <c r="N129" i="212"/>
  <c r="M129" i="212"/>
  <c r="L129" i="212"/>
  <c r="K129" i="212"/>
  <c r="J129" i="212"/>
  <c r="I129" i="212"/>
  <c r="H129" i="212"/>
  <c r="G129" i="212"/>
  <c r="AP127" i="212"/>
  <c r="AO127" i="212"/>
  <c r="AN127" i="212"/>
  <c r="AK127" i="212"/>
  <c r="AJ127" i="212"/>
  <c r="AI127" i="212"/>
  <c r="AH127" i="212"/>
  <c r="AG127" i="212"/>
  <c r="AF127" i="212"/>
  <c r="AE127" i="212"/>
  <c r="AD127" i="212"/>
  <c r="AC127" i="212"/>
  <c r="AB127" i="212"/>
  <c r="AA127" i="212"/>
  <c r="Z127" i="212"/>
  <c r="Y127" i="212"/>
  <c r="X127" i="212"/>
  <c r="W127" i="212"/>
  <c r="V127" i="212"/>
  <c r="U127" i="212"/>
  <c r="T127" i="212"/>
  <c r="S127" i="212"/>
  <c r="R127" i="212"/>
  <c r="Q127" i="212"/>
  <c r="P127" i="212"/>
  <c r="O127" i="212"/>
  <c r="N127" i="212"/>
  <c r="M127" i="212"/>
  <c r="L127" i="212"/>
  <c r="K127" i="212"/>
  <c r="J127" i="212"/>
  <c r="I127" i="212"/>
  <c r="H127" i="212"/>
  <c r="G127" i="212"/>
  <c r="AL127" i="212" s="1"/>
  <c r="AM127" i="212" s="1"/>
  <c r="AP125" i="212"/>
  <c r="AO125" i="212"/>
  <c r="AN125" i="212"/>
  <c r="AK125" i="212"/>
  <c r="AJ125" i="212"/>
  <c r="AI125" i="212"/>
  <c r="AH125" i="212"/>
  <c r="AG125" i="212"/>
  <c r="AF125" i="212"/>
  <c r="AE125" i="212"/>
  <c r="AD125" i="212"/>
  <c r="AC125" i="212"/>
  <c r="AB125" i="212"/>
  <c r="AA125" i="212"/>
  <c r="Z125" i="212"/>
  <c r="Y125" i="212"/>
  <c r="X125" i="212"/>
  <c r="W125" i="212"/>
  <c r="V125" i="212"/>
  <c r="U125" i="212"/>
  <c r="T125" i="212"/>
  <c r="S125" i="212"/>
  <c r="R125" i="212"/>
  <c r="Q125" i="212"/>
  <c r="P125" i="212"/>
  <c r="O125" i="212"/>
  <c r="N125" i="212"/>
  <c r="M125" i="212"/>
  <c r="L125" i="212"/>
  <c r="K125" i="212"/>
  <c r="J125" i="212"/>
  <c r="I125" i="212"/>
  <c r="H125" i="212"/>
  <c r="G125" i="212"/>
  <c r="AP123" i="212"/>
  <c r="AO123" i="212"/>
  <c r="AN123" i="212"/>
  <c r="AK123" i="212"/>
  <c r="AJ123" i="212"/>
  <c r="AI123" i="212"/>
  <c r="AH123" i="212"/>
  <c r="AG123" i="212"/>
  <c r="AF123" i="212"/>
  <c r="AE123" i="212"/>
  <c r="AD123" i="212"/>
  <c r="AC123" i="212"/>
  <c r="AB123" i="212"/>
  <c r="AA123" i="212"/>
  <c r="Z123" i="212"/>
  <c r="Y123" i="212"/>
  <c r="X123" i="212"/>
  <c r="W123" i="212"/>
  <c r="V123" i="212"/>
  <c r="U123" i="212"/>
  <c r="T123" i="212"/>
  <c r="S123" i="212"/>
  <c r="R123" i="212"/>
  <c r="Q123" i="212"/>
  <c r="P123" i="212"/>
  <c r="O123" i="212"/>
  <c r="N123" i="212"/>
  <c r="M123" i="212"/>
  <c r="L123" i="212"/>
  <c r="K123" i="212"/>
  <c r="J123" i="212"/>
  <c r="I123" i="212"/>
  <c r="H123" i="212"/>
  <c r="G123" i="212"/>
  <c r="AP121" i="212"/>
  <c r="AO121" i="212"/>
  <c r="AN121" i="212"/>
  <c r="AK121" i="212"/>
  <c r="AJ121" i="212"/>
  <c r="AI121" i="212"/>
  <c r="AH121" i="212"/>
  <c r="AG121" i="212"/>
  <c r="AF121" i="212"/>
  <c r="AE121" i="212"/>
  <c r="AD121" i="212"/>
  <c r="AC121" i="212"/>
  <c r="AB121" i="212"/>
  <c r="AA121" i="212"/>
  <c r="Z121" i="212"/>
  <c r="Y121" i="212"/>
  <c r="X121" i="212"/>
  <c r="W121" i="212"/>
  <c r="V121" i="212"/>
  <c r="U121" i="212"/>
  <c r="T121" i="212"/>
  <c r="S121" i="212"/>
  <c r="R121" i="212"/>
  <c r="Q121" i="212"/>
  <c r="P121" i="212"/>
  <c r="O121" i="212"/>
  <c r="N121" i="212"/>
  <c r="M121" i="212"/>
  <c r="L121" i="212"/>
  <c r="K121" i="212"/>
  <c r="J121" i="212"/>
  <c r="I121" i="212"/>
  <c r="H121" i="212"/>
  <c r="G121" i="212"/>
  <c r="AP119" i="212"/>
  <c r="AO119" i="212"/>
  <c r="AN119" i="212"/>
  <c r="AK119" i="212"/>
  <c r="AJ119" i="212"/>
  <c r="AI119" i="212"/>
  <c r="AH119" i="212"/>
  <c r="AG119" i="212"/>
  <c r="AF119" i="212"/>
  <c r="AE119" i="212"/>
  <c r="AD119" i="212"/>
  <c r="AC119" i="212"/>
  <c r="AB119" i="212"/>
  <c r="AA119" i="212"/>
  <c r="Z119" i="212"/>
  <c r="Y119" i="212"/>
  <c r="X119" i="212"/>
  <c r="W119" i="212"/>
  <c r="V119" i="212"/>
  <c r="U119" i="212"/>
  <c r="T119" i="212"/>
  <c r="S119" i="212"/>
  <c r="R119" i="212"/>
  <c r="Q119" i="212"/>
  <c r="P119" i="212"/>
  <c r="O119" i="212"/>
  <c r="N119" i="212"/>
  <c r="M119" i="212"/>
  <c r="L119" i="212"/>
  <c r="K119" i="212"/>
  <c r="J119" i="212"/>
  <c r="I119" i="212"/>
  <c r="H119" i="212"/>
  <c r="G119" i="212"/>
  <c r="AP117" i="212"/>
  <c r="AO117" i="212"/>
  <c r="AN117" i="212"/>
  <c r="AK117" i="212"/>
  <c r="AJ117" i="212"/>
  <c r="AI117" i="212"/>
  <c r="AH117" i="212"/>
  <c r="AG117" i="212"/>
  <c r="AF117" i="212"/>
  <c r="AE117" i="212"/>
  <c r="AD117" i="212"/>
  <c r="AC117" i="212"/>
  <c r="AB117" i="212"/>
  <c r="AA117" i="212"/>
  <c r="Z117" i="212"/>
  <c r="Y117" i="212"/>
  <c r="X117" i="212"/>
  <c r="W117" i="212"/>
  <c r="V117" i="212"/>
  <c r="U117" i="212"/>
  <c r="T117" i="212"/>
  <c r="S117" i="212"/>
  <c r="R117" i="212"/>
  <c r="Q117" i="212"/>
  <c r="P117" i="212"/>
  <c r="O117" i="212"/>
  <c r="N117" i="212"/>
  <c r="M117" i="212"/>
  <c r="L117" i="212"/>
  <c r="K117" i="212"/>
  <c r="J117" i="212"/>
  <c r="I117" i="212"/>
  <c r="H117" i="212"/>
  <c r="G117" i="212"/>
  <c r="AP115" i="212"/>
  <c r="AO115" i="212"/>
  <c r="AN115" i="212"/>
  <c r="AK115" i="212"/>
  <c r="AJ115" i="212"/>
  <c r="AI115" i="212"/>
  <c r="AH115" i="212"/>
  <c r="AG115" i="212"/>
  <c r="AF115" i="212"/>
  <c r="AE115" i="212"/>
  <c r="AD115" i="212"/>
  <c r="AC115" i="212"/>
  <c r="AB115" i="212"/>
  <c r="AA115" i="212"/>
  <c r="Z115" i="212"/>
  <c r="Y115" i="212"/>
  <c r="X115" i="212"/>
  <c r="W115" i="212"/>
  <c r="V115" i="212"/>
  <c r="U115" i="212"/>
  <c r="T115" i="212"/>
  <c r="S115" i="212"/>
  <c r="R115" i="212"/>
  <c r="Q115" i="212"/>
  <c r="P115" i="212"/>
  <c r="O115" i="212"/>
  <c r="N115" i="212"/>
  <c r="M115" i="212"/>
  <c r="L115" i="212"/>
  <c r="K115" i="212"/>
  <c r="J115" i="212"/>
  <c r="I115" i="212"/>
  <c r="H115" i="212"/>
  <c r="G115" i="212"/>
  <c r="AP113" i="212"/>
  <c r="AO113" i="212"/>
  <c r="AN113" i="212"/>
  <c r="AK113" i="212"/>
  <c r="AJ113" i="212"/>
  <c r="AI113" i="212"/>
  <c r="AH113" i="212"/>
  <c r="AG113" i="212"/>
  <c r="AF113" i="212"/>
  <c r="AE113" i="212"/>
  <c r="AD113" i="212"/>
  <c r="AC113" i="212"/>
  <c r="AB113" i="212"/>
  <c r="AA113" i="212"/>
  <c r="Z113" i="212"/>
  <c r="Y113" i="212"/>
  <c r="X113" i="212"/>
  <c r="W113" i="212"/>
  <c r="V113" i="212"/>
  <c r="U113" i="212"/>
  <c r="T113" i="212"/>
  <c r="S113" i="212"/>
  <c r="R113" i="212"/>
  <c r="Q113" i="212"/>
  <c r="P113" i="212"/>
  <c r="O113" i="212"/>
  <c r="N113" i="212"/>
  <c r="M113" i="212"/>
  <c r="L113" i="212"/>
  <c r="K113" i="212"/>
  <c r="J113" i="212"/>
  <c r="I113" i="212"/>
  <c r="H113" i="212"/>
  <c r="G113" i="212"/>
  <c r="AP111" i="212"/>
  <c r="AO111" i="212"/>
  <c r="AN111" i="212"/>
  <c r="AK111" i="212"/>
  <c r="AJ111" i="212"/>
  <c r="AI111" i="212"/>
  <c r="AH111" i="212"/>
  <c r="AG111" i="212"/>
  <c r="AF111" i="212"/>
  <c r="AE111" i="212"/>
  <c r="AD111" i="212"/>
  <c r="AC111" i="212"/>
  <c r="AB111" i="212"/>
  <c r="AA111" i="212"/>
  <c r="Z111" i="212"/>
  <c r="Y111" i="212"/>
  <c r="X111" i="212"/>
  <c r="W111" i="212"/>
  <c r="V111" i="212"/>
  <c r="U111" i="212"/>
  <c r="T111" i="212"/>
  <c r="S111" i="212"/>
  <c r="R111" i="212"/>
  <c r="Q111" i="212"/>
  <c r="P111" i="212"/>
  <c r="O111" i="212"/>
  <c r="N111" i="212"/>
  <c r="M111" i="212"/>
  <c r="L111" i="212"/>
  <c r="K111" i="212"/>
  <c r="J111" i="212"/>
  <c r="I111" i="212"/>
  <c r="H111" i="212"/>
  <c r="G111" i="212"/>
  <c r="AP109" i="212"/>
  <c r="AO109" i="212"/>
  <c r="AN109" i="212"/>
  <c r="AK109" i="212"/>
  <c r="AJ109" i="212"/>
  <c r="AI109" i="212"/>
  <c r="AH109" i="212"/>
  <c r="AG109" i="212"/>
  <c r="AF109" i="212"/>
  <c r="AE109" i="212"/>
  <c r="AD109" i="212"/>
  <c r="AC109" i="212"/>
  <c r="AB109" i="212"/>
  <c r="AA109" i="212"/>
  <c r="Z109" i="212"/>
  <c r="Y109" i="212"/>
  <c r="X109" i="212"/>
  <c r="W109" i="212"/>
  <c r="V109" i="212"/>
  <c r="U109" i="212"/>
  <c r="T109" i="212"/>
  <c r="S109" i="212"/>
  <c r="R109" i="212"/>
  <c r="Q109" i="212"/>
  <c r="P109" i="212"/>
  <c r="O109" i="212"/>
  <c r="N109" i="212"/>
  <c r="M109" i="212"/>
  <c r="L109" i="212"/>
  <c r="K109" i="212"/>
  <c r="J109" i="212"/>
  <c r="I109" i="212"/>
  <c r="H109" i="212"/>
  <c r="G109" i="212"/>
  <c r="AP107" i="212"/>
  <c r="AO107" i="212"/>
  <c r="AN107" i="212"/>
  <c r="AK107" i="212"/>
  <c r="AJ107" i="212"/>
  <c r="AI107" i="212"/>
  <c r="AH107" i="212"/>
  <c r="AG107" i="212"/>
  <c r="AF107" i="212"/>
  <c r="AE107" i="212"/>
  <c r="AD107" i="212"/>
  <c r="AC107" i="212"/>
  <c r="AB107" i="212"/>
  <c r="AA107" i="212"/>
  <c r="Z107" i="212"/>
  <c r="Y107" i="212"/>
  <c r="X107" i="212"/>
  <c r="W107" i="212"/>
  <c r="V107" i="212"/>
  <c r="U107" i="212"/>
  <c r="T107" i="212"/>
  <c r="S107" i="212"/>
  <c r="R107" i="212"/>
  <c r="Q107" i="212"/>
  <c r="P107" i="212"/>
  <c r="O107" i="212"/>
  <c r="N107" i="212"/>
  <c r="M107" i="212"/>
  <c r="L107" i="212"/>
  <c r="K107" i="212"/>
  <c r="J107" i="212"/>
  <c r="I107" i="212"/>
  <c r="H107" i="212"/>
  <c r="G107" i="212"/>
  <c r="AP105" i="212"/>
  <c r="AO105" i="212"/>
  <c r="AN105" i="212"/>
  <c r="AK105" i="212"/>
  <c r="AJ105" i="212"/>
  <c r="AI105" i="212"/>
  <c r="AH105" i="212"/>
  <c r="AG105" i="212"/>
  <c r="AF105" i="212"/>
  <c r="AE105" i="212"/>
  <c r="AD105" i="212"/>
  <c r="AC105" i="212"/>
  <c r="AB105" i="212"/>
  <c r="AA105" i="212"/>
  <c r="Z105" i="212"/>
  <c r="Y105" i="212"/>
  <c r="X105" i="212"/>
  <c r="W105" i="212"/>
  <c r="V105" i="212"/>
  <c r="U105" i="212"/>
  <c r="T105" i="212"/>
  <c r="S105" i="212"/>
  <c r="R105" i="212"/>
  <c r="Q105" i="212"/>
  <c r="P105" i="212"/>
  <c r="O105" i="212"/>
  <c r="N105" i="212"/>
  <c r="M105" i="212"/>
  <c r="L105" i="212"/>
  <c r="K105" i="212"/>
  <c r="J105" i="212"/>
  <c r="I105" i="212"/>
  <c r="H105" i="212"/>
  <c r="G105" i="212"/>
  <c r="AP103" i="212"/>
  <c r="AO103" i="212"/>
  <c r="AN103" i="212"/>
  <c r="AK103" i="212"/>
  <c r="AJ103" i="212"/>
  <c r="AI103" i="212"/>
  <c r="AH103" i="212"/>
  <c r="AG103" i="212"/>
  <c r="AF103" i="212"/>
  <c r="AE103" i="212"/>
  <c r="AD103" i="212"/>
  <c r="AC103" i="212"/>
  <c r="AB103" i="212"/>
  <c r="AA103" i="212"/>
  <c r="Z103" i="212"/>
  <c r="Y103" i="212"/>
  <c r="X103" i="212"/>
  <c r="W103" i="212"/>
  <c r="V103" i="212"/>
  <c r="U103" i="212"/>
  <c r="T103" i="212"/>
  <c r="S103" i="212"/>
  <c r="R103" i="212"/>
  <c r="Q103" i="212"/>
  <c r="P103" i="212"/>
  <c r="O103" i="212"/>
  <c r="N103" i="212"/>
  <c r="AL103" i="212" s="1"/>
  <c r="M103" i="212"/>
  <c r="L103" i="212"/>
  <c r="K103" i="212"/>
  <c r="J103" i="212"/>
  <c r="I103" i="212"/>
  <c r="H103" i="212"/>
  <c r="G103" i="212"/>
  <c r="AL102" i="212"/>
  <c r="AP101" i="212"/>
  <c r="AO101" i="212"/>
  <c r="AN101" i="212"/>
  <c r="AK101" i="212"/>
  <c r="AJ101" i="212"/>
  <c r="AI101" i="212"/>
  <c r="AH101" i="212"/>
  <c r="AG101" i="212"/>
  <c r="AF101" i="212"/>
  <c r="AE101" i="212"/>
  <c r="AD101" i="212"/>
  <c r="AC101" i="212"/>
  <c r="AB101" i="212"/>
  <c r="AA101" i="212"/>
  <c r="Z101" i="212"/>
  <c r="Y101" i="212"/>
  <c r="X101" i="212"/>
  <c r="W101" i="212"/>
  <c r="V101" i="212"/>
  <c r="U101" i="212"/>
  <c r="T101" i="212"/>
  <c r="S101" i="212"/>
  <c r="R101" i="212"/>
  <c r="Q101" i="212"/>
  <c r="P101" i="212"/>
  <c r="O101" i="212"/>
  <c r="N101" i="212"/>
  <c r="M101" i="212"/>
  <c r="L101" i="212"/>
  <c r="K101" i="212"/>
  <c r="J101" i="212"/>
  <c r="I101" i="212"/>
  <c r="H101" i="212"/>
  <c r="G101" i="212"/>
  <c r="AP99" i="212"/>
  <c r="AO99" i="212"/>
  <c r="AN99" i="212"/>
  <c r="AK99" i="212"/>
  <c r="AJ99" i="212"/>
  <c r="AI99" i="212"/>
  <c r="AH99" i="212"/>
  <c r="AG99" i="212"/>
  <c r="AF99" i="212"/>
  <c r="AE99" i="212"/>
  <c r="AD99" i="212"/>
  <c r="AC99" i="212"/>
  <c r="AB99" i="212"/>
  <c r="AA99" i="212"/>
  <c r="Z99" i="212"/>
  <c r="Y99" i="212"/>
  <c r="X99" i="212"/>
  <c r="W99" i="212"/>
  <c r="V99" i="212"/>
  <c r="U99" i="212"/>
  <c r="T99" i="212"/>
  <c r="S99" i="212"/>
  <c r="R99" i="212"/>
  <c r="Q99" i="212"/>
  <c r="P99" i="212"/>
  <c r="O99" i="212"/>
  <c r="N99" i="212"/>
  <c r="AL99" i="212" s="1"/>
  <c r="M99" i="212"/>
  <c r="L99" i="212"/>
  <c r="K99" i="212"/>
  <c r="J99" i="212"/>
  <c r="I99" i="212"/>
  <c r="H99" i="212"/>
  <c r="G99" i="212"/>
  <c r="AL98" i="212"/>
  <c r="AP97" i="212"/>
  <c r="AO97" i="212"/>
  <c r="AN97" i="212"/>
  <c r="AK97" i="212"/>
  <c r="AJ97" i="212"/>
  <c r="AI97" i="212"/>
  <c r="AH97" i="212"/>
  <c r="AG97" i="212"/>
  <c r="AF97" i="212"/>
  <c r="AE97" i="212"/>
  <c r="AD97" i="212"/>
  <c r="AC97" i="212"/>
  <c r="AB97" i="212"/>
  <c r="AA97" i="212"/>
  <c r="Z97" i="212"/>
  <c r="Y97" i="212"/>
  <c r="X97" i="212"/>
  <c r="W97" i="212"/>
  <c r="V97" i="212"/>
  <c r="U97" i="212"/>
  <c r="T97" i="212"/>
  <c r="S97" i="212"/>
  <c r="R97" i="212"/>
  <c r="Q97" i="212"/>
  <c r="P97" i="212"/>
  <c r="O97" i="212"/>
  <c r="N97" i="212"/>
  <c r="M97" i="212"/>
  <c r="L97" i="212"/>
  <c r="K97" i="212"/>
  <c r="J97" i="212"/>
  <c r="I97" i="212"/>
  <c r="H97" i="212"/>
  <c r="G97" i="212"/>
  <c r="AP95" i="212"/>
  <c r="AO95" i="212"/>
  <c r="AN95" i="212"/>
  <c r="AK95" i="212"/>
  <c r="AJ95" i="212"/>
  <c r="AI95" i="212"/>
  <c r="AH95" i="212"/>
  <c r="AG95" i="212"/>
  <c r="AF95" i="212"/>
  <c r="AE95" i="212"/>
  <c r="AD95" i="212"/>
  <c r="AC95" i="212"/>
  <c r="AB95" i="212"/>
  <c r="AA95" i="212"/>
  <c r="Z95" i="212"/>
  <c r="Y95" i="212"/>
  <c r="X95" i="212"/>
  <c r="W95" i="212"/>
  <c r="V95" i="212"/>
  <c r="U95" i="212"/>
  <c r="T95" i="212"/>
  <c r="S95" i="212"/>
  <c r="R95" i="212"/>
  <c r="Q95" i="212"/>
  <c r="P95" i="212"/>
  <c r="O95" i="212"/>
  <c r="N95" i="212"/>
  <c r="M95" i="212"/>
  <c r="L95" i="212"/>
  <c r="K95" i="212"/>
  <c r="J95" i="212"/>
  <c r="I95" i="212"/>
  <c r="H95" i="212"/>
  <c r="G95" i="212"/>
  <c r="AP93" i="212"/>
  <c r="AO93" i="212"/>
  <c r="AN93" i="212"/>
  <c r="AK93" i="212"/>
  <c r="AJ93" i="212"/>
  <c r="AI93" i="212"/>
  <c r="AH93" i="212"/>
  <c r="AG93" i="212"/>
  <c r="AF93" i="212"/>
  <c r="AE93" i="212"/>
  <c r="AD93" i="212"/>
  <c r="AC93" i="212"/>
  <c r="AB93" i="212"/>
  <c r="AA93" i="212"/>
  <c r="Z93" i="212"/>
  <c r="Y93" i="212"/>
  <c r="X93" i="212"/>
  <c r="W93" i="212"/>
  <c r="V93" i="212"/>
  <c r="U93" i="212"/>
  <c r="T93" i="212"/>
  <c r="S93" i="212"/>
  <c r="R93" i="212"/>
  <c r="Q93" i="212"/>
  <c r="P93" i="212"/>
  <c r="O93" i="212"/>
  <c r="N93" i="212"/>
  <c r="M93" i="212"/>
  <c r="L93" i="212"/>
  <c r="K93" i="212"/>
  <c r="J93" i="212"/>
  <c r="I93" i="212"/>
  <c r="H93" i="212"/>
  <c r="G93" i="212"/>
  <c r="AP91" i="212"/>
  <c r="AO91" i="212"/>
  <c r="AN91" i="212"/>
  <c r="AK91" i="212"/>
  <c r="AJ91" i="212"/>
  <c r="AI91" i="212"/>
  <c r="AH91" i="212"/>
  <c r="AG91" i="212"/>
  <c r="AF91" i="212"/>
  <c r="AE91" i="212"/>
  <c r="AD91" i="212"/>
  <c r="AC91" i="212"/>
  <c r="AB91" i="212"/>
  <c r="AA91" i="212"/>
  <c r="Z91" i="212"/>
  <c r="Y91" i="212"/>
  <c r="X91" i="212"/>
  <c r="W91" i="212"/>
  <c r="V91" i="212"/>
  <c r="U91" i="212"/>
  <c r="T91" i="212"/>
  <c r="S91" i="212"/>
  <c r="R91" i="212"/>
  <c r="Q91" i="212"/>
  <c r="P91" i="212"/>
  <c r="O91" i="212"/>
  <c r="N91" i="212"/>
  <c r="M91" i="212"/>
  <c r="L91" i="212"/>
  <c r="K91" i="212"/>
  <c r="J91" i="212"/>
  <c r="I91" i="212"/>
  <c r="H91" i="212"/>
  <c r="G91" i="212"/>
  <c r="AP89" i="212"/>
  <c r="AO89" i="212"/>
  <c r="AN89" i="212"/>
  <c r="AK89" i="212"/>
  <c r="AJ89" i="212"/>
  <c r="AI89" i="212"/>
  <c r="AH89" i="212"/>
  <c r="AG89" i="212"/>
  <c r="AF89" i="212"/>
  <c r="AE89" i="212"/>
  <c r="AD89" i="212"/>
  <c r="AC89" i="212"/>
  <c r="AB89" i="212"/>
  <c r="AA89" i="212"/>
  <c r="Z89" i="212"/>
  <c r="Y89" i="212"/>
  <c r="X89" i="212"/>
  <c r="W89" i="212"/>
  <c r="V89" i="212"/>
  <c r="U89" i="212"/>
  <c r="T89" i="212"/>
  <c r="S89" i="212"/>
  <c r="R89" i="212"/>
  <c r="Q89" i="212"/>
  <c r="P89" i="212"/>
  <c r="O89" i="212"/>
  <c r="N89" i="212"/>
  <c r="AL89" i="212" s="1"/>
  <c r="M89" i="212"/>
  <c r="L89" i="212"/>
  <c r="K89" i="212"/>
  <c r="J89" i="212"/>
  <c r="I89" i="212"/>
  <c r="H89" i="212"/>
  <c r="G89" i="212"/>
  <c r="AL88" i="212"/>
  <c r="AP87" i="212"/>
  <c r="AO87" i="212"/>
  <c r="AN87" i="212"/>
  <c r="AK87" i="212"/>
  <c r="AJ87" i="212"/>
  <c r="AI87" i="212"/>
  <c r="AH87" i="212"/>
  <c r="AG87" i="212"/>
  <c r="AF87" i="212"/>
  <c r="AE87" i="212"/>
  <c r="AD87" i="212"/>
  <c r="AC87" i="212"/>
  <c r="AB87" i="212"/>
  <c r="AA87" i="212"/>
  <c r="Z87" i="212"/>
  <c r="Y87" i="212"/>
  <c r="X87" i="212"/>
  <c r="W87" i="212"/>
  <c r="V87" i="212"/>
  <c r="U87" i="212"/>
  <c r="T87" i="212"/>
  <c r="S87" i="212"/>
  <c r="R87" i="212"/>
  <c r="Q87" i="212"/>
  <c r="P87" i="212"/>
  <c r="O87" i="212"/>
  <c r="N87" i="212"/>
  <c r="M87" i="212"/>
  <c r="L87" i="212"/>
  <c r="K87" i="212"/>
  <c r="J87" i="212"/>
  <c r="I87" i="212"/>
  <c r="H87" i="212"/>
  <c r="G87" i="212"/>
  <c r="AP85" i="212"/>
  <c r="AO85" i="212"/>
  <c r="AN85" i="212"/>
  <c r="AK85" i="212"/>
  <c r="AJ85" i="212"/>
  <c r="AJ155" i="212" s="1"/>
  <c r="AI85" i="212"/>
  <c r="AH85" i="212"/>
  <c r="AG85" i="212"/>
  <c r="AF85" i="212"/>
  <c r="AE85" i="212"/>
  <c r="AD85" i="212"/>
  <c r="AC85" i="212"/>
  <c r="AB85" i="212"/>
  <c r="AA85" i="212"/>
  <c r="Z85" i="212"/>
  <c r="Y85" i="212"/>
  <c r="X85" i="212"/>
  <c r="W85" i="212"/>
  <c r="V85" i="212"/>
  <c r="U85" i="212"/>
  <c r="T85" i="212"/>
  <c r="S85" i="212"/>
  <c r="R85" i="212"/>
  <c r="Q85" i="212"/>
  <c r="P85" i="212"/>
  <c r="O85" i="212"/>
  <c r="N85" i="212"/>
  <c r="M85" i="212"/>
  <c r="L85" i="212"/>
  <c r="K85" i="212"/>
  <c r="J85" i="212"/>
  <c r="I85" i="212"/>
  <c r="H85" i="212"/>
  <c r="G85" i="212"/>
  <c r="AP83" i="212"/>
  <c r="AO83" i="212"/>
  <c r="AN83" i="212"/>
  <c r="AK83" i="212"/>
  <c r="AJ83" i="212"/>
  <c r="AI83" i="212"/>
  <c r="AH83" i="212"/>
  <c r="AG83" i="212"/>
  <c r="AF83" i="212"/>
  <c r="AE83" i="212"/>
  <c r="AD83" i="212"/>
  <c r="AC83" i="212"/>
  <c r="AB83" i="212"/>
  <c r="AA83" i="212"/>
  <c r="Z83" i="212"/>
  <c r="Y83" i="212"/>
  <c r="X83" i="212"/>
  <c r="W83" i="212"/>
  <c r="V83" i="212"/>
  <c r="U83" i="212"/>
  <c r="T83" i="212"/>
  <c r="S83" i="212"/>
  <c r="R83" i="212"/>
  <c r="Q83" i="212"/>
  <c r="P83" i="212"/>
  <c r="O83" i="212"/>
  <c r="N83" i="212"/>
  <c r="M83" i="212"/>
  <c r="L83" i="212"/>
  <c r="K83" i="212"/>
  <c r="J83" i="212"/>
  <c r="I83" i="212"/>
  <c r="H83" i="212"/>
  <c r="G83" i="212"/>
  <c r="AP81" i="212"/>
  <c r="AO81" i="212"/>
  <c r="AN81" i="212"/>
  <c r="AK81" i="212"/>
  <c r="AJ81" i="212"/>
  <c r="AI81" i="212"/>
  <c r="AH81" i="212"/>
  <c r="AG81" i="212"/>
  <c r="AF81" i="212"/>
  <c r="AE81" i="212"/>
  <c r="AD81" i="212"/>
  <c r="AC81" i="212"/>
  <c r="AB81" i="212"/>
  <c r="AA81" i="212"/>
  <c r="Z81" i="212"/>
  <c r="Y81" i="212"/>
  <c r="X81" i="212"/>
  <c r="W81" i="212"/>
  <c r="V81" i="212"/>
  <c r="U81" i="212"/>
  <c r="T81" i="212"/>
  <c r="S81" i="212"/>
  <c r="R81" i="212"/>
  <c r="Q81" i="212"/>
  <c r="P81" i="212"/>
  <c r="O81" i="212"/>
  <c r="N81" i="212"/>
  <c r="M81" i="212"/>
  <c r="L81" i="212"/>
  <c r="K81" i="212"/>
  <c r="J81" i="212"/>
  <c r="I81" i="212"/>
  <c r="H81" i="212"/>
  <c r="G81" i="212"/>
  <c r="AP79" i="212"/>
  <c r="AO79" i="212"/>
  <c r="AN79" i="212"/>
  <c r="AK79" i="212"/>
  <c r="AJ79" i="212"/>
  <c r="AI79" i="212"/>
  <c r="AH79" i="212"/>
  <c r="AG79" i="212"/>
  <c r="AF79" i="212"/>
  <c r="AE79" i="212"/>
  <c r="AD79" i="212"/>
  <c r="AC79" i="212"/>
  <c r="AB79" i="212"/>
  <c r="AA79" i="212"/>
  <c r="Z79" i="212"/>
  <c r="Y79" i="212"/>
  <c r="X79" i="212"/>
  <c r="W79" i="212"/>
  <c r="V79" i="212"/>
  <c r="U79" i="212"/>
  <c r="T79" i="212"/>
  <c r="S79" i="212"/>
  <c r="R79" i="212"/>
  <c r="Q79" i="212"/>
  <c r="P79" i="212"/>
  <c r="O79" i="212"/>
  <c r="N79" i="212"/>
  <c r="M79" i="212"/>
  <c r="L79" i="212"/>
  <c r="K79" i="212"/>
  <c r="J79" i="212"/>
  <c r="I79" i="212"/>
  <c r="H79" i="212"/>
  <c r="G79" i="212"/>
  <c r="AP77" i="212"/>
  <c r="AO77" i="212"/>
  <c r="AN77" i="212"/>
  <c r="AK77" i="212"/>
  <c r="AJ77" i="212"/>
  <c r="AI77" i="212"/>
  <c r="AH77" i="212"/>
  <c r="AG77" i="212"/>
  <c r="AF77" i="212"/>
  <c r="AE77" i="212"/>
  <c r="AD77" i="212"/>
  <c r="AC77" i="212"/>
  <c r="AB77" i="212"/>
  <c r="AA77" i="212"/>
  <c r="Z77" i="212"/>
  <c r="Y77" i="212"/>
  <c r="X77" i="212"/>
  <c r="W77" i="212"/>
  <c r="V77" i="212"/>
  <c r="U77" i="212"/>
  <c r="T77" i="212"/>
  <c r="S77" i="212"/>
  <c r="R77" i="212"/>
  <c r="Q77" i="212"/>
  <c r="P77" i="212"/>
  <c r="O77" i="212"/>
  <c r="N77" i="212"/>
  <c r="M77" i="212"/>
  <c r="L77" i="212"/>
  <c r="K77" i="212"/>
  <c r="J77" i="212"/>
  <c r="I77" i="212"/>
  <c r="H77" i="212"/>
  <c r="G77" i="212"/>
  <c r="AP75" i="212"/>
  <c r="AO75" i="212"/>
  <c r="AN75" i="212"/>
  <c r="AK75" i="212"/>
  <c r="AJ75" i="212"/>
  <c r="AI75" i="212"/>
  <c r="AH75" i="212"/>
  <c r="AG75" i="212"/>
  <c r="AF75" i="212"/>
  <c r="AE75" i="212"/>
  <c r="AD75" i="212"/>
  <c r="AC75" i="212"/>
  <c r="AB75" i="212"/>
  <c r="AA75" i="212"/>
  <c r="Z75" i="212"/>
  <c r="Y75" i="212"/>
  <c r="X75" i="212"/>
  <c r="W75" i="212"/>
  <c r="V75" i="212"/>
  <c r="U75" i="212"/>
  <c r="T75" i="212"/>
  <c r="S75" i="212"/>
  <c r="R75" i="212"/>
  <c r="Q75" i="212"/>
  <c r="P75" i="212"/>
  <c r="O75" i="212"/>
  <c r="N75" i="212"/>
  <c r="M75" i="212"/>
  <c r="L75" i="212"/>
  <c r="K75" i="212"/>
  <c r="J75" i="212"/>
  <c r="I75" i="212"/>
  <c r="H75" i="212"/>
  <c r="G75" i="212"/>
  <c r="AP73" i="212"/>
  <c r="AO73" i="212"/>
  <c r="AN73" i="212"/>
  <c r="AK73" i="212"/>
  <c r="AJ73" i="212"/>
  <c r="AI73" i="212"/>
  <c r="AH73" i="212"/>
  <c r="AG73" i="212"/>
  <c r="AF73" i="212"/>
  <c r="AE73" i="212"/>
  <c r="AD73" i="212"/>
  <c r="AC73" i="212"/>
  <c r="AB73" i="212"/>
  <c r="AA73" i="212"/>
  <c r="Z73" i="212"/>
  <c r="Y73" i="212"/>
  <c r="X73" i="212"/>
  <c r="W73" i="212"/>
  <c r="V73" i="212"/>
  <c r="U73" i="212"/>
  <c r="T73" i="212"/>
  <c r="S73" i="212"/>
  <c r="R73" i="212"/>
  <c r="Q73" i="212"/>
  <c r="P73" i="212"/>
  <c r="O73" i="212"/>
  <c r="N73" i="212"/>
  <c r="M73" i="212"/>
  <c r="L73" i="212"/>
  <c r="K73" i="212"/>
  <c r="J73" i="212"/>
  <c r="I73" i="212"/>
  <c r="H73" i="212"/>
  <c r="G73" i="212"/>
  <c r="AL73" i="212" s="1"/>
  <c r="AP71" i="212"/>
  <c r="AO71" i="212"/>
  <c r="AN71" i="212"/>
  <c r="AK71" i="212"/>
  <c r="AJ71" i="212"/>
  <c r="AI71" i="212"/>
  <c r="AH71" i="212"/>
  <c r="AG71" i="212"/>
  <c r="AF71" i="212"/>
  <c r="AE71" i="212"/>
  <c r="AD71" i="212"/>
  <c r="AC71" i="212"/>
  <c r="AB71" i="212"/>
  <c r="AA71" i="212"/>
  <c r="Z71" i="212"/>
  <c r="Y71" i="212"/>
  <c r="X71" i="212"/>
  <c r="W71" i="212"/>
  <c r="V71" i="212"/>
  <c r="U71" i="212"/>
  <c r="T71" i="212"/>
  <c r="S71" i="212"/>
  <c r="R71" i="212"/>
  <c r="Q71" i="212"/>
  <c r="P71" i="212"/>
  <c r="O71" i="212"/>
  <c r="N71" i="212"/>
  <c r="M71" i="212"/>
  <c r="L71" i="212"/>
  <c r="K71" i="212"/>
  <c r="J71" i="212"/>
  <c r="I71" i="212"/>
  <c r="H71" i="212"/>
  <c r="G71" i="212"/>
  <c r="AP69" i="212"/>
  <c r="AO69" i="212"/>
  <c r="AN69" i="212"/>
  <c r="AK69" i="212"/>
  <c r="AJ69" i="212"/>
  <c r="AI69" i="212"/>
  <c r="AH69" i="212"/>
  <c r="AG69" i="212"/>
  <c r="AF69" i="212"/>
  <c r="AE69" i="212"/>
  <c r="AD69" i="212"/>
  <c r="AC69" i="212"/>
  <c r="AB69" i="212"/>
  <c r="AA69" i="212"/>
  <c r="Z69" i="212"/>
  <c r="Y69" i="212"/>
  <c r="X69" i="212"/>
  <c r="W69" i="212"/>
  <c r="V69" i="212"/>
  <c r="U69" i="212"/>
  <c r="T69" i="212"/>
  <c r="S69" i="212"/>
  <c r="R69" i="212"/>
  <c r="Q69" i="212"/>
  <c r="P69" i="212"/>
  <c r="O69" i="212"/>
  <c r="N69" i="212"/>
  <c r="M69" i="212"/>
  <c r="L69" i="212"/>
  <c r="K69" i="212"/>
  <c r="J69" i="212"/>
  <c r="I69" i="212"/>
  <c r="H69" i="212"/>
  <c r="G69" i="212"/>
  <c r="AP67" i="212"/>
  <c r="AO67" i="212"/>
  <c r="AN67" i="212"/>
  <c r="AK67" i="212"/>
  <c r="AJ67" i="212"/>
  <c r="AI67" i="212"/>
  <c r="AH67" i="212"/>
  <c r="AG67" i="212"/>
  <c r="AF67" i="212"/>
  <c r="AE67" i="212"/>
  <c r="AD67" i="212"/>
  <c r="AC67" i="212"/>
  <c r="AB67" i="212"/>
  <c r="AA67" i="212"/>
  <c r="AA167" i="212" s="1"/>
  <c r="Z67" i="212"/>
  <c r="Y67" i="212"/>
  <c r="X67" i="212"/>
  <c r="W67" i="212"/>
  <c r="V67" i="212"/>
  <c r="U67" i="212"/>
  <c r="T67" i="212"/>
  <c r="S67" i="212"/>
  <c r="R67" i="212"/>
  <c r="Q67" i="212"/>
  <c r="P67" i="212"/>
  <c r="O67" i="212"/>
  <c r="N67" i="212"/>
  <c r="M67" i="212"/>
  <c r="L67" i="212"/>
  <c r="K67" i="212"/>
  <c r="J67" i="212"/>
  <c r="I67" i="212"/>
  <c r="H67" i="212"/>
  <c r="G67" i="212"/>
  <c r="AP65" i="212"/>
  <c r="AO65" i="212"/>
  <c r="AN65" i="212"/>
  <c r="AK65" i="212"/>
  <c r="AJ65" i="212"/>
  <c r="AI65" i="212"/>
  <c r="AH65" i="212"/>
  <c r="AG65" i="212"/>
  <c r="AF65" i="212"/>
  <c r="AE65" i="212"/>
  <c r="AD65" i="212"/>
  <c r="AC65" i="212"/>
  <c r="AB65" i="212"/>
  <c r="AA65" i="212"/>
  <c r="Z65" i="212"/>
  <c r="Y65" i="212"/>
  <c r="X65" i="212"/>
  <c r="W65" i="212"/>
  <c r="V65" i="212"/>
  <c r="U65" i="212"/>
  <c r="T65" i="212"/>
  <c r="S65" i="212"/>
  <c r="R65" i="212"/>
  <c r="Q65" i="212"/>
  <c r="P65" i="212"/>
  <c r="O65" i="212"/>
  <c r="N65" i="212"/>
  <c r="M65" i="212"/>
  <c r="L65" i="212"/>
  <c r="K65" i="212"/>
  <c r="J65" i="212"/>
  <c r="I65" i="212"/>
  <c r="H65" i="212"/>
  <c r="G65" i="212"/>
  <c r="AP63" i="212"/>
  <c r="AO63" i="212"/>
  <c r="AN63" i="212"/>
  <c r="AK63" i="212"/>
  <c r="AJ63" i="212"/>
  <c r="AI63" i="212"/>
  <c r="AH63" i="212"/>
  <c r="AG63" i="212"/>
  <c r="AF63" i="212"/>
  <c r="AE63" i="212"/>
  <c r="AD63" i="212"/>
  <c r="AC63" i="212"/>
  <c r="AB63" i="212"/>
  <c r="AA63" i="212"/>
  <c r="Z63" i="212"/>
  <c r="Y63" i="212"/>
  <c r="X63" i="212"/>
  <c r="W63" i="212"/>
  <c r="V63" i="212"/>
  <c r="U63" i="212"/>
  <c r="T63" i="212"/>
  <c r="S63" i="212"/>
  <c r="R63" i="212"/>
  <c r="Q63" i="212"/>
  <c r="P63" i="212"/>
  <c r="O63" i="212"/>
  <c r="N63" i="212"/>
  <c r="M63" i="212"/>
  <c r="AL63" i="212" s="1"/>
  <c r="L63" i="212"/>
  <c r="K63" i="212"/>
  <c r="J63" i="212"/>
  <c r="I63" i="212"/>
  <c r="H63" i="212"/>
  <c r="G63" i="212"/>
  <c r="AP61" i="212"/>
  <c r="AO61" i="212"/>
  <c r="AN61" i="212"/>
  <c r="AK61" i="212"/>
  <c r="AJ61" i="212"/>
  <c r="AI61" i="212"/>
  <c r="AH61" i="212"/>
  <c r="AG61" i="212"/>
  <c r="AF61" i="212"/>
  <c r="AE61" i="212"/>
  <c r="AD61" i="212"/>
  <c r="AC61" i="212"/>
  <c r="AB61" i="212"/>
  <c r="AA61" i="212"/>
  <c r="Z61" i="212"/>
  <c r="Y61" i="212"/>
  <c r="X61" i="212"/>
  <c r="W61" i="212"/>
  <c r="V61" i="212"/>
  <c r="U61" i="212"/>
  <c r="T61" i="212"/>
  <c r="S61" i="212"/>
  <c r="R61" i="212"/>
  <c r="Q61" i="212"/>
  <c r="P61" i="212"/>
  <c r="O61" i="212"/>
  <c r="N61" i="212"/>
  <c r="M61" i="212"/>
  <c r="L61" i="212"/>
  <c r="K61" i="212"/>
  <c r="J61" i="212"/>
  <c r="I61" i="212"/>
  <c r="H61" i="212"/>
  <c r="G61" i="212"/>
  <c r="AP59" i="212"/>
  <c r="AO59" i="212"/>
  <c r="AN59" i="212"/>
  <c r="AK59" i="212"/>
  <c r="AJ59" i="212"/>
  <c r="AI59" i="212"/>
  <c r="AH59" i="212"/>
  <c r="AG59" i="212"/>
  <c r="AF59" i="212"/>
  <c r="AE59" i="212"/>
  <c r="AE160" i="212" s="1"/>
  <c r="AD59" i="212"/>
  <c r="AC59" i="212"/>
  <c r="AB59" i="212"/>
  <c r="AA59" i="212"/>
  <c r="Z59" i="212"/>
  <c r="Y59" i="212"/>
  <c r="X59" i="212"/>
  <c r="X158" i="212" s="1"/>
  <c r="W59" i="212"/>
  <c r="W171" i="212" s="1"/>
  <c r="V59" i="212"/>
  <c r="U59" i="212"/>
  <c r="T59" i="212"/>
  <c r="S59" i="212"/>
  <c r="R59" i="212"/>
  <c r="Q59" i="212"/>
  <c r="P59" i="212"/>
  <c r="P152" i="212" s="1"/>
  <c r="O59" i="212"/>
  <c r="O152" i="212" s="1"/>
  <c r="N59" i="212"/>
  <c r="M59" i="212"/>
  <c r="L59" i="212"/>
  <c r="K59" i="212"/>
  <c r="J59" i="212"/>
  <c r="I59" i="212"/>
  <c r="H59" i="212"/>
  <c r="G59" i="212"/>
  <c r="AP57" i="212"/>
  <c r="AO57" i="212"/>
  <c r="AN57" i="212"/>
  <c r="AK57" i="212"/>
  <c r="AJ57" i="212"/>
  <c r="AI57" i="212"/>
  <c r="AH57" i="212"/>
  <c r="AG57" i="212"/>
  <c r="AF57" i="212"/>
  <c r="AE57" i="212"/>
  <c r="AD57" i="212"/>
  <c r="AC57" i="212"/>
  <c r="AB57" i="212"/>
  <c r="AA57" i="212"/>
  <c r="Z57" i="212"/>
  <c r="Y57" i="212"/>
  <c r="X57" i="212"/>
  <c r="W57" i="212"/>
  <c r="V57" i="212"/>
  <c r="U57" i="212"/>
  <c r="T57" i="212"/>
  <c r="S57" i="212"/>
  <c r="R57" i="212"/>
  <c r="Q57" i="212"/>
  <c r="P57" i="212"/>
  <c r="O57" i="212"/>
  <c r="N57" i="212"/>
  <c r="M57" i="212"/>
  <c r="L57" i="212"/>
  <c r="K57" i="212"/>
  <c r="J57" i="212"/>
  <c r="I57" i="212"/>
  <c r="H57" i="212"/>
  <c r="G57" i="212"/>
  <c r="AP55" i="212"/>
  <c r="AO55" i="212"/>
  <c r="AN55" i="212"/>
  <c r="AK55" i="212"/>
  <c r="AJ55" i="212"/>
  <c r="AI55" i="212"/>
  <c r="AH55" i="212"/>
  <c r="AG55" i="212"/>
  <c r="AF55" i="212"/>
  <c r="AE55" i="212"/>
  <c r="AD55" i="212"/>
  <c r="AC55" i="212"/>
  <c r="AB55" i="212"/>
  <c r="AA55" i="212"/>
  <c r="Z55" i="212"/>
  <c r="Y55" i="212"/>
  <c r="X55" i="212"/>
  <c r="W55" i="212"/>
  <c r="V55" i="212"/>
  <c r="U55" i="212"/>
  <c r="T55" i="212"/>
  <c r="S55" i="212"/>
  <c r="R55" i="212"/>
  <c r="Q55" i="212"/>
  <c r="P55" i="212"/>
  <c r="O55" i="212"/>
  <c r="N55" i="212"/>
  <c r="M55" i="212"/>
  <c r="AL55" i="212" s="1"/>
  <c r="L55" i="212"/>
  <c r="K55" i="212"/>
  <c r="J55" i="212"/>
  <c r="I55" i="212"/>
  <c r="H55" i="212"/>
  <c r="G55" i="212"/>
  <c r="AP53" i="212"/>
  <c r="AO53" i="212"/>
  <c r="AN53" i="212"/>
  <c r="AK53" i="212"/>
  <c r="AJ53" i="212"/>
  <c r="AI53" i="212"/>
  <c r="AH53" i="212"/>
  <c r="AG53" i="212"/>
  <c r="AF53" i="212"/>
  <c r="AE53" i="212"/>
  <c r="AD53" i="212"/>
  <c r="AC53" i="212"/>
  <c r="AB53" i="212"/>
  <c r="AA53" i="212"/>
  <c r="Z53" i="212"/>
  <c r="Y53" i="212"/>
  <c r="Y158" i="212" s="1"/>
  <c r="X53" i="212"/>
  <c r="W53" i="212"/>
  <c r="V53" i="212"/>
  <c r="U53" i="212"/>
  <c r="T53" i="212"/>
  <c r="S53" i="212"/>
  <c r="R53" i="212"/>
  <c r="Q53" i="212"/>
  <c r="P53" i="212"/>
  <c r="O53" i="212"/>
  <c r="N53" i="212"/>
  <c r="M53" i="212"/>
  <c r="L53" i="212"/>
  <c r="K53" i="212"/>
  <c r="J53" i="212"/>
  <c r="I53" i="212"/>
  <c r="I169" i="212" s="1"/>
  <c r="H53" i="212"/>
  <c r="G53" i="212"/>
  <c r="AP51" i="212"/>
  <c r="AO51" i="212"/>
  <c r="AN51" i="212"/>
  <c r="AK51" i="212"/>
  <c r="AJ51" i="212"/>
  <c r="AI51" i="212"/>
  <c r="AH51" i="212"/>
  <c r="AG51" i="212"/>
  <c r="AF51" i="212"/>
  <c r="AE51" i="212"/>
  <c r="AD51" i="212"/>
  <c r="AC51" i="212"/>
  <c r="AB51" i="212"/>
  <c r="AA51" i="212"/>
  <c r="Z51" i="212"/>
  <c r="Y51" i="212"/>
  <c r="X51" i="212"/>
  <c r="W51" i="212"/>
  <c r="V51" i="212"/>
  <c r="V143" i="212" s="1"/>
  <c r="U51" i="212"/>
  <c r="T51" i="212"/>
  <c r="S51" i="212"/>
  <c r="R51" i="212"/>
  <c r="Q51" i="212"/>
  <c r="P51" i="212"/>
  <c r="O51" i="212"/>
  <c r="N51" i="212"/>
  <c r="N174" i="212" s="1"/>
  <c r="M51" i="212"/>
  <c r="L51" i="212"/>
  <c r="K51" i="212"/>
  <c r="J51" i="212"/>
  <c r="I51" i="212"/>
  <c r="H51" i="212"/>
  <c r="G51" i="212"/>
  <c r="AL50" i="212"/>
  <c r="AP49" i="212"/>
  <c r="AO49" i="212"/>
  <c r="AN49" i="212"/>
  <c r="AK49" i="212"/>
  <c r="AJ49" i="212"/>
  <c r="AI49" i="212"/>
  <c r="AH49" i="212"/>
  <c r="AG49" i="212"/>
  <c r="AF49" i="212"/>
  <c r="AE49" i="212"/>
  <c r="AD49" i="212"/>
  <c r="AC49" i="212"/>
  <c r="AB49" i="212"/>
  <c r="AA49" i="212"/>
  <c r="Z49" i="212"/>
  <c r="Y49" i="212"/>
  <c r="X49" i="212"/>
  <c r="W49" i="212"/>
  <c r="V49" i="212"/>
  <c r="U49" i="212"/>
  <c r="T49" i="212"/>
  <c r="S49" i="212"/>
  <c r="R49" i="212"/>
  <c r="Q49" i="212"/>
  <c r="P49" i="212"/>
  <c r="O49" i="212"/>
  <c r="N49" i="212"/>
  <c r="M49" i="212"/>
  <c r="AL49" i="212" s="1"/>
  <c r="L49" i="212"/>
  <c r="K49" i="212"/>
  <c r="J49" i="212"/>
  <c r="I49" i="212"/>
  <c r="H49" i="212"/>
  <c r="G49" i="212"/>
  <c r="AP47" i="212"/>
  <c r="AO47" i="212"/>
  <c r="AN47" i="212"/>
  <c r="AK47" i="212"/>
  <c r="AJ47" i="212"/>
  <c r="AI47" i="212"/>
  <c r="AH47" i="212"/>
  <c r="AG47" i="212"/>
  <c r="AF47" i="212"/>
  <c r="AE47" i="212"/>
  <c r="AD47" i="212"/>
  <c r="AC47" i="212"/>
  <c r="AB47" i="212"/>
  <c r="AA47" i="212"/>
  <c r="Z47" i="212"/>
  <c r="Y47" i="212"/>
  <c r="X47" i="212"/>
  <c r="W47" i="212"/>
  <c r="V47" i="212"/>
  <c r="U47" i="212"/>
  <c r="T47" i="212"/>
  <c r="S47" i="212"/>
  <c r="R47" i="212"/>
  <c r="Q47" i="212"/>
  <c r="P47" i="212"/>
  <c r="O47" i="212"/>
  <c r="N47" i="212"/>
  <c r="M47" i="212"/>
  <c r="L47" i="212"/>
  <c r="K47" i="212"/>
  <c r="J47" i="212"/>
  <c r="I47" i="212"/>
  <c r="H47" i="212"/>
  <c r="G47" i="212"/>
  <c r="AP45" i="212"/>
  <c r="AO45" i="212"/>
  <c r="AN45" i="212"/>
  <c r="AK45" i="212"/>
  <c r="AJ45" i="212"/>
  <c r="AI45" i="212"/>
  <c r="AH45" i="212"/>
  <c r="AG45" i="212"/>
  <c r="AF45" i="212"/>
  <c r="AE45" i="212"/>
  <c r="AD45" i="212"/>
  <c r="AC45" i="212"/>
  <c r="AB45" i="212"/>
  <c r="AA45" i="212"/>
  <c r="Z45" i="212"/>
  <c r="Y45" i="212"/>
  <c r="X45" i="212"/>
  <c r="W45" i="212"/>
  <c r="V45" i="212"/>
  <c r="U45" i="212"/>
  <c r="T45" i="212"/>
  <c r="S45" i="212"/>
  <c r="R45" i="212"/>
  <c r="Q45" i="212"/>
  <c r="P45" i="212"/>
  <c r="O45" i="212"/>
  <c r="N45" i="212"/>
  <c r="M45" i="212"/>
  <c r="L45" i="212"/>
  <c r="K45" i="212"/>
  <c r="J45" i="212"/>
  <c r="I45" i="212"/>
  <c r="H45" i="212"/>
  <c r="G45" i="212"/>
  <c r="AP43" i="212"/>
  <c r="AO43" i="212"/>
  <c r="AN43" i="212"/>
  <c r="AK43" i="212"/>
  <c r="AJ43" i="212"/>
  <c r="AI43" i="212"/>
  <c r="AH43" i="212"/>
  <c r="AG43" i="212"/>
  <c r="AF43" i="212"/>
  <c r="AE43" i="212"/>
  <c r="AD43" i="212"/>
  <c r="AC43" i="212"/>
  <c r="AB43" i="212"/>
  <c r="AA43" i="212"/>
  <c r="Z43" i="212"/>
  <c r="Y43" i="212"/>
  <c r="X43" i="212"/>
  <c r="W43" i="212"/>
  <c r="V43" i="212"/>
  <c r="U43" i="212"/>
  <c r="T43" i="212"/>
  <c r="S43" i="212"/>
  <c r="R43" i="212"/>
  <c r="Q43" i="212"/>
  <c r="P43" i="212"/>
  <c r="O43" i="212"/>
  <c r="N43" i="212"/>
  <c r="M43" i="212"/>
  <c r="L43" i="212"/>
  <c r="K43" i="212"/>
  <c r="J43" i="212"/>
  <c r="I43" i="212"/>
  <c r="H43" i="212"/>
  <c r="G43" i="212"/>
  <c r="AP41" i="212"/>
  <c r="AO41" i="212"/>
  <c r="AN41" i="212"/>
  <c r="AK41" i="212"/>
  <c r="AJ41" i="212"/>
  <c r="AI41" i="212"/>
  <c r="AH41" i="212"/>
  <c r="AG41" i="212"/>
  <c r="AF41" i="212"/>
  <c r="AE41" i="212"/>
  <c r="AD41" i="212"/>
  <c r="AC41" i="212"/>
  <c r="AB41" i="212"/>
  <c r="AA41" i="212"/>
  <c r="Z41" i="212"/>
  <c r="Y41" i="212"/>
  <c r="X41" i="212"/>
  <c r="W41" i="212"/>
  <c r="V41" i="212"/>
  <c r="U41" i="212"/>
  <c r="T41" i="212"/>
  <c r="S41" i="212"/>
  <c r="R41" i="212"/>
  <c r="Q41" i="212"/>
  <c r="P41" i="212"/>
  <c r="O41" i="212"/>
  <c r="N41" i="212"/>
  <c r="M41" i="212"/>
  <c r="L41" i="212"/>
  <c r="K41" i="212"/>
  <c r="J41" i="212"/>
  <c r="I41" i="212"/>
  <c r="H41" i="212"/>
  <c r="G41" i="212"/>
  <c r="AP39" i="212"/>
  <c r="AO39" i="212"/>
  <c r="AN39" i="212"/>
  <c r="AK39" i="212"/>
  <c r="AJ39" i="212"/>
  <c r="AI39" i="212"/>
  <c r="AH39" i="212"/>
  <c r="AG39" i="212"/>
  <c r="AF39" i="212"/>
  <c r="AE39" i="212"/>
  <c r="AD39" i="212"/>
  <c r="AC39" i="212"/>
  <c r="AB39" i="212"/>
  <c r="AA39" i="212"/>
  <c r="Z39" i="212"/>
  <c r="Y39" i="212"/>
  <c r="X39" i="212"/>
  <c r="W39" i="212"/>
  <c r="V39" i="212"/>
  <c r="U39" i="212"/>
  <c r="T39" i="212"/>
  <c r="S39" i="212"/>
  <c r="R39" i="212"/>
  <c r="Q39" i="212"/>
  <c r="P39" i="212"/>
  <c r="O39" i="212"/>
  <c r="N39" i="212"/>
  <c r="M39" i="212"/>
  <c r="L39" i="212"/>
  <c r="K39" i="212"/>
  <c r="J39" i="212"/>
  <c r="I39" i="212"/>
  <c r="H39" i="212"/>
  <c r="G39" i="212"/>
  <c r="AP37" i="212"/>
  <c r="AO37" i="212"/>
  <c r="AN37" i="212"/>
  <c r="AK37" i="212"/>
  <c r="AJ37" i="212"/>
  <c r="AI37" i="212"/>
  <c r="AH37" i="212"/>
  <c r="AG37" i="212"/>
  <c r="AF37" i="212"/>
  <c r="AF169" i="212" s="1"/>
  <c r="AE37" i="212"/>
  <c r="AE169" i="212" s="1"/>
  <c r="AD37" i="212"/>
  <c r="AC37" i="212"/>
  <c r="AB37" i="212"/>
  <c r="AA37" i="212"/>
  <c r="Z37" i="212"/>
  <c r="Y37" i="212"/>
  <c r="X37" i="212"/>
  <c r="X151" i="212" s="1"/>
  <c r="W37" i="212"/>
  <c r="V37" i="212"/>
  <c r="U37" i="212"/>
  <c r="T37" i="212"/>
  <c r="S37" i="212"/>
  <c r="R37" i="212"/>
  <c r="Q37" i="212"/>
  <c r="P37" i="212"/>
  <c r="O37" i="212"/>
  <c r="N37" i="212"/>
  <c r="M37" i="212"/>
  <c r="L37" i="212"/>
  <c r="K37" i="212"/>
  <c r="J37" i="212"/>
  <c r="I37" i="212"/>
  <c r="H37" i="212"/>
  <c r="G37" i="212"/>
  <c r="AP35" i="212"/>
  <c r="AO35" i="212"/>
  <c r="AN35" i="212"/>
  <c r="AK35" i="212"/>
  <c r="AJ35" i="212"/>
  <c r="AI35" i="212"/>
  <c r="AH35" i="212"/>
  <c r="AG35" i="212"/>
  <c r="AF35" i="212"/>
  <c r="AE35" i="212"/>
  <c r="AD35" i="212"/>
  <c r="AC35" i="212"/>
  <c r="AB35" i="212"/>
  <c r="AA35" i="212"/>
  <c r="Z35" i="212"/>
  <c r="Y35" i="212"/>
  <c r="X35" i="212"/>
  <c r="W35" i="212"/>
  <c r="V35" i="212"/>
  <c r="U35" i="212"/>
  <c r="T35" i="212"/>
  <c r="S35" i="212"/>
  <c r="R35" i="212"/>
  <c r="Q35" i="212"/>
  <c r="P35" i="212"/>
  <c r="O35" i="212"/>
  <c r="N35" i="212"/>
  <c r="M35" i="212"/>
  <c r="L35" i="212"/>
  <c r="AL35" i="212" s="1"/>
  <c r="K35" i="212"/>
  <c r="J35" i="212"/>
  <c r="I35" i="212"/>
  <c r="H35" i="212"/>
  <c r="G35" i="212"/>
  <c r="AP33" i="212"/>
  <c r="AO33" i="212"/>
  <c r="AN33" i="212"/>
  <c r="AK33" i="212"/>
  <c r="AJ33" i="212"/>
  <c r="AI33" i="212"/>
  <c r="AH33" i="212"/>
  <c r="AG33" i="212"/>
  <c r="AF33" i="212"/>
  <c r="AE33" i="212"/>
  <c r="AD33" i="212"/>
  <c r="AC33" i="212"/>
  <c r="AB33" i="212"/>
  <c r="AA33" i="212"/>
  <c r="Z33" i="212"/>
  <c r="Y33" i="212"/>
  <c r="X33" i="212"/>
  <c r="W33" i="212"/>
  <c r="V33" i="212"/>
  <c r="U33" i="212"/>
  <c r="T33" i="212"/>
  <c r="S33" i="212"/>
  <c r="S154" i="212" s="1"/>
  <c r="R33" i="212"/>
  <c r="Q33" i="212"/>
  <c r="P33" i="212"/>
  <c r="O33" i="212"/>
  <c r="N33" i="212"/>
  <c r="M33" i="212"/>
  <c r="L33" i="212"/>
  <c r="K33" i="212"/>
  <c r="J33" i="212"/>
  <c r="I33" i="212"/>
  <c r="H33" i="212"/>
  <c r="G33" i="212"/>
  <c r="AP31" i="212"/>
  <c r="AO31" i="212"/>
  <c r="AN31" i="212"/>
  <c r="AK31" i="212"/>
  <c r="AJ31" i="212"/>
  <c r="AI31" i="212"/>
  <c r="AH31" i="212"/>
  <c r="AG31" i="212"/>
  <c r="AF31" i="212"/>
  <c r="AE31" i="212"/>
  <c r="AD31" i="212"/>
  <c r="AC31" i="212"/>
  <c r="AB31" i="212"/>
  <c r="AA31" i="212"/>
  <c r="Z31" i="212"/>
  <c r="Z151" i="212" s="1"/>
  <c r="Y31" i="212"/>
  <c r="X31" i="212"/>
  <c r="W31" i="212"/>
  <c r="V31" i="212"/>
  <c r="U31" i="212"/>
  <c r="T31" i="212"/>
  <c r="S31" i="212"/>
  <c r="R31" i="212"/>
  <c r="Q31" i="212"/>
  <c r="P31" i="212"/>
  <c r="O31" i="212"/>
  <c r="N31" i="212"/>
  <c r="M31" i="212"/>
  <c r="L31" i="212"/>
  <c r="K31" i="212"/>
  <c r="J31" i="212"/>
  <c r="I31" i="212"/>
  <c r="H31" i="212"/>
  <c r="G31" i="212"/>
  <c r="AP29" i="212"/>
  <c r="AO29" i="212"/>
  <c r="AN29" i="212"/>
  <c r="AK29" i="212"/>
  <c r="AJ29" i="212"/>
  <c r="AI29" i="212"/>
  <c r="AH29" i="212"/>
  <c r="AG29" i="212"/>
  <c r="AF29" i="212"/>
  <c r="AE29" i="212"/>
  <c r="AD29" i="212"/>
  <c r="AC29" i="212"/>
  <c r="AB29" i="212"/>
  <c r="AA29" i="212"/>
  <c r="Z29" i="212"/>
  <c r="Y29" i="212"/>
  <c r="X29" i="212"/>
  <c r="W29" i="212"/>
  <c r="V29" i="212"/>
  <c r="U29" i="212"/>
  <c r="T29" i="212"/>
  <c r="S29" i="212"/>
  <c r="R29" i="212"/>
  <c r="Q29" i="212"/>
  <c r="P29" i="212"/>
  <c r="O29" i="212"/>
  <c r="N29" i="212"/>
  <c r="M29" i="212"/>
  <c r="L29" i="212"/>
  <c r="K29" i="212"/>
  <c r="J29" i="212"/>
  <c r="I29" i="212"/>
  <c r="H29" i="212"/>
  <c r="G29" i="212"/>
  <c r="AP27" i="212"/>
  <c r="AO27" i="212"/>
  <c r="AN27" i="212"/>
  <c r="AK27" i="212"/>
  <c r="AJ27" i="212"/>
  <c r="AI27" i="212"/>
  <c r="AH27" i="212"/>
  <c r="AG27" i="212"/>
  <c r="AF27" i="212"/>
  <c r="AE27" i="212"/>
  <c r="AD27" i="212"/>
  <c r="AC27" i="212"/>
  <c r="AB27" i="212"/>
  <c r="AA27" i="212"/>
  <c r="Z27" i="212"/>
  <c r="Y27" i="212"/>
  <c r="X27" i="212"/>
  <c r="W27" i="212"/>
  <c r="V27" i="212"/>
  <c r="U27" i="212"/>
  <c r="T27" i="212"/>
  <c r="S27" i="212"/>
  <c r="R27" i="212"/>
  <c r="Q27" i="212"/>
  <c r="P27" i="212"/>
  <c r="O27" i="212"/>
  <c r="N27" i="212"/>
  <c r="M27" i="212"/>
  <c r="L27" i="212"/>
  <c r="K27" i="212"/>
  <c r="J27" i="212"/>
  <c r="I27" i="212"/>
  <c r="H27" i="212"/>
  <c r="G27" i="212"/>
  <c r="AP25" i="212"/>
  <c r="AO25" i="212"/>
  <c r="AN25" i="212"/>
  <c r="AK25" i="212"/>
  <c r="AJ25" i="212"/>
  <c r="AI25" i="212"/>
  <c r="AH25" i="212"/>
  <c r="AG25" i="212"/>
  <c r="AF25" i="212"/>
  <c r="AE25" i="212"/>
  <c r="AD25" i="212"/>
  <c r="AC25" i="212"/>
  <c r="AB25" i="212"/>
  <c r="AA25" i="212"/>
  <c r="Z25" i="212"/>
  <c r="Y25" i="212"/>
  <c r="X25" i="212"/>
  <c r="W25" i="212"/>
  <c r="V25" i="212"/>
  <c r="U25" i="212"/>
  <c r="T25" i="212"/>
  <c r="S25" i="212"/>
  <c r="R25" i="212"/>
  <c r="Q25" i="212"/>
  <c r="P25" i="212"/>
  <c r="O25" i="212"/>
  <c r="N25" i="212"/>
  <c r="M25" i="212"/>
  <c r="L25" i="212"/>
  <c r="K25" i="212"/>
  <c r="J25" i="212"/>
  <c r="I25" i="212"/>
  <c r="H25" i="212"/>
  <c r="G25" i="212"/>
  <c r="AP23" i="212"/>
  <c r="AO23" i="212"/>
  <c r="AN23" i="212"/>
  <c r="AK23" i="212"/>
  <c r="AJ23" i="212"/>
  <c r="AI23" i="212"/>
  <c r="AH23" i="212"/>
  <c r="AG23" i="212"/>
  <c r="AF23" i="212"/>
  <c r="AE23" i="212"/>
  <c r="AD23" i="212"/>
  <c r="AC23" i="212"/>
  <c r="AC167" i="212" s="1"/>
  <c r="AB23" i="212"/>
  <c r="AA23" i="212"/>
  <c r="Z23" i="212"/>
  <c r="Y23" i="212"/>
  <c r="X23" i="212"/>
  <c r="W23" i="212"/>
  <c r="V23" i="212"/>
  <c r="U23" i="212"/>
  <c r="U143" i="212" s="1"/>
  <c r="T23" i="212"/>
  <c r="S23" i="212"/>
  <c r="R23" i="212"/>
  <c r="Q23" i="212"/>
  <c r="P23" i="212"/>
  <c r="O23" i="212"/>
  <c r="N23" i="212"/>
  <c r="M23" i="212"/>
  <c r="M166" i="212" s="1"/>
  <c r="L23" i="212"/>
  <c r="K23" i="212"/>
  <c r="J23" i="212"/>
  <c r="I23" i="212"/>
  <c r="H23" i="212"/>
  <c r="G23" i="212"/>
  <c r="AP21" i="212"/>
  <c r="AO21" i="212"/>
  <c r="AN21" i="212"/>
  <c r="AK21" i="212"/>
  <c r="AJ21" i="212"/>
  <c r="AI21" i="212"/>
  <c r="AH21" i="212"/>
  <c r="AG21" i="212"/>
  <c r="AF21" i="212"/>
  <c r="AE21" i="212"/>
  <c r="AD21" i="212"/>
  <c r="AC21" i="212"/>
  <c r="AB21" i="212"/>
  <c r="AA21" i="212"/>
  <c r="Z21" i="212"/>
  <c r="Y21" i="212"/>
  <c r="X21" i="212"/>
  <c r="W21" i="212"/>
  <c r="V21" i="212"/>
  <c r="U21" i="212"/>
  <c r="T21" i="212"/>
  <c r="S21" i="212"/>
  <c r="R21" i="212"/>
  <c r="Q21" i="212"/>
  <c r="P21" i="212"/>
  <c r="O21" i="212"/>
  <c r="N21" i="212"/>
  <c r="M21" i="212"/>
  <c r="L21" i="212"/>
  <c r="K21" i="212"/>
  <c r="J21" i="212"/>
  <c r="I21" i="212"/>
  <c r="H21" i="212"/>
  <c r="G21" i="212"/>
  <c r="AP19" i="212"/>
  <c r="AO19" i="212"/>
  <c r="AN19" i="212"/>
  <c r="AK19" i="212"/>
  <c r="AJ19" i="212"/>
  <c r="AI19" i="212"/>
  <c r="AH19" i="212"/>
  <c r="AG19" i="212"/>
  <c r="AF19" i="212"/>
  <c r="AE19" i="212"/>
  <c r="AD19" i="212"/>
  <c r="AC19" i="212"/>
  <c r="AB19" i="212"/>
  <c r="AA19" i="212"/>
  <c r="Z19" i="212"/>
  <c r="Y19" i="212"/>
  <c r="X19" i="212"/>
  <c r="W19" i="212"/>
  <c r="V19" i="212"/>
  <c r="U19" i="212"/>
  <c r="T19" i="212"/>
  <c r="S19" i="212"/>
  <c r="R19" i="212"/>
  <c r="Q19" i="212"/>
  <c r="P19" i="212"/>
  <c r="O19" i="212"/>
  <c r="N19" i="212"/>
  <c r="M19" i="212"/>
  <c r="L19" i="212"/>
  <c r="K19" i="212"/>
  <c r="J19" i="212"/>
  <c r="I19" i="212"/>
  <c r="H19" i="212"/>
  <c r="G19" i="212"/>
  <c r="AL19" i="212" s="1"/>
  <c r="AP17" i="212"/>
  <c r="AO17" i="212"/>
  <c r="AN17" i="212"/>
  <c r="AK17" i="212"/>
  <c r="AJ17" i="212"/>
  <c r="AI17" i="212"/>
  <c r="AH17" i="212"/>
  <c r="AG17" i="212"/>
  <c r="AF17" i="212"/>
  <c r="AE17" i="212"/>
  <c r="AD17" i="212"/>
  <c r="AC17" i="212"/>
  <c r="AB17" i="212"/>
  <c r="AA17" i="212"/>
  <c r="Z17" i="212"/>
  <c r="Y17" i="212"/>
  <c r="X17" i="212"/>
  <c r="W17" i="212"/>
  <c r="V17" i="212"/>
  <c r="U17" i="212"/>
  <c r="T17" i="212"/>
  <c r="S17" i="212"/>
  <c r="R17" i="212"/>
  <c r="Q17" i="212"/>
  <c r="P17" i="212"/>
  <c r="O17" i="212"/>
  <c r="N17" i="212"/>
  <c r="M17" i="212"/>
  <c r="L17" i="212"/>
  <c r="AL17" i="212" s="1"/>
  <c r="K17" i="212"/>
  <c r="J17" i="212"/>
  <c r="I17" i="212"/>
  <c r="H17" i="212"/>
  <c r="G17" i="212"/>
  <c r="AR15" i="212"/>
  <c r="AP15" i="212"/>
  <c r="AO15" i="212"/>
  <c r="AN15" i="212"/>
  <c r="AK15" i="212"/>
  <c r="AJ15" i="212"/>
  <c r="AI15" i="212"/>
  <c r="AI154" i="212" s="1"/>
  <c r="AH15" i="212"/>
  <c r="AH143" i="212" s="1"/>
  <c r="AG15" i="212"/>
  <c r="AF15" i="212"/>
  <c r="AE15" i="212"/>
  <c r="AD15" i="212"/>
  <c r="AC15" i="212"/>
  <c r="AB15" i="212"/>
  <c r="AA15" i="212"/>
  <c r="Z15" i="212"/>
  <c r="Y15" i="212"/>
  <c r="X15" i="212"/>
  <c r="W15" i="212"/>
  <c r="V15" i="212"/>
  <c r="U15" i="212"/>
  <c r="T15" i="212"/>
  <c r="S15" i="212"/>
  <c r="S163" i="212" s="1"/>
  <c r="R15" i="212"/>
  <c r="R163" i="212" s="1"/>
  <c r="Q15" i="212"/>
  <c r="P15" i="212"/>
  <c r="O15" i="212"/>
  <c r="N15" i="212"/>
  <c r="M15" i="212"/>
  <c r="L15" i="212"/>
  <c r="K15" i="212"/>
  <c r="J15" i="212"/>
  <c r="I15" i="212"/>
  <c r="H15" i="212"/>
  <c r="G15" i="212"/>
  <c r="AP13" i="212"/>
  <c r="AR13" i="212" s="1"/>
  <c r="AO13" i="212"/>
  <c r="AN13" i="212"/>
  <c r="AK13" i="212"/>
  <c r="AJ13" i="212"/>
  <c r="AI13" i="212"/>
  <c r="AH13" i="212"/>
  <c r="AG13" i="212"/>
  <c r="AF13" i="212"/>
  <c r="AE13" i="212"/>
  <c r="AD13" i="212"/>
  <c r="AC13" i="212"/>
  <c r="AB13" i="212"/>
  <c r="AA13" i="212"/>
  <c r="Z13" i="212"/>
  <c r="Y13" i="212"/>
  <c r="X13" i="212"/>
  <c r="W13" i="212"/>
  <c r="V13" i="212"/>
  <c r="U13" i="212"/>
  <c r="T13" i="212"/>
  <c r="S13" i="212"/>
  <c r="R13" i="212"/>
  <c r="Q13" i="212"/>
  <c r="P13" i="212"/>
  <c r="O13" i="212"/>
  <c r="N13" i="212"/>
  <c r="M13" i="212"/>
  <c r="L13" i="212"/>
  <c r="K13" i="212"/>
  <c r="J13" i="212"/>
  <c r="I13" i="212"/>
  <c r="H13" i="212"/>
  <c r="G13" i="212"/>
  <c r="AP11" i="212"/>
  <c r="AR11" i="212" s="1"/>
  <c r="AO11" i="212"/>
  <c r="AN11" i="212"/>
  <c r="AK11" i="212"/>
  <c r="AJ11" i="212"/>
  <c r="AI11" i="212"/>
  <c r="AH11" i="212"/>
  <c r="AG11" i="212"/>
  <c r="AF11" i="212"/>
  <c r="AE11" i="212"/>
  <c r="AD11" i="212"/>
  <c r="AC11" i="212"/>
  <c r="AB11" i="212"/>
  <c r="AA11" i="212"/>
  <c r="AA173" i="212" s="1"/>
  <c r="Z11" i="212"/>
  <c r="Y11" i="212"/>
  <c r="X11" i="212"/>
  <c r="W11" i="212"/>
  <c r="V11" i="212"/>
  <c r="U11" i="212"/>
  <c r="T11" i="212"/>
  <c r="S11" i="212"/>
  <c r="S155" i="212" s="1"/>
  <c r="R11" i="212"/>
  <c r="Q11" i="212"/>
  <c r="P11" i="212"/>
  <c r="O11" i="212"/>
  <c r="N11" i="212"/>
  <c r="M11" i="212"/>
  <c r="L11" i="212"/>
  <c r="K11" i="212"/>
  <c r="J11" i="212"/>
  <c r="I11" i="212"/>
  <c r="H11" i="212"/>
  <c r="G11" i="212"/>
  <c r="I9" i="212"/>
  <c r="J9" i="212" s="1"/>
  <c r="K9" i="212" s="1"/>
  <c r="L9" i="212" s="1"/>
  <c r="M9" i="212" s="1"/>
  <c r="N9" i="212" s="1"/>
  <c r="O9" i="212" s="1"/>
  <c r="P9" i="212" s="1"/>
  <c r="Q9" i="212" s="1"/>
  <c r="R9" i="212" s="1"/>
  <c r="S9" i="212" s="1"/>
  <c r="T9" i="212" s="1"/>
  <c r="U9" i="212" s="1"/>
  <c r="V9" i="212" s="1"/>
  <c r="W9" i="212" s="1"/>
  <c r="X9" i="212" s="1"/>
  <c r="Y9" i="212" s="1"/>
  <c r="Z9" i="212" s="1"/>
  <c r="AA9" i="212" s="1"/>
  <c r="AB9" i="212" s="1"/>
  <c r="AC9" i="212" s="1"/>
  <c r="AD9" i="212" s="1"/>
  <c r="AE9" i="212" s="1"/>
  <c r="AF9" i="212" s="1"/>
  <c r="AG9" i="212" s="1"/>
  <c r="AH9" i="212" s="1"/>
  <c r="AI9" i="212" s="1"/>
  <c r="AJ9" i="212" s="1"/>
  <c r="AK9" i="212" s="1"/>
  <c r="G9" i="212"/>
  <c r="H9" i="212" s="1"/>
  <c r="AM6" i="212"/>
  <c r="AL6" i="212"/>
  <c r="C5" i="212"/>
  <c r="AR221" i="211"/>
  <c r="AM175" i="211" s="1"/>
  <c r="AO221" i="211"/>
  <c r="AN221" i="211"/>
  <c r="F221" i="211"/>
  <c r="AR220" i="211"/>
  <c r="AM174" i="211" s="1"/>
  <c r="AO220" i="211"/>
  <c r="AN220" i="211"/>
  <c r="F220" i="211"/>
  <c r="AR219" i="211"/>
  <c r="AO219" i="211"/>
  <c r="AN219" i="211"/>
  <c r="F219" i="211"/>
  <c r="AR218" i="211"/>
  <c r="AO218" i="211"/>
  <c r="AN218" i="211"/>
  <c r="F218" i="211"/>
  <c r="AR217" i="211"/>
  <c r="AO217" i="211"/>
  <c r="AN217" i="211"/>
  <c r="F217" i="211"/>
  <c r="AR216" i="211"/>
  <c r="AO216" i="211"/>
  <c r="AN216" i="211"/>
  <c r="F216" i="211"/>
  <c r="AR215" i="211"/>
  <c r="AO215" i="211"/>
  <c r="AN215" i="211"/>
  <c r="F215" i="211"/>
  <c r="AR214" i="211"/>
  <c r="AM168" i="211" s="1"/>
  <c r="AO214" i="211"/>
  <c r="AN214" i="211"/>
  <c r="F214" i="211"/>
  <c r="AR213" i="211"/>
  <c r="AM167" i="211" s="1"/>
  <c r="AO213" i="211"/>
  <c r="AN213" i="211"/>
  <c r="F213" i="211"/>
  <c r="AR212" i="211"/>
  <c r="AM166" i="211" s="1"/>
  <c r="AO212" i="211"/>
  <c r="AN212" i="211"/>
  <c r="F212" i="211"/>
  <c r="AR211" i="211"/>
  <c r="AO211" i="211"/>
  <c r="AN211" i="211"/>
  <c r="F211" i="211"/>
  <c r="AR210" i="211"/>
  <c r="AM164" i="211" s="1"/>
  <c r="AO210" i="211"/>
  <c r="AN210" i="211"/>
  <c r="F210" i="211"/>
  <c r="AR209" i="211"/>
  <c r="AM163" i="211" s="1"/>
  <c r="AO209" i="211"/>
  <c r="AN209" i="211"/>
  <c r="F209" i="211"/>
  <c r="AR208" i="211"/>
  <c r="AO208" i="211"/>
  <c r="AN208" i="211"/>
  <c r="F208" i="211"/>
  <c r="AR207" i="211"/>
  <c r="AO207" i="211"/>
  <c r="AN207" i="211"/>
  <c r="F207" i="211"/>
  <c r="AR206" i="211"/>
  <c r="AO206" i="211"/>
  <c r="AN206" i="211"/>
  <c r="F206" i="211"/>
  <c r="AR205" i="211"/>
  <c r="AM159" i="211" s="1"/>
  <c r="AO205" i="211"/>
  <c r="AN205" i="211"/>
  <c r="F205" i="211"/>
  <c r="AR204" i="211"/>
  <c r="AM158" i="211" s="1"/>
  <c r="AO204" i="211"/>
  <c r="AN204" i="211"/>
  <c r="F204" i="211"/>
  <c r="AR203" i="211"/>
  <c r="AO203" i="211"/>
  <c r="AN203" i="211"/>
  <c r="F203" i="211"/>
  <c r="AR202" i="211"/>
  <c r="AM156" i="211" s="1"/>
  <c r="AO202" i="211"/>
  <c r="AN202" i="211"/>
  <c r="F202" i="211"/>
  <c r="AR201" i="211"/>
  <c r="AM155" i="211" s="1"/>
  <c r="AO201" i="211"/>
  <c r="AN201" i="211"/>
  <c r="F201" i="211"/>
  <c r="AR200" i="211"/>
  <c r="AO200" i="211"/>
  <c r="AN200" i="211"/>
  <c r="F200" i="211"/>
  <c r="AR199" i="211"/>
  <c r="AO199" i="211"/>
  <c r="AN199" i="211"/>
  <c r="F199" i="211"/>
  <c r="AR198" i="211"/>
  <c r="AM152" i="211" s="1"/>
  <c r="AO198" i="211"/>
  <c r="AN198" i="211"/>
  <c r="F198" i="211"/>
  <c r="AR197" i="211"/>
  <c r="AO197" i="211"/>
  <c r="AN197" i="211"/>
  <c r="F197" i="211"/>
  <c r="N192" i="211"/>
  <c r="AM6" i="211" s="1"/>
  <c r="F175" i="211"/>
  <c r="C175" i="211"/>
  <c r="F174" i="211"/>
  <c r="C174" i="211"/>
  <c r="AM173" i="211"/>
  <c r="F173" i="211"/>
  <c r="C173" i="211"/>
  <c r="AM172" i="211"/>
  <c r="F172" i="211"/>
  <c r="C172" i="211"/>
  <c r="AM171" i="211"/>
  <c r="F171" i="211"/>
  <c r="C171" i="211"/>
  <c r="AM170" i="211"/>
  <c r="F170" i="211"/>
  <c r="C170" i="211"/>
  <c r="AM169" i="211"/>
  <c r="F169" i="211"/>
  <c r="C169" i="211"/>
  <c r="F168" i="211"/>
  <c r="C168" i="211"/>
  <c r="F167" i="211"/>
  <c r="C167" i="211"/>
  <c r="F166" i="211"/>
  <c r="C166" i="211"/>
  <c r="AM165" i="211"/>
  <c r="F165" i="211"/>
  <c r="C165" i="211"/>
  <c r="F164" i="211"/>
  <c r="C164" i="211"/>
  <c r="F163" i="211"/>
  <c r="C163" i="211"/>
  <c r="AM162" i="211"/>
  <c r="F162" i="211"/>
  <c r="C162" i="211"/>
  <c r="AM161" i="211"/>
  <c r="F161" i="211"/>
  <c r="C161" i="211"/>
  <c r="AM160" i="211"/>
  <c r="F160" i="211"/>
  <c r="C160" i="211"/>
  <c r="F159" i="211"/>
  <c r="C159" i="211"/>
  <c r="F158" i="211"/>
  <c r="C158" i="211"/>
  <c r="AM157" i="211"/>
  <c r="F157" i="211"/>
  <c r="C157" i="211"/>
  <c r="F156" i="211"/>
  <c r="C156" i="211"/>
  <c r="F155" i="211"/>
  <c r="C155" i="211"/>
  <c r="AM154" i="211"/>
  <c r="F154" i="211"/>
  <c r="C154" i="211"/>
  <c r="AM153" i="211"/>
  <c r="F153" i="211"/>
  <c r="C153" i="211"/>
  <c r="F152" i="211"/>
  <c r="C152" i="211"/>
  <c r="AM151" i="211"/>
  <c r="F151" i="211"/>
  <c r="C151" i="211"/>
  <c r="AK150" i="211"/>
  <c r="AJ150" i="211"/>
  <c r="AI150" i="211"/>
  <c r="AH150" i="211"/>
  <c r="AG150" i="211"/>
  <c r="AF150" i="211"/>
  <c r="AE150" i="211"/>
  <c r="AD150" i="211"/>
  <c r="AC150" i="211"/>
  <c r="AB150" i="211"/>
  <c r="AA150" i="211"/>
  <c r="Z150" i="211"/>
  <c r="Y150" i="211"/>
  <c r="X150" i="211"/>
  <c r="W150" i="211"/>
  <c r="V150" i="211"/>
  <c r="U150" i="211"/>
  <c r="T150" i="211"/>
  <c r="S150" i="211"/>
  <c r="R150" i="211"/>
  <c r="Q150" i="211"/>
  <c r="P150" i="211"/>
  <c r="O150" i="211"/>
  <c r="N150" i="211"/>
  <c r="M150" i="211"/>
  <c r="L150" i="211"/>
  <c r="K150" i="211"/>
  <c r="J150" i="211"/>
  <c r="I150" i="211"/>
  <c r="H150" i="211"/>
  <c r="G150" i="211"/>
  <c r="AD148" i="211"/>
  <c r="C148" i="211"/>
  <c r="C149" i="211" s="1"/>
  <c r="M148" i="211" s="1"/>
  <c r="U148" i="211" s="1"/>
  <c r="F143" i="211"/>
  <c r="AP141" i="211"/>
  <c r="AO141" i="211"/>
  <c r="AN141" i="211"/>
  <c r="AK141" i="211"/>
  <c r="AJ141" i="211"/>
  <c r="AI141" i="211"/>
  <c r="AH141" i="211"/>
  <c r="AG141" i="211"/>
  <c r="AF141" i="211"/>
  <c r="AE141" i="211"/>
  <c r="AD141" i="211"/>
  <c r="AC141" i="211"/>
  <c r="AB141" i="211"/>
  <c r="AA141" i="211"/>
  <c r="Z141" i="211"/>
  <c r="Y141" i="211"/>
  <c r="X141" i="211"/>
  <c r="W141" i="211"/>
  <c r="V141" i="211"/>
  <c r="U141" i="211"/>
  <c r="T141" i="211"/>
  <c r="S141" i="211"/>
  <c r="R141" i="211"/>
  <c r="Q141" i="211"/>
  <c r="P141" i="211"/>
  <c r="O141" i="211"/>
  <c r="N141" i="211"/>
  <c r="M141" i="211"/>
  <c r="L141" i="211"/>
  <c r="K141" i="211"/>
  <c r="J141" i="211"/>
  <c r="I141" i="211"/>
  <c r="H141" i="211"/>
  <c r="G141" i="211"/>
  <c r="AP139" i="211"/>
  <c r="AO139" i="211"/>
  <c r="AN139" i="211"/>
  <c r="AK139" i="211"/>
  <c r="AJ139" i="211"/>
  <c r="AI139" i="211"/>
  <c r="AH139" i="211"/>
  <c r="AG139" i="211"/>
  <c r="AF139" i="211"/>
  <c r="AE139" i="211"/>
  <c r="AD139" i="211"/>
  <c r="AC139" i="211"/>
  <c r="AB139" i="211"/>
  <c r="AA139" i="211"/>
  <c r="Z139" i="211"/>
  <c r="Y139" i="211"/>
  <c r="X139" i="211"/>
  <c r="W139" i="211"/>
  <c r="V139" i="211"/>
  <c r="U139" i="211"/>
  <c r="T139" i="211"/>
  <c r="S139" i="211"/>
  <c r="R139" i="211"/>
  <c r="Q139" i="211"/>
  <c r="P139" i="211"/>
  <c r="O139" i="211"/>
  <c r="N139" i="211"/>
  <c r="AL139" i="211" s="1"/>
  <c r="M139" i="211"/>
  <c r="L139" i="211"/>
  <c r="K139" i="211"/>
  <c r="J139" i="211"/>
  <c r="I139" i="211"/>
  <c r="H139" i="211"/>
  <c r="G139" i="211"/>
  <c r="AL138" i="211"/>
  <c r="AP137" i="211"/>
  <c r="AO137" i="211"/>
  <c r="AN137" i="211"/>
  <c r="AK137" i="211"/>
  <c r="AJ137" i="211"/>
  <c r="AI137" i="211"/>
  <c r="AH137" i="211"/>
  <c r="AG137" i="211"/>
  <c r="AF137" i="211"/>
  <c r="AE137" i="211"/>
  <c r="AD137" i="211"/>
  <c r="AC137" i="211"/>
  <c r="AB137" i="211"/>
  <c r="AA137" i="211"/>
  <c r="Z137" i="211"/>
  <c r="Y137" i="211"/>
  <c r="X137" i="211"/>
  <c r="W137" i="211"/>
  <c r="V137" i="211"/>
  <c r="U137" i="211"/>
  <c r="T137" i="211"/>
  <c r="S137" i="211"/>
  <c r="R137" i="211"/>
  <c r="Q137" i="211"/>
  <c r="P137" i="211"/>
  <c r="O137" i="211"/>
  <c r="N137" i="211"/>
  <c r="M137" i="211"/>
  <c r="L137" i="211"/>
  <c r="K137" i="211"/>
  <c r="J137" i="211"/>
  <c r="I137" i="211"/>
  <c r="H137" i="211"/>
  <c r="G137" i="211"/>
  <c r="AP135" i="211"/>
  <c r="AO135" i="211"/>
  <c r="AN135" i="211"/>
  <c r="AK135" i="211"/>
  <c r="AJ135" i="211"/>
  <c r="AI135" i="211"/>
  <c r="AH135" i="211"/>
  <c r="AG135" i="211"/>
  <c r="AF135" i="211"/>
  <c r="AE135" i="211"/>
  <c r="AD135" i="211"/>
  <c r="AC135" i="211"/>
  <c r="AB135" i="211"/>
  <c r="AA135" i="211"/>
  <c r="Z135" i="211"/>
  <c r="Y135" i="211"/>
  <c r="X135" i="211"/>
  <c r="W135" i="211"/>
  <c r="V135" i="211"/>
  <c r="U135" i="211"/>
  <c r="T135" i="211"/>
  <c r="S135" i="211"/>
  <c r="R135" i="211"/>
  <c r="Q135" i="211"/>
  <c r="P135" i="211"/>
  <c r="O135" i="211"/>
  <c r="N135" i="211"/>
  <c r="M135" i="211"/>
  <c r="L135" i="211"/>
  <c r="K135" i="211"/>
  <c r="J135" i="211"/>
  <c r="I135" i="211"/>
  <c r="H135" i="211"/>
  <c r="G135" i="211"/>
  <c r="AP133" i="211"/>
  <c r="AO133" i="211"/>
  <c r="AN133" i="211"/>
  <c r="AK133" i="211"/>
  <c r="AJ133" i="211"/>
  <c r="AI133" i="211"/>
  <c r="AH133" i="211"/>
  <c r="AG133" i="211"/>
  <c r="AF133" i="211"/>
  <c r="AE133" i="211"/>
  <c r="AD133" i="211"/>
  <c r="AC133" i="211"/>
  <c r="AB133" i="211"/>
  <c r="AA133" i="211"/>
  <c r="Z133" i="211"/>
  <c r="Y133" i="211"/>
  <c r="X133" i="211"/>
  <c r="W133" i="211"/>
  <c r="V133" i="211"/>
  <c r="U133" i="211"/>
  <c r="T133" i="211"/>
  <c r="S133" i="211"/>
  <c r="R133" i="211"/>
  <c r="Q133" i="211"/>
  <c r="P133" i="211"/>
  <c r="O133" i="211"/>
  <c r="N133" i="211"/>
  <c r="M133" i="211"/>
  <c r="L133" i="211"/>
  <c r="K133" i="211"/>
  <c r="J133" i="211"/>
  <c r="I133" i="211"/>
  <c r="H133" i="211"/>
  <c r="G133" i="211"/>
  <c r="AP131" i="211"/>
  <c r="AO131" i="211"/>
  <c r="AN131" i="211"/>
  <c r="AK131" i="211"/>
  <c r="AJ131" i="211"/>
  <c r="AI131" i="211"/>
  <c r="AH131" i="211"/>
  <c r="AG131" i="211"/>
  <c r="AF131" i="211"/>
  <c r="AE131" i="211"/>
  <c r="AD131" i="211"/>
  <c r="AC131" i="211"/>
  <c r="AB131" i="211"/>
  <c r="AA131" i="211"/>
  <c r="Z131" i="211"/>
  <c r="Y131" i="211"/>
  <c r="X131" i="211"/>
  <c r="W131" i="211"/>
  <c r="V131" i="211"/>
  <c r="U131" i="211"/>
  <c r="T131" i="211"/>
  <c r="S131" i="211"/>
  <c r="R131" i="211"/>
  <c r="Q131" i="211"/>
  <c r="P131" i="211"/>
  <c r="O131" i="211"/>
  <c r="N131" i="211"/>
  <c r="M131" i="211"/>
  <c r="L131" i="211"/>
  <c r="K131" i="211"/>
  <c r="J131" i="211"/>
  <c r="I131" i="211"/>
  <c r="H131" i="211"/>
  <c r="G131" i="211"/>
  <c r="AP129" i="211"/>
  <c r="AO129" i="211"/>
  <c r="AN129" i="211"/>
  <c r="AK129" i="211"/>
  <c r="AJ129" i="211"/>
  <c r="AI129" i="211"/>
  <c r="AH129" i="211"/>
  <c r="AG129" i="211"/>
  <c r="AF129" i="211"/>
  <c r="AE129" i="211"/>
  <c r="AD129" i="211"/>
  <c r="AC129" i="211"/>
  <c r="AB129" i="211"/>
  <c r="AA129" i="211"/>
  <c r="Z129" i="211"/>
  <c r="Y129" i="211"/>
  <c r="X129" i="211"/>
  <c r="W129" i="211"/>
  <c r="V129" i="211"/>
  <c r="U129" i="211"/>
  <c r="T129" i="211"/>
  <c r="S129" i="211"/>
  <c r="R129" i="211"/>
  <c r="Q129" i="211"/>
  <c r="P129" i="211"/>
  <c r="O129" i="211"/>
  <c r="N129" i="211"/>
  <c r="AL129" i="211" s="1"/>
  <c r="M129" i="211"/>
  <c r="L129" i="211"/>
  <c r="K129" i="211"/>
  <c r="J129" i="211"/>
  <c r="I129" i="211"/>
  <c r="H129" i="211"/>
  <c r="G129" i="211"/>
  <c r="AL128" i="211"/>
  <c r="AP127" i="211"/>
  <c r="AO127" i="211"/>
  <c r="AN127" i="211"/>
  <c r="AK127" i="211"/>
  <c r="AJ127" i="211"/>
  <c r="AI127" i="211"/>
  <c r="AH127" i="211"/>
  <c r="AG127" i="211"/>
  <c r="AF127" i="211"/>
  <c r="AE127" i="211"/>
  <c r="AD127" i="211"/>
  <c r="AC127" i="211"/>
  <c r="AB127" i="211"/>
  <c r="AA127" i="211"/>
  <c r="Z127" i="211"/>
  <c r="Y127" i="211"/>
  <c r="X127" i="211"/>
  <c r="W127" i="211"/>
  <c r="V127" i="211"/>
  <c r="U127" i="211"/>
  <c r="T127" i="211"/>
  <c r="S127" i="211"/>
  <c r="R127" i="211"/>
  <c r="Q127" i="211"/>
  <c r="P127" i="211"/>
  <c r="O127" i="211"/>
  <c r="N127" i="211"/>
  <c r="M127" i="211"/>
  <c r="L127" i="211"/>
  <c r="K127" i="211"/>
  <c r="J127" i="211"/>
  <c r="I127" i="211"/>
  <c r="H127" i="211"/>
  <c r="G127" i="211"/>
  <c r="AP125" i="211"/>
  <c r="AO125" i="211"/>
  <c r="AN125" i="211"/>
  <c r="AK125" i="211"/>
  <c r="AJ125" i="211"/>
  <c r="AI125" i="211"/>
  <c r="AH125" i="211"/>
  <c r="AG125" i="211"/>
  <c r="AF125" i="211"/>
  <c r="AE125" i="211"/>
  <c r="AD125" i="211"/>
  <c r="AC125" i="211"/>
  <c r="AB125" i="211"/>
  <c r="AA125" i="211"/>
  <c r="Z125" i="211"/>
  <c r="Y125" i="211"/>
  <c r="X125" i="211"/>
  <c r="W125" i="211"/>
  <c r="V125" i="211"/>
  <c r="U125" i="211"/>
  <c r="T125" i="211"/>
  <c r="S125" i="211"/>
  <c r="R125" i="211"/>
  <c r="Q125" i="211"/>
  <c r="P125" i="211"/>
  <c r="O125" i="211"/>
  <c r="N125" i="211"/>
  <c r="M125" i="211"/>
  <c r="L125" i="211"/>
  <c r="K125" i="211"/>
  <c r="J125" i="211"/>
  <c r="I125" i="211"/>
  <c r="H125" i="211"/>
  <c r="G125" i="211"/>
  <c r="AP123" i="211"/>
  <c r="AO123" i="211"/>
  <c r="AN123" i="211"/>
  <c r="AK123" i="211"/>
  <c r="AJ123" i="211"/>
  <c r="AI123" i="211"/>
  <c r="AH123" i="211"/>
  <c r="AG123" i="211"/>
  <c r="AF123" i="211"/>
  <c r="AE123" i="211"/>
  <c r="AD123" i="211"/>
  <c r="AC123" i="211"/>
  <c r="AB123" i="211"/>
  <c r="AA123" i="211"/>
  <c r="Z123" i="211"/>
  <c r="Y123" i="211"/>
  <c r="X123" i="211"/>
  <c r="W123" i="211"/>
  <c r="V123" i="211"/>
  <c r="U123" i="211"/>
  <c r="T123" i="211"/>
  <c r="S123" i="211"/>
  <c r="R123" i="211"/>
  <c r="Q123" i="211"/>
  <c r="P123" i="211"/>
  <c r="O123" i="211"/>
  <c r="N123" i="211"/>
  <c r="AL123" i="211" s="1"/>
  <c r="M123" i="211"/>
  <c r="L123" i="211"/>
  <c r="K123" i="211"/>
  <c r="J123" i="211"/>
  <c r="I123" i="211"/>
  <c r="H123" i="211"/>
  <c r="G123" i="211"/>
  <c r="AL122" i="211"/>
  <c r="AP121" i="211"/>
  <c r="AO121" i="211"/>
  <c r="AN121" i="211"/>
  <c r="AK121" i="211"/>
  <c r="AJ121" i="211"/>
  <c r="AI121" i="211"/>
  <c r="AH121" i="211"/>
  <c r="AG121" i="211"/>
  <c r="AF121" i="211"/>
  <c r="AE121" i="211"/>
  <c r="AD121" i="211"/>
  <c r="AC121" i="211"/>
  <c r="AB121" i="211"/>
  <c r="AA121" i="211"/>
  <c r="Z121" i="211"/>
  <c r="Y121" i="211"/>
  <c r="X121" i="211"/>
  <c r="W121" i="211"/>
  <c r="V121" i="211"/>
  <c r="U121" i="211"/>
  <c r="T121" i="211"/>
  <c r="S121" i="211"/>
  <c r="R121" i="211"/>
  <c r="Q121" i="211"/>
  <c r="P121" i="211"/>
  <c r="O121" i="211"/>
  <c r="N121" i="211"/>
  <c r="M121" i="211"/>
  <c r="L121" i="211"/>
  <c r="K121" i="211"/>
  <c r="J121" i="211"/>
  <c r="I121" i="211"/>
  <c r="H121" i="211"/>
  <c r="G121" i="211"/>
  <c r="AP119" i="211"/>
  <c r="AO119" i="211"/>
  <c r="AN119" i="211"/>
  <c r="AK119" i="211"/>
  <c r="AJ119" i="211"/>
  <c r="AI119" i="211"/>
  <c r="AH119" i="211"/>
  <c r="AG119" i="211"/>
  <c r="AF119" i="211"/>
  <c r="AE119" i="211"/>
  <c r="AD119" i="211"/>
  <c r="AC119" i="211"/>
  <c r="AB119" i="211"/>
  <c r="AA119" i="211"/>
  <c r="Z119" i="211"/>
  <c r="Y119" i="211"/>
  <c r="X119" i="211"/>
  <c r="W119" i="211"/>
  <c r="V119" i="211"/>
  <c r="U119" i="211"/>
  <c r="T119" i="211"/>
  <c r="S119" i="211"/>
  <c r="R119" i="211"/>
  <c r="Q119" i="211"/>
  <c r="P119" i="211"/>
  <c r="O119" i="211"/>
  <c r="N119" i="211"/>
  <c r="M119" i="211"/>
  <c r="L119" i="211"/>
  <c r="K119" i="211"/>
  <c r="J119" i="211"/>
  <c r="I119" i="211"/>
  <c r="H119" i="211"/>
  <c r="G119" i="211"/>
  <c r="AP117" i="211"/>
  <c r="AO117" i="211"/>
  <c r="AN117" i="211"/>
  <c r="AK117" i="211"/>
  <c r="AJ117" i="211"/>
  <c r="AI117" i="211"/>
  <c r="AH117" i="211"/>
  <c r="AG117" i="211"/>
  <c r="AF117" i="211"/>
  <c r="AE117" i="211"/>
  <c r="AD117" i="211"/>
  <c r="AC117" i="211"/>
  <c r="AB117" i="211"/>
  <c r="AA117" i="211"/>
  <c r="Z117" i="211"/>
  <c r="Y117" i="211"/>
  <c r="X117" i="211"/>
  <c r="W117" i="211"/>
  <c r="V117" i="211"/>
  <c r="U117" i="211"/>
  <c r="T117" i="211"/>
  <c r="S117" i="211"/>
  <c r="R117" i="211"/>
  <c r="Q117" i="211"/>
  <c r="P117" i="211"/>
  <c r="O117" i="211"/>
  <c r="N117" i="211"/>
  <c r="M117" i="211"/>
  <c r="L117" i="211"/>
  <c r="K117" i="211"/>
  <c r="J117" i="211"/>
  <c r="I117" i="211"/>
  <c r="H117" i="211"/>
  <c r="G117" i="211"/>
  <c r="AP115" i="211"/>
  <c r="AO115" i="211"/>
  <c r="AN115" i="211"/>
  <c r="AK115" i="211"/>
  <c r="AJ115" i="211"/>
  <c r="AI115" i="211"/>
  <c r="AH115" i="211"/>
  <c r="AG115" i="211"/>
  <c r="AF115" i="211"/>
  <c r="AE115" i="211"/>
  <c r="AD115" i="211"/>
  <c r="AC115" i="211"/>
  <c r="AB115" i="211"/>
  <c r="AA115" i="211"/>
  <c r="Z115" i="211"/>
  <c r="Y115" i="211"/>
  <c r="X115" i="211"/>
  <c r="W115" i="211"/>
  <c r="V115" i="211"/>
  <c r="U115" i="211"/>
  <c r="T115" i="211"/>
  <c r="S115" i="211"/>
  <c r="R115" i="211"/>
  <c r="Q115" i="211"/>
  <c r="P115" i="211"/>
  <c r="O115" i="211"/>
  <c r="N115" i="211"/>
  <c r="AL115" i="211" s="1"/>
  <c r="M115" i="211"/>
  <c r="L115" i="211"/>
  <c r="K115" i="211"/>
  <c r="J115" i="211"/>
  <c r="I115" i="211"/>
  <c r="H115" i="211"/>
  <c r="G115" i="211"/>
  <c r="AL114" i="211"/>
  <c r="AP113" i="211"/>
  <c r="AO113" i="211"/>
  <c r="AN113" i="211"/>
  <c r="AK113" i="211"/>
  <c r="AJ113" i="211"/>
  <c r="AI113" i="211"/>
  <c r="AH113" i="211"/>
  <c r="AG113" i="211"/>
  <c r="AF113" i="211"/>
  <c r="AE113" i="211"/>
  <c r="AD113" i="211"/>
  <c r="AC113" i="211"/>
  <c r="AB113" i="211"/>
  <c r="AA113" i="211"/>
  <c r="Z113" i="211"/>
  <c r="Y113" i="211"/>
  <c r="X113" i="211"/>
  <c r="W113" i="211"/>
  <c r="V113" i="211"/>
  <c r="U113" i="211"/>
  <c r="T113" i="211"/>
  <c r="S113" i="211"/>
  <c r="R113" i="211"/>
  <c r="Q113" i="211"/>
  <c r="P113" i="211"/>
  <c r="O113" i="211"/>
  <c r="N113" i="211"/>
  <c r="M113" i="211"/>
  <c r="L113" i="211"/>
  <c r="K113" i="211"/>
  <c r="J113" i="211"/>
  <c r="I113" i="211"/>
  <c r="H113" i="211"/>
  <c r="G113" i="211"/>
  <c r="AP111" i="211"/>
  <c r="AO111" i="211"/>
  <c r="AN111" i="211"/>
  <c r="AK111" i="211"/>
  <c r="AJ111" i="211"/>
  <c r="AI111" i="211"/>
  <c r="AH111" i="211"/>
  <c r="AG111" i="211"/>
  <c r="AF111" i="211"/>
  <c r="AE111" i="211"/>
  <c r="AD111" i="211"/>
  <c r="AC111" i="211"/>
  <c r="AB111" i="211"/>
  <c r="AA111" i="211"/>
  <c r="Z111" i="211"/>
  <c r="Y111" i="211"/>
  <c r="X111" i="211"/>
  <c r="W111" i="211"/>
  <c r="V111" i="211"/>
  <c r="U111" i="211"/>
  <c r="T111" i="211"/>
  <c r="S111" i="211"/>
  <c r="R111" i="211"/>
  <c r="Q111" i="211"/>
  <c r="P111" i="211"/>
  <c r="O111" i="211"/>
  <c r="N111" i="211"/>
  <c r="M111" i="211"/>
  <c r="L111" i="211"/>
  <c r="K111" i="211"/>
  <c r="J111" i="211"/>
  <c r="I111" i="211"/>
  <c r="H111" i="211"/>
  <c r="G111" i="211"/>
  <c r="AP109" i="211"/>
  <c r="AO109" i="211"/>
  <c r="AN109" i="211"/>
  <c r="AK109" i="211"/>
  <c r="AJ109" i="211"/>
  <c r="AI109" i="211"/>
  <c r="AH109" i="211"/>
  <c r="AG109" i="211"/>
  <c r="AF109" i="211"/>
  <c r="AE109" i="211"/>
  <c r="AD109" i="211"/>
  <c r="AC109" i="211"/>
  <c r="AB109" i="211"/>
  <c r="AA109" i="211"/>
  <c r="Z109" i="211"/>
  <c r="Y109" i="211"/>
  <c r="X109" i="211"/>
  <c r="W109" i="211"/>
  <c r="V109" i="211"/>
  <c r="U109" i="211"/>
  <c r="T109" i="211"/>
  <c r="S109" i="211"/>
  <c r="R109" i="211"/>
  <c r="Q109" i="211"/>
  <c r="P109" i="211"/>
  <c r="O109" i="211"/>
  <c r="N109" i="211"/>
  <c r="AL109" i="211" s="1"/>
  <c r="M109" i="211"/>
  <c r="L109" i="211"/>
  <c r="K109" i="211"/>
  <c r="J109" i="211"/>
  <c r="I109" i="211"/>
  <c r="H109" i="211"/>
  <c r="G109" i="211"/>
  <c r="AL108" i="211"/>
  <c r="AP107" i="211"/>
  <c r="AO107" i="211"/>
  <c r="AN107" i="211"/>
  <c r="AK107" i="211"/>
  <c r="AJ107" i="211"/>
  <c r="AI107" i="211"/>
  <c r="AH107" i="211"/>
  <c r="AG107" i="211"/>
  <c r="AF107" i="211"/>
  <c r="AE107" i="211"/>
  <c r="AD107" i="211"/>
  <c r="AC107" i="211"/>
  <c r="AB107" i="211"/>
  <c r="AA107" i="211"/>
  <c r="Z107" i="211"/>
  <c r="Y107" i="211"/>
  <c r="X107" i="211"/>
  <c r="W107" i="211"/>
  <c r="V107" i="211"/>
  <c r="U107" i="211"/>
  <c r="T107" i="211"/>
  <c r="S107" i="211"/>
  <c r="R107" i="211"/>
  <c r="Q107" i="211"/>
  <c r="P107" i="211"/>
  <c r="O107" i="211"/>
  <c r="N107" i="211"/>
  <c r="M107" i="211"/>
  <c r="L107" i="211"/>
  <c r="K107" i="211"/>
  <c r="J107" i="211"/>
  <c r="I107" i="211"/>
  <c r="H107" i="211"/>
  <c r="G107" i="211"/>
  <c r="AP105" i="211"/>
  <c r="AO105" i="211"/>
  <c r="AN105" i="211"/>
  <c r="AK105" i="211"/>
  <c r="AJ105" i="211"/>
  <c r="AI105" i="211"/>
  <c r="AH105" i="211"/>
  <c r="AG105" i="211"/>
  <c r="AF105" i="211"/>
  <c r="AE105" i="211"/>
  <c r="AD105" i="211"/>
  <c r="AC105" i="211"/>
  <c r="AB105" i="211"/>
  <c r="AA105" i="211"/>
  <c r="Z105" i="211"/>
  <c r="Y105" i="211"/>
  <c r="X105" i="211"/>
  <c r="W105" i="211"/>
  <c r="V105" i="211"/>
  <c r="U105" i="211"/>
  <c r="T105" i="211"/>
  <c r="S105" i="211"/>
  <c r="R105" i="211"/>
  <c r="Q105" i="211"/>
  <c r="P105" i="211"/>
  <c r="O105" i="211"/>
  <c r="N105" i="211"/>
  <c r="M105" i="211"/>
  <c r="L105" i="211"/>
  <c r="K105" i="211"/>
  <c r="J105" i="211"/>
  <c r="I105" i="211"/>
  <c r="H105" i="211"/>
  <c r="G105" i="211"/>
  <c r="AP103" i="211"/>
  <c r="AO103" i="211"/>
  <c r="AN103" i="211"/>
  <c r="AK103" i="211"/>
  <c r="AJ103" i="211"/>
  <c r="AI103" i="211"/>
  <c r="AH103" i="211"/>
  <c r="AG103" i="211"/>
  <c r="AF103" i="211"/>
  <c r="AE103" i="211"/>
  <c r="AD103" i="211"/>
  <c r="AC103" i="211"/>
  <c r="AB103" i="211"/>
  <c r="AA103" i="211"/>
  <c r="Z103" i="211"/>
  <c r="Y103" i="211"/>
  <c r="X103" i="211"/>
  <c r="W103" i="211"/>
  <c r="V103" i="211"/>
  <c r="U103" i="211"/>
  <c r="T103" i="211"/>
  <c r="S103" i="211"/>
  <c r="R103" i="211"/>
  <c r="Q103" i="211"/>
  <c r="P103" i="211"/>
  <c r="O103" i="211"/>
  <c r="N103" i="211"/>
  <c r="AL103" i="211" s="1"/>
  <c r="M103" i="211"/>
  <c r="L103" i="211"/>
  <c r="K103" i="211"/>
  <c r="J103" i="211"/>
  <c r="I103" i="211"/>
  <c r="H103" i="211"/>
  <c r="G103" i="211"/>
  <c r="AL102" i="211"/>
  <c r="AP101" i="211"/>
  <c r="AO101" i="211"/>
  <c r="AN101" i="211"/>
  <c r="AK101" i="211"/>
  <c r="AJ101" i="211"/>
  <c r="AI101" i="211"/>
  <c r="AH101" i="211"/>
  <c r="AG101" i="211"/>
  <c r="AF101" i="211"/>
  <c r="AE101" i="211"/>
  <c r="AD101" i="211"/>
  <c r="AC101" i="211"/>
  <c r="AB101" i="211"/>
  <c r="AA101" i="211"/>
  <c r="Z101" i="211"/>
  <c r="Y101" i="211"/>
  <c r="X101" i="211"/>
  <c r="W101" i="211"/>
  <c r="V101" i="211"/>
  <c r="U101" i="211"/>
  <c r="T101" i="211"/>
  <c r="S101" i="211"/>
  <c r="R101" i="211"/>
  <c r="Q101" i="211"/>
  <c r="P101" i="211"/>
  <c r="O101" i="211"/>
  <c r="N101" i="211"/>
  <c r="M101" i="211"/>
  <c r="L101" i="211"/>
  <c r="K101" i="211"/>
  <c r="J101" i="211"/>
  <c r="I101" i="211"/>
  <c r="H101" i="211"/>
  <c r="G101" i="211"/>
  <c r="AP99" i="211"/>
  <c r="AO99" i="211"/>
  <c r="AN99" i="211"/>
  <c r="AK99" i="211"/>
  <c r="AJ99" i="211"/>
  <c r="AI99" i="211"/>
  <c r="AH99" i="211"/>
  <c r="AG99" i="211"/>
  <c r="AF99" i="211"/>
  <c r="AE99" i="211"/>
  <c r="AD99" i="211"/>
  <c r="AC99" i="211"/>
  <c r="AB99" i="211"/>
  <c r="AA99" i="211"/>
  <c r="Z99" i="211"/>
  <c r="Y99" i="211"/>
  <c r="X99" i="211"/>
  <c r="W99" i="211"/>
  <c r="V99" i="211"/>
  <c r="U99" i="211"/>
  <c r="T99" i="211"/>
  <c r="S99" i="211"/>
  <c r="R99" i="211"/>
  <c r="Q99" i="211"/>
  <c r="P99" i="211"/>
  <c r="O99" i="211"/>
  <c r="N99" i="211"/>
  <c r="M99" i="211"/>
  <c r="L99" i="211"/>
  <c r="K99" i="211"/>
  <c r="J99" i="211"/>
  <c r="I99" i="211"/>
  <c r="H99" i="211"/>
  <c r="G99" i="211"/>
  <c r="AP97" i="211"/>
  <c r="AO97" i="211"/>
  <c r="AN97" i="211"/>
  <c r="AK97" i="211"/>
  <c r="AJ97" i="211"/>
  <c r="AI97" i="211"/>
  <c r="AH97" i="211"/>
  <c r="AG97" i="211"/>
  <c r="AF97" i="211"/>
  <c r="AE97" i="211"/>
  <c r="AD97" i="211"/>
  <c r="AC97" i="211"/>
  <c r="AB97" i="211"/>
  <c r="AA97" i="211"/>
  <c r="Z97" i="211"/>
  <c r="Y97" i="211"/>
  <c r="X97" i="211"/>
  <c r="W97" i="211"/>
  <c r="V97" i="211"/>
  <c r="U97" i="211"/>
  <c r="T97" i="211"/>
  <c r="S97" i="211"/>
  <c r="R97" i="211"/>
  <c r="Q97" i="211"/>
  <c r="P97" i="211"/>
  <c r="O97" i="211"/>
  <c r="N97" i="211"/>
  <c r="AL97" i="211" s="1"/>
  <c r="M97" i="211"/>
  <c r="L97" i="211"/>
  <c r="K97" i="211"/>
  <c r="J97" i="211"/>
  <c r="I97" i="211"/>
  <c r="H97" i="211"/>
  <c r="G97" i="211"/>
  <c r="AL96" i="211"/>
  <c r="AP95" i="211"/>
  <c r="AO95" i="211"/>
  <c r="AN95" i="211"/>
  <c r="AK95" i="211"/>
  <c r="AJ95" i="211"/>
  <c r="AI95" i="211"/>
  <c r="AH95" i="211"/>
  <c r="AG95" i="211"/>
  <c r="AF95" i="211"/>
  <c r="AE95" i="211"/>
  <c r="AD95" i="211"/>
  <c r="AC95" i="211"/>
  <c r="AB95" i="211"/>
  <c r="AA95" i="211"/>
  <c r="Z95" i="211"/>
  <c r="Y95" i="211"/>
  <c r="X95" i="211"/>
  <c r="W95" i="211"/>
  <c r="V95" i="211"/>
  <c r="U95" i="211"/>
  <c r="T95" i="211"/>
  <c r="S95" i="211"/>
  <c r="R95" i="211"/>
  <c r="Q95" i="211"/>
  <c r="P95" i="211"/>
  <c r="O95" i="211"/>
  <c r="N95" i="211"/>
  <c r="M95" i="211"/>
  <c r="AL95" i="211" s="1"/>
  <c r="L95" i="211"/>
  <c r="K95" i="211"/>
  <c r="J95" i="211"/>
  <c r="I95" i="211"/>
  <c r="H95" i="211"/>
  <c r="G95" i="211"/>
  <c r="AP93" i="211"/>
  <c r="AO93" i="211"/>
  <c r="AN93" i="211"/>
  <c r="AK93" i="211"/>
  <c r="AJ93" i="211"/>
  <c r="AI93" i="211"/>
  <c r="AH93" i="211"/>
  <c r="AG93" i="211"/>
  <c r="AF93" i="211"/>
  <c r="AE93" i="211"/>
  <c r="AD93" i="211"/>
  <c r="AC93" i="211"/>
  <c r="AB93" i="211"/>
  <c r="AA93" i="211"/>
  <c r="Z93" i="211"/>
  <c r="Y93" i="211"/>
  <c r="X93" i="211"/>
  <c r="W93" i="211"/>
  <c r="V93" i="211"/>
  <c r="U93" i="211"/>
  <c r="T93" i="211"/>
  <c r="S93" i="211"/>
  <c r="R93" i="211"/>
  <c r="Q93" i="211"/>
  <c r="P93" i="211"/>
  <c r="O93" i="211"/>
  <c r="N93" i="211"/>
  <c r="M93" i="211"/>
  <c r="L93" i="211"/>
  <c r="K93" i="211"/>
  <c r="J93" i="211"/>
  <c r="I93" i="211"/>
  <c r="H93" i="211"/>
  <c r="G93" i="211"/>
  <c r="AL92" i="211"/>
  <c r="AP91" i="211"/>
  <c r="AO91" i="211"/>
  <c r="AN91" i="211"/>
  <c r="AK91" i="211"/>
  <c r="AJ91" i="211"/>
  <c r="AI91" i="211"/>
  <c r="AH91" i="211"/>
  <c r="AG91" i="211"/>
  <c r="AF91" i="211"/>
  <c r="AE91" i="211"/>
  <c r="AD91" i="211"/>
  <c r="AC91" i="211"/>
  <c r="AB91" i="211"/>
  <c r="AA91" i="211"/>
  <c r="Z91" i="211"/>
  <c r="Y91" i="211"/>
  <c r="X91" i="211"/>
  <c r="W91" i="211"/>
  <c r="V91" i="211"/>
  <c r="U91" i="211"/>
  <c r="T91" i="211"/>
  <c r="S91" i="211"/>
  <c r="R91" i="211"/>
  <c r="Q91" i="211"/>
  <c r="P91" i="211"/>
  <c r="O91" i="211"/>
  <c r="N91" i="211"/>
  <c r="M91" i="211"/>
  <c r="L91" i="211"/>
  <c r="K91" i="211"/>
  <c r="J91" i="211"/>
  <c r="I91" i="211"/>
  <c r="H91" i="211"/>
  <c r="G91" i="211"/>
  <c r="AP89" i="211"/>
  <c r="AO89" i="211"/>
  <c r="AN89" i="211"/>
  <c r="AK89" i="211"/>
  <c r="AJ89" i="211"/>
  <c r="AI89" i="211"/>
  <c r="AH89" i="211"/>
  <c r="AG89" i="211"/>
  <c r="AF89" i="211"/>
  <c r="AE89" i="211"/>
  <c r="AE170" i="211" s="1"/>
  <c r="AD89" i="211"/>
  <c r="AC89" i="211"/>
  <c r="AB89" i="211"/>
  <c r="AA89" i="211"/>
  <c r="Z89" i="211"/>
  <c r="Y89" i="211"/>
  <c r="X89" i="211"/>
  <c r="W89" i="211"/>
  <c r="V89" i="211"/>
  <c r="U89" i="211"/>
  <c r="T89" i="211"/>
  <c r="S89" i="211"/>
  <c r="R89" i="211"/>
  <c r="Q89" i="211"/>
  <c r="P89" i="211"/>
  <c r="O89" i="211"/>
  <c r="N89" i="211"/>
  <c r="M89" i="211"/>
  <c r="L89" i="211"/>
  <c r="K89" i="211"/>
  <c r="J89" i="211"/>
  <c r="I89" i="211"/>
  <c r="H89" i="211"/>
  <c r="G89" i="211"/>
  <c r="AP87" i="211"/>
  <c r="AO87" i="211"/>
  <c r="AN87" i="211"/>
  <c r="AK87" i="211"/>
  <c r="AJ87" i="211"/>
  <c r="AI87" i="211"/>
  <c r="AH87" i="211"/>
  <c r="AG87" i="211"/>
  <c r="AF87" i="211"/>
  <c r="AE87" i="211"/>
  <c r="AD87" i="211"/>
  <c r="AC87" i="211"/>
  <c r="AB87" i="211"/>
  <c r="AA87" i="211"/>
  <c r="Z87" i="211"/>
  <c r="Y87" i="211"/>
  <c r="X87" i="211"/>
  <c r="W87" i="211"/>
  <c r="V87" i="211"/>
  <c r="U87" i="211"/>
  <c r="T87" i="211"/>
  <c r="S87" i="211"/>
  <c r="R87" i="211"/>
  <c r="Q87" i="211"/>
  <c r="P87" i="211"/>
  <c r="O87" i="211"/>
  <c r="N87" i="211"/>
  <c r="M87" i="211"/>
  <c r="L87" i="211"/>
  <c r="K87" i="211"/>
  <c r="J87" i="211"/>
  <c r="I87" i="211"/>
  <c r="H87" i="211"/>
  <c r="G87" i="211"/>
  <c r="AP85" i="211"/>
  <c r="AO85" i="211"/>
  <c r="AN85" i="211"/>
  <c r="AK85" i="211"/>
  <c r="AJ85" i="211"/>
  <c r="AI85" i="211"/>
  <c r="AH85" i="211"/>
  <c r="AG85" i="211"/>
  <c r="AF85" i="211"/>
  <c r="AE85" i="211"/>
  <c r="AD85" i="211"/>
  <c r="AC85" i="211"/>
  <c r="AB85" i="211"/>
  <c r="AA85" i="211"/>
  <c r="Z85" i="211"/>
  <c r="Y85" i="211"/>
  <c r="X85" i="211"/>
  <c r="W85" i="211"/>
  <c r="V85" i="211"/>
  <c r="U85" i="211"/>
  <c r="T85" i="211"/>
  <c r="S85" i="211"/>
  <c r="R85" i="211"/>
  <c r="Q85" i="211"/>
  <c r="P85" i="211"/>
  <c r="O85" i="211"/>
  <c r="N85" i="211"/>
  <c r="M85" i="211"/>
  <c r="L85" i="211"/>
  <c r="K85" i="211"/>
  <c r="J85" i="211"/>
  <c r="I85" i="211"/>
  <c r="H85" i="211"/>
  <c r="G85" i="211"/>
  <c r="AP83" i="211"/>
  <c r="AO83" i="211"/>
  <c r="AN83" i="211"/>
  <c r="AK83" i="211"/>
  <c r="AJ83" i="211"/>
  <c r="AI83" i="211"/>
  <c r="AH83" i="211"/>
  <c r="AG83" i="211"/>
  <c r="AF83" i="211"/>
  <c r="AE83" i="211"/>
  <c r="AD83" i="211"/>
  <c r="AC83" i="211"/>
  <c r="AB83" i="211"/>
  <c r="AA83" i="211"/>
  <c r="Z83" i="211"/>
  <c r="Y83" i="211"/>
  <c r="X83" i="211"/>
  <c r="W83" i="211"/>
  <c r="V83" i="211"/>
  <c r="U83" i="211"/>
  <c r="T83" i="211"/>
  <c r="S83" i="211"/>
  <c r="R83" i="211"/>
  <c r="Q83" i="211"/>
  <c r="P83" i="211"/>
  <c r="O83" i="211"/>
  <c r="N83" i="211"/>
  <c r="M83" i="211"/>
  <c r="L83" i="211"/>
  <c r="K83" i="211"/>
  <c r="J83" i="211"/>
  <c r="I83" i="211"/>
  <c r="H83" i="211"/>
  <c r="G83" i="211"/>
  <c r="AP81" i="211"/>
  <c r="AO81" i="211"/>
  <c r="AN81" i="211"/>
  <c r="AK81" i="211"/>
  <c r="AJ81" i="211"/>
  <c r="AI81" i="211"/>
  <c r="AH81" i="211"/>
  <c r="AG81" i="211"/>
  <c r="AF81" i="211"/>
  <c r="AE81" i="211"/>
  <c r="AD81" i="211"/>
  <c r="AC81" i="211"/>
  <c r="AB81" i="211"/>
  <c r="AA81" i="211"/>
  <c r="Z81" i="211"/>
  <c r="Y81" i="211"/>
  <c r="X81" i="211"/>
  <c r="W81" i="211"/>
  <c r="V81" i="211"/>
  <c r="U81" i="211"/>
  <c r="T81" i="211"/>
  <c r="S81" i="211"/>
  <c r="R81" i="211"/>
  <c r="Q81" i="211"/>
  <c r="P81" i="211"/>
  <c r="O81" i="211"/>
  <c r="N81" i="211"/>
  <c r="AL81" i="211" s="1"/>
  <c r="M81" i="211"/>
  <c r="L81" i="211"/>
  <c r="K81" i="211"/>
  <c r="J81" i="211"/>
  <c r="I81" i="211"/>
  <c r="H81" i="211"/>
  <c r="G81" i="211"/>
  <c r="AL80" i="211"/>
  <c r="AP79" i="211"/>
  <c r="AO79" i="211"/>
  <c r="AN79" i="211"/>
  <c r="AK79" i="211"/>
  <c r="AJ79" i="211"/>
  <c r="AI79" i="211"/>
  <c r="AH79" i="211"/>
  <c r="AG79" i="211"/>
  <c r="AF79" i="211"/>
  <c r="AE79" i="211"/>
  <c r="AD79" i="211"/>
  <c r="AC79" i="211"/>
  <c r="AB79" i="211"/>
  <c r="AA79" i="211"/>
  <c r="Z79" i="211"/>
  <c r="Y79" i="211"/>
  <c r="X79" i="211"/>
  <c r="W79" i="211"/>
  <c r="V79" i="211"/>
  <c r="U79" i="211"/>
  <c r="T79" i="211"/>
  <c r="S79" i="211"/>
  <c r="R79" i="211"/>
  <c r="Q79" i="211"/>
  <c r="P79" i="211"/>
  <c r="O79" i="211"/>
  <c r="N79" i="211"/>
  <c r="M79" i="211"/>
  <c r="L79" i="211"/>
  <c r="AL79" i="211" s="1"/>
  <c r="K79" i="211"/>
  <c r="J79" i="211"/>
  <c r="I79" i="211"/>
  <c r="H79" i="211"/>
  <c r="G79" i="211"/>
  <c r="AP77" i="211"/>
  <c r="AO77" i="211"/>
  <c r="AN77" i="211"/>
  <c r="AK77" i="211"/>
  <c r="AJ77" i="211"/>
  <c r="AI77" i="211"/>
  <c r="AH77" i="211"/>
  <c r="AG77" i="211"/>
  <c r="AF77" i="211"/>
  <c r="AE77" i="211"/>
  <c r="AD77" i="211"/>
  <c r="AC77" i="211"/>
  <c r="AB77" i="211"/>
  <c r="AA77" i="211"/>
  <c r="Z77" i="211"/>
  <c r="Y77" i="211"/>
  <c r="X77" i="211"/>
  <c r="W77" i="211"/>
  <c r="V77" i="211"/>
  <c r="U77" i="211"/>
  <c r="T77" i="211"/>
  <c r="S77" i="211"/>
  <c r="R77" i="211"/>
  <c r="Q77" i="211"/>
  <c r="P77" i="211"/>
  <c r="O77" i="211"/>
  <c r="N77" i="211"/>
  <c r="M77" i="211"/>
  <c r="L77" i="211"/>
  <c r="K77" i="211"/>
  <c r="J77" i="211"/>
  <c r="I77" i="211"/>
  <c r="H77" i="211"/>
  <c r="G77" i="211"/>
  <c r="AP75" i="211"/>
  <c r="AO75" i="211"/>
  <c r="AN75" i="211"/>
  <c r="AK75" i="211"/>
  <c r="AJ75" i="211"/>
  <c r="AI75" i="211"/>
  <c r="AH75" i="211"/>
  <c r="AG75" i="211"/>
  <c r="AF75" i="211"/>
  <c r="AE75" i="211"/>
  <c r="AD75" i="211"/>
  <c r="AC75" i="211"/>
  <c r="AB75" i="211"/>
  <c r="AA75" i="211"/>
  <c r="Z75" i="211"/>
  <c r="Y75" i="211"/>
  <c r="X75" i="211"/>
  <c r="W75" i="211"/>
  <c r="V75" i="211"/>
  <c r="U75" i="211"/>
  <c r="T75" i="211"/>
  <c r="S75" i="211"/>
  <c r="R75" i="211"/>
  <c r="Q75" i="211"/>
  <c r="P75" i="211"/>
  <c r="O75" i="211"/>
  <c r="N75" i="211"/>
  <c r="M75" i="211"/>
  <c r="L75" i="211"/>
  <c r="K75" i="211"/>
  <c r="J75" i="211"/>
  <c r="I75" i="211"/>
  <c r="H75" i="211"/>
  <c r="G75" i="211"/>
  <c r="AP73" i="211"/>
  <c r="AO73" i="211"/>
  <c r="AN73" i="211"/>
  <c r="AK73" i="211"/>
  <c r="AJ73" i="211"/>
  <c r="AI73" i="211"/>
  <c r="AH73" i="211"/>
  <c r="AG73" i="211"/>
  <c r="AF73" i="211"/>
  <c r="AE73" i="211"/>
  <c r="AD73" i="211"/>
  <c r="AC73" i="211"/>
  <c r="AB73" i="211"/>
  <c r="AA73" i="211"/>
  <c r="Z73" i="211"/>
  <c r="Y73" i="211"/>
  <c r="X73" i="211"/>
  <c r="W73" i="211"/>
  <c r="V73" i="211"/>
  <c r="U73" i="211"/>
  <c r="T73" i="211"/>
  <c r="S73" i="211"/>
  <c r="R73" i="211"/>
  <c r="Q73" i="211"/>
  <c r="P73" i="211"/>
  <c r="O73" i="211"/>
  <c r="N73" i="211"/>
  <c r="M73" i="211"/>
  <c r="L73" i="211"/>
  <c r="K73" i="211"/>
  <c r="J73" i="211"/>
  <c r="I73" i="211"/>
  <c r="H73" i="211"/>
  <c r="G73" i="211"/>
  <c r="AP71" i="211"/>
  <c r="AO71" i="211"/>
  <c r="AN71" i="211"/>
  <c r="AK71" i="211"/>
  <c r="AJ71" i="211"/>
  <c r="AI71" i="211"/>
  <c r="AI161" i="211" s="1"/>
  <c r="AH71" i="211"/>
  <c r="AG71" i="211"/>
  <c r="AF71" i="211"/>
  <c r="AE71" i="211"/>
  <c r="AD71" i="211"/>
  <c r="AC71" i="211"/>
  <c r="AB71" i="211"/>
  <c r="AA71" i="211"/>
  <c r="Z71" i="211"/>
  <c r="Y71" i="211"/>
  <c r="X71" i="211"/>
  <c r="W71" i="211"/>
  <c r="V71" i="211"/>
  <c r="U71" i="211"/>
  <c r="T71" i="211"/>
  <c r="S71" i="211"/>
  <c r="S167" i="211" s="1"/>
  <c r="R71" i="211"/>
  <c r="Q71" i="211"/>
  <c r="P71" i="211"/>
  <c r="O71" i="211"/>
  <c r="N71" i="211"/>
  <c r="M71" i="211"/>
  <c r="L71" i="211"/>
  <c r="K71" i="211"/>
  <c r="J71" i="211"/>
  <c r="I71" i="211"/>
  <c r="H71" i="211"/>
  <c r="G71" i="211"/>
  <c r="AP69" i="211"/>
  <c r="AO69" i="211"/>
  <c r="AN69" i="211"/>
  <c r="AK69" i="211"/>
  <c r="AJ69" i="211"/>
  <c r="AI69" i="211"/>
  <c r="AH69" i="211"/>
  <c r="AG69" i="211"/>
  <c r="AF69" i="211"/>
  <c r="AE69" i="211"/>
  <c r="AD69" i="211"/>
  <c r="AC69" i="211"/>
  <c r="AB69" i="211"/>
  <c r="AA69" i="211"/>
  <c r="Z69" i="211"/>
  <c r="Y69" i="211"/>
  <c r="X69" i="211"/>
  <c r="W69" i="211"/>
  <c r="V69" i="211"/>
  <c r="U69" i="211"/>
  <c r="T69" i="211"/>
  <c r="S69" i="211"/>
  <c r="R69" i="211"/>
  <c r="Q69" i="211"/>
  <c r="P69" i="211"/>
  <c r="O69" i="211"/>
  <c r="N69" i="211"/>
  <c r="M69" i="211"/>
  <c r="L69" i="211"/>
  <c r="K69" i="211"/>
  <c r="J69" i="211"/>
  <c r="I69" i="211"/>
  <c r="H69" i="211"/>
  <c r="G69" i="211"/>
  <c r="AP67" i="211"/>
  <c r="AO67" i="211"/>
  <c r="AN67" i="211"/>
  <c r="AK67" i="211"/>
  <c r="AJ67" i="211"/>
  <c r="AI67" i="211"/>
  <c r="AH67" i="211"/>
  <c r="AG67" i="211"/>
  <c r="AF67" i="211"/>
  <c r="AE67" i="211"/>
  <c r="AD67" i="211"/>
  <c r="AC67" i="211"/>
  <c r="AB67" i="211"/>
  <c r="AA67" i="211"/>
  <c r="Z67" i="211"/>
  <c r="Y67" i="211"/>
  <c r="X67" i="211"/>
  <c r="W67" i="211"/>
  <c r="V67" i="211"/>
  <c r="U67" i="211"/>
  <c r="T67" i="211"/>
  <c r="S67" i="211"/>
  <c r="R67" i="211"/>
  <c r="Q67" i="211"/>
  <c r="P67" i="211"/>
  <c r="O67" i="211"/>
  <c r="N67" i="211"/>
  <c r="M67" i="211"/>
  <c r="L67" i="211"/>
  <c r="AL67" i="211" s="1"/>
  <c r="K67" i="211"/>
  <c r="J67" i="211"/>
  <c r="I67" i="211"/>
  <c r="H67" i="211"/>
  <c r="G67" i="211"/>
  <c r="AP65" i="211"/>
  <c r="AO65" i="211"/>
  <c r="AN65" i="211"/>
  <c r="AK65" i="211"/>
  <c r="AJ65" i="211"/>
  <c r="AI65" i="211"/>
  <c r="AH65" i="211"/>
  <c r="AG65" i="211"/>
  <c r="AF65" i="211"/>
  <c r="AE65" i="211"/>
  <c r="AD65" i="211"/>
  <c r="AC65" i="211"/>
  <c r="AB65" i="211"/>
  <c r="AA65" i="211"/>
  <c r="Z65" i="211"/>
  <c r="Y65" i="211"/>
  <c r="X65" i="211"/>
  <c r="W65" i="211"/>
  <c r="V65" i="211"/>
  <c r="U65" i="211"/>
  <c r="T65" i="211"/>
  <c r="S65" i="211"/>
  <c r="R65" i="211"/>
  <c r="Q65" i="211"/>
  <c r="P65" i="211"/>
  <c r="O65" i="211"/>
  <c r="N65" i="211"/>
  <c r="M65" i="211"/>
  <c r="L65" i="211"/>
  <c r="K65" i="211"/>
  <c r="J65" i="211"/>
  <c r="I65" i="211"/>
  <c r="H65" i="211"/>
  <c r="G65" i="211"/>
  <c r="AP63" i="211"/>
  <c r="AO63" i="211"/>
  <c r="AN63" i="211"/>
  <c r="AK63" i="211"/>
  <c r="AJ63" i="211"/>
  <c r="AI63" i="211"/>
  <c r="AH63" i="211"/>
  <c r="AG63" i="211"/>
  <c r="AF63" i="211"/>
  <c r="AE63" i="211"/>
  <c r="AD63" i="211"/>
  <c r="AC63" i="211"/>
  <c r="AB63" i="211"/>
  <c r="AA63" i="211"/>
  <c r="Z63" i="211"/>
  <c r="Y63" i="211"/>
  <c r="X63" i="211"/>
  <c r="W63" i="211"/>
  <c r="V63" i="211"/>
  <c r="U63" i="211"/>
  <c r="T63" i="211"/>
  <c r="S63" i="211"/>
  <c r="R63" i="211"/>
  <c r="Q63" i="211"/>
  <c r="P63" i="211"/>
  <c r="O63" i="211"/>
  <c r="N63" i="211"/>
  <c r="M63" i="211"/>
  <c r="L63" i="211"/>
  <c r="K63" i="211"/>
  <c r="J63" i="211"/>
  <c r="I63" i="211"/>
  <c r="H63" i="211"/>
  <c r="G63" i="211"/>
  <c r="AP61" i="211"/>
  <c r="AO61" i="211"/>
  <c r="AN61" i="211"/>
  <c r="AK61" i="211"/>
  <c r="AJ61" i="211"/>
  <c r="AI61" i="211"/>
  <c r="AH61" i="211"/>
  <c r="AG61" i="211"/>
  <c r="AF61" i="211"/>
  <c r="AE61" i="211"/>
  <c r="AD61" i="211"/>
  <c r="AC61" i="211"/>
  <c r="AB61" i="211"/>
  <c r="AA61" i="211"/>
  <c r="Z61" i="211"/>
  <c r="Y61" i="211"/>
  <c r="X61" i="211"/>
  <c r="W61" i="211"/>
  <c r="V61" i="211"/>
  <c r="U61" i="211"/>
  <c r="T61" i="211"/>
  <c r="S61" i="211"/>
  <c r="R61" i="211"/>
  <c r="Q61" i="211"/>
  <c r="P61" i="211"/>
  <c r="O61" i="211"/>
  <c r="N61" i="211"/>
  <c r="M61" i="211"/>
  <c r="L61" i="211"/>
  <c r="K61" i="211"/>
  <c r="J61" i="211"/>
  <c r="I61" i="211"/>
  <c r="H61" i="211"/>
  <c r="G61" i="211"/>
  <c r="AP59" i="211"/>
  <c r="AO59" i="211"/>
  <c r="AN59" i="211"/>
  <c r="AK59" i="211"/>
  <c r="AJ59" i="211"/>
  <c r="AI59" i="211"/>
  <c r="AH59" i="211"/>
  <c r="AG59" i="211"/>
  <c r="AF59" i="211"/>
  <c r="AE59" i="211"/>
  <c r="AD59" i="211"/>
  <c r="AC59" i="211"/>
  <c r="AB59" i="211"/>
  <c r="AA59" i="211"/>
  <c r="Z59" i="211"/>
  <c r="Y59" i="211"/>
  <c r="X59" i="211"/>
  <c r="W59" i="211"/>
  <c r="V59" i="211"/>
  <c r="U59" i="211"/>
  <c r="T59" i="211"/>
  <c r="S59" i="211"/>
  <c r="R59" i="211"/>
  <c r="Q59" i="211"/>
  <c r="P59" i="211"/>
  <c r="O59" i="211"/>
  <c r="N59" i="211"/>
  <c r="M59" i="211"/>
  <c r="L59" i="211"/>
  <c r="K59" i="211"/>
  <c r="J59" i="211"/>
  <c r="I59" i="211"/>
  <c r="H59" i="211"/>
  <c r="G59" i="211"/>
  <c r="AP57" i="211"/>
  <c r="AO57" i="211"/>
  <c r="AN57" i="211"/>
  <c r="AK57" i="211"/>
  <c r="AJ57" i="211"/>
  <c r="AI57" i="211"/>
  <c r="AH57" i="211"/>
  <c r="AG57" i="211"/>
  <c r="AF57" i="211"/>
  <c r="AE57" i="211"/>
  <c r="AD57" i="211"/>
  <c r="AC57" i="211"/>
  <c r="AB57" i="211"/>
  <c r="AA57" i="211"/>
  <c r="Z57" i="211"/>
  <c r="Y57" i="211"/>
  <c r="X57" i="211"/>
  <c r="W57" i="211"/>
  <c r="V57" i="211"/>
  <c r="U57" i="211"/>
  <c r="T57" i="211"/>
  <c r="S57" i="211"/>
  <c r="R57" i="211"/>
  <c r="Q57" i="211"/>
  <c r="P57" i="211"/>
  <c r="O57" i="211"/>
  <c r="N57" i="211"/>
  <c r="M57" i="211"/>
  <c r="L57" i="211"/>
  <c r="K57" i="211"/>
  <c r="J57" i="211"/>
  <c r="I57" i="211"/>
  <c r="H57" i="211"/>
  <c r="G57" i="211"/>
  <c r="AP55" i="211"/>
  <c r="AO55" i="211"/>
  <c r="AN55" i="211"/>
  <c r="AK55" i="211"/>
  <c r="AJ55" i="211"/>
  <c r="AI55" i="211"/>
  <c r="AH55" i="211"/>
  <c r="AG55" i="211"/>
  <c r="AF55" i="211"/>
  <c r="AE55" i="211"/>
  <c r="AD55" i="211"/>
  <c r="AC55" i="211"/>
  <c r="AB55" i="211"/>
  <c r="AA55" i="211"/>
  <c r="Z55" i="211"/>
  <c r="Y55" i="211"/>
  <c r="X55" i="211"/>
  <c r="W55" i="211"/>
  <c r="V55" i="211"/>
  <c r="U55" i="211"/>
  <c r="T55" i="211"/>
  <c r="S55" i="211"/>
  <c r="R55" i="211"/>
  <c r="Q55" i="211"/>
  <c r="P55" i="211"/>
  <c r="O55" i="211"/>
  <c r="N55" i="211"/>
  <c r="AL55" i="211" s="1"/>
  <c r="M55" i="211"/>
  <c r="L55" i="211"/>
  <c r="K55" i="211"/>
  <c r="J55" i="211"/>
  <c r="I55" i="211"/>
  <c r="H55" i="211"/>
  <c r="G55" i="211"/>
  <c r="AL54" i="211"/>
  <c r="AP53" i="211"/>
  <c r="AO53" i="211"/>
  <c r="AN53" i="211"/>
  <c r="AK53" i="211"/>
  <c r="AJ53" i="211"/>
  <c r="AI53" i="211"/>
  <c r="AH53" i="211"/>
  <c r="AG53" i="211"/>
  <c r="AF53" i="211"/>
  <c r="AE53" i="211"/>
  <c r="AD53" i="211"/>
  <c r="AC53" i="211"/>
  <c r="AB53" i="211"/>
  <c r="AA53" i="211"/>
  <c r="Z53" i="211"/>
  <c r="Y53" i="211"/>
  <c r="X53" i="211"/>
  <c r="W53" i="211"/>
  <c r="V53" i="211"/>
  <c r="U53" i="211"/>
  <c r="T53" i="211"/>
  <c r="S53" i="211"/>
  <c r="R53" i="211"/>
  <c r="Q53" i="211"/>
  <c r="P53" i="211"/>
  <c r="O53" i="211"/>
  <c r="N53" i="211"/>
  <c r="AL53" i="211" s="1"/>
  <c r="M53" i="211"/>
  <c r="L53" i="211"/>
  <c r="K53" i="211"/>
  <c r="J53" i="211"/>
  <c r="I53" i="211"/>
  <c r="H53" i="211"/>
  <c r="G53" i="211"/>
  <c r="AL52" i="211"/>
  <c r="AP51" i="211"/>
  <c r="AO51" i="211"/>
  <c r="AN51" i="211"/>
  <c r="AK51" i="211"/>
  <c r="AJ51" i="211"/>
  <c r="AI51" i="211"/>
  <c r="AH51" i="211"/>
  <c r="AG51" i="211"/>
  <c r="AF51" i="211"/>
  <c r="AE51" i="211"/>
  <c r="AD51" i="211"/>
  <c r="AC51" i="211"/>
  <c r="AB51" i="211"/>
  <c r="AB160" i="211" s="1"/>
  <c r="AA51" i="211"/>
  <c r="Z51" i="211"/>
  <c r="Y51" i="211"/>
  <c r="X51" i="211"/>
  <c r="W51" i="211"/>
  <c r="V51" i="211"/>
  <c r="U51" i="211"/>
  <c r="T51" i="211"/>
  <c r="T158" i="211" s="1"/>
  <c r="S51" i="211"/>
  <c r="R51" i="211"/>
  <c r="Q51" i="211"/>
  <c r="P51" i="211"/>
  <c r="O51" i="211"/>
  <c r="N51" i="211"/>
  <c r="M51" i="211"/>
  <c r="L51" i="211"/>
  <c r="L164" i="211" s="1"/>
  <c r="K51" i="211"/>
  <c r="J51" i="211"/>
  <c r="I51" i="211"/>
  <c r="H51" i="211"/>
  <c r="G51" i="211"/>
  <c r="AP49" i="211"/>
  <c r="AO49" i="211"/>
  <c r="AN49" i="211"/>
  <c r="AK49" i="211"/>
  <c r="AJ49" i="211"/>
  <c r="AI49" i="211"/>
  <c r="AH49" i="211"/>
  <c r="AG49" i="211"/>
  <c r="AF49" i="211"/>
  <c r="AE49" i="211"/>
  <c r="AD49" i="211"/>
  <c r="AC49" i="211"/>
  <c r="AB49" i="211"/>
  <c r="AA49" i="211"/>
  <c r="Z49" i="211"/>
  <c r="Y49" i="211"/>
  <c r="X49" i="211"/>
  <c r="W49" i="211"/>
  <c r="V49" i="211"/>
  <c r="U49" i="211"/>
  <c r="T49" i="211"/>
  <c r="S49" i="211"/>
  <c r="R49" i="211"/>
  <c r="Q49" i="211"/>
  <c r="P49" i="211"/>
  <c r="O49" i="211"/>
  <c r="N49" i="211"/>
  <c r="M49" i="211"/>
  <c r="L49" i="211"/>
  <c r="K49" i="211"/>
  <c r="J49" i="211"/>
  <c r="I49" i="211"/>
  <c r="H49" i="211"/>
  <c r="G49" i="211"/>
  <c r="AP47" i="211"/>
  <c r="AO47" i="211"/>
  <c r="AN47" i="211"/>
  <c r="AK47" i="211"/>
  <c r="AJ47" i="211"/>
  <c r="AI47" i="211"/>
  <c r="AH47" i="211"/>
  <c r="AG47" i="211"/>
  <c r="AF47" i="211"/>
  <c r="AE47" i="211"/>
  <c r="AD47" i="211"/>
  <c r="AC47" i="211"/>
  <c r="AB47" i="211"/>
  <c r="AA47" i="211"/>
  <c r="Z47" i="211"/>
  <c r="Y47" i="211"/>
  <c r="X47" i="211"/>
  <c r="W47" i="211"/>
  <c r="V47" i="211"/>
  <c r="U47" i="211"/>
  <c r="T47" i="211"/>
  <c r="S47" i="211"/>
  <c r="R47" i="211"/>
  <c r="Q47" i="211"/>
  <c r="P47" i="211"/>
  <c r="O47" i="211"/>
  <c r="N47" i="211"/>
  <c r="M47" i="211"/>
  <c r="L47" i="211"/>
  <c r="K47" i="211"/>
  <c r="J47" i="211"/>
  <c r="I47" i="211"/>
  <c r="H47" i="211"/>
  <c r="G47" i="211"/>
  <c r="AP45" i="211"/>
  <c r="AO45" i="211"/>
  <c r="AN45" i="211"/>
  <c r="AK45" i="211"/>
  <c r="AJ45" i="211"/>
  <c r="AI45" i="211"/>
  <c r="AH45" i="211"/>
  <c r="AG45" i="211"/>
  <c r="AF45" i="211"/>
  <c r="AE45" i="211"/>
  <c r="AD45" i="211"/>
  <c r="AC45" i="211"/>
  <c r="AB45" i="211"/>
  <c r="AA45" i="211"/>
  <c r="Z45" i="211"/>
  <c r="Y45" i="211"/>
  <c r="X45" i="211"/>
  <c r="W45" i="211"/>
  <c r="V45" i="211"/>
  <c r="U45" i="211"/>
  <c r="T45" i="211"/>
  <c r="S45" i="211"/>
  <c r="R45" i="211"/>
  <c r="Q45" i="211"/>
  <c r="P45" i="211"/>
  <c r="O45" i="211"/>
  <c r="N45" i="211"/>
  <c r="M45" i="211"/>
  <c r="AL45" i="211" s="1"/>
  <c r="L45" i="211"/>
  <c r="K45" i="211"/>
  <c r="J45" i="211"/>
  <c r="I45" i="211"/>
  <c r="H45" i="211"/>
  <c r="G45" i="211"/>
  <c r="AP43" i="211"/>
  <c r="AO43" i="211"/>
  <c r="AN43" i="211"/>
  <c r="AK43" i="211"/>
  <c r="AJ43" i="211"/>
  <c r="AI43" i="211"/>
  <c r="AH43" i="211"/>
  <c r="AG43" i="211"/>
  <c r="AF43" i="211"/>
  <c r="AE43" i="211"/>
  <c r="AD43" i="211"/>
  <c r="AC43" i="211"/>
  <c r="AB43" i="211"/>
  <c r="AA43" i="211"/>
  <c r="Z43" i="211"/>
  <c r="Y43" i="211"/>
  <c r="X43" i="211"/>
  <c r="W43" i="211"/>
  <c r="V43" i="211"/>
  <c r="U43" i="211"/>
  <c r="T43" i="211"/>
  <c r="S43" i="211"/>
  <c r="R43" i="211"/>
  <c r="Q43" i="211"/>
  <c r="P43" i="211"/>
  <c r="O43" i="211"/>
  <c r="N43" i="211"/>
  <c r="M43" i="211"/>
  <c r="L43" i="211"/>
  <c r="K43" i="211"/>
  <c r="J43" i="211"/>
  <c r="I43" i="211"/>
  <c r="H43" i="211"/>
  <c r="G43" i="211"/>
  <c r="AP41" i="211"/>
  <c r="AO41" i="211"/>
  <c r="AN41" i="211"/>
  <c r="AK41" i="211"/>
  <c r="AJ41" i="211"/>
  <c r="AI41" i="211"/>
  <c r="AH41" i="211"/>
  <c r="AG41" i="211"/>
  <c r="AF41" i="211"/>
  <c r="AE41" i="211"/>
  <c r="AD41" i="211"/>
  <c r="AC41" i="211"/>
  <c r="AB41" i="211"/>
  <c r="AA41" i="211"/>
  <c r="Z41" i="211"/>
  <c r="Z173" i="211" s="1"/>
  <c r="Y41" i="211"/>
  <c r="X41" i="211"/>
  <c r="W41" i="211"/>
  <c r="V41" i="211"/>
  <c r="U41" i="211"/>
  <c r="T41" i="211"/>
  <c r="S41" i="211"/>
  <c r="R41" i="211"/>
  <c r="R160" i="211" s="1"/>
  <c r="Q41" i="211"/>
  <c r="P41" i="211"/>
  <c r="O41" i="211"/>
  <c r="N41" i="211"/>
  <c r="M41" i="211"/>
  <c r="L41" i="211"/>
  <c r="K41" i="211"/>
  <c r="J41" i="211"/>
  <c r="I41" i="211"/>
  <c r="H41" i="211"/>
  <c r="G41" i="211"/>
  <c r="AP39" i="211"/>
  <c r="AO39" i="211"/>
  <c r="AN39" i="211"/>
  <c r="AK39" i="211"/>
  <c r="AJ39" i="211"/>
  <c r="AI39" i="211"/>
  <c r="AH39" i="211"/>
  <c r="AG39" i="211"/>
  <c r="AF39" i="211"/>
  <c r="AE39" i="211"/>
  <c r="AD39" i="211"/>
  <c r="AC39" i="211"/>
  <c r="AB39" i="211"/>
  <c r="AA39" i="211"/>
  <c r="Z39" i="211"/>
  <c r="Y39" i="211"/>
  <c r="X39" i="211"/>
  <c r="W39" i="211"/>
  <c r="W165" i="211" s="1"/>
  <c r="V39" i="211"/>
  <c r="V165" i="211" s="1"/>
  <c r="U39" i="211"/>
  <c r="T39" i="211"/>
  <c r="S39" i="211"/>
  <c r="R39" i="211"/>
  <c r="Q39" i="211"/>
  <c r="P39" i="211"/>
  <c r="O39" i="211"/>
  <c r="O169" i="211" s="1"/>
  <c r="N39" i="211"/>
  <c r="AL39" i="211" s="1"/>
  <c r="M39" i="211"/>
  <c r="L39" i="211"/>
  <c r="K39" i="211"/>
  <c r="J39" i="211"/>
  <c r="I39" i="211"/>
  <c r="H39" i="211"/>
  <c r="G39" i="211"/>
  <c r="G156" i="211" s="1"/>
  <c r="AL38" i="211"/>
  <c r="AP37" i="211"/>
  <c r="AO37" i="211"/>
  <c r="AN37" i="211"/>
  <c r="AK37" i="211"/>
  <c r="AJ37" i="211"/>
  <c r="AI37" i="211"/>
  <c r="AH37" i="211"/>
  <c r="AH163" i="211" s="1"/>
  <c r="AG37" i="211"/>
  <c r="AF37" i="211"/>
  <c r="AE37" i="211"/>
  <c r="AD37" i="211"/>
  <c r="AC37" i="211"/>
  <c r="AB37" i="211"/>
  <c r="AA37" i="211"/>
  <c r="Z37" i="211"/>
  <c r="Z164" i="211" s="1"/>
  <c r="Y37" i="211"/>
  <c r="X37" i="211"/>
  <c r="W37" i="211"/>
  <c r="V37" i="211"/>
  <c r="U37" i="211"/>
  <c r="T37" i="211"/>
  <c r="S37" i="211"/>
  <c r="R37" i="211"/>
  <c r="Q37" i="211"/>
  <c r="P37" i="211"/>
  <c r="O37" i="211"/>
  <c r="N37" i="211"/>
  <c r="M37" i="211"/>
  <c r="L37" i="211"/>
  <c r="K37" i="211"/>
  <c r="J37" i="211"/>
  <c r="J162" i="211" s="1"/>
  <c r="I37" i="211"/>
  <c r="H37" i="211"/>
  <c r="G37" i="211"/>
  <c r="AP35" i="211"/>
  <c r="AO35" i="211"/>
  <c r="AN35" i="211"/>
  <c r="AK35" i="211"/>
  <c r="AJ35" i="211"/>
  <c r="AI35" i="211"/>
  <c r="AH35" i="211"/>
  <c r="AG35" i="211"/>
  <c r="AF35" i="211"/>
  <c r="AE35" i="211"/>
  <c r="AE172" i="211" s="1"/>
  <c r="AD35" i="211"/>
  <c r="AC35" i="211"/>
  <c r="AB35" i="211"/>
  <c r="AA35" i="211"/>
  <c r="Z35" i="211"/>
  <c r="Y35" i="211"/>
  <c r="X35" i="211"/>
  <c r="W35" i="211"/>
  <c r="W152" i="211" s="1"/>
  <c r="V35" i="211"/>
  <c r="U35" i="211"/>
  <c r="T35" i="211"/>
  <c r="S35" i="211"/>
  <c r="R35" i="211"/>
  <c r="Q35" i="211"/>
  <c r="P35" i="211"/>
  <c r="O35" i="211"/>
  <c r="N35" i="211"/>
  <c r="M35" i="211"/>
  <c r="L35" i="211"/>
  <c r="K35" i="211"/>
  <c r="J35" i="211"/>
  <c r="I35" i="211"/>
  <c r="H35" i="211"/>
  <c r="G35" i="211"/>
  <c r="AP33" i="211"/>
  <c r="AO33" i="211"/>
  <c r="AN33" i="211"/>
  <c r="AK33" i="211"/>
  <c r="AJ33" i="211"/>
  <c r="AI33" i="211"/>
  <c r="AH33" i="211"/>
  <c r="AG33" i="211"/>
  <c r="AF33" i="211"/>
  <c r="AE33" i="211"/>
  <c r="AD33" i="211"/>
  <c r="AC33" i="211"/>
  <c r="AB33" i="211"/>
  <c r="AA33" i="211"/>
  <c r="Z33" i="211"/>
  <c r="Y33" i="211"/>
  <c r="X33" i="211"/>
  <c r="W33" i="211"/>
  <c r="V33" i="211"/>
  <c r="U33" i="211"/>
  <c r="T33" i="211"/>
  <c r="S33" i="211"/>
  <c r="R33" i="211"/>
  <c r="Q33" i="211"/>
  <c r="P33" i="211"/>
  <c r="O33" i="211"/>
  <c r="N33" i="211"/>
  <c r="M33" i="211"/>
  <c r="L33" i="211"/>
  <c r="K33" i="211"/>
  <c r="J33" i="211"/>
  <c r="I33" i="211"/>
  <c r="H33" i="211"/>
  <c r="G33" i="211"/>
  <c r="AP31" i="211"/>
  <c r="AO31" i="211"/>
  <c r="AN31" i="211"/>
  <c r="AK31" i="211"/>
  <c r="AJ31" i="211"/>
  <c r="AI31" i="211"/>
  <c r="AH31" i="211"/>
  <c r="AG31" i="211"/>
  <c r="AF31" i="211"/>
  <c r="AE31" i="211"/>
  <c r="AD31" i="211"/>
  <c r="AC31" i="211"/>
  <c r="AB31" i="211"/>
  <c r="AA31" i="211"/>
  <c r="Z31" i="211"/>
  <c r="Y31" i="211"/>
  <c r="X31" i="211"/>
  <c r="W31" i="211"/>
  <c r="W151" i="211" s="1"/>
  <c r="V31" i="211"/>
  <c r="U31" i="211"/>
  <c r="T31" i="211"/>
  <c r="S31" i="211"/>
  <c r="R31" i="211"/>
  <c r="Q31" i="211"/>
  <c r="P31" i="211"/>
  <c r="O31" i="211"/>
  <c r="N31" i="211"/>
  <c r="M31" i="211"/>
  <c r="AL31" i="211" s="1"/>
  <c r="L31" i="211"/>
  <c r="K31" i="211"/>
  <c r="J31" i="211"/>
  <c r="I31" i="211"/>
  <c r="H31" i="211"/>
  <c r="G31" i="211"/>
  <c r="AP29" i="211"/>
  <c r="AO29" i="211"/>
  <c r="AN29" i="211"/>
  <c r="AK29" i="211"/>
  <c r="AJ29" i="211"/>
  <c r="AI29" i="211"/>
  <c r="AH29" i="211"/>
  <c r="AG29" i="211"/>
  <c r="AF29" i="211"/>
  <c r="AE29" i="211"/>
  <c r="AD29" i="211"/>
  <c r="AC29" i="211"/>
  <c r="AB29" i="211"/>
  <c r="AA29" i="211"/>
  <c r="Z29" i="211"/>
  <c r="Y29" i="211"/>
  <c r="X29" i="211"/>
  <c r="W29" i="211"/>
  <c r="V29" i="211"/>
  <c r="U29" i="211"/>
  <c r="T29" i="211"/>
  <c r="S29" i="211"/>
  <c r="R29" i="211"/>
  <c r="Q29" i="211"/>
  <c r="P29" i="211"/>
  <c r="O29" i="211"/>
  <c r="N29" i="211"/>
  <c r="M29" i="211"/>
  <c r="L29" i="211"/>
  <c r="K29" i="211"/>
  <c r="AL29" i="211" s="1"/>
  <c r="J29" i="211"/>
  <c r="I29" i="211"/>
  <c r="H29" i="211"/>
  <c r="G29" i="211"/>
  <c r="AP27" i="211"/>
  <c r="AO27" i="211"/>
  <c r="AN27" i="211"/>
  <c r="AK27" i="211"/>
  <c r="AJ27" i="211"/>
  <c r="AI27" i="211"/>
  <c r="AH27" i="211"/>
  <c r="AG27" i="211"/>
  <c r="AF27" i="211"/>
  <c r="AE27" i="211"/>
  <c r="AD27" i="211"/>
  <c r="AC27" i="211"/>
  <c r="AB27" i="211"/>
  <c r="AA27" i="211"/>
  <c r="Z27" i="211"/>
  <c r="Y27" i="211"/>
  <c r="X27" i="211"/>
  <c r="W27" i="211"/>
  <c r="V27" i="211"/>
  <c r="U27" i="211"/>
  <c r="T27" i="211"/>
  <c r="S27" i="211"/>
  <c r="R27" i="211"/>
  <c r="Q27" i="211"/>
  <c r="P27" i="211"/>
  <c r="O27" i="211"/>
  <c r="N27" i="211"/>
  <c r="M27" i="211"/>
  <c r="L27" i="211"/>
  <c r="K27" i="211"/>
  <c r="J27" i="211"/>
  <c r="I27" i="211"/>
  <c r="H27" i="211"/>
  <c r="G27" i="211"/>
  <c r="AP25" i="211"/>
  <c r="AO25" i="211"/>
  <c r="AN25" i="211"/>
  <c r="AK25" i="211"/>
  <c r="AJ25" i="211"/>
  <c r="AI25" i="211"/>
  <c r="AH25" i="211"/>
  <c r="AG25" i="211"/>
  <c r="AF25" i="211"/>
  <c r="AE25" i="211"/>
  <c r="AD25" i="211"/>
  <c r="AC25" i="211"/>
  <c r="AB25" i="211"/>
  <c r="AA25" i="211"/>
  <c r="Z25" i="211"/>
  <c r="Y25" i="211"/>
  <c r="X25" i="211"/>
  <c r="W25" i="211"/>
  <c r="V25" i="211"/>
  <c r="U25" i="211"/>
  <c r="T25" i="211"/>
  <c r="S25" i="211"/>
  <c r="R25" i="211"/>
  <c r="Q25" i="211"/>
  <c r="P25" i="211"/>
  <c r="O25" i="211"/>
  <c r="N25" i="211"/>
  <c r="M25" i="211"/>
  <c r="L25" i="211"/>
  <c r="K25" i="211"/>
  <c r="J25" i="211"/>
  <c r="I25" i="211"/>
  <c r="H25" i="211"/>
  <c r="G25" i="211"/>
  <c r="AP23" i="211"/>
  <c r="AO23" i="211"/>
  <c r="AN23" i="211"/>
  <c r="AK23" i="211"/>
  <c r="AJ23" i="211"/>
  <c r="AI23" i="211"/>
  <c r="AH23" i="211"/>
  <c r="AG23" i="211"/>
  <c r="AF23" i="211"/>
  <c r="AE23" i="211"/>
  <c r="AD23" i="211"/>
  <c r="AC23" i="211"/>
  <c r="AB23" i="211"/>
  <c r="AA23" i="211"/>
  <c r="Z23" i="211"/>
  <c r="Y23" i="211"/>
  <c r="X23" i="211"/>
  <c r="W23" i="211"/>
  <c r="V23" i="211"/>
  <c r="U23" i="211"/>
  <c r="T23" i="211"/>
  <c r="S23" i="211"/>
  <c r="R23" i="211"/>
  <c r="Q23" i="211"/>
  <c r="P23" i="211"/>
  <c r="O23" i="211"/>
  <c r="N23" i="211"/>
  <c r="M23" i="211"/>
  <c r="L23" i="211"/>
  <c r="K23" i="211"/>
  <c r="J23" i="211"/>
  <c r="I23" i="211"/>
  <c r="H23" i="211"/>
  <c r="G23" i="211"/>
  <c r="AP21" i="211"/>
  <c r="AO21" i="211"/>
  <c r="AN21" i="211"/>
  <c r="AK21" i="211"/>
  <c r="AJ21" i="211"/>
  <c r="AI21" i="211"/>
  <c r="AH21" i="211"/>
  <c r="AH154" i="211" s="1"/>
  <c r="AG21" i="211"/>
  <c r="AF21" i="211"/>
  <c r="AE21" i="211"/>
  <c r="AD21" i="211"/>
  <c r="AC21" i="211"/>
  <c r="AB21" i="211"/>
  <c r="AA21" i="211"/>
  <c r="Z21" i="211"/>
  <c r="Y21" i="211"/>
  <c r="X21" i="211"/>
  <c r="W21" i="211"/>
  <c r="V21" i="211"/>
  <c r="U21" i="211"/>
  <c r="T21" i="211"/>
  <c r="S21" i="211"/>
  <c r="R21" i="211"/>
  <c r="Q21" i="211"/>
  <c r="P21" i="211"/>
  <c r="O21" i="211"/>
  <c r="N21" i="211"/>
  <c r="M21" i="211"/>
  <c r="L21" i="211"/>
  <c r="K21" i="211"/>
  <c r="J21" i="211"/>
  <c r="J159" i="211" s="1"/>
  <c r="I21" i="211"/>
  <c r="H21" i="211"/>
  <c r="G21" i="211"/>
  <c r="AP19" i="211"/>
  <c r="AO19" i="211"/>
  <c r="AN19" i="211"/>
  <c r="K213" i="211" s="1"/>
  <c r="AK19" i="211"/>
  <c r="AJ19" i="211"/>
  <c r="AI19" i="211"/>
  <c r="AH19" i="211"/>
  <c r="AG19" i="211"/>
  <c r="AF19" i="211"/>
  <c r="AE19" i="211"/>
  <c r="AD19" i="211"/>
  <c r="AC19" i="211"/>
  <c r="AB19" i="211"/>
  <c r="AA19" i="211"/>
  <c r="Z19" i="211"/>
  <c r="Y19" i="211"/>
  <c r="X19" i="211"/>
  <c r="W19" i="211"/>
  <c r="V19" i="211"/>
  <c r="U19" i="211"/>
  <c r="T19" i="211"/>
  <c r="S19" i="211"/>
  <c r="R19" i="211"/>
  <c r="Q19" i="211"/>
  <c r="P19" i="211"/>
  <c r="O19" i="211"/>
  <c r="N19" i="211"/>
  <c r="M19" i="211"/>
  <c r="L19" i="211"/>
  <c r="K19" i="211"/>
  <c r="J19" i="211"/>
  <c r="I19" i="211"/>
  <c r="H19" i="211"/>
  <c r="AL19" i="211" s="1"/>
  <c r="G19" i="211"/>
  <c r="AP17" i="211"/>
  <c r="AO17" i="211"/>
  <c r="AN17" i="211"/>
  <c r="AK17" i="211"/>
  <c r="AK165" i="211" s="1"/>
  <c r="AJ17" i="211"/>
  <c r="AI17" i="211"/>
  <c r="AH17" i="211"/>
  <c r="AG17" i="211"/>
  <c r="AF17" i="211"/>
  <c r="AE17" i="211"/>
  <c r="AD17" i="211"/>
  <c r="AD157" i="211" s="1"/>
  <c r="AC17" i="211"/>
  <c r="AB17" i="211"/>
  <c r="AA17" i="211"/>
  <c r="Z17" i="211"/>
  <c r="Y17" i="211"/>
  <c r="X17" i="211"/>
  <c r="W17" i="211"/>
  <c r="V17" i="211"/>
  <c r="V151" i="211" s="1"/>
  <c r="U17" i="211"/>
  <c r="U152" i="211" s="1"/>
  <c r="T17" i="211"/>
  <c r="S17" i="211"/>
  <c r="R17" i="211"/>
  <c r="Q17" i="211"/>
  <c r="P17" i="211"/>
  <c r="O17" i="211"/>
  <c r="N17" i="211"/>
  <c r="N160" i="211" s="1"/>
  <c r="M17" i="211"/>
  <c r="M156" i="211" s="1"/>
  <c r="L17" i="211"/>
  <c r="K17" i="211"/>
  <c r="J17" i="211"/>
  <c r="I17" i="211"/>
  <c r="H17" i="211"/>
  <c r="G17" i="211"/>
  <c r="AP15" i="211"/>
  <c r="AO15" i="211"/>
  <c r="AN15" i="211"/>
  <c r="AK15" i="211"/>
  <c r="AJ15" i="211"/>
  <c r="AI15" i="211"/>
  <c r="AI154" i="211" s="1"/>
  <c r="AH15" i="211"/>
  <c r="AG15" i="211"/>
  <c r="AF15" i="211"/>
  <c r="AE15" i="211"/>
  <c r="AD15" i="211"/>
  <c r="AC15" i="211"/>
  <c r="AB15" i="211"/>
  <c r="AB163" i="211" s="1"/>
  <c r="AA15" i="211"/>
  <c r="AA162" i="211" s="1"/>
  <c r="Z15" i="211"/>
  <c r="Y15" i="211"/>
  <c r="X15" i="211"/>
  <c r="W15" i="211"/>
  <c r="V15" i="211"/>
  <c r="U15" i="211"/>
  <c r="T15" i="211"/>
  <c r="T155" i="211" s="1"/>
  <c r="S15" i="211"/>
  <c r="S169" i="211" s="1"/>
  <c r="R15" i="211"/>
  <c r="Q15" i="211"/>
  <c r="P15" i="211"/>
  <c r="O15" i="211"/>
  <c r="N15" i="211"/>
  <c r="M15" i="211"/>
  <c r="L15" i="211"/>
  <c r="L154" i="211" s="1"/>
  <c r="K15" i="211"/>
  <c r="J15" i="211"/>
  <c r="I15" i="211"/>
  <c r="H15" i="211"/>
  <c r="G15" i="211"/>
  <c r="AP13" i="211"/>
  <c r="AO13" i="211"/>
  <c r="AN13" i="211"/>
  <c r="AK13" i="211"/>
  <c r="AJ13" i="211"/>
  <c r="AI13" i="211"/>
  <c r="AH13" i="211"/>
  <c r="AG13" i="211"/>
  <c r="AF13" i="211"/>
  <c r="AE13" i="211"/>
  <c r="AD13" i="211"/>
  <c r="AC13" i="211"/>
  <c r="AC154" i="211" s="1"/>
  <c r="AB13" i="211"/>
  <c r="AA13" i="211"/>
  <c r="Z13" i="211"/>
  <c r="Y13" i="211"/>
  <c r="X13" i="211"/>
  <c r="W13" i="211"/>
  <c r="V13" i="211"/>
  <c r="U13" i="211"/>
  <c r="T13" i="211"/>
  <c r="S13" i="211"/>
  <c r="R13" i="211"/>
  <c r="Q13" i="211"/>
  <c r="P13" i="211"/>
  <c r="O13" i="211"/>
  <c r="N13" i="211"/>
  <c r="M13" i="211"/>
  <c r="M165" i="211" s="1"/>
  <c r="L13" i="211"/>
  <c r="K13" i="211"/>
  <c r="J13" i="211"/>
  <c r="I13" i="211"/>
  <c r="H13" i="211"/>
  <c r="G13" i="211"/>
  <c r="AP11" i="211"/>
  <c r="AO11" i="211"/>
  <c r="AN11" i="211"/>
  <c r="AK11" i="211"/>
  <c r="AJ11" i="211"/>
  <c r="AI11" i="211"/>
  <c r="AH11" i="211"/>
  <c r="AG11" i="211"/>
  <c r="AF11" i="211"/>
  <c r="AF153" i="211" s="1"/>
  <c r="AE11" i="211"/>
  <c r="AD11" i="211"/>
  <c r="AC11" i="211"/>
  <c r="AB11" i="211"/>
  <c r="AA11" i="211"/>
  <c r="Z11" i="211"/>
  <c r="Y11" i="211"/>
  <c r="X11" i="211"/>
  <c r="W11" i="211"/>
  <c r="V11" i="211"/>
  <c r="U11" i="211"/>
  <c r="T11" i="211"/>
  <c r="S11" i="211"/>
  <c r="R11" i="211"/>
  <c r="Q11" i="211"/>
  <c r="P11" i="211"/>
  <c r="O11" i="211"/>
  <c r="N11" i="211"/>
  <c r="M11" i="211"/>
  <c r="L11" i="211"/>
  <c r="K11" i="211"/>
  <c r="J11" i="211"/>
  <c r="I11" i="211"/>
  <c r="I168" i="211" s="1"/>
  <c r="H11" i="211"/>
  <c r="G11" i="211"/>
  <c r="G9" i="211"/>
  <c r="H9" i="211" s="1"/>
  <c r="I9" i="211" s="1"/>
  <c r="J9" i="211" s="1"/>
  <c r="K9" i="211" s="1"/>
  <c r="L9" i="211" s="1"/>
  <c r="M9" i="211" s="1"/>
  <c r="N9" i="211" s="1"/>
  <c r="O9" i="211" s="1"/>
  <c r="P9" i="211" s="1"/>
  <c r="Q9" i="211" s="1"/>
  <c r="R9" i="211" s="1"/>
  <c r="S9" i="211" s="1"/>
  <c r="T9" i="211" s="1"/>
  <c r="U9" i="211" s="1"/>
  <c r="V9" i="211" s="1"/>
  <c r="W9" i="211" s="1"/>
  <c r="X9" i="211" s="1"/>
  <c r="Y9" i="211" s="1"/>
  <c r="Z9" i="211" s="1"/>
  <c r="AA9" i="211" s="1"/>
  <c r="AB9" i="211" s="1"/>
  <c r="AC9" i="211" s="1"/>
  <c r="AD9" i="211" s="1"/>
  <c r="AE9" i="211" s="1"/>
  <c r="AF9" i="211" s="1"/>
  <c r="AG9" i="211" s="1"/>
  <c r="AH9" i="211" s="1"/>
  <c r="AI9" i="211" s="1"/>
  <c r="AJ9" i="211" s="1"/>
  <c r="AK9" i="211" s="1"/>
  <c r="C5" i="211"/>
  <c r="M53" i="205"/>
  <c r="M54" i="205" s="1"/>
  <c r="P55" i="205" s="1"/>
  <c r="E51" i="205"/>
  <c r="P50" i="205"/>
  <c r="M50" i="205"/>
  <c r="E50" i="205"/>
  <c r="E49" i="205"/>
  <c r="P48" i="205"/>
  <c r="M48" i="205"/>
  <c r="E48" i="205"/>
  <c r="E47" i="205"/>
  <c r="P46" i="205"/>
  <c r="P53" i="205" s="1"/>
  <c r="P54" i="205" s="1"/>
  <c r="M46" i="205"/>
  <c r="E46" i="205"/>
  <c r="P45" i="205"/>
  <c r="M45" i="205"/>
  <c r="M40" i="205"/>
  <c r="P41" i="205" s="1"/>
  <c r="M39" i="205"/>
  <c r="E37" i="205"/>
  <c r="P36" i="205"/>
  <c r="M36" i="205"/>
  <c r="E36" i="205"/>
  <c r="E35" i="205"/>
  <c r="P34" i="205"/>
  <c r="M34" i="205"/>
  <c r="E34" i="205"/>
  <c r="E33" i="205"/>
  <c r="P32" i="205"/>
  <c r="M32" i="205"/>
  <c r="E32" i="205"/>
  <c r="E31" i="205"/>
  <c r="P30" i="205"/>
  <c r="M30" i="205"/>
  <c r="E30" i="205"/>
  <c r="E29" i="205"/>
  <c r="P28" i="205"/>
  <c r="M28" i="205"/>
  <c r="E28" i="205"/>
  <c r="E27" i="205"/>
  <c r="P26" i="205"/>
  <c r="M26" i="205"/>
  <c r="E26" i="205"/>
  <c r="E25" i="205"/>
  <c r="P24" i="205"/>
  <c r="M24" i="205"/>
  <c r="E24" i="205"/>
  <c r="E23" i="205"/>
  <c r="P22" i="205"/>
  <c r="M22" i="205"/>
  <c r="E22" i="205"/>
  <c r="E21" i="205"/>
  <c r="P20" i="205"/>
  <c r="M20" i="205"/>
  <c r="E20" i="205"/>
  <c r="E19" i="205"/>
  <c r="P18" i="205"/>
  <c r="P39" i="205" s="1"/>
  <c r="P40" i="205" s="1"/>
  <c r="M18" i="205"/>
  <c r="E18" i="205"/>
  <c r="E17" i="205"/>
  <c r="P16" i="205"/>
  <c r="M16" i="205"/>
  <c r="E16" i="205"/>
  <c r="P15" i="205"/>
  <c r="M15" i="205"/>
  <c r="J55" i="205" s="1"/>
  <c r="S36" i="172"/>
  <c r="U24" i="201"/>
  <c r="T24" i="201"/>
  <c r="U21" i="196"/>
  <c r="T21" i="196"/>
  <c r="J56" i="171"/>
  <c r="E38" i="171"/>
  <c r="I38" i="171"/>
  <c r="E36" i="171"/>
  <c r="I36" i="171"/>
  <c r="E34" i="171"/>
  <c r="I34" i="171"/>
  <c r="E32" i="171"/>
  <c r="I32" i="171" s="1"/>
  <c r="K16" i="172"/>
  <c r="K36" i="172"/>
  <c r="I9" i="171"/>
  <c r="E9" i="171"/>
  <c r="E66" i="171" s="1"/>
  <c r="I66" i="171" s="1"/>
  <c r="J26" i="171"/>
  <c r="J28" i="171"/>
  <c r="J20" i="171"/>
  <c r="E62" i="171"/>
  <c r="I62" i="171" s="1"/>
  <c r="E64" i="171"/>
  <c r="I64" i="171" s="1"/>
  <c r="E68" i="171"/>
  <c r="I68" i="171" s="1"/>
  <c r="N193" i="211" l="1"/>
  <c r="AL6" i="211" s="1"/>
  <c r="AQ39" i="211" s="1"/>
  <c r="AR39" i="211" s="1"/>
  <c r="AM39" i="211"/>
  <c r="AM29" i="211"/>
  <c r="AM55" i="211"/>
  <c r="AM95" i="211"/>
  <c r="AQ67" i="211"/>
  <c r="AR67" i="211" s="1"/>
  <c r="AM67" i="211"/>
  <c r="AM129" i="211"/>
  <c r="AQ55" i="212"/>
  <c r="AM55" i="212"/>
  <c r="AM19" i="211"/>
  <c r="AM45" i="211"/>
  <c r="AM81" i="211"/>
  <c r="AM109" i="211"/>
  <c r="AM123" i="211"/>
  <c r="AQ53" i="211"/>
  <c r="AR53" i="211" s="1"/>
  <c r="AM53" i="211"/>
  <c r="AM97" i="211"/>
  <c r="AM139" i="211"/>
  <c r="AM79" i="211"/>
  <c r="AQ89" i="212"/>
  <c r="AM89" i="212"/>
  <c r="AM31" i="211"/>
  <c r="AM103" i="211"/>
  <c r="J143" i="211"/>
  <c r="T153" i="211"/>
  <c r="T143" i="211"/>
  <c r="R158" i="211"/>
  <c r="AK143" i="211"/>
  <c r="W155" i="211"/>
  <c r="AB162" i="211"/>
  <c r="AI163" i="211"/>
  <c r="S214" i="211"/>
  <c r="V214" i="211" s="1"/>
  <c r="S219" i="211"/>
  <c r="V219" i="211" s="1"/>
  <c r="AL30" i="212"/>
  <c r="AL31" i="212"/>
  <c r="Q154" i="212"/>
  <c r="Y156" i="212"/>
  <c r="Y153" i="212"/>
  <c r="AG153" i="212"/>
  <c r="Y151" i="212"/>
  <c r="Q168" i="212"/>
  <c r="AL11" i="211"/>
  <c r="AL10" i="211"/>
  <c r="H169" i="211"/>
  <c r="H167" i="211"/>
  <c r="H157" i="211"/>
  <c r="H143" i="211"/>
  <c r="H165" i="211"/>
  <c r="H164" i="211"/>
  <c r="H159" i="211"/>
  <c r="H172" i="211"/>
  <c r="P169" i="211"/>
  <c r="P168" i="211"/>
  <c r="P167" i="211"/>
  <c r="P166" i="211"/>
  <c r="P172" i="211"/>
  <c r="P155" i="211"/>
  <c r="P154" i="211"/>
  <c r="P153" i="211"/>
  <c r="P152" i="211"/>
  <c r="P151" i="211"/>
  <c r="P164" i="211"/>
  <c r="P165" i="211"/>
  <c r="P163" i="211"/>
  <c r="P143" i="211"/>
  <c r="X143" i="211"/>
  <c r="X165" i="211"/>
  <c r="X155" i="211"/>
  <c r="X154" i="211"/>
  <c r="X153" i="211"/>
  <c r="X152" i="211"/>
  <c r="X151" i="211"/>
  <c r="X169" i="211"/>
  <c r="X167" i="211"/>
  <c r="X174" i="211"/>
  <c r="X157" i="211"/>
  <c r="X168" i="211"/>
  <c r="X170" i="211"/>
  <c r="AF143" i="211"/>
  <c r="AF169" i="211"/>
  <c r="AF167" i="211"/>
  <c r="AF170" i="211"/>
  <c r="AF166" i="211"/>
  <c r="AF159" i="211"/>
  <c r="AF157" i="211"/>
  <c r="AF172" i="211"/>
  <c r="AF168" i="211"/>
  <c r="AF151" i="211"/>
  <c r="AL36" i="211"/>
  <c r="AL37" i="211"/>
  <c r="AL87" i="211"/>
  <c r="AL86" i="211"/>
  <c r="AL89" i="211"/>
  <c r="AL88" i="211"/>
  <c r="AL141" i="211"/>
  <c r="AL140" i="211"/>
  <c r="V159" i="211"/>
  <c r="H166" i="211"/>
  <c r="AG175" i="211"/>
  <c r="Y175" i="211"/>
  <c r="Q175" i="211"/>
  <c r="I175" i="211"/>
  <c r="AD175" i="211"/>
  <c r="U175" i="211"/>
  <c r="L175" i="211"/>
  <c r="AC175" i="211"/>
  <c r="T175" i="211"/>
  <c r="K175" i="211"/>
  <c r="AI175" i="211"/>
  <c r="W175" i="211"/>
  <c r="J175" i="211"/>
  <c r="AH175" i="211"/>
  <c r="V175" i="211"/>
  <c r="H175" i="211"/>
  <c r="AF175" i="211"/>
  <c r="S175" i="211"/>
  <c r="G175" i="211"/>
  <c r="R175" i="211"/>
  <c r="AJ175" i="211"/>
  <c r="N175" i="211"/>
  <c r="AB175" i="211"/>
  <c r="M175" i="211"/>
  <c r="AK175" i="211"/>
  <c r="P175" i="211"/>
  <c r="O175" i="211"/>
  <c r="AE175" i="211"/>
  <c r="AA175" i="211"/>
  <c r="Z175" i="211"/>
  <c r="X175" i="211"/>
  <c r="K206" i="211"/>
  <c r="S216" i="211"/>
  <c r="V216" i="211" s="1"/>
  <c r="AL59" i="212"/>
  <c r="AL58" i="212"/>
  <c r="AL117" i="212"/>
  <c r="AL116" i="212"/>
  <c r="I157" i="211"/>
  <c r="I143" i="211"/>
  <c r="I164" i="211"/>
  <c r="I159" i="211"/>
  <c r="I172" i="211"/>
  <c r="I170" i="211"/>
  <c r="Q170" i="211"/>
  <c r="Q172" i="211"/>
  <c r="Q157" i="211"/>
  <c r="Q143" i="211"/>
  <c r="Q174" i="211"/>
  <c r="Y157" i="211"/>
  <c r="Y153" i="211"/>
  <c r="Y151" i="211"/>
  <c r="Y159" i="211"/>
  <c r="Y155" i="211"/>
  <c r="Y170" i="211"/>
  <c r="Y143" i="211"/>
  <c r="Y168" i="211"/>
  <c r="AG159" i="211"/>
  <c r="AG172" i="211"/>
  <c r="AG157" i="211"/>
  <c r="AG143" i="211"/>
  <c r="AG170" i="211"/>
  <c r="AG168" i="211"/>
  <c r="AG166" i="211"/>
  <c r="AG164" i="211"/>
  <c r="AG151" i="211"/>
  <c r="AG155" i="211"/>
  <c r="AG153" i="211"/>
  <c r="N169" i="211"/>
  <c r="V168" i="211"/>
  <c r="AD155" i="211"/>
  <c r="AL15" i="211"/>
  <c r="AL14" i="211"/>
  <c r="AL16" i="211"/>
  <c r="V169" i="211"/>
  <c r="AL17" i="211"/>
  <c r="AL49" i="211"/>
  <c r="AL48" i="211"/>
  <c r="AL69" i="211"/>
  <c r="AL68" i="211"/>
  <c r="AL83" i="211"/>
  <c r="AL82" i="211"/>
  <c r="AL94" i="211"/>
  <c r="W159" i="211"/>
  <c r="I166" i="211"/>
  <c r="V167" i="211"/>
  <c r="Z172" i="211"/>
  <c r="AK153" i="212"/>
  <c r="AK159" i="212"/>
  <c r="AQ103" i="212"/>
  <c r="AR103" i="212" s="1"/>
  <c r="AM103" i="212"/>
  <c r="O175" i="212"/>
  <c r="R157" i="211"/>
  <c r="Z169" i="211"/>
  <c r="AH165" i="211"/>
  <c r="L162" i="211"/>
  <c r="AJ167" i="211"/>
  <c r="AL33" i="211"/>
  <c r="AL32" i="211"/>
  <c r="AL44" i="211"/>
  <c r="AL75" i="211"/>
  <c r="AL74" i="211"/>
  <c r="AL85" i="211"/>
  <c r="AL84" i="211"/>
  <c r="AL131" i="211"/>
  <c r="AL130" i="211"/>
  <c r="AL133" i="211"/>
  <c r="AL132" i="211"/>
  <c r="K143" i="211"/>
  <c r="J151" i="211"/>
  <c r="G152" i="211"/>
  <c r="K153" i="211"/>
  <c r="G154" i="211"/>
  <c r="J157" i="211"/>
  <c r="AD158" i="211"/>
  <c r="X159" i="211"/>
  <c r="X164" i="211"/>
  <c r="AI165" i="211"/>
  <c r="L166" i="211"/>
  <c r="AH167" i="211"/>
  <c r="AA172" i="211"/>
  <c r="AM17" i="212"/>
  <c r="AQ17" i="212"/>
  <c r="AL54" i="212"/>
  <c r="AM63" i="212"/>
  <c r="AQ63" i="212"/>
  <c r="AR63" i="212" s="1"/>
  <c r="AL71" i="212"/>
  <c r="AL70" i="212"/>
  <c r="X160" i="212"/>
  <c r="S159" i="211"/>
  <c r="AI168" i="211"/>
  <c r="U154" i="211"/>
  <c r="AL35" i="211"/>
  <c r="AL34" i="211"/>
  <c r="AL111" i="211"/>
  <c r="AL110" i="211"/>
  <c r="AL121" i="211"/>
  <c r="AL120" i="211"/>
  <c r="Z143" i="211"/>
  <c r="K151" i="211"/>
  <c r="K152" i="211"/>
  <c r="K154" i="211"/>
  <c r="K155" i="211"/>
  <c r="L156" i="211"/>
  <c r="AA157" i="211"/>
  <c r="AI158" i="211"/>
  <c r="AH159" i="211"/>
  <c r="Q163" i="211"/>
  <c r="Y164" i="211"/>
  <c r="AJ165" i="211"/>
  <c r="X166" i="211"/>
  <c r="AG171" i="211"/>
  <c r="Y171" i="211"/>
  <c r="Q171" i="211"/>
  <c r="I171" i="211"/>
  <c r="AD171" i="211"/>
  <c r="U171" i="211"/>
  <c r="L171" i="211"/>
  <c r="AC171" i="211"/>
  <c r="T171" i="211"/>
  <c r="K171" i="211"/>
  <c r="AA171" i="211"/>
  <c r="O171" i="211"/>
  <c r="AK171" i="211"/>
  <c r="Z171" i="211"/>
  <c r="N171" i="211"/>
  <c r="AF171" i="211"/>
  <c r="P171" i="211"/>
  <c r="AB171" i="211"/>
  <c r="H171" i="211"/>
  <c r="W171" i="211"/>
  <c r="AE171" i="211"/>
  <c r="M171" i="211"/>
  <c r="J171" i="211"/>
  <c r="X171" i="211"/>
  <c r="G171" i="211"/>
  <c r="AH171" i="211"/>
  <c r="V171" i="211"/>
  <c r="S171" i="211"/>
  <c r="R171" i="211"/>
  <c r="L174" i="212"/>
  <c r="L155" i="212"/>
  <c r="L153" i="212"/>
  <c r="L151" i="212"/>
  <c r="L172" i="212"/>
  <c r="L161" i="212"/>
  <c r="L163" i="212"/>
  <c r="L158" i="212"/>
  <c r="L156" i="212"/>
  <c r="L167" i="212"/>
  <c r="L143" i="212"/>
  <c r="L157" i="212"/>
  <c r="L165" i="212"/>
  <c r="T167" i="212"/>
  <c r="T158" i="212"/>
  <c r="T156" i="212"/>
  <c r="T163" i="212"/>
  <c r="T155" i="212"/>
  <c r="T153" i="212"/>
  <c r="T151" i="212"/>
  <c r="T172" i="212"/>
  <c r="T161" i="212"/>
  <c r="T165" i="212"/>
  <c r="T162" i="212"/>
  <c r="T154" i="212"/>
  <c r="T152" i="212"/>
  <c r="AB167" i="212"/>
  <c r="AB158" i="212"/>
  <c r="AB151" i="212"/>
  <c r="AB165" i="212"/>
  <c r="AB153" i="212"/>
  <c r="AB152" i="212"/>
  <c r="AB155" i="212"/>
  <c r="AB164" i="212"/>
  <c r="AB163" i="212"/>
  <c r="AB174" i="212"/>
  <c r="AB159" i="212"/>
  <c r="AJ174" i="212"/>
  <c r="AJ165" i="212"/>
  <c r="AJ163" i="212"/>
  <c r="AJ161" i="212"/>
  <c r="AJ158" i="212"/>
  <c r="AJ153" i="212"/>
  <c r="AJ168" i="212"/>
  <c r="AJ151" i="212"/>
  <c r="AJ154" i="212"/>
  <c r="AJ152" i="212"/>
  <c r="AJ157" i="212"/>
  <c r="M173" i="212"/>
  <c r="AK151" i="212"/>
  <c r="AD168" i="212"/>
  <c r="AL51" i="212"/>
  <c r="AJ168" i="211"/>
  <c r="AL13" i="211"/>
  <c r="AL12" i="211"/>
  <c r="N157" i="211"/>
  <c r="V162" i="211"/>
  <c r="AD160" i="211"/>
  <c r="AL27" i="211"/>
  <c r="AL26" i="211"/>
  <c r="AL30" i="211"/>
  <c r="AA143" i="211"/>
  <c r="T151" i="211"/>
  <c r="V153" i="211"/>
  <c r="AJ158" i="211"/>
  <c r="AK161" i="211"/>
  <c r="AC161" i="211"/>
  <c r="U161" i="211"/>
  <c r="M161" i="211"/>
  <c r="AJ161" i="211"/>
  <c r="AB161" i="211"/>
  <c r="T161" i="211"/>
  <c r="L161" i="211"/>
  <c r="AD161" i="211"/>
  <c r="R161" i="211"/>
  <c r="H161" i="211"/>
  <c r="AA161" i="211"/>
  <c r="Q161" i="211"/>
  <c r="G161" i="211"/>
  <c r="AF161" i="211"/>
  <c r="P161" i="211"/>
  <c r="Y161" i="211"/>
  <c r="AE161" i="211"/>
  <c r="O161" i="211"/>
  <c r="Z161" i="211"/>
  <c r="N161" i="211"/>
  <c r="K161" i="211"/>
  <c r="X161" i="211"/>
  <c r="J161" i="211"/>
  <c r="AH161" i="211"/>
  <c r="AG161" i="211"/>
  <c r="W161" i="211"/>
  <c r="Y166" i="211"/>
  <c r="AI171" i="211"/>
  <c r="E4" i="211"/>
  <c r="M165" i="212"/>
  <c r="AC165" i="212"/>
  <c r="AK174" i="212"/>
  <c r="AG154" i="212"/>
  <c r="AL37" i="212"/>
  <c r="AL36" i="212"/>
  <c r="AQ99" i="212"/>
  <c r="AR99" i="212" s="1"/>
  <c r="AM99" i="212"/>
  <c r="AL115" i="212"/>
  <c r="AL114" i="212"/>
  <c r="J155" i="211"/>
  <c r="Z168" i="211"/>
  <c r="AH151" i="211"/>
  <c r="AL61" i="211"/>
  <c r="AL60" i="211"/>
  <c r="AL65" i="211"/>
  <c r="AL64" i="211"/>
  <c r="AL66" i="211"/>
  <c r="AL77" i="211"/>
  <c r="AL76" i="211"/>
  <c r="AL117" i="211"/>
  <c r="AL116" i="211"/>
  <c r="AJ143" i="211"/>
  <c r="AF152" i="211"/>
  <c r="W153" i="211"/>
  <c r="AF154" i="211"/>
  <c r="V155" i="211"/>
  <c r="W156" i="211"/>
  <c r="Z160" i="211"/>
  <c r="I161" i="211"/>
  <c r="H168" i="211"/>
  <c r="AJ171" i="211"/>
  <c r="Y174" i="211"/>
  <c r="P154" i="212"/>
  <c r="AQ137" i="212"/>
  <c r="AM137" i="212"/>
  <c r="N143" i="212"/>
  <c r="K200" i="211"/>
  <c r="K162" i="211"/>
  <c r="AI169" i="211"/>
  <c r="AL18" i="211"/>
  <c r="AH155" i="211"/>
  <c r="AH153" i="211"/>
  <c r="AL101" i="211"/>
  <c r="AL100" i="211"/>
  <c r="AH152" i="211"/>
  <c r="S161" i="211"/>
  <c r="L170" i="211"/>
  <c r="AJ169" i="211"/>
  <c r="G155" i="211"/>
  <c r="G153" i="211"/>
  <c r="O163" i="211"/>
  <c r="AL28" i="211"/>
  <c r="AL78" i="211"/>
  <c r="AL107" i="211"/>
  <c r="AL106" i="211"/>
  <c r="AM115" i="211"/>
  <c r="AI152" i="211"/>
  <c r="AF155" i="211"/>
  <c r="O160" i="211"/>
  <c r="V161" i="211"/>
  <c r="O167" i="211"/>
  <c r="L168" i="211"/>
  <c r="H170" i="211"/>
  <c r="V173" i="211"/>
  <c r="AQ19" i="212"/>
  <c r="AR19" i="212" s="1"/>
  <c r="AM19" i="212"/>
  <c r="J155" i="212"/>
  <c r="J175" i="212"/>
  <c r="AQ35" i="212"/>
  <c r="AR35" i="212" s="1"/>
  <c r="AM35" i="212"/>
  <c r="AQ133" i="212"/>
  <c r="AR133" i="212" s="1"/>
  <c r="AM133" i="212"/>
  <c r="I155" i="212"/>
  <c r="AB161" i="212"/>
  <c r="AR17" i="212"/>
  <c r="K201" i="212" s="1"/>
  <c r="AL69" i="212"/>
  <c r="AL68" i="212"/>
  <c r="AA157" i="212"/>
  <c r="M169" i="211"/>
  <c r="M154" i="211"/>
  <c r="M152" i="211"/>
  <c r="AC162" i="211"/>
  <c r="AK169" i="211"/>
  <c r="AK167" i="211"/>
  <c r="G169" i="211"/>
  <c r="G167" i="211"/>
  <c r="O162" i="211"/>
  <c r="W167" i="211"/>
  <c r="W169" i="211"/>
  <c r="AE157" i="211"/>
  <c r="AE160" i="211"/>
  <c r="AL23" i="211"/>
  <c r="AL22" i="211"/>
  <c r="AL25" i="211"/>
  <c r="AL24" i="211"/>
  <c r="AL41" i="211"/>
  <c r="AL40" i="211"/>
  <c r="AL63" i="211"/>
  <c r="AL62" i="211"/>
  <c r="AL71" i="211"/>
  <c r="AL70" i="211"/>
  <c r="AL91" i="211"/>
  <c r="AL90" i="211"/>
  <c r="AL93" i="211"/>
  <c r="O143" i="211"/>
  <c r="L152" i="211"/>
  <c r="Z156" i="211"/>
  <c r="K157" i="211"/>
  <c r="AG158" i="211"/>
  <c r="Y158" i="211"/>
  <c r="Q158" i="211"/>
  <c r="I158" i="211"/>
  <c r="AF158" i="211"/>
  <c r="X158" i="211"/>
  <c r="P158" i="211"/>
  <c r="H158" i="211"/>
  <c r="AH158" i="211"/>
  <c r="V158" i="211"/>
  <c r="L158" i="211"/>
  <c r="AE158" i="211"/>
  <c r="U158" i="211"/>
  <c r="K158" i="211"/>
  <c r="AC158" i="211"/>
  <c r="O158" i="211"/>
  <c r="AK158" i="211"/>
  <c r="W158" i="211"/>
  <c r="G158" i="211"/>
  <c r="AL158" i="211" s="1"/>
  <c r="AN158" i="211" s="1"/>
  <c r="AB158" i="211"/>
  <c r="N158" i="211"/>
  <c r="AA158" i="211"/>
  <c r="M158" i="211"/>
  <c r="Z158" i="211"/>
  <c r="J158" i="211"/>
  <c r="AI159" i="211"/>
  <c r="AC160" i="211"/>
  <c r="Z163" i="211"/>
  <c r="Z166" i="211"/>
  <c r="AI167" i="211"/>
  <c r="AH169" i="211"/>
  <c r="AG173" i="211"/>
  <c r="Y173" i="211"/>
  <c r="Q173" i="211"/>
  <c r="I173" i="211"/>
  <c r="AD173" i="211"/>
  <c r="U173" i="211"/>
  <c r="L173" i="211"/>
  <c r="AC173" i="211"/>
  <c r="T173" i="211"/>
  <c r="K173" i="211"/>
  <c r="AJ173" i="211"/>
  <c r="X173" i="211"/>
  <c r="M173" i="211"/>
  <c r="AI173" i="211"/>
  <c r="W173" i="211"/>
  <c r="J173" i="211"/>
  <c r="AH173" i="211"/>
  <c r="AK173" i="211"/>
  <c r="R173" i="211"/>
  <c r="AE173" i="211"/>
  <c r="AA173" i="211"/>
  <c r="H173" i="211"/>
  <c r="AF173" i="211"/>
  <c r="P173" i="211"/>
  <c r="O173" i="211"/>
  <c r="AB173" i="211"/>
  <c r="N173" i="211"/>
  <c r="AI174" i="211"/>
  <c r="AL18" i="212"/>
  <c r="AD143" i="212"/>
  <c r="K173" i="212"/>
  <c r="S162" i="212"/>
  <c r="AI168" i="212"/>
  <c r="AL45" i="212"/>
  <c r="AL44" i="212"/>
  <c r="AL81" i="212"/>
  <c r="AL80" i="212"/>
  <c r="S160" i="211"/>
  <c r="G173" i="211"/>
  <c r="I151" i="212"/>
  <c r="G155" i="212"/>
  <c r="G151" i="212"/>
  <c r="O158" i="212"/>
  <c r="O156" i="212"/>
  <c r="O154" i="212"/>
  <c r="O153" i="212"/>
  <c r="O157" i="212"/>
  <c r="O173" i="212"/>
  <c r="O155" i="212"/>
  <c r="O174" i="212"/>
  <c r="O163" i="212"/>
  <c r="W157" i="212"/>
  <c r="W158" i="212"/>
  <c r="W156" i="212"/>
  <c r="AE163" i="212"/>
  <c r="AE164" i="212"/>
  <c r="AE172" i="212"/>
  <c r="AE175" i="212"/>
  <c r="K219" i="212"/>
  <c r="AL33" i="212"/>
  <c r="AL32" i="212"/>
  <c r="AL34" i="212"/>
  <c r="AQ73" i="212"/>
  <c r="AM73" i="212"/>
  <c r="AL121" i="212"/>
  <c r="AL120" i="212"/>
  <c r="AE167" i="212"/>
  <c r="S221" i="211"/>
  <c r="V221" i="211" s="1"/>
  <c r="I219" i="211"/>
  <c r="S217" i="211"/>
  <c r="V217" i="211" s="1"/>
  <c r="I215" i="211"/>
  <c r="M215" i="211" s="1"/>
  <c r="P215" i="211" s="1"/>
  <c r="S213" i="211"/>
  <c r="V213" i="211" s="1"/>
  <c r="I211" i="211"/>
  <c r="S209" i="211"/>
  <c r="V209" i="211" s="1"/>
  <c r="I207" i="211"/>
  <c r="S205" i="211"/>
  <c r="V205" i="211" s="1"/>
  <c r="I203" i="211"/>
  <c r="S201" i="211"/>
  <c r="V201" i="211" s="1"/>
  <c r="I199" i="211"/>
  <c r="S197" i="211"/>
  <c r="V197" i="211" s="1"/>
  <c r="K218" i="211"/>
  <c r="K214" i="211"/>
  <c r="K215" i="211"/>
  <c r="I214" i="211"/>
  <c r="I213" i="211"/>
  <c r="M213" i="211" s="1"/>
  <c r="P213" i="211" s="1"/>
  <c r="K212" i="211"/>
  <c r="S210" i="211"/>
  <c r="V210" i="211" s="1"/>
  <c r="I206" i="211"/>
  <c r="K205" i="211"/>
  <c r="I200" i="211"/>
  <c r="S220" i="211"/>
  <c r="V220" i="211" s="1"/>
  <c r="I212" i="211"/>
  <c r="I205" i="211"/>
  <c r="S203" i="211"/>
  <c r="V203" i="211" s="1"/>
  <c r="K199" i="211"/>
  <c r="K198" i="211"/>
  <c r="I216" i="211"/>
  <c r="K197" i="211"/>
  <c r="S204" i="211"/>
  <c r="V204" i="211" s="1"/>
  <c r="S200" i="211"/>
  <c r="V200" i="211" s="1"/>
  <c r="S198" i="211"/>
  <c r="V198" i="211" s="1"/>
  <c r="I209" i="211"/>
  <c r="K204" i="211"/>
  <c r="I202" i="211"/>
  <c r="I198" i="211"/>
  <c r="K209" i="211"/>
  <c r="S207" i="211"/>
  <c r="V207" i="211" s="1"/>
  <c r="K202" i="211"/>
  <c r="I197" i="211"/>
  <c r="K208" i="211"/>
  <c r="S206" i="211"/>
  <c r="V206" i="211" s="1"/>
  <c r="K203" i="211"/>
  <c r="S199" i="211"/>
  <c r="V199" i="211" s="1"/>
  <c r="K210" i="211"/>
  <c r="K201" i="211"/>
  <c r="K221" i="211"/>
  <c r="K220" i="211"/>
  <c r="S218" i="211"/>
  <c r="V218" i="211" s="1"/>
  <c r="S215" i="211"/>
  <c r="V215" i="211" s="1"/>
  <c r="I201" i="211"/>
  <c r="I218" i="211"/>
  <c r="M218" i="211" s="1"/>
  <c r="P218" i="211" s="1"/>
  <c r="K216" i="211"/>
  <c r="S208" i="211"/>
  <c r="V208" i="211" s="1"/>
  <c r="I208" i="211"/>
  <c r="S212" i="211"/>
  <c r="V212" i="211" s="1"/>
  <c r="I221" i="211"/>
  <c r="I220" i="211"/>
  <c r="M220" i="211" s="1"/>
  <c r="P220" i="211" s="1"/>
  <c r="K217" i="211"/>
  <c r="I210" i="211"/>
  <c r="K207" i="211"/>
  <c r="I204" i="211"/>
  <c r="K219" i="211"/>
  <c r="I217" i="211"/>
  <c r="S202" i="211"/>
  <c r="V202" i="211" s="1"/>
  <c r="S211" i="211"/>
  <c r="V211" i="211" s="1"/>
  <c r="K211" i="211"/>
  <c r="K159" i="211"/>
  <c r="AA164" i="211"/>
  <c r="N159" i="211"/>
  <c r="N155" i="211"/>
  <c r="N152" i="211"/>
  <c r="N168" i="211"/>
  <c r="N154" i="211"/>
  <c r="N153" i="211"/>
  <c r="N151" i="211"/>
  <c r="N170" i="211"/>
  <c r="N166" i="211"/>
  <c r="N164" i="211"/>
  <c r="N156" i="211"/>
  <c r="AD162" i="211"/>
  <c r="AD159" i="211"/>
  <c r="AL99" i="211"/>
  <c r="AL98" i="211"/>
  <c r="AL125" i="211"/>
  <c r="AL124" i="211"/>
  <c r="V154" i="211"/>
  <c r="AA156" i="211"/>
  <c r="W143" i="211"/>
  <c r="L155" i="211"/>
  <c r="L153" i="211"/>
  <c r="L151" i="211"/>
  <c r="AB155" i="211"/>
  <c r="AB153" i="211"/>
  <c r="AB151" i="211"/>
  <c r="AB156" i="211"/>
  <c r="AB143" i="211"/>
  <c r="G168" i="211"/>
  <c r="O165" i="211"/>
  <c r="W168" i="211"/>
  <c r="AE162" i="211"/>
  <c r="AL21" i="211"/>
  <c r="AL20" i="211"/>
  <c r="AL47" i="211"/>
  <c r="AL46" i="211"/>
  <c r="AL50" i="211"/>
  <c r="AL51" i="211"/>
  <c r="AL105" i="211"/>
  <c r="AL104" i="211"/>
  <c r="AL118" i="211"/>
  <c r="AL119" i="211"/>
  <c r="AL135" i="211"/>
  <c r="AL134" i="211"/>
  <c r="AL137" i="211"/>
  <c r="AL136" i="211"/>
  <c r="G151" i="211"/>
  <c r="V152" i="211"/>
  <c r="J153" i="211"/>
  <c r="W154" i="211"/>
  <c r="AK156" i="211"/>
  <c r="S158" i="211"/>
  <c r="O172" i="211"/>
  <c r="S173" i="211"/>
  <c r="AL13" i="212"/>
  <c r="AL12" i="212"/>
  <c r="H155" i="212"/>
  <c r="H152" i="212"/>
  <c r="H169" i="212"/>
  <c r="H151" i="212"/>
  <c r="P157" i="212"/>
  <c r="P156" i="212"/>
  <c r="P158" i="212"/>
  <c r="P153" i="212"/>
  <c r="X165" i="212"/>
  <c r="X143" i="212"/>
  <c r="X157" i="212"/>
  <c r="X171" i="212"/>
  <c r="X156" i="212"/>
  <c r="X161" i="212"/>
  <c r="X152" i="212"/>
  <c r="AF167" i="212"/>
  <c r="AF162" i="212"/>
  <c r="AL41" i="212"/>
  <c r="AL40" i="212"/>
  <c r="AQ49" i="212"/>
  <c r="AM49" i="212"/>
  <c r="AQ127" i="212"/>
  <c r="AR127" i="212" s="1"/>
  <c r="AQ131" i="212"/>
  <c r="AR131" i="212" s="1"/>
  <c r="AM131" i="212"/>
  <c r="G152" i="212"/>
  <c r="AH166" i="212"/>
  <c r="Z166" i="212"/>
  <c r="R166" i="212"/>
  <c r="J166" i="212"/>
  <c r="AJ166" i="212"/>
  <c r="AA166" i="212"/>
  <c r="Q166" i="212"/>
  <c r="H166" i="212"/>
  <c r="AI166" i="212"/>
  <c r="Y166" i="212"/>
  <c r="P166" i="212"/>
  <c r="G166" i="212"/>
  <c r="AK166" i="212"/>
  <c r="W166" i="212"/>
  <c r="L166" i="212"/>
  <c r="AG166" i="212"/>
  <c r="V166" i="212"/>
  <c r="K166" i="212"/>
  <c r="AF166" i="212"/>
  <c r="U166" i="212"/>
  <c r="I166" i="212"/>
  <c r="S166" i="212"/>
  <c r="O166" i="212"/>
  <c r="AE166" i="212"/>
  <c r="N166" i="212"/>
  <c r="AC166" i="212"/>
  <c r="AB166" i="212"/>
  <c r="X166" i="212"/>
  <c r="AD166" i="212"/>
  <c r="T166" i="212"/>
  <c r="K175" i="212"/>
  <c r="AL15" i="212"/>
  <c r="AL14" i="212"/>
  <c r="AR89" i="212"/>
  <c r="AD151" i="212"/>
  <c r="I165" i="212"/>
  <c r="AL59" i="211"/>
  <c r="AL58" i="211"/>
  <c r="AL73" i="211"/>
  <c r="AL72" i="211"/>
  <c r="G143" i="211"/>
  <c r="AC143" i="211"/>
  <c r="Z152" i="211"/>
  <c r="AC156" i="211"/>
  <c r="T160" i="211"/>
  <c r="R162" i="211"/>
  <c r="G163" i="211"/>
  <c r="AK163" i="211"/>
  <c r="Z165" i="211"/>
  <c r="AA174" i="211"/>
  <c r="AL96" i="212"/>
  <c r="AL97" i="212"/>
  <c r="AL113" i="212"/>
  <c r="AL112" i="212"/>
  <c r="AL132" i="212"/>
  <c r="AD159" i="212"/>
  <c r="AI159" i="212"/>
  <c r="Z159" i="212"/>
  <c r="R159" i="212"/>
  <c r="J159" i="212"/>
  <c r="AH159" i="212"/>
  <c r="Y159" i="212"/>
  <c r="Q159" i="212"/>
  <c r="I159" i="212"/>
  <c r="AJ159" i="212"/>
  <c r="W159" i="212"/>
  <c r="M159" i="212"/>
  <c r="AG159" i="212"/>
  <c r="V159" i="212"/>
  <c r="L159" i="212"/>
  <c r="AA159" i="212"/>
  <c r="K159" i="212"/>
  <c r="X159" i="212"/>
  <c r="H159" i="212"/>
  <c r="U159" i="212"/>
  <c r="G159" i="212"/>
  <c r="S159" i="212"/>
  <c r="P159" i="212"/>
  <c r="AF159" i="212"/>
  <c r="AC159" i="212"/>
  <c r="AE159" i="212"/>
  <c r="M164" i="212"/>
  <c r="G170" i="212"/>
  <c r="AA168" i="211"/>
  <c r="AA166" i="211"/>
  <c r="O151" i="211"/>
  <c r="O152" i="211"/>
  <c r="O153" i="211"/>
  <c r="O154" i="211"/>
  <c r="O155" i="211"/>
  <c r="R156" i="211"/>
  <c r="G157" i="211"/>
  <c r="AE159" i="211"/>
  <c r="G160" i="211"/>
  <c r="U160" i="211"/>
  <c r="AK160" i="211"/>
  <c r="S162" i="211"/>
  <c r="R166" i="211"/>
  <c r="J167" i="211"/>
  <c r="R168" i="211"/>
  <c r="J169" i="211"/>
  <c r="R170" i="211"/>
  <c r="R172" i="211"/>
  <c r="N174" i="211"/>
  <c r="Q169" i="212"/>
  <c r="Q167" i="212"/>
  <c r="Q165" i="212"/>
  <c r="Q163" i="212"/>
  <c r="Q161" i="212"/>
  <c r="Q171" i="212"/>
  <c r="Q173" i="212"/>
  <c r="Q175" i="212"/>
  <c r="Q172" i="212"/>
  <c r="Q158" i="212"/>
  <c r="Q155" i="212"/>
  <c r="Q152" i="212"/>
  <c r="Q151" i="212"/>
  <c r="Y167" i="212"/>
  <c r="Y165" i="212"/>
  <c r="Y163" i="212"/>
  <c r="Y161" i="212"/>
  <c r="Y175" i="212"/>
  <c r="Y169" i="212"/>
  <c r="Y173" i="212"/>
  <c r="Y171" i="212"/>
  <c r="Y157" i="212"/>
  <c r="Y155" i="212"/>
  <c r="AG173" i="212"/>
  <c r="AG175" i="212"/>
  <c r="AG171" i="212"/>
  <c r="AG165" i="212"/>
  <c r="AG163" i="212"/>
  <c r="AG161" i="212"/>
  <c r="AG169" i="212"/>
  <c r="AG167" i="212"/>
  <c r="AG158" i="212"/>
  <c r="AG155" i="212"/>
  <c r="AG152" i="212"/>
  <c r="AG172" i="212"/>
  <c r="M169" i="212"/>
  <c r="M163" i="212"/>
  <c r="M158" i="212"/>
  <c r="M156" i="212"/>
  <c r="M167" i="212"/>
  <c r="M157" i="212"/>
  <c r="AC158" i="212"/>
  <c r="AC156" i="212"/>
  <c r="AC152" i="212"/>
  <c r="AC174" i="212"/>
  <c r="AD174" i="212"/>
  <c r="AL48" i="212"/>
  <c r="AL62" i="212"/>
  <c r="AL105" i="212"/>
  <c r="AL104" i="212"/>
  <c r="R155" i="212"/>
  <c r="N159" i="212"/>
  <c r="I160" i="212"/>
  <c r="S165" i="212"/>
  <c r="I218" i="212"/>
  <c r="M218" i="212" s="1"/>
  <c r="P218" i="212" s="1"/>
  <c r="L143" i="211"/>
  <c r="AB169" i="211"/>
  <c r="AB167" i="211"/>
  <c r="O157" i="211"/>
  <c r="AE143" i="211"/>
  <c r="AL43" i="211"/>
  <c r="AL42" i="211"/>
  <c r="AL57" i="211"/>
  <c r="AL56" i="211"/>
  <c r="AH143" i="211"/>
  <c r="AD151" i="211"/>
  <c r="AD152" i="211"/>
  <c r="AD153" i="211"/>
  <c r="AD154" i="211"/>
  <c r="S156" i="211"/>
  <c r="AI156" i="211"/>
  <c r="V157" i="211"/>
  <c r="AH157" i="211"/>
  <c r="R159" i="211"/>
  <c r="J160" i="211"/>
  <c r="AG162" i="211"/>
  <c r="Y162" i="211"/>
  <c r="Q162" i="211"/>
  <c r="I162" i="211"/>
  <c r="AF162" i="211"/>
  <c r="X162" i="211"/>
  <c r="P162" i="211"/>
  <c r="H162" i="211"/>
  <c r="AJ162" i="211"/>
  <c r="Z162" i="211"/>
  <c r="N162" i="211"/>
  <c r="AI162" i="211"/>
  <c r="W162" i="211"/>
  <c r="M162" i="211"/>
  <c r="T162" i="211"/>
  <c r="AH162" i="211"/>
  <c r="K163" i="211"/>
  <c r="V164" i="211"/>
  <c r="AI164" i="211"/>
  <c r="N165" i="211"/>
  <c r="AB165" i="211"/>
  <c r="V166" i="211"/>
  <c r="AI166" i="211"/>
  <c r="M167" i="211"/>
  <c r="AA167" i="211"/>
  <c r="AA169" i="211"/>
  <c r="AK170" i="211"/>
  <c r="AC170" i="211"/>
  <c r="U170" i="211"/>
  <c r="M170" i="211"/>
  <c r="AD170" i="211"/>
  <c r="T170" i="211"/>
  <c r="K170" i="211"/>
  <c r="AB170" i="211"/>
  <c r="S170" i="211"/>
  <c r="J170" i="211"/>
  <c r="AA170" i="211"/>
  <c r="P170" i="211"/>
  <c r="Z170" i="211"/>
  <c r="O170" i="211"/>
  <c r="V170" i="211"/>
  <c r="AI170" i="211"/>
  <c r="AK172" i="211"/>
  <c r="AC172" i="211"/>
  <c r="U172" i="211"/>
  <c r="M172" i="211"/>
  <c r="AD172" i="211"/>
  <c r="T172" i="211"/>
  <c r="K172" i="211"/>
  <c r="AB172" i="211"/>
  <c r="S172" i="211"/>
  <c r="J172" i="211"/>
  <c r="AJ172" i="211"/>
  <c r="Y172" i="211"/>
  <c r="N172" i="211"/>
  <c r="AI172" i="211"/>
  <c r="X172" i="211"/>
  <c r="L172" i="211"/>
  <c r="V172" i="211"/>
  <c r="O174" i="211"/>
  <c r="J173" i="212"/>
  <c r="J158" i="212"/>
  <c r="J167" i="212"/>
  <c r="J165" i="212"/>
  <c r="J163" i="212"/>
  <c r="J161" i="212"/>
  <c r="J171" i="212"/>
  <c r="J169" i="212"/>
  <c r="J153" i="212"/>
  <c r="J151" i="212"/>
  <c r="R169" i="212"/>
  <c r="R171" i="212"/>
  <c r="R175" i="212"/>
  <c r="R173" i="212"/>
  <c r="R158" i="212"/>
  <c r="R165" i="212"/>
  <c r="R161" i="212"/>
  <c r="R167" i="212"/>
  <c r="R151" i="212"/>
  <c r="Z167" i="212"/>
  <c r="Z165" i="212"/>
  <c r="Z163" i="212"/>
  <c r="Z161" i="212"/>
  <c r="Z169" i="212"/>
  <c r="Z175" i="212"/>
  <c r="Z171" i="212"/>
  <c r="Z173" i="212"/>
  <c r="Z155" i="212"/>
  <c r="Z153" i="212"/>
  <c r="AH175" i="212"/>
  <c r="AH165" i="212"/>
  <c r="AH163" i="212"/>
  <c r="AH161" i="212"/>
  <c r="AH169" i="212"/>
  <c r="AH167" i="212"/>
  <c r="AH155" i="212"/>
  <c r="AH171" i="212"/>
  <c r="AH158" i="212"/>
  <c r="AH156" i="212"/>
  <c r="AH173" i="212"/>
  <c r="AH151" i="212"/>
  <c r="I215" i="212"/>
  <c r="S221" i="212"/>
  <c r="V221" i="212" s="1"/>
  <c r="AL21" i="212"/>
  <c r="AL20" i="212"/>
  <c r="AL47" i="212"/>
  <c r="AL46" i="212"/>
  <c r="AL72" i="212"/>
  <c r="AL129" i="212"/>
  <c r="AL128" i="212"/>
  <c r="Q153" i="212"/>
  <c r="O159" i="212"/>
  <c r="AC164" i="212"/>
  <c r="AD172" i="212"/>
  <c r="AL127" i="211"/>
  <c r="AL126" i="211"/>
  <c r="AD143" i="211"/>
  <c r="AG163" i="211"/>
  <c r="Y163" i="211"/>
  <c r="AD163" i="211"/>
  <c r="U163" i="211"/>
  <c r="M163" i="211"/>
  <c r="AC163" i="211"/>
  <c r="T163" i="211"/>
  <c r="L163" i="211"/>
  <c r="AF163" i="211"/>
  <c r="S163" i="211"/>
  <c r="I163" i="211"/>
  <c r="AE163" i="211"/>
  <c r="R163" i="211"/>
  <c r="H163" i="211"/>
  <c r="V163" i="211"/>
  <c r="AJ163" i="211"/>
  <c r="AK174" i="211"/>
  <c r="AC174" i="211"/>
  <c r="U174" i="211"/>
  <c r="M174" i="211"/>
  <c r="AD174" i="211"/>
  <c r="T174" i="211"/>
  <c r="K174" i="211"/>
  <c r="AB174" i="211"/>
  <c r="S174" i="211"/>
  <c r="J174" i="211"/>
  <c r="AH174" i="211"/>
  <c r="W174" i="211"/>
  <c r="I174" i="211"/>
  <c r="AG174" i="211"/>
  <c r="V174" i="211"/>
  <c r="H174" i="211"/>
  <c r="AF174" i="211"/>
  <c r="R174" i="211"/>
  <c r="G174" i="211"/>
  <c r="Z174" i="211"/>
  <c r="AL109" i="212"/>
  <c r="AL108" i="212"/>
  <c r="AG151" i="212"/>
  <c r="I164" i="212"/>
  <c r="I219" i="212"/>
  <c r="M219" i="212" s="1"/>
  <c r="P219" i="212" s="1"/>
  <c r="R143" i="211"/>
  <c r="Z154" i="211"/>
  <c r="O156" i="211"/>
  <c r="AG160" i="211"/>
  <c r="Y160" i="211"/>
  <c r="Q160" i="211"/>
  <c r="I160" i="211"/>
  <c r="AF160" i="211"/>
  <c r="X160" i="211"/>
  <c r="P160" i="211"/>
  <c r="H160" i="211"/>
  <c r="AI160" i="211"/>
  <c r="W160" i="211"/>
  <c r="M160" i="211"/>
  <c r="AH160" i="211"/>
  <c r="V160" i="211"/>
  <c r="L160" i="211"/>
  <c r="AJ160" i="211"/>
  <c r="W163" i="211"/>
  <c r="O164" i="211"/>
  <c r="J165" i="211"/>
  <c r="O166" i="211"/>
  <c r="O168" i="211"/>
  <c r="L174" i="211"/>
  <c r="AL23" i="212"/>
  <c r="AL22" i="212"/>
  <c r="AL29" i="212"/>
  <c r="AL28" i="212"/>
  <c r="AH160" i="212"/>
  <c r="Z160" i="212"/>
  <c r="R160" i="212"/>
  <c r="J160" i="212"/>
  <c r="AJ160" i="212"/>
  <c r="AA160" i="212"/>
  <c r="Q160" i="212"/>
  <c r="H160" i="212"/>
  <c r="AI160" i="212"/>
  <c r="Y160" i="212"/>
  <c r="P160" i="212"/>
  <c r="G160" i="212"/>
  <c r="AL160" i="212" s="1"/>
  <c r="AN160" i="212" s="1"/>
  <c r="AK160" i="212"/>
  <c r="W160" i="212"/>
  <c r="L160" i="212"/>
  <c r="AG160" i="212"/>
  <c r="V160" i="212"/>
  <c r="K160" i="212"/>
  <c r="U160" i="212"/>
  <c r="T160" i="212"/>
  <c r="AF160" i="212"/>
  <c r="S160" i="212"/>
  <c r="AC160" i="212"/>
  <c r="AB160" i="212"/>
  <c r="O160" i="212"/>
  <c r="M160" i="212"/>
  <c r="N160" i="212"/>
  <c r="AI157" i="211"/>
  <c r="AL113" i="211"/>
  <c r="AL112" i="211"/>
  <c r="S143" i="211"/>
  <c r="AC152" i="211"/>
  <c r="AH156" i="211"/>
  <c r="S157" i="211"/>
  <c r="O159" i="211"/>
  <c r="J163" i="211"/>
  <c r="X163" i="211"/>
  <c r="AH164" i="211"/>
  <c r="AA165" i="211"/>
  <c r="AH166" i="211"/>
  <c r="Z167" i="211"/>
  <c r="AH168" i="211"/>
  <c r="AH170" i="211"/>
  <c r="AH172" i="211"/>
  <c r="AE174" i="211"/>
  <c r="I175" i="212"/>
  <c r="I171" i="212"/>
  <c r="I173" i="212"/>
  <c r="I158" i="212"/>
  <c r="I167" i="212"/>
  <c r="I163" i="212"/>
  <c r="I161" i="212"/>
  <c r="I153" i="212"/>
  <c r="I152" i="212"/>
  <c r="U171" i="212"/>
  <c r="AK163" i="212"/>
  <c r="AK171" i="212"/>
  <c r="AL16" i="212"/>
  <c r="AL25" i="212"/>
  <c r="AL24" i="212"/>
  <c r="AL87" i="212"/>
  <c r="AL86" i="212"/>
  <c r="AI143" i="212"/>
  <c r="Y152" i="212"/>
  <c r="AC172" i="212"/>
  <c r="M143" i="211"/>
  <c r="U143" i="211"/>
  <c r="AI143" i="211"/>
  <c r="AK151" i="211"/>
  <c r="AC151" i="211"/>
  <c r="U151" i="211"/>
  <c r="M151" i="211"/>
  <c r="AJ151" i="211"/>
  <c r="AA151" i="211"/>
  <c r="R151" i="211"/>
  <c r="I151" i="211"/>
  <c r="AI151" i="211"/>
  <c r="Z151" i="211"/>
  <c r="Q151" i="211"/>
  <c r="H151" i="211"/>
  <c r="S151" i="211"/>
  <c r="AE151" i="211"/>
  <c r="AG152" i="211"/>
  <c r="Y152" i="211"/>
  <c r="Q152" i="211"/>
  <c r="I152" i="211"/>
  <c r="AK152" i="211"/>
  <c r="AB152" i="211"/>
  <c r="S152" i="211"/>
  <c r="J152" i="211"/>
  <c r="AJ152" i="211"/>
  <c r="AA152" i="211"/>
  <c r="R152" i="211"/>
  <c r="H152" i="211"/>
  <c r="T152" i="211"/>
  <c r="AE152" i="211"/>
  <c r="AK153" i="211"/>
  <c r="AC153" i="211"/>
  <c r="U153" i="211"/>
  <c r="M153" i="211"/>
  <c r="AJ153" i="211"/>
  <c r="AA153" i="211"/>
  <c r="R153" i="211"/>
  <c r="I153" i="211"/>
  <c r="AI153" i="211"/>
  <c r="Z153" i="211"/>
  <c r="Q153" i="211"/>
  <c r="H153" i="211"/>
  <c r="S153" i="211"/>
  <c r="AE153" i="211"/>
  <c r="AG154" i="211"/>
  <c r="Y154" i="211"/>
  <c r="Q154" i="211"/>
  <c r="I154" i="211"/>
  <c r="AK154" i="211"/>
  <c r="AB154" i="211"/>
  <c r="S154" i="211"/>
  <c r="J154" i="211"/>
  <c r="AJ154" i="211"/>
  <c r="AA154" i="211"/>
  <c r="R154" i="211"/>
  <c r="H154" i="211"/>
  <c r="T154" i="211"/>
  <c r="AE154" i="211"/>
  <c r="AK155" i="211"/>
  <c r="AC155" i="211"/>
  <c r="U155" i="211"/>
  <c r="M155" i="211"/>
  <c r="AJ155" i="211"/>
  <c r="AA155" i="211"/>
  <c r="R155" i="211"/>
  <c r="I155" i="211"/>
  <c r="AI155" i="211"/>
  <c r="Z155" i="211"/>
  <c r="Q155" i="211"/>
  <c r="H155" i="211"/>
  <c r="S155" i="211"/>
  <c r="AE155" i="211"/>
  <c r="AG156" i="211"/>
  <c r="Y156" i="211"/>
  <c r="Q156" i="211"/>
  <c r="I156" i="211"/>
  <c r="AF156" i="211"/>
  <c r="X156" i="211"/>
  <c r="P156" i="211"/>
  <c r="H156" i="211"/>
  <c r="AL156" i="211" s="1"/>
  <c r="AN156" i="211" s="1"/>
  <c r="AE156" i="211"/>
  <c r="U156" i="211"/>
  <c r="K156" i="211"/>
  <c r="AD156" i="211"/>
  <c r="T156" i="211"/>
  <c r="J156" i="211"/>
  <c r="V156" i="211"/>
  <c r="AJ156" i="211"/>
  <c r="W157" i="211"/>
  <c r="K160" i="211"/>
  <c r="AA160" i="211"/>
  <c r="G162" i="211"/>
  <c r="U162" i="211"/>
  <c r="AK162" i="211"/>
  <c r="N163" i="211"/>
  <c r="AA163" i="211"/>
  <c r="W164" i="211"/>
  <c r="AJ164" i="211"/>
  <c r="G166" i="211"/>
  <c r="W166" i="211"/>
  <c r="AJ166" i="211"/>
  <c r="N167" i="211"/>
  <c r="G170" i="211"/>
  <c r="AL170" i="211" s="1"/>
  <c r="AN170" i="211" s="1"/>
  <c r="W170" i="211"/>
  <c r="AJ170" i="211"/>
  <c r="G172" i="211"/>
  <c r="W172" i="211"/>
  <c r="P174" i="211"/>
  <c r="AJ174" i="211"/>
  <c r="K174" i="212"/>
  <c r="K167" i="212"/>
  <c r="K165" i="212"/>
  <c r="K163" i="212"/>
  <c r="K161" i="212"/>
  <c r="K171" i="212"/>
  <c r="K155" i="212"/>
  <c r="K153" i="212"/>
  <c r="K151" i="212"/>
  <c r="K172" i="212"/>
  <c r="K169" i="212"/>
  <c r="K152" i="212"/>
  <c r="K158" i="212"/>
  <c r="K156" i="212"/>
  <c r="S171" i="212"/>
  <c r="S175" i="212"/>
  <c r="S173" i="212"/>
  <c r="S158" i="212"/>
  <c r="S169" i="212"/>
  <c r="S174" i="212"/>
  <c r="S172" i="212"/>
  <c r="S167" i="212"/>
  <c r="S153" i="212"/>
  <c r="S161" i="212"/>
  <c r="AA169" i="212"/>
  <c r="AA171" i="212"/>
  <c r="AA174" i="212"/>
  <c r="AA158" i="212"/>
  <c r="AA175" i="212"/>
  <c r="AA163" i="212"/>
  <c r="AA151" i="212"/>
  <c r="AA165" i="212"/>
  <c r="AA155" i="212"/>
  <c r="AA153" i="212"/>
  <c r="AA152" i="212"/>
  <c r="AI165" i="212"/>
  <c r="AI163" i="212"/>
  <c r="AI161" i="212"/>
  <c r="AI167" i="212"/>
  <c r="AI169" i="212"/>
  <c r="AI171" i="212"/>
  <c r="AI157" i="212"/>
  <c r="AI155" i="212"/>
  <c r="AI153" i="212"/>
  <c r="AI175" i="212"/>
  <c r="AI173" i="212"/>
  <c r="AI158" i="212"/>
  <c r="AI156" i="212"/>
  <c r="AI151" i="212"/>
  <c r="AL57" i="212"/>
  <c r="AL56" i="212"/>
  <c r="AL77" i="212"/>
  <c r="AL76" i="212"/>
  <c r="AL125" i="212"/>
  <c r="AL124" i="212"/>
  <c r="AL130" i="212"/>
  <c r="M143" i="212"/>
  <c r="S151" i="212"/>
  <c r="AK152" i="212"/>
  <c r="R153" i="212"/>
  <c r="AK154" i="212"/>
  <c r="T159" i="212"/>
  <c r="AD160" i="212"/>
  <c r="AA161" i="212"/>
  <c r="AC163" i="212"/>
  <c r="AD164" i="212"/>
  <c r="AJ167" i="212"/>
  <c r="I168" i="212"/>
  <c r="E4" i="212"/>
  <c r="K199" i="212"/>
  <c r="N157" i="212"/>
  <c r="AL27" i="212"/>
  <c r="AL26" i="212"/>
  <c r="AL39" i="212"/>
  <c r="AL38" i="212"/>
  <c r="AR55" i="212"/>
  <c r="AL67" i="212"/>
  <c r="AL66" i="212"/>
  <c r="AL85" i="212"/>
  <c r="AL84" i="212"/>
  <c r="AH154" i="212"/>
  <c r="Z154" i="212"/>
  <c r="R154" i="212"/>
  <c r="J154" i="212"/>
  <c r="AF154" i="212"/>
  <c r="W154" i="212"/>
  <c r="N154" i="212"/>
  <c r="AE154" i="212"/>
  <c r="V154" i="212"/>
  <c r="M154" i="212"/>
  <c r="AD154" i="212"/>
  <c r="U154" i="212"/>
  <c r="L154" i="212"/>
  <c r="AA154" i="212"/>
  <c r="K154" i="212"/>
  <c r="Y154" i="212"/>
  <c r="I154" i="212"/>
  <c r="X154" i="212"/>
  <c r="K215" i="212"/>
  <c r="AL43" i="212"/>
  <c r="AL42" i="212"/>
  <c r="AL53" i="212"/>
  <c r="AL52" i="212"/>
  <c r="AR73" i="212"/>
  <c r="AL93" i="212"/>
  <c r="AL92" i="212"/>
  <c r="AR137" i="212"/>
  <c r="AE143" i="212"/>
  <c r="W143" i="212"/>
  <c r="O143" i="212"/>
  <c r="G143" i="212"/>
  <c r="AC143" i="212"/>
  <c r="T143" i="212"/>
  <c r="K143" i="212"/>
  <c r="AK143" i="212"/>
  <c r="AB143" i="212"/>
  <c r="S143" i="212"/>
  <c r="J143" i="212"/>
  <c r="AJ143" i="212"/>
  <c r="AA143" i="212"/>
  <c r="R143" i="212"/>
  <c r="I143" i="212"/>
  <c r="AG143" i="212"/>
  <c r="Q143" i="212"/>
  <c r="AF143" i="212"/>
  <c r="P143" i="212"/>
  <c r="Y143" i="212"/>
  <c r="G154" i="212"/>
  <c r="AB154" i="212"/>
  <c r="AD161" i="212"/>
  <c r="AH162" i="212"/>
  <c r="Z162" i="212"/>
  <c r="R162" i="212"/>
  <c r="J162" i="212"/>
  <c r="AJ162" i="212"/>
  <c r="AA162" i="212"/>
  <c r="Q162" i="212"/>
  <c r="H162" i="212"/>
  <c r="AI162" i="212"/>
  <c r="Y162" i="212"/>
  <c r="P162" i="212"/>
  <c r="G162" i="212"/>
  <c r="AK162" i="212"/>
  <c r="W162" i="212"/>
  <c r="L162" i="212"/>
  <c r="AG162" i="212"/>
  <c r="V162" i="212"/>
  <c r="K162" i="212"/>
  <c r="AD162" i="212"/>
  <c r="N162" i="212"/>
  <c r="AC162" i="212"/>
  <c r="M162" i="212"/>
  <c r="AB162" i="212"/>
  <c r="I162" i="212"/>
  <c r="AE162" i="212"/>
  <c r="X162" i="212"/>
  <c r="U162" i="212"/>
  <c r="AD157" i="212"/>
  <c r="AL123" i="212"/>
  <c r="AL122" i="212"/>
  <c r="AD153" i="212"/>
  <c r="AD155" i="212"/>
  <c r="AF170" i="212"/>
  <c r="X170" i="212"/>
  <c r="P170" i="212"/>
  <c r="H170" i="212"/>
  <c r="AH170" i="212"/>
  <c r="Z170" i="212"/>
  <c r="R170" i="212"/>
  <c r="J170" i="212"/>
  <c r="AJ170" i="212"/>
  <c r="Y170" i="212"/>
  <c r="N170" i="212"/>
  <c r="AI170" i="212"/>
  <c r="W170" i="212"/>
  <c r="M170" i="212"/>
  <c r="AG170" i="212"/>
  <c r="V170" i="212"/>
  <c r="L170" i="212"/>
  <c r="AK170" i="212"/>
  <c r="S170" i="212"/>
  <c r="AE170" i="212"/>
  <c r="Q170" i="212"/>
  <c r="AD170" i="212"/>
  <c r="O170" i="212"/>
  <c r="T170" i="212"/>
  <c r="K170" i="212"/>
  <c r="I170" i="212"/>
  <c r="AB170" i="212"/>
  <c r="AA170" i="212"/>
  <c r="U170" i="212"/>
  <c r="AK159" i="211"/>
  <c r="AC159" i="211"/>
  <c r="U159" i="211"/>
  <c r="M159" i="211"/>
  <c r="AJ159" i="211"/>
  <c r="AB159" i="211"/>
  <c r="T159" i="211"/>
  <c r="L159" i="211"/>
  <c r="P159" i="211"/>
  <c r="Z159" i="211"/>
  <c r="AK164" i="211"/>
  <c r="AC164" i="211"/>
  <c r="U164" i="211"/>
  <c r="M164" i="211"/>
  <c r="AD164" i="211"/>
  <c r="T164" i="211"/>
  <c r="K164" i="211"/>
  <c r="AB164" i="211"/>
  <c r="S164" i="211"/>
  <c r="J164" i="211"/>
  <c r="Q164" i="211"/>
  <c r="AE164" i="211"/>
  <c r="AG165" i="211"/>
  <c r="Y165" i="211"/>
  <c r="Q165" i="211"/>
  <c r="I165" i="211"/>
  <c r="AD165" i="211"/>
  <c r="U165" i="211"/>
  <c r="L165" i="211"/>
  <c r="AC165" i="211"/>
  <c r="T165" i="211"/>
  <c r="K165" i="211"/>
  <c r="R165" i="211"/>
  <c r="AE165" i="211"/>
  <c r="AK157" i="211"/>
  <c r="AC157" i="211"/>
  <c r="U157" i="211"/>
  <c r="M157" i="211"/>
  <c r="AJ157" i="211"/>
  <c r="AB157" i="211"/>
  <c r="T157" i="211"/>
  <c r="L157" i="211"/>
  <c r="P157" i="211"/>
  <c r="Z157" i="211"/>
  <c r="G159" i="211"/>
  <c r="Q159" i="211"/>
  <c r="AA159" i="211"/>
  <c r="G164" i="211"/>
  <c r="R164" i="211"/>
  <c r="AF164" i="211"/>
  <c r="G165" i="211"/>
  <c r="S165" i="211"/>
  <c r="AF165" i="211"/>
  <c r="AK166" i="211"/>
  <c r="AC166" i="211"/>
  <c r="U166" i="211"/>
  <c r="M166" i="211"/>
  <c r="AD166" i="211"/>
  <c r="T166" i="211"/>
  <c r="K166" i="211"/>
  <c r="AB166" i="211"/>
  <c r="S166" i="211"/>
  <c r="J166" i="211"/>
  <c r="Q166" i="211"/>
  <c r="AE166" i="211"/>
  <c r="AG167" i="211"/>
  <c r="Y167" i="211"/>
  <c r="Q167" i="211"/>
  <c r="I167" i="211"/>
  <c r="AD167" i="211"/>
  <c r="U167" i="211"/>
  <c r="L167" i="211"/>
  <c r="AC167" i="211"/>
  <c r="T167" i="211"/>
  <c r="K167" i="211"/>
  <c r="R167" i="211"/>
  <c r="AE167" i="211"/>
  <c r="AK168" i="211"/>
  <c r="AC168" i="211"/>
  <c r="U168" i="211"/>
  <c r="M168" i="211"/>
  <c r="AD168" i="211"/>
  <c r="T168" i="211"/>
  <c r="K168" i="211"/>
  <c r="AB168" i="211"/>
  <c r="S168" i="211"/>
  <c r="J168" i="211"/>
  <c r="Q168" i="211"/>
  <c r="AE168" i="211"/>
  <c r="AG169" i="211"/>
  <c r="Y169" i="211"/>
  <c r="Q169" i="211"/>
  <c r="I169" i="211"/>
  <c r="AD169" i="211"/>
  <c r="U169" i="211"/>
  <c r="L169" i="211"/>
  <c r="AC169" i="211"/>
  <c r="T169" i="211"/>
  <c r="K169" i="211"/>
  <c r="R169" i="211"/>
  <c r="AE169" i="211"/>
  <c r="P171" i="212"/>
  <c r="AF163" i="212"/>
  <c r="AR49" i="212"/>
  <c r="AL65" i="212"/>
  <c r="AL64" i="212"/>
  <c r="AL75" i="212"/>
  <c r="AL74" i="212"/>
  <c r="AL79" i="212"/>
  <c r="AL83" i="212"/>
  <c r="AL82" i="212"/>
  <c r="AL101" i="212"/>
  <c r="AL100" i="212"/>
  <c r="AL119" i="212"/>
  <c r="AL118" i="212"/>
  <c r="AL135" i="212"/>
  <c r="AL134" i="212"/>
  <c r="AL139" i="212"/>
  <c r="AL138" i="212"/>
  <c r="H143" i="212"/>
  <c r="Z143" i="212"/>
  <c r="H154" i="212"/>
  <c r="AC154" i="212"/>
  <c r="O162" i="212"/>
  <c r="AH164" i="212"/>
  <c r="Z164" i="212"/>
  <c r="R164" i="212"/>
  <c r="J164" i="212"/>
  <c r="AJ164" i="212"/>
  <c r="AA164" i="212"/>
  <c r="Q164" i="212"/>
  <c r="H164" i="212"/>
  <c r="AI164" i="212"/>
  <c r="Y164" i="212"/>
  <c r="P164" i="212"/>
  <c r="G164" i="212"/>
  <c r="AK164" i="212"/>
  <c r="W164" i="212"/>
  <c r="L164" i="212"/>
  <c r="AG164" i="212"/>
  <c r="V164" i="212"/>
  <c r="K164" i="212"/>
  <c r="U164" i="212"/>
  <c r="T164" i="212"/>
  <c r="AF164" i="212"/>
  <c r="S164" i="212"/>
  <c r="X164" i="212"/>
  <c r="O164" i="212"/>
  <c r="N164" i="212"/>
  <c r="AC170" i="212"/>
  <c r="G169" i="212"/>
  <c r="G175" i="212"/>
  <c r="G171" i="212"/>
  <c r="G167" i="212"/>
  <c r="G165" i="212"/>
  <c r="G163" i="212"/>
  <c r="G161" i="212"/>
  <c r="AL11" i="212"/>
  <c r="AL10" i="212"/>
  <c r="G158" i="212"/>
  <c r="G157" i="212"/>
  <c r="G156" i="212"/>
  <c r="O171" i="212"/>
  <c r="O169" i="212"/>
  <c r="O165" i="212"/>
  <c r="O161" i="212"/>
  <c r="O167" i="212"/>
  <c r="W175" i="212"/>
  <c r="W167" i="212"/>
  <c r="W165" i="212"/>
  <c r="W163" i="212"/>
  <c r="W161" i="212"/>
  <c r="W174" i="212"/>
  <c r="W173" i="212"/>
  <c r="W153" i="212"/>
  <c r="W151" i="212"/>
  <c r="W155" i="212"/>
  <c r="W169" i="212"/>
  <c r="AE171" i="212"/>
  <c r="AE173" i="212"/>
  <c r="AE165" i="212"/>
  <c r="AE161" i="212"/>
  <c r="AE153" i="212"/>
  <c r="AE151" i="212"/>
  <c r="AE158" i="212"/>
  <c r="I221" i="212"/>
  <c r="M221" i="212" s="1"/>
  <c r="P221" i="212" s="1"/>
  <c r="S219" i="212"/>
  <c r="V219" i="212" s="1"/>
  <c r="I217" i="212"/>
  <c r="S215" i="212"/>
  <c r="V215" i="212" s="1"/>
  <c r="I213" i="212"/>
  <c r="S211" i="212"/>
  <c r="V211" i="212" s="1"/>
  <c r="I209" i="212"/>
  <c r="M209" i="212" s="1"/>
  <c r="P209" i="212" s="1"/>
  <c r="S207" i="212"/>
  <c r="V207" i="212" s="1"/>
  <c r="I205" i="212"/>
  <c r="M205" i="212" s="1"/>
  <c r="P205" i="212" s="1"/>
  <c r="S203" i="212"/>
  <c r="V203" i="212" s="1"/>
  <c r="I201" i="212"/>
  <c r="S199" i="212"/>
  <c r="V199" i="212" s="1"/>
  <c r="I197" i="212"/>
  <c r="K220" i="212"/>
  <c r="K216" i="212"/>
  <c r="K212" i="212"/>
  <c r="K208" i="212"/>
  <c r="K204" i="212"/>
  <c r="K200" i="212"/>
  <c r="I220" i="212"/>
  <c r="S218" i="212"/>
  <c r="V218" i="212" s="1"/>
  <c r="I216" i="212"/>
  <c r="S214" i="212"/>
  <c r="V214" i="212" s="1"/>
  <c r="K218" i="212"/>
  <c r="K214" i="212"/>
  <c r="S220" i="212"/>
  <c r="V220" i="212" s="1"/>
  <c r="K221" i="212"/>
  <c r="K217" i="212"/>
  <c r="K213" i="212"/>
  <c r="K209" i="212"/>
  <c r="K205" i="212"/>
  <c r="K197" i="212"/>
  <c r="K207" i="212"/>
  <c r="S205" i="212"/>
  <c r="V205" i="212" s="1"/>
  <c r="S204" i="212"/>
  <c r="V204" i="212" s="1"/>
  <c r="I203" i="212"/>
  <c r="K202" i="212"/>
  <c r="I200" i="212"/>
  <c r="M200" i="212" s="1"/>
  <c r="P200" i="212" s="1"/>
  <c r="I198" i="212"/>
  <c r="S216" i="212"/>
  <c r="V216" i="212" s="1"/>
  <c r="K211" i="212"/>
  <c r="S209" i="212"/>
  <c r="V209" i="212" s="1"/>
  <c r="S208" i="212"/>
  <c r="V208" i="212" s="1"/>
  <c r="I207" i="212"/>
  <c r="K206" i="212"/>
  <c r="I204" i="212"/>
  <c r="I202" i="212"/>
  <c r="M202" i="212" s="1"/>
  <c r="P202" i="212" s="1"/>
  <c r="S212" i="212"/>
  <c r="V212" i="212" s="1"/>
  <c r="I211" i="212"/>
  <c r="M211" i="212" s="1"/>
  <c r="P211" i="212" s="1"/>
  <c r="K210" i="212"/>
  <c r="I208" i="212"/>
  <c r="I206" i="212"/>
  <c r="I212" i="212"/>
  <c r="I199" i="212"/>
  <c r="K198" i="212"/>
  <c r="S210" i="212"/>
  <c r="V210" i="212" s="1"/>
  <c r="S200" i="212"/>
  <c r="V200" i="212" s="1"/>
  <c r="S217" i="212"/>
  <c r="V217" i="212" s="1"/>
  <c r="S213" i="212"/>
  <c r="V213" i="212" s="1"/>
  <c r="I210" i="212"/>
  <c r="M210" i="212" s="1"/>
  <c r="P210" i="212" s="1"/>
  <c r="S198" i="212"/>
  <c r="V198" i="212" s="1"/>
  <c r="S197" i="212"/>
  <c r="V197" i="212" s="1"/>
  <c r="I214" i="212"/>
  <c r="M214" i="212" s="1"/>
  <c r="P214" i="212" s="1"/>
  <c r="AL61" i="212"/>
  <c r="AL60" i="212"/>
  <c r="AL91" i="212"/>
  <c r="AL90" i="212"/>
  <c r="AL95" i="212"/>
  <c r="O151" i="212"/>
  <c r="G153" i="212"/>
  <c r="P155" i="212"/>
  <c r="AE155" i="212"/>
  <c r="AF168" i="212"/>
  <c r="X168" i="212"/>
  <c r="P168" i="212"/>
  <c r="H168" i="212"/>
  <c r="AH168" i="212"/>
  <c r="Z168" i="212"/>
  <c r="R168" i="212"/>
  <c r="J168" i="212"/>
  <c r="AG168" i="212"/>
  <c r="V168" i="212"/>
  <c r="L168" i="212"/>
  <c r="AE168" i="212"/>
  <c r="U168" i="212"/>
  <c r="K168" i="212"/>
  <c r="AC168" i="212"/>
  <c r="O168" i="212"/>
  <c r="AB168" i="212"/>
  <c r="N168" i="212"/>
  <c r="AA168" i="212"/>
  <c r="M168" i="212"/>
  <c r="Y168" i="212"/>
  <c r="W168" i="212"/>
  <c r="T168" i="212"/>
  <c r="AK168" i="212"/>
  <c r="K203" i="212"/>
  <c r="S206" i="212"/>
  <c r="V206" i="212" s="1"/>
  <c r="N143" i="211"/>
  <c r="V143" i="211"/>
  <c r="H175" i="212"/>
  <c r="H171" i="212"/>
  <c r="H167" i="212"/>
  <c r="H165" i="212"/>
  <c r="H163" i="212"/>
  <c r="H161" i="212"/>
  <c r="H173" i="212"/>
  <c r="H158" i="212"/>
  <c r="P169" i="212"/>
  <c r="P167" i="212"/>
  <c r="P165" i="212"/>
  <c r="P163" i="212"/>
  <c r="P161" i="212"/>
  <c r="P175" i="212"/>
  <c r="P173" i="212"/>
  <c r="X173" i="212"/>
  <c r="X175" i="212"/>
  <c r="X155" i="212"/>
  <c r="X169" i="212"/>
  <c r="X163" i="212"/>
  <c r="AF173" i="212"/>
  <c r="AF175" i="212"/>
  <c r="AF171" i="212"/>
  <c r="AF165" i="212"/>
  <c r="AF161" i="212"/>
  <c r="AF153" i="212"/>
  <c r="AF151" i="212"/>
  <c r="AF158" i="212"/>
  <c r="AF157" i="212"/>
  <c r="AF156" i="212"/>
  <c r="AF155" i="212"/>
  <c r="AL107" i="212"/>
  <c r="AL106" i="212"/>
  <c r="AL111" i="212"/>
  <c r="P151" i="212"/>
  <c r="AH152" i="212"/>
  <c r="Z152" i="212"/>
  <c r="R152" i="212"/>
  <c r="J152" i="212"/>
  <c r="AF152" i="212"/>
  <c r="W152" i="212"/>
  <c r="N152" i="212"/>
  <c r="AE152" i="212"/>
  <c r="V152" i="212"/>
  <c r="M152" i="212"/>
  <c r="AD152" i="212"/>
  <c r="U152" i="212"/>
  <c r="L152" i="212"/>
  <c r="S152" i="212"/>
  <c r="AI152" i="212"/>
  <c r="H153" i="212"/>
  <c r="X153" i="212"/>
  <c r="AD165" i="212"/>
  <c r="X167" i="212"/>
  <c r="G168" i="212"/>
  <c r="G173" i="212"/>
  <c r="AL78" i="212"/>
  <c r="AL94" i="212"/>
  <c r="AL110" i="212"/>
  <c r="AL126" i="212"/>
  <c r="AC151" i="212"/>
  <c r="AC153" i="212"/>
  <c r="AD156" i="212"/>
  <c r="V156" i="212"/>
  <c r="N156" i="212"/>
  <c r="AK156" i="212"/>
  <c r="AB156" i="212"/>
  <c r="S156" i="212"/>
  <c r="J156" i="212"/>
  <c r="AJ156" i="212"/>
  <c r="AA156" i="212"/>
  <c r="R156" i="212"/>
  <c r="I156" i="212"/>
  <c r="Q156" i="212"/>
  <c r="AE156" i="212"/>
  <c r="AH157" i="212"/>
  <c r="Z157" i="212"/>
  <c r="R157" i="212"/>
  <c r="J157" i="212"/>
  <c r="AC157" i="212"/>
  <c r="T157" i="212"/>
  <c r="K157" i="212"/>
  <c r="AK157" i="212"/>
  <c r="AB157" i="212"/>
  <c r="S157" i="212"/>
  <c r="I157" i="212"/>
  <c r="Q157" i="212"/>
  <c r="AE157" i="212"/>
  <c r="AD158" i="212"/>
  <c r="M161" i="212"/>
  <c r="AC161" i="212"/>
  <c r="M171" i="212"/>
  <c r="U173" i="212"/>
  <c r="U169" i="212"/>
  <c r="U167" i="212"/>
  <c r="U165" i="212"/>
  <c r="U163" i="212"/>
  <c r="U161" i="212"/>
  <c r="U155" i="212"/>
  <c r="AC173" i="212"/>
  <c r="AC169" i="212"/>
  <c r="AC171" i="212"/>
  <c r="AC155" i="212"/>
  <c r="AK173" i="212"/>
  <c r="AK167" i="212"/>
  <c r="AK169" i="212"/>
  <c r="AK158" i="212"/>
  <c r="AK155" i="212"/>
  <c r="AL141" i="212"/>
  <c r="AL140" i="212"/>
  <c r="U151" i="212"/>
  <c r="U153" i="212"/>
  <c r="U157" i="212"/>
  <c r="AD163" i="212"/>
  <c r="V174" i="212"/>
  <c r="M151" i="212"/>
  <c r="M153" i="212"/>
  <c r="M155" i="212"/>
  <c r="H156" i="212"/>
  <c r="U156" i="212"/>
  <c r="AG156" i="212"/>
  <c r="H157" i="212"/>
  <c r="V157" i="212"/>
  <c r="AG157" i="212"/>
  <c r="U158" i="212"/>
  <c r="AK165" i="212"/>
  <c r="AJ171" i="212"/>
  <c r="M174" i="212"/>
  <c r="AF172" i="212"/>
  <c r="X172" i="212"/>
  <c r="P172" i="212"/>
  <c r="H172" i="212"/>
  <c r="AH172" i="212"/>
  <c r="Z172" i="212"/>
  <c r="R172" i="212"/>
  <c r="J172" i="212"/>
  <c r="AK172" i="212"/>
  <c r="AA172" i="212"/>
  <c r="O172" i="212"/>
  <c r="AJ172" i="212"/>
  <c r="Y172" i="212"/>
  <c r="N172" i="212"/>
  <c r="AI172" i="212"/>
  <c r="W172" i="212"/>
  <c r="M172" i="212"/>
  <c r="U172" i="212"/>
  <c r="G172" i="212"/>
  <c r="V172" i="212"/>
  <c r="N151" i="212"/>
  <c r="V151" i="212"/>
  <c r="N153" i="212"/>
  <c r="V153" i="212"/>
  <c r="N155" i="212"/>
  <c r="V155" i="212"/>
  <c r="I172" i="212"/>
  <c r="AB172" i="212"/>
  <c r="AJ173" i="212"/>
  <c r="AK175" i="212"/>
  <c r="AJ169" i="212"/>
  <c r="AG174" i="212"/>
  <c r="Y174" i="212"/>
  <c r="Q174" i="212"/>
  <c r="I174" i="212"/>
  <c r="AF174" i="212"/>
  <c r="X174" i="212"/>
  <c r="P174" i="212"/>
  <c r="H174" i="212"/>
  <c r="AH174" i="212"/>
  <c r="Z174" i="212"/>
  <c r="R174" i="212"/>
  <c r="J174" i="212"/>
  <c r="T174" i="212"/>
  <c r="AE174" i="212"/>
  <c r="N158" i="212"/>
  <c r="V158" i="212"/>
  <c r="G174" i="212"/>
  <c r="U174" i="212"/>
  <c r="AI174" i="212"/>
  <c r="N161" i="212"/>
  <c r="V161" i="212"/>
  <c r="N163" i="212"/>
  <c r="V163" i="212"/>
  <c r="N165" i="212"/>
  <c r="V165" i="212"/>
  <c r="N167" i="212"/>
  <c r="V167" i="212"/>
  <c r="AD167" i="212"/>
  <c r="N169" i="212"/>
  <c r="V169" i="212"/>
  <c r="AD169" i="212"/>
  <c r="N171" i="212"/>
  <c r="V171" i="212"/>
  <c r="AD171" i="212"/>
  <c r="N173" i="212"/>
  <c r="V173" i="212"/>
  <c r="AD173" i="212"/>
  <c r="N175" i="212"/>
  <c r="V175" i="212"/>
  <c r="AD175" i="212"/>
  <c r="L169" i="212"/>
  <c r="T169" i="212"/>
  <c r="AB169" i="212"/>
  <c r="L171" i="212"/>
  <c r="T171" i="212"/>
  <c r="AB171" i="212"/>
  <c r="L173" i="212"/>
  <c r="T173" i="212"/>
  <c r="AB173" i="212"/>
  <c r="L175" i="212"/>
  <c r="T175" i="212"/>
  <c r="AB175" i="212"/>
  <c r="AJ175" i="212"/>
  <c r="M175" i="212"/>
  <c r="U175" i="212"/>
  <c r="AC175" i="212"/>
  <c r="J41" i="205"/>
  <c r="M201" i="211" l="1"/>
  <c r="P201" i="211" s="1"/>
  <c r="AQ79" i="211"/>
  <c r="AR79" i="211" s="1"/>
  <c r="AQ123" i="211"/>
  <c r="AR123" i="211" s="1"/>
  <c r="M197" i="211"/>
  <c r="P197" i="211" s="1"/>
  <c r="M205" i="211"/>
  <c r="P205" i="211" s="1"/>
  <c r="AQ115" i="211"/>
  <c r="AR115" i="211" s="1"/>
  <c r="AQ103" i="211"/>
  <c r="AR103" i="211" s="1"/>
  <c r="AQ139" i="211"/>
  <c r="AR139" i="211" s="1"/>
  <c r="AQ109" i="211"/>
  <c r="AR109" i="211" s="1"/>
  <c r="AQ55" i="211"/>
  <c r="AR55" i="211" s="1"/>
  <c r="M208" i="211"/>
  <c r="P208" i="211" s="1"/>
  <c r="M212" i="211"/>
  <c r="P212" i="211" s="1"/>
  <c r="M214" i="211"/>
  <c r="P214" i="211" s="1"/>
  <c r="AQ129" i="211"/>
  <c r="AR129" i="211" s="1"/>
  <c r="AQ29" i="211"/>
  <c r="AR29" i="211" s="1"/>
  <c r="M206" i="211"/>
  <c r="P206" i="211" s="1"/>
  <c r="AQ95" i="211"/>
  <c r="AR95" i="211" s="1"/>
  <c r="AQ31" i="211"/>
  <c r="AR31" i="211" s="1"/>
  <c r="AQ97" i="211"/>
  <c r="AR97" i="211" s="1"/>
  <c r="AQ81" i="211"/>
  <c r="AR81" i="211" s="1"/>
  <c r="AQ19" i="211"/>
  <c r="AR19" i="211" s="1"/>
  <c r="AQ45" i="211"/>
  <c r="AR45" i="211" s="1"/>
  <c r="M219" i="211"/>
  <c r="P219" i="211" s="1"/>
  <c r="M202" i="211"/>
  <c r="P202" i="211" s="1"/>
  <c r="AQ137" i="211"/>
  <c r="AR137" i="211" s="1"/>
  <c r="AM137" i="211"/>
  <c r="AQ21" i="211"/>
  <c r="AR21" i="211" s="1"/>
  <c r="AM21" i="211"/>
  <c r="M221" i="211"/>
  <c r="P221" i="211" s="1"/>
  <c r="M209" i="211"/>
  <c r="P209" i="211" s="1"/>
  <c r="AL173" i="211"/>
  <c r="AN173" i="211" s="1"/>
  <c r="AM91" i="211"/>
  <c r="AQ91" i="211"/>
  <c r="AR91" i="211" s="1"/>
  <c r="AM41" i="211"/>
  <c r="AQ41" i="211"/>
  <c r="AR41" i="211" s="1"/>
  <c r="AQ115" i="212"/>
  <c r="AR115" i="212" s="1"/>
  <c r="AM115" i="212"/>
  <c r="AQ121" i="211"/>
  <c r="AR121" i="211" s="1"/>
  <c r="AM121" i="211"/>
  <c r="AQ83" i="211"/>
  <c r="AR83" i="211" s="1"/>
  <c r="AM83" i="211"/>
  <c r="AQ53" i="212"/>
  <c r="AR53" i="212" s="1"/>
  <c r="AM53" i="212"/>
  <c r="AM47" i="212"/>
  <c r="AQ47" i="212"/>
  <c r="AR47" i="212" s="1"/>
  <c r="AM59" i="212"/>
  <c r="AQ59" i="212"/>
  <c r="AR59" i="212" s="1"/>
  <c r="AM141" i="212"/>
  <c r="AQ141" i="212"/>
  <c r="AR141" i="212" s="1"/>
  <c r="AM13" i="211"/>
  <c r="AQ13" i="211"/>
  <c r="AR13" i="211" s="1"/>
  <c r="AQ89" i="211"/>
  <c r="AR89" i="211" s="1"/>
  <c r="AM89" i="211"/>
  <c r="AL171" i="212"/>
  <c r="AN171" i="212" s="1"/>
  <c r="AM65" i="212"/>
  <c r="AQ65" i="212"/>
  <c r="AR65" i="212" s="1"/>
  <c r="AM67" i="212"/>
  <c r="AQ67" i="212"/>
  <c r="AR67" i="212" s="1"/>
  <c r="AL158" i="212"/>
  <c r="AN158" i="212" s="1"/>
  <c r="AQ101" i="212"/>
  <c r="AR101" i="212" s="1"/>
  <c r="AM101" i="212"/>
  <c r="AL162" i="211"/>
  <c r="AN162" i="211" s="1"/>
  <c r="AQ73" i="211"/>
  <c r="AR73" i="211" s="1"/>
  <c r="AM73" i="211"/>
  <c r="AM27" i="211"/>
  <c r="AQ27" i="211"/>
  <c r="AR27" i="211" s="1"/>
  <c r="AQ51" i="212"/>
  <c r="AR51" i="212" s="1"/>
  <c r="AM51" i="212"/>
  <c r="AM15" i="211"/>
  <c r="AQ15" i="211"/>
  <c r="AR15" i="211" s="1"/>
  <c r="M212" i="212"/>
  <c r="P212" i="212" s="1"/>
  <c r="AL169" i="212"/>
  <c r="AN169" i="212" s="1"/>
  <c r="AM15" i="212"/>
  <c r="AQ15" i="212"/>
  <c r="S202" i="212" s="1"/>
  <c r="V202" i="212" s="1"/>
  <c r="AQ69" i="211"/>
  <c r="AR69" i="211" s="1"/>
  <c r="AM69" i="211"/>
  <c r="AM111" i="212"/>
  <c r="AQ111" i="212"/>
  <c r="AR111" i="212" s="1"/>
  <c r="M203" i="212"/>
  <c r="P203" i="212" s="1"/>
  <c r="M197" i="212"/>
  <c r="P197" i="212" s="1"/>
  <c r="AM11" i="212"/>
  <c r="AQ11" i="212"/>
  <c r="S201" i="212" s="1"/>
  <c r="V201" i="212" s="1"/>
  <c r="AM139" i="212"/>
  <c r="AQ139" i="212"/>
  <c r="AR139" i="212" s="1"/>
  <c r="AM83" i="212"/>
  <c r="AQ83" i="212"/>
  <c r="AR83" i="212" s="1"/>
  <c r="AM123" i="212"/>
  <c r="AQ123" i="212"/>
  <c r="AR123" i="212" s="1"/>
  <c r="AL154" i="212"/>
  <c r="AN154" i="212" s="1"/>
  <c r="AM93" i="212"/>
  <c r="AQ93" i="212"/>
  <c r="AR93" i="212" s="1"/>
  <c r="AL172" i="211"/>
  <c r="AN172" i="211" s="1"/>
  <c r="AM29" i="212"/>
  <c r="AQ29" i="212"/>
  <c r="AR29" i="212" s="1"/>
  <c r="AM109" i="212"/>
  <c r="AQ109" i="212"/>
  <c r="AR109" i="212" s="1"/>
  <c r="AQ127" i="211"/>
  <c r="AR127" i="211" s="1"/>
  <c r="AM127" i="211"/>
  <c r="AM113" i="212"/>
  <c r="AQ113" i="212"/>
  <c r="AR113" i="212" s="1"/>
  <c r="AM59" i="211"/>
  <c r="AQ59" i="211"/>
  <c r="AR59" i="211" s="1"/>
  <c r="AL152" i="212"/>
  <c r="AN152" i="212" s="1"/>
  <c r="AQ41" i="212"/>
  <c r="AR41" i="212" s="1"/>
  <c r="AM41" i="212"/>
  <c r="AQ99" i="211"/>
  <c r="AR99" i="211" s="1"/>
  <c r="AM99" i="211"/>
  <c r="M204" i="211"/>
  <c r="P204" i="211" s="1"/>
  <c r="M207" i="211"/>
  <c r="P207" i="211" s="1"/>
  <c r="AM33" i="212"/>
  <c r="AQ33" i="212"/>
  <c r="AR33" i="212" s="1"/>
  <c r="AQ25" i="211"/>
  <c r="AR25" i="211" s="1"/>
  <c r="AM25" i="211"/>
  <c r="AL167" i="211"/>
  <c r="AN167" i="211" s="1"/>
  <c r="AL153" i="211"/>
  <c r="AN153" i="211" s="1"/>
  <c r="AQ101" i="211"/>
  <c r="AR101" i="211" s="1"/>
  <c r="AM101" i="211"/>
  <c r="AM117" i="211"/>
  <c r="AQ117" i="211"/>
  <c r="AR117" i="211" s="1"/>
  <c r="AM61" i="211"/>
  <c r="AQ61" i="211"/>
  <c r="AR61" i="211" s="1"/>
  <c r="AM111" i="211"/>
  <c r="AQ111" i="211"/>
  <c r="AR111" i="211" s="1"/>
  <c r="AL154" i="211"/>
  <c r="AN154" i="211" s="1"/>
  <c r="AM11" i="211"/>
  <c r="AQ11" i="211"/>
  <c r="AR11" i="211" s="1"/>
  <c r="AL165" i="212"/>
  <c r="AN165" i="212" s="1"/>
  <c r="AM75" i="212"/>
  <c r="AQ75" i="212"/>
  <c r="AR75" i="212" s="1"/>
  <c r="AQ69" i="212"/>
  <c r="AR69" i="212" s="1"/>
  <c r="AM69" i="212"/>
  <c r="AQ35" i="211"/>
  <c r="AR35" i="211" s="1"/>
  <c r="AM35" i="211"/>
  <c r="AL167" i="212"/>
  <c r="AN167" i="212" s="1"/>
  <c r="AL165" i="211"/>
  <c r="AN165" i="211" s="1"/>
  <c r="AM25" i="212"/>
  <c r="AQ25" i="212"/>
  <c r="AR25" i="212" s="1"/>
  <c r="AL143" i="211"/>
  <c r="AL166" i="212"/>
  <c r="AN166" i="212" s="1"/>
  <c r="AQ105" i="211"/>
  <c r="AR105" i="211" s="1"/>
  <c r="AM105" i="211"/>
  <c r="AQ85" i="211"/>
  <c r="AR85" i="211" s="1"/>
  <c r="AM85" i="211"/>
  <c r="M198" i="212"/>
  <c r="P198" i="212" s="1"/>
  <c r="AL157" i="212"/>
  <c r="AN157" i="212" s="1"/>
  <c r="AL160" i="211"/>
  <c r="AN160" i="211" s="1"/>
  <c r="AL172" i="212"/>
  <c r="AN172" i="212" s="1"/>
  <c r="M204" i="212"/>
  <c r="P204" i="212" s="1"/>
  <c r="AL175" i="212"/>
  <c r="AN175" i="212" s="1"/>
  <c r="AM129" i="212"/>
  <c r="AQ129" i="212"/>
  <c r="AR129" i="212" s="1"/>
  <c r="M217" i="211"/>
  <c r="P217" i="211" s="1"/>
  <c r="AM87" i="211"/>
  <c r="AQ87" i="211"/>
  <c r="AR87" i="211" s="1"/>
  <c r="M216" i="212"/>
  <c r="P216" i="212" s="1"/>
  <c r="AL164" i="211"/>
  <c r="AN164" i="211" s="1"/>
  <c r="AL166" i="211"/>
  <c r="AN166" i="211" s="1"/>
  <c r="M206" i="212"/>
  <c r="P206" i="212" s="1"/>
  <c r="M213" i="212"/>
  <c r="P213" i="212" s="1"/>
  <c r="AL174" i="212"/>
  <c r="AN174" i="212" s="1"/>
  <c r="AL161" i="212"/>
  <c r="AN161" i="212" s="1"/>
  <c r="AM79" i="212"/>
  <c r="AQ79" i="212"/>
  <c r="AR79" i="212" s="1"/>
  <c r="AQ39" i="212"/>
  <c r="AR39" i="212" s="1"/>
  <c r="AM39" i="212"/>
  <c r="AQ105" i="212"/>
  <c r="AR105" i="212" s="1"/>
  <c r="AM105" i="212"/>
  <c r="AL159" i="212"/>
  <c r="AN159" i="212" s="1"/>
  <c r="AM97" i="212"/>
  <c r="AQ97" i="212"/>
  <c r="AR97" i="212" s="1"/>
  <c r="AM119" i="211"/>
  <c r="AQ119" i="211"/>
  <c r="AR119" i="211" s="1"/>
  <c r="AQ47" i="211"/>
  <c r="AR47" i="211" s="1"/>
  <c r="AM47" i="211"/>
  <c r="AL168" i="211"/>
  <c r="AN168" i="211" s="1"/>
  <c r="M200" i="211"/>
  <c r="P200" i="211" s="1"/>
  <c r="AM81" i="212"/>
  <c r="AQ81" i="212"/>
  <c r="AR81" i="212" s="1"/>
  <c r="AM71" i="211"/>
  <c r="AQ71" i="211"/>
  <c r="AR71" i="211" s="1"/>
  <c r="AL169" i="211"/>
  <c r="AN169" i="211" s="1"/>
  <c r="AL155" i="211"/>
  <c r="AN155" i="211" s="1"/>
  <c r="AQ37" i="212"/>
  <c r="AR37" i="212" s="1"/>
  <c r="AM37" i="212"/>
  <c r="AM131" i="211"/>
  <c r="AQ131" i="211"/>
  <c r="AR131" i="211" s="1"/>
  <c r="AM49" i="211"/>
  <c r="AQ49" i="211"/>
  <c r="AR49" i="211" s="1"/>
  <c r="AQ117" i="212"/>
  <c r="AR117" i="212" s="1"/>
  <c r="AM117" i="212"/>
  <c r="AQ141" i="211"/>
  <c r="AR141" i="211" s="1"/>
  <c r="AM141" i="211"/>
  <c r="AQ85" i="212"/>
  <c r="AR85" i="212" s="1"/>
  <c r="AM85" i="212"/>
  <c r="AQ27" i="212"/>
  <c r="AR27" i="212" s="1"/>
  <c r="AM27" i="212"/>
  <c r="AQ57" i="212"/>
  <c r="AR57" i="212" s="1"/>
  <c r="AM57" i="212"/>
  <c r="AL174" i="211"/>
  <c r="AN174" i="211" s="1"/>
  <c r="AM13" i="212"/>
  <c r="AQ13" i="212"/>
  <c r="AL151" i="211"/>
  <c r="AN151" i="211" s="1"/>
  <c r="AQ121" i="212"/>
  <c r="AR121" i="212" s="1"/>
  <c r="AM121" i="212"/>
  <c r="AL155" i="212"/>
  <c r="AN155" i="212" s="1"/>
  <c r="AM93" i="211"/>
  <c r="AQ93" i="211"/>
  <c r="AR93" i="211" s="1"/>
  <c r="AM63" i="211"/>
  <c r="AQ63" i="211"/>
  <c r="AR63" i="211" s="1"/>
  <c r="AM77" i="211"/>
  <c r="AQ77" i="211"/>
  <c r="AR77" i="211" s="1"/>
  <c r="AL156" i="212"/>
  <c r="AN156" i="212" s="1"/>
  <c r="AQ119" i="212"/>
  <c r="AR119" i="212" s="1"/>
  <c r="AM119" i="212"/>
  <c r="AM43" i="211"/>
  <c r="AQ43" i="211"/>
  <c r="AR43" i="211" s="1"/>
  <c r="M199" i="211"/>
  <c r="P199" i="211" s="1"/>
  <c r="AM45" i="212"/>
  <c r="AQ45" i="212"/>
  <c r="AR45" i="212" s="1"/>
  <c r="AM95" i="212"/>
  <c r="AQ95" i="212"/>
  <c r="AR95" i="212" s="1"/>
  <c r="AM43" i="212"/>
  <c r="AQ43" i="212"/>
  <c r="AR43" i="212" s="1"/>
  <c r="AQ21" i="212"/>
  <c r="AR21" i="212" s="1"/>
  <c r="AM21" i="212"/>
  <c r="M199" i="212"/>
  <c r="P199" i="212" s="1"/>
  <c r="AL164" i="212"/>
  <c r="AN164" i="212" s="1"/>
  <c r="AM125" i="212"/>
  <c r="AQ125" i="212"/>
  <c r="AR125" i="212" s="1"/>
  <c r="AL163" i="211"/>
  <c r="AN163" i="211" s="1"/>
  <c r="AQ51" i="211"/>
  <c r="AR51" i="211" s="1"/>
  <c r="AM51" i="211"/>
  <c r="AM125" i="211"/>
  <c r="AQ125" i="211"/>
  <c r="AR125" i="211" s="1"/>
  <c r="M203" i="211"/>
  <c r="P203" i="211" s="1"/>
  <c r="AM65" i="211"/>
  <c r="AQ65" i="211"/>
  <c r="AR65" i="211" s="1"/>
  <c r="AL161" i="211"/>
  <c r="AN161" i="211" s="1"/>
  <c r="AL171" i="211"/>
  <c r="AN171" i="211" s="1"/>
  <c r="AQ91" i="212"/>
  <c r="AR91" i="212" s="1"/>
  <c r="AM91" i="212"/>
  <c r="M215" i="212"/>
  <c r="P215" i="212" s="1"/>
  <c r="AL157" i="211"/>
  <c r="AN157" i="211" s="1"/>
  <c r="AM135" i="211"/>
  <c r="AQ135" i="211"/>
  <c r="AR135" i="211" s="1"/>
  <c r="AQ133" i="211"/>
  <c r="AR133" i="211" s="1"/>
  <c r="AM133" i="211"/>
  <c r="AM75" i="211"/>
  <c r="AQ75" i="211"/>
  <c r="AR75" i="211" s="1"/>
  <c r="AQ37" i="211"/>
  <c r="AR37" i="211" s="1"/>
  <c r="AM37" i="211"/>
  <c r="AM31" i="212"/>
  <c r="AQ31" i="212"/>
  <c r="AR31" i="212" s="1"/>
  <c r="M207" i="212"/>
  <c r="P207" i="212" s="1"/>
  <c r="AL173" i="212"/>
  <c r="AN173" i="212" s="1"/>
  <c r="AM61" i="212"/>
  <c r="AQ61" i="212"/>
  <c r="AR61" i="212" s="1"/>
  <c r="M208" i="212"/>
  <c r="P208" i="212" s="1"/>
  <c r="M220" i="212"/>
  <c r="P220" i="212" s="1"/>
  <c r="AL143" i="212"/>
  <c r="AM77" i="212"/>
  <c r="AQ77" i="212"/>
  <c r="AR77" i="212" s="1"/>
  <c r="AQ87" i="212"/>
  <c r="AR87" i="212" s="1"/>
  <c r="AM87" i="212"/>
  <c r="AL168" i="212"/>
  <c r="AN168" i="212" s="1"/>
  <c r="AM107" i="212"/>
  <c r="AQ107" i="212"/>
  <c r="AR107" i="212" s="1"/>
  <c r="AL153" i="212"/>
  <c r="AN153" i="212" s="1"/>
  <c r="M201" i="212"/>
  <c r="P201" i="212" s="1"/>
  <c r="M217" i="212"/>
  <c r="P217" i="212" s="1"/>
  <c r="AL163" i="212"/>
  <c r="AN163" i="212" s="1"/>
  <c r="AQ135" i="212"/>
  <c r="AR135" i="212" s="1"/>
  <c r="AM135" i="212"/>
  <c r="AL159" i="211"/>
  <c r="AN159" i="211" s="1"/>
  <c r="AL162" i="212"/>
  <c r="AN162" i="212" s="1"/>
  <c r="AM113" i="211"/>
  <c r="AQ113" i="211"/>
  <c r="AR113" i="211" s="1"/>
  <c r="AQ23" i="212"/>
  <c r="AR23" i="212" s="1"/>
  <c r="AM23" i="212"/>
  <c r="AM57" i="211"/>
  <c r="AQ57" i="211"/>
  <c r="AR57" i="211" s="1"/>
  <c r="AL170" i="212"/>
  <c r="AN170" i="212" s="1"/>
  <c r="M210" i="211"/>
  <c r="P210" i="211" s="1"/>
  <c r="M198" i="211"/>
  <c r="P198" i="211" s="1"/>
  <c r="M216" i="211"/>
  <c r="P216" i="211" s="1"/>
  <c r="M211" i="211"/>
  <c r="P211" i="211" s="1"/>
  <c r="AL151" i="212"/>
  <c r="AN151" i="212" s="1"/>
  <c r="AM23" i="211"/>
  <c r="AQ23" i="211"/>
  <c r="AR23" i="211" s="1"/>
  <c r="AM107" i="211"/>
  <c r="AQ107" i="211"/>
  <c r="AR107" i="211" s="1"/>
  <c r="AQ71" i="212"/>
  <c r="AR71" i="212" s="1"/>
  <c r="AM71" i="212"/>
  <c r="AL152" i="211"/>
  <c r="AN152" i="211" s="1"/>
  <c r="AQ33" i="211"/>
  <c r="AR33" i="211" s="1"/>
  <c r="AM33" i="211"/>
  <c r="AQ17" i="211"/>
  <c r="AR17" i="211" s="1"/>
  <c r="AM17" i="211"/>
  <c r="AL175" i="211"/>
  <c r="AN175" i="211" s="1"/>
  <c r="AN176" i="212" l="1"/>
  <c r="G148" i="212" s="1"/>
  <c r="Y148" i="212" s="1"/>
  <c r="AM148" i="212" s="1"/>
  <c r="AN176" i="211"/>
  <c r="G148" i="211" s="1"/>
  <c r="Y148" i="211" s="1"/>
  <c r="AM148" i="2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4" authorId="0" shapeId="0" xr:uid="{01B98947-299E-4CF0-BBB2-643C21D21CDE}">
      <text>
        <r>
          <rPr>
            <b/>
            <sz val="9"/>
            <color indexed="81"/>
            <rFont val="MS P ゴシック"/>
            <family val="3"/>
            <charset val="128"/>
          </rPr>
          <t>当該月の月始め日を入力してください。（例：4/1と入力すると2019/4/1と表記され、月の日数も計算されます。）</t>
        </r>
        <r>
          <rPr>
            <sz val="9"/>
            <color indexed="81"/>
            <rFont val="MS P ゴシック"/>
            <family val="3"/>
            <charset val="128"/>
          </rPr>
          <t xml:space="preserve">
</t>
        </r>
      </text>
    </comment>
    <comment ref="E4" authorId="0" shapeId="0" xr:uid="{0B755140-6C24-4E4B-BE1B-CEF41B902772}">
      <text>
        <r>
          <rPr>
            <b/>
            <sz val="9"/>
            <color indexed="81"/>
            <rFont val="MS P ゴシック"/>
            <family val="3"/>
            <charset val="128"/>
          </rPr>
          <t>施設が設定した勤務形態、時間数が表示されます。</t>
        </r>
      </text>
    </comment>
    <comment ref="G9" authorId="0" shapeId="0" xr:uid="{F56D173E-58B1-4796-9C45-41EED06C6AC1}">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xr:uid="{A1929456-7BDA-4E95-9B74-61D2D5347D5A}">
      <text>
        <r>
          <rPr>
            <b/>
            <sz val="9"/>
            <color indexed="81"/>
            <rFont val="MS P ゴシック"/>
            <family val="3"/>
            <charset val="128"/>
          </rPr>
          <t>施設が設定した勤務形態を選択入力すると、下段に設定した時間数が表示されます。</t>
        </r>
      </text>
    </comment>
    <comment ref="AL10" authorId="0" shapeId="0" xr:uid="{92250A73-4029-45A7-9264-8183409DD4E2}">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xr:uid="{81563FA1-E882-4934-94DD-1A9EEB169A1B}">
      <text>
        <r>
          <rPr>
            <b/>
            <sz val="9"/>
            <color indexed="81"/>
            <rFont val="MS P ゴシック"/>
            <family val="3"/>
            <charset val="128"/>
          </rPr>
          <t>４週の時間数の合計が表示されます。</t>
        </r>
      </text>
    </comment>
    <comment ref="AP11" authorId="0" shapeId="0" xr:uid="{0014DACA-10BC-48A6-9562-2504137305F3}">
      <text>
        <r>
          <rPr>
            <b/>
            <sz val="9"/>
            <color indexed="81"/>
            <rFont val="MS P ゴシック"/>
            <family val="3"/>
            <charset val="128"/>
          </rPr>
          <t>常勤Ａ又はＢの場合は、「1.0」と表示されます。</t>
        </r>
      </text>
    </comment>
    <comment ref="AQ11" authorId="0" shapeId="0" xr:uid="{3B8B35EA-1252-40F9-933A-CD1FA6573338}">
      <text>
        <r>
          <rPr>
            <b/>
            <sz val="9"/>
            <color indexed="81"/>
            <rFont val="MS P ゴシック"/>
            <family val="3"/>
            <charset val="128"/>
          </rPr>
          <t>常勤・非常勤に関わらず、勤務時間数（実労働時間数）が表示されます。</t>
        </r>
      </text>
    </comment>
    <comment ref="AR11" authorId="0" shapeId="0" xr:uid="{D6601F6C-F3B3-4C5A-9E38-DDB37086B6AA}">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xr:uid="{77525C88-8535-4C5B-B7B6-5B3F61E3A5B6}">
      <text>
        <r>
          <rPr>
            <b/>
            <sz val="9"/>
            <color indexed="81"/>
            <rFont val="MS P ゴシック"/>
            <family val="3"/>
            <charset val="128"/>
          </rPr>
          <t>このセルのタブをクリックすると、勤務形態ＡＢＣＤが表示されるので選択入力してください。</t>
        </r>
      </text>
    </comment>
    <comment ref="C14" authorId="0" shapeId="0" xr:uid="{3A80FCAF-9DE0-4D6A-B472-A8C1FE89BAE5}">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xr:uid="{0785CEE9-C36B-4C8A-9B22-8B2B976C17AA}">
      <text>
        <r>
          <rPr>
            <b/>
            <sz val="9"/>
            <color indexed="81"/>
            <rFont val="MS P ゴシック"/>
            <family val="3"/>
            <charset val="128"/>
          </rPr>
          <t>34）～64）行までは非表示にしています。</t>
        </r>
      </text>
    </comment>
    <comment ref="B140" authorId="0" shapeId="0" xr:uid="{4A8426FF-AE15-4B09-B13C-D96C0C45E646}">
      <text>
        <r>
          <rPr>
            <b/>
            <sz val="9"/>
            <color indexed="81"/>
            <rFont val="MS P ゴシック"/>
            <family val="3"/>
            <charset val="128"/>
          </rPr>
          <t>65）以上作成する場合は、139行目と140行目の間に行の挿入をして、必要な行数を確保してください。</t>
        </r>
      </text>
    </comment>
    <comment ref="G142" authorId="0" shapeId="0" xr:uid="{32428AB9-731E-4821-BC97-02AEE7F2914D}">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xr:uid="{EB80E050-83B9-4EC7-AE78-4CD4C42BE3D1}">
      <text>
        <r>
          <rPr>
            <b/>
            <sz val="9"/>
            <color indexed="81"/>
            <rFont val="MS P ゴシック"/>
            <family val="3"/>
            <charset val="128"/>
          </rPr>
          <t>夜勤配置加算算定の場合に数値を入力してください。</t>
        </r>
      </text>
    </comment>
    <comment ref="AM148" authorId="0" shapeId="0" xr:uid="{33127BB5-5BE5-4208-9843-9673323D6382}">
      <text>
        <r>
          <rPr>
            <b/>
            <sz val="9"/>
            <color indexed="81"/>
            <rFont val="MS P ゴシック"/>
            <family val="3"/>
            <charset val="128"/>
          </rPr>
          <t>１日平均夜勤職員数が、必要な夜勤職員数を上回っていれば”OK”と表示されます。</t>
        </r>
      </text>
    </comment>
    <comment ref="G151" authorId="0" shapeId="0" xr:uid="{81EB9402-05F8-45CE-BFA0-06424125D102}">
      <text>
        <r>
          <rPr>
            <b/>
            <sz val="9"/>
            <color indexed="81"/>
            <rFont val="MS P ゴシック"/>
            <family val="3"/>
            <charset val="128"/>
          </rPr>
          <t>勤務形態一覧から左記勤務形態の回数が集計されます。各列・各行も同じ。</t>
        </r>
      </text>
    </comment>
    <comment ref="AM151" authorId="0" shapeId="0" xr:uid="{D5990F31-81E9-4A58-97F7-536C85A7988F}">
      <text>
        <r>
          <rPr>
            <b/>
            <sz val="9"/>
            <color indexed="81"/>
            <rFont val="MS P ゴシック"/>
            <family val="3"/>
            <charset val="128"/>
          </rPr>
          <t>勤務形態ごとの１月間の勤務時間が集計されます。</t>
        </r>
      </text>
    </comment>
    <comment ref="C192" authorId="0" shapeId="0" xr:uid="{232528F6-BA2F-4691-8D5D-D8B64B267748}">
      <text>
        <r>
          <rPr>
            <b/>
            <sz val="9"/>
            <color indexed="81"/>
            <rFont val="MS P ゴシック"/>
            <family val="3"/>
            <charset val="128"/>
          </rPr>
          <t>法人（施設）が定める常勤の従業者が勤務すべき時間数を入力してください。</t>
        </r>
      </text>
    </comment>
    <comment ref="Z192" authorId="0" shapeId="0" xr:uid="{AEB21EF7-33AA-4FE0-A9F5-C01F30B11F6A}">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xr:uid="{54009CD0-C18B-450C-9A6C-5ED97568E84B}">
      <text>
        <r>
          <rPr>
            <b/>
            <sz val="9"/>
            <color indexed="81"/>
            <rFont val="MS P ゴシック"/>
            <family val="3"/>
            <charset val="128"/>
          </rPr>
          <t>施設が設定した職種を入力してください。
この欄に入力すると勤務形態一覧で選択入力できます。</t>
        </r>
      </text>
    </comment>
    <comment ref="I196" authorId="0" shapeId="0" xr:uid="{AF5FD1C9-C354-4BE7-B454-1CFE8EC2F922}">
      <text>
        <r>
          <rPr>
            <b/>
            <sz val="9"/>
            <color indexed="81"/>
            <rFont val="MS P ゴシック"/>
            <family val="3"/>
            <charset val="128"/>
          </rPr>
          <t>勤務形態一覧の①ＡＢの合計数値が表示されます。</t>
        </r>
      </text>
    </comment>
    <comment ref="K196" authorId="0" shapeId="0" xr:uid="{538DAED3-88E2-40DF-ADA0-59298D700F74}">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xr:uid="{7C1908DF-2CFA-4A4C-A128-2A1AA9B13583}">
      <text>
        <r>
          <rPr>
            <b/>
            <sz val="9"/>
            <color indexed="81"/>
            <rFont val="MS P ゴシック"/>
            <family val="3"/>
            <charset val="128"/>
          </rPr>
          <t>①ＡＢと③ＣＤの常勤換算数が表示されます。</t>
        </r>
      </text>
    </comment>
    <comment ref="S196" authorId="0" shapeId="0" xr:uid="{FDE26F6E-7852-49FC-88BA-570E08198416}">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xr:uid="{1FF006BA-0256-4259-BBD0-BE3F4025172C}">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xr:uid="{BB908F62-1A65-4D1B-82CB-B4F3CB004999}">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xr:uid="{E288ADC1-6D3B-4716-8225-C6E075BEB76B}">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sharedStrings.xml><?xml version="1.0" encoding="utf-8"?>
<sst xmlns="http://schemas.openxmlformats.org/spreadsheetml/2006/main" count="4147" uniqueCount="1495">
  <si>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</si>
  <si>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</si>
  <si>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</si>
  <si>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</si>
  <si>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</si>
  <si>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</si>
  <si>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</si>
  <si>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</si>
  <si>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</si>
  <si>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</si>
  <si>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</si>
  <si>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</si>
  <si>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</si>
  <si>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</si>
  <si>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</si>
  <si>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</si>
  <si>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</si>
  <si>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</si>
  <si>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</si>
  <si>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</si>
  <si>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</si>
  <si>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</si>
  <si>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</si>
  <si>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</si>
  <si>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</si>
  <si>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</si>
  <si>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</si>
  <si>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</si>
  <si>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</si>
  <si>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</si>
  <si>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</si>
  <si>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</si>
  <si>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</si>
  <si>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</si>
  <si>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</si>
  <si>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</si>
  <si>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</si>
  <si>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</si>
  <si>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</si>
  <si>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</si>
  <si>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</si>
  <si>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</si>
  <si>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</si>
  <si>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</si>
  <si>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</si>
  <si>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</si>
  <si>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</si>
  <si>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</si>
  <si>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</si>
  <si>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</si>
  <si>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</si>
  <si>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</si>
  <si>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</si>
  <si>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</si>
  <si>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</si>
  <si>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事業所番号</t>
    <rPh sb="0" eb="3">
      <t>ジギョウショ</t>
    </rPh>
    <rPh sb="3" eb="5">
      <t>バンゴウ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</si>
  <si>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</si>
  <si>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</si>
  <si>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</si>
  <si>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</si>
  <si>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</si>
  <si>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</si>
  <si>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</si>
  <si>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</si>
  <si>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人</t>
  </si>
  <si>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</si>
  <si>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</si>
  <si>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</si>
  <si>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</si>
  <si>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</si>
  <si>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</si>
  <si>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</si>
  <si>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</si>
  <si>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</si>
  <si>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</si>
  <si>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</si>
  <si>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</si>
  <si>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</si>
  <si>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</si>
  <si>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</si>
  <si>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</si>
  <si>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</si>
  <si>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</si>
  <si>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</si>
  <si>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</si>
  <si>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</si>
  <si>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</si>
  <si>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</si>
  <si>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</si>
  <si>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</si>
  <si>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</si>
  <si>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</si>
  <si>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</si>
  <si>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</si>
  <si>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</si>
  <si>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看護職員の状況</t>
    <rPh sb="0" eb="2">
      <t>カンゴ</t>
    </rPh>
    <rPh sb="2" eb="4">
      <t>ショクイン</t>
    </rPh>
    <rPh sb="5" eb="7">
      <t>ジョウキョウ</t>
    </rPh>
    <phoneticPr fontId="3"/>
  </si>
  <si>
    <t>　准看護師</t>
    <rPh sb="1" eb="2">
      <t>ジュン</t>
    </rPh>
    <phoneticPr fontId="3"/>
  </si>
  <si>
    <t>人</t>
    <rPh sb="0" eb="1">
      <t>ニン</t>
    </rPh>
    <phoneticPr fontId="3"/>
  </si>
  <si>
    <t>職員の欠員による減算の状況</t>
  </si>
  <si>
    <t>ユニットケア体制</t>
    <rPh sb="6" eb="8">
      <t>タイセイ</t>
    </rPh>
    <phoneticPr fontId="3"/>
  </si>
  <si>
    <t>常勤専従医師配置</t>
  </si>
  <si>
    <t>精神科医師定期的療養指導</t>
  </si>
  <si>
    <t>障害者生活支援体制</t>
  </si>
  <si>
    <t>　常勤換算</t>
    <rPh sb="3" eb="5">
      <t>カンサン</t>
    </rPh>
    <phoneticPr fontId="3"/>
  </si>
  <si>
    <t>看護体制加算に係る届出書</t>
    <rPh sb="0" eb="2">
      <t>カンゴ</t>
    </rPh>
    <rPh sb="2" eb="4">
      <t>タイセイ</t>
    </rPh>
    <rPh sb="4" eb="6">
      <t>カサン</t>
    </rPh>
    <rPh sb="7" eb="8">
      <t>カカ</t>
    </rPh>
    <rPh sb="9" eb="12">
      <t>トドケデショ</t>
    </rPh>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</si>
  <si>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</si>
  <si>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</si>
  <si>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</si>
  <si>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</si>
  <si>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　保 健 師</t>
    <rPh sb="1" eb="2">
      <t>タモツ</t>
    </rPh>
    <rPh sb="3" eb="4">
      <t>ケン</t>
    </rPh>
    <rPh sb="5" eb="6">
      <t>シ</t>
    </rPh>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</si>
  <si>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</si>
  <si>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</si>
  <si>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事業所名</t>
    <rPh sb="0" eb="3">
      <t>ジギョウショ</t>
    </rPh>
    <rPh sb="3" eb="4">
      <t>メイ</t>
    </rPh>
    <phoneticPr fontId="3"/>
  </si>
  <si>
    <t>2　異 動 区 分</t>
    <rPh sb="2" eb="3">
      <t>イ</t>
    </rPh>
    <rPh sb="4" eb="5">
      <t>ドウ</t>
    </rPh>
    <rPh sb="6" eb="7">
      <t>ク</t>
    </rPh>
    <rPh sb="8" eb="9">
      <t>ブン</t>
    </rPh>
    <phoneticPr fontId="3"/>
  </si>
  <si>
    <t>有・無</t>
    <rPh sb="0" eb="1">
      <t>ウ</t>
    </rPh>
    <rPh sb="2" eb="3">
      <t>ム</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</si>
  <si>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</si>
  <si>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</si>
  <si>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</si>
  <si>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</si>
  <si>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</si>
  <si>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</si>
  <si>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</si>
  <si>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</si>
  <si>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</si>
  <si>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</si>
  <si>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</si>
  <si>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</si>
  <si>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①に占める②の割合が７０％以上</t>
    <rPh sb="2" eb="3">
      <t>シ</t>
    </rPh>
    <rPh sb="7" eb="8">
      <t>ワリ</t>
    </rPh>
    <rPh sb="8" eb="9">
      <t>ゴウ</t>
    </rPh>
    <rPh sb="13" eb="15">
      <t>イジョウ</t>
    </rPh>
    <phoneticPr fontId="3"/>
  </si>
  <si>
    <t>①に占める③の割合が６５％以上</t>
    <rPh sb="2" eb="3">
      <t>シ</t>
    </rPh>
    <rPh sb="7" eb="8">
      <t>ワリ</t>
    </rPh>
    <rPh sb="8" eb="9">
      <t>ゴウ</t>
    </rPh>
    <rPh sb="13" eb="15">
      <t>イジョウ</t>
    </rPh>
    <phoneticPr fontId="3"/>
  </si>
  <si>
    <t>入所者総数</t>
    <rPh sb="0" eb="2">
      <t>ニュウショ</t>
    </rPh>
    <rPh sb="2" eb="3">
      <t>シャ</t>
    </rPh>
    <rPh sb="3" eb="5">
      <t>ソウスウ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</si>
  <si>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</si>
  <si>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</si>
  <si>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</si>
  <si>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</si>
  <si>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</si>
  <si>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</si>
  <si>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</si>
  <si>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</si>
  <si>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</si>
  <si>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</si>
  <si>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②</t>
    <phoneticPr fontId="3"/>
  </si>
  <si>
    <t>→</t>
    <phoneticPr fontId="3"/>
  </si>
  <si>
    <t>①</t>
    <phoneticPr fontId="3"/>
  </si>
  <si>
    <t>　常勤</t>
    <phoneticPr fontId="3"/>
  </si>
  <si>
    <t>　24時間常時連絡できる体制を整備している。</t>
    <phoneticPr fontId="3"/>
  </si>
  <si>
    <t>事 業 所 名</t>
    <phoneticPr fontId="3"/>
  </si>
  <si>
    <t>届 出 項 目</t>
    <phoneticPr fontId="3"/>
  </si>
  <si>
    <t>　看 護 師</t>
    <phoneticPr fontId="3"/>
  </si>
  <si>
    <t>③</t>
    <phoneticPr fontId="3"/>
  </si>
  <si>
    <t>1　事 業 所 名</t>
    <phoneticPr fontId="3"/>
  </si>
  <si>
    <t>④</t>
    <phoneticPr fontId="3"/>
  </si>
  <si>
    <t>⑤</t>
    <phoneticPr fontId="3"/>
  </si>
  <si>
    <t>生活機能向上連携加算</t>
    <rPh sb="0" eb="2">
      <t>セイカツ</t>
    </rPh>
    <rPh sb="2" eb="4">
      <t>キノウ</t>
    </rPh>
    <rPh sb="4" eb="6">
      <t>コウジョウ</t>
    </rPh>
    <rPh sb="6" eb="8">
      <t>レンケイ</t>
    </rPh>
    <rPh sb="8" eb="10">
      <t>カサン</t>
    </rPh>
    <phoneticPr fontId="3"/>
  </si>
  <si>
    <t>　①　24時間常時連絡できる体制を整備している。</t>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</si>
  <si>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</si>
  <si>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</si>
  <si>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</si>
  <si>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</si>
  <si>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</si>
  <si>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</si>
  <si>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</si>
  <si>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</si>
  <si>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</si>
  <si>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</si>
  <si>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</si>
  <si>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</si>
  <si>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</si>
  <si>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名　称</t>
    <rPh sb="0" eb="1">
      <t>ナ</t>
    </rPh>
    <rPh sb="2" eb="3">
      <t>ショウ</t>
    </rPh>
    <phoneticPr fontId="3"/>
  </si>
  <si>
    <t>用　途</t>
    <rPh sb="0" eb="1">
      <t>ヨウ</t>
    </rPh>
    <rPh sb="2" eb="3">
      <t>ト</t>
    </rPh>
    <phoneticPr fontId="3"/>
  </si>
  <si>
    <t>認知症専門ケア加算</t>
  </si>
  <si>
    <t>① 入所（利用）者数</t>
    <rPh sb="2" eb="4">
      <t>ニュウショ</t>
    </rPh>
    <rPh sb="5" eb="7">
      <t>リヨウ</t>
    </rPh>
    <rPh sb="8" eb="9">
      <t>シャ</t>
    </rPh>
    <rPh sb="9" eb="10">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</si>
  <si>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</si>
  <si>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</si>
  <si>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</si>
  <si>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　</t>
    <phoneticPr fontId="3"/>
  </si>
  <si>
    <t>製造事業者</t>
    <rPh sb="0" eb="2">
      <t>セイゾウ</t>
    </rPh>
    <rPh sb="2" eb="5">
      <t>ジギョウシャ</t>
    </rPh>
    <phoneticPr fontId="3"/>
  </si>
  <si>
    <t>⑤ 導入機器の継続的な使用（９週間以上）</t>
    <rPh sb="7" eb="9">
      <t>ケイゾク</t>
    </rPh>
    <rPh sb="9" eb="10">
      <t>テキ</t>
    </rPh>
    <rPh sb="11" eb="13">
      <t>シヨウ</t>
    </rPh>
    <rPh sb="15" eb="17">
      <t>シュウカン</t>
    </rPh>
    <rPh sb="17" eb="19">
      <t>イジョウ</t>
    </rPh>
    <phoneticPr fontId="3"/>
  </si>
  <si>
    <t>夜間勤務条件基準</t>
    <rPh sb="0" eb="2">
      <t>ヤカン</t>
    </rPh>
    <rPh sb="2" eb="4">
      <t>キンム</t>
    </rPh>
    <rPh sb="4" eb="6">
      <t>ジョウケン</t>
    </rPh>
    <rPh sb="6" eb="8">
      <t>キジュン</t>
    </rPh>
    <phoneticPr fontId="3"/>
  </si>
  <si>
    <t>日常生活継続支援加算</t>
  </si>
  <si>
    <t>看護体制加算Ⅰ</t>
  </si>
  <si>
    <t>看護体制加算Ⅱ</t>
  </si>
  <si>
    <t>夜勤職員配置加算</t>
    <rPh sb="0" eb="2">
      <t>ヤキン</t>
    </rPh>
    <rPh sb="2" eb="4">
      <t>ショクイン</t>
    </rPh>
    <rPh sb="4" eb="6">
      <t>ハイチ</t>
    </rPh>
    <rPh sb="6" eb="7">
      <t>カ</t>
    </rPh>
    <rPh sb="7" eb="8">
      <t>サン</t>
    </rPh>
    <phoneticPr fontId="3"/>
  </si>
  <si>
    <t>準ユニットケア体制</t>
  </si>
  <si>
    <t>身体拘束廃止取組の有無</t>
    <rPh sb="0" eb="2">
      <t>シンタイ</t>
    </rPh>
    <rPh sb="2" eb="4">
      <t>コウソク</t>
    </rPh>
    <rPh sb="4" eb="6">
      <t>ハイシ</t>
    </rPh>
    <rPh sb="6" eb="8">
      <t>トリクミ</t>
    </rPh>
    <rPh sb="9" eb="11">
      <t>ウム</t>
    </rPh>
    <phoneticPr fontId="3"/>
  </si>
  <si>
    <t>療養食加算</t>
    <rPh sb="0" eb="2">
      <t>リョウヨウ</t>
    </rPh>
    <rPh sb="2" eb="3">
      <t>ショク</t>
    </rPh>
    <rPh sb="3" eb="4">
      <t>カ</t>
    </rPh>
    <rPh sb="4" eb="5">
      <t>サン</t>
    </rPh>
    <phoneticPr fontId="3"/>
  </si>
  <si>
    <t>配置医師緊急時対応加算</t>
    <rPh sb="0" eb="2">
      <t>ハイチ</t>
    </rPh>
    <rPh sb="2" eb="4">
      <t>イシ</t>
    </rPh>
    <rPh sb="4" eb="7">
      <t>キンキュウジ</t>
    </rPh>
    <rPh sb="7" eb="9">
      <t>タイオウ</t>
    </rPh>
    <rPh sb="9" eb="11">
      <t>カサン</t>
    </rPh>
    <phoneticPr fontId="3"/>
  </si>
  <si>
    <t>看取り介護体制</t>
  </si>
  <si>
    <t>在宅・入所相互利用体制</t>
  </si>
  <si>
    <t>褥瘡マネジメント加算</t>
    <rPh sb="0" eb="2">
      <t>ジョクソウ</t>
    </rPh>
    <rPh sb="8" eb="10">
      <t>カサン</t>
    </rPh>
    <phoneticPr fontId="3"/>
  </si>
  <si>
    <t>サービス提供体制強化加算</t>
    <rPh sb="4" eb="6">
      <t>テイキョウ</t>
    </rPh>
    <rPh sb="6" eb="8">
      <t>タイセイ</t>
    </rPh>
    <rPh sb="8" eb="10">
      <t>キョウカ</t>
    </rPh>
    <rPh sb="10" eb="11">
      <t>カ</t>
    </rPh>
    <rPh sb="11" eb="12">
      <t>サン</t>
    </rPh>
    <phoneticPr fontId="3"/>
  </si>
  <si>
    <t>褥瘡マネジメントに関する届出書</t>
    <phoneticPr fontId="3"/>
  </si>
  <si>
    <t>加算等の種類</t>
    <rPh sb="0" eb="2">
      <t>カサン</t>
    </rPh>
    <rPh sb="2" eb="3">
      <t>トウ</t>
    </rPh>
    <rPh sb="4" eb="6">
      <t>シュルイ</t>
    </rPh>
    <phoneticPr fontId="3"/>
  </si>
  <si>
    <t>別紙</t>
    <phoneticPr fontId="3"/>
  </si>
  <si>
    <t>番号</t>
    <rPh sb="0" eb="2">
      <t>バンゴウ</t>
    </rPh>
    <phoneticPr fontId="3"/>
  </si>
  <si>
    <t>□</t>
  </si>
  <si>
    <t>□</t>
    <phoneticPr fontId="3"/>
  </si>
  <si>
    <t>■</t>
    <phoneticPr fontId="3"/>
  </si>
  <si>
    <t>介護給付費算定に係る体制等状況一覧表</t>
    <phoneticPr fontId="3"/>
  </si>
  <si>
    <t>）</t>
    <phoneticPr fontId="3"/>
  </si>
  <si>
    <t>　</t>
    <phoneticPr fontId="3"/>
  </si>
  <si>
    <t>　</t>
    <phoneticPr fontId="3"/>
  </si>
  <si>
    <t>各種加算における必要な添付書類一覧（介護職員処遇改善加算は除く）</t>
    <rPh sb="0" eb="2">
      <t>カクシュ</t>
    </rPh>
    <rPh sb="29" eb="30">
      <t>ノゾ</t>
    </rPh>
    <phoneticPr fontId="3"/>
  </si>
  <si>
    <t>●</t>
  </si>
  <si>
    <t>従業者の勤務の体制及び勤務形態一覧表</t>
    <phoneticPr fontId="3"/>
  </si>
  <si>
    <t>●</t>
    <phoneticPr fontId="3"/>
  </si>
  <si>
    <t>特養01</t>
    <rPh sb="0" eb="2">
      <t>トクヨウ</t>
    </rPh>
    <phoneticPr fontId="3"/>
  </si>
  <si>
    <t>特養02</t>
    <rPh sb="0" eb="2">
      <t>トクヨウ</t>
    </rPh>
    <phoneticPr fontId="3"/>
  </si>
  <si>
    <t>特養03</t>
    <rPh sb="0" eb="2">
      <t>トクヨウ</t>
    </rPh>
    <phoneticPr fontId="3"/>
  </si>
  <si>
    <t>特養04</t>
    <rPh sb="0" eb="2">
      <t>トクヨウ</t>
    </rPh>
    <phoneticPr fontId="3"/>
  </si>
  <si>
    <t>特養05</t>
    <rPh sb="0" eb="2">
      <t>トクヨウ</t>
    </rPh>
    <phoneticPr fontId="3"/>
  </si>
  <si>
    <t>特養06</t>
    <rPh sb="0" eb="2">
      <t>トクヨウ</t>
    </rPh>
    <phoneticPr fontId="3"/>
  </si>
  <si>
    <t>特養07</t>
    <rPh sb="0" eb="2">
      <t>トクヨウ</t>
    </rPh>
    <phoneticPr fontId="3"/>
  </si>
  <si>
    <t>特養08</t>
    <rPh sb="0" eb="2">
      <t>トクヨウ</t>
    </rPh>
    <phoneticPr fontId="3"/>
  </si>
  <si>
    <t>特養09</t>
    <rPh sb="0" eb="2">
      <t>トクヨウ</t>
    </rPh>
    <phoneticPr fontId="3"/>
  </si>
  <si>
    <t>特養10</t>
    <rPh sb="0" eb="2">
      <t>トクヨウ</t>
    </rPh>
    <phoneticPr fontId="3"/>
  </si>
  <si>
    <t>特養11</t>
    <rPh sb="0" eb="2">
      <t>トクヨウ</t>
    </rPh>
    <phoneticPr fontId="3"/>
  </si>
  <si>
    <t>特養12</t>
    <rPh sb="0" eb="2">
      <t>トクヨウ</t>
    </rPh>
    <phoneticPr fontId="3"/>
  </si>
  <si>
    <t>特養13</t>
    <rPh sb="0" eb="2">
      <t>トクヨウ</t>
    </rPh>
    <phoneticPr fontId="3"/>
  </si>
  <si>
    <t>特養14</t>
    <rPh sb="0" eb="2">
      <t>トクヨウ</t>
    </rPh>
    <phoneticPr fontId="3"/>
  </si>
  <si>
    <t>特養15</t>
    <rPh sb="0" eb="2">
      <t>トクヨウ</t>
    </rPh>
    <phoneticPr fontId="3"/>
  </si>
  <si>
    <t>特養16</t>
    <rPh sb="0" eb="2">
      <t>トクヨウ</t>
    </rPh>
    <phoneticPr fontId="3"/>
  </si>
  <si>
    <t>特養17</t>
    <rPh sb="0" eb="2">
      <t>トクヨウ</t>
    </rPh>
    <phoneticPr fontId="3"/>
  </si>
  <si>
    <t>特養18</t>
    <rPh sb="0" eb="2">
      <t>トクヨウ</t>
    </rPh>
    <phoneticPr fontId="3"/>
  </si>
  <si>
    <t>特養19</t>
    <rPh sb="0" eb="2">
      <t>トクヨウ</t>
    </rPh>
    <phoneticPr fontId="3"/>
  </si>
  <si>
    <t>特養20</t>
    <rPh sb="0" eb="2">
      <t>トクヨウ</t>
    </rPh>
    <phoneticPr fontId="3"/>
  </si>
  <si>
    <t>特養21</t>
    <rPh sb="0" eb="2">
      <t>トクヨウ</t>
    </rPh>
    <phoneticPr fontId="3"/>
  </si>
  <si>
    <t>特養22</t>
    <rPh sb="0" eb="2">
      <t>トクヨウ</t>
    </rPh>
    <phoneticPr fontId="3"/>
  </si>
  <si>
    <t>特養23</t>
    <rPh sb="0" eb="2">
      <t>トクヨウ</t>
    </rPh>
    <phoneticPr fontId="3"/>
  </si>
  <si>
    <t>特養24</t>
    <rPh sb="0" eb="2">
      <t>トクヨウ</t>
    </rPh>
    <phoneticPr fontId="3"/>
  </si>
  <si>
    <t>●</t>
    <phoneticPr fontId="3"/>
  </si>
  <si>
    <t>配置医師又は協力医療機関と施設の間での具体的な取り決めが分かる書類。</t>
    <rPh sb="0" eb="2">
      <t>ハイチ</t>
    </rPh>
    <rPh sb="2" eb="4">
      <t>イシ</t>
    </rPh>
    <rPh sb="4" eb="5">
      <t>マタ</t>
    </rPh>
    <rPh sb="6" eb="8">
      <t>キョウリョク</t>
    </rPh>
    <rPh sb="8" eb="10">
      <t>イリョウ</t>
    </rPh>
    <rPh sb="10" eb="12">
      <t>キカン</t>
    </rPh>
    <rPh sb="13" eb="15">
      <t>シセツ</t>
    </rPh>
    <rPh sb="16" eb="17">
      <t>アイダ</t>
    </rPh>
    <rPh sb="19" eb="22">
      <t>グタイテキ</t>
    </rPh>
    <rPh sb="23" eb="24">
      <t>ト</t>
    </rPh>
    <rPh sb="25" eb="26">
      <t>キ</t>
    </rPh>
    <rPh sb="28" eb="29">
      <t>ワ</t>
    </rPh>
    <rPh sb="31" eb="33">
      <t>ショルイ</t>
    </rPh>
    <phoneticPr fontId="3"/>
  </si>
  <si>
    <t>◎</t>
  </si>
  <si>
    <t>◎</t>
    <phoneticPr fontId="3"/>
  </si>
  <si>
    <t>備考欄（その他の書類など）</t>
    <rPh sb="0" eb="2">
      <t>ビコウ</t>
    </rPh>
    <rPh sb="2" eb="3">
      <t>ラン</t>
    </rPh>
    <rPh sb="6" eb="7">
      <t>タ</t>
    </rPh>
    <rPh sb="8" eb="10">
      <t>ショルイ</t>
    </rPh>
    <phoneticPr fontId="3"/>
  </si>
  <si>
    <t>◎勤務形態一覧は、機能訓練指導員分</t>
    <phoneticPr fontId="3"/>
  </si>
  <si>
    <t>◎勤務形態一覧は、看護職員分</t>
    <phoneticPr fontId="3"/>
  </si>
  <si>
    <t>◎勤務形態一覧は、医師分</t>
    <phoneticPr fontId="3"/>
  </si>
  <si>
    <t>【指定介護老人福祉施設】</t>
    <rPh sb="1" eb="3">
      <t>シテイ</t>
    </rPh>
    <rPh sb="3" eb="5">
      <t>カイゴ</t>
    </rPh>
    <phoneticPr fontId="3"/>
  </si>
  <si>
    <t>管理者</t>
    <rPh sb="0" eb="2">
      <t>カンリ</t>
    </rPh>
    <rPh sb="2" eb="3">
      <t>シャ</t>
    </rPh>
    <phoneticPr fontId="3"/>
  </si>
  <si>
    <t>※</t>
    <phoneticPr fontId="3"/>
  </si>
  <si>
    <t>名　称</t>
    <phoneticPr fontId="3"/>
  </si>
  <si>
    <t>代表者の職・氏名</t>
    <phoneticPr fontId="3"/>
  </si>
  <si>
    <t>このことについて、関係書類を添えて以下のとおり届け出ます。</t>
    <phoneticPr fontId="3"/>
  </si>
  <si>
    <t>フリガナ</t>
    <phoneticPr fontId="3"/>
  </si>
  <si>
    <t>指定（許可）</t>
    <rPh sb="0" eb="2">
      <t>シテイ</t>
    </rPh>
    <rPh sb="3" eb="5">
      <t>キョカ</t>
    </rPh>
    <phoneticPr fontId="3"/>
  </si>
  <si>
    <t>3終了</t>
    <phoneticPr fontId="3"/>
  </si>
  <si>
    <t>2変更</t>
    <phoneticPr fontId="3"/>
  </si>
  <si>
    <t>訪問看護</t>
  </si>
  <si>
    <t>居宅療養管理指導</t>
  </si>
  <si>
    <t>短期入所療養介護</t>
  </si>
  <si>
    <t>特定施設入居者生活介護</t>
    <rPh sb="5" eb="6">
      <t>キョ</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</si>
  <si>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</si>
  <si>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</si>
  <si>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</si>
  <si>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</si>
  <si>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</si>
  <si>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</si>
  <si>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通所ﾘﾊﾋﾞﾘﾃｰｼｮﾝ</t>
  </si>
  <si>
    <t>介護医療院</t>
    <rPh sb="0" eb="2">
      <t>カイゴ</t>
    </rPh>
    <rPh sb="2" eb="4">
      <t>イリョウ</t>
    </rPh>
    <rPh sb="4" eb="5">
      <t>イン</t>
    </rPh>
    <phoneticPr fontId="3"/>
  </si>
  <si>
    <t>(郵便番号</t>
    <phoneticPr fontId="3"/>
  </si>
  <si>
    <t>ー</t>
    <phoneticPr fontId="3"/>
  </si>
  <si>
    <t>月</t>
    <rPh sb="0" eb="1">
      <t>ゲツ</t>
    </rPh>
    <phoneticPr fontId="3"/>
  </si>
  <si>
    <t>介護給付費算定に係る体制等に関する届出【介護老人福祉施設（特別養護老人ホーム）】</t>
    <rPh sb="0" eb="2">
      <t>カイゴ</t>
    </rPh>
    <rPh sb="2" eb="4">
      <t>キュウフ</t>
    </rPh>
    <rPh sb="4" eb="5">
      <t>ヒ</t>
    </rPh>
    <rPh sb="5" eb="7">
      <t>サンテイ</t>
    </rPh>
    <rPh sb="8" eb="9">
      <t>カカ</t>
    </rPh>
    <rPh sb="10" eb="12">
      <t>タイセイ</t>
    </rPh>
    <rPh sb="12" eb="13">
      <t>トウ</t>
    </rPh>
    <rPh sb="14" eb="15">
      <t>カン</t>
    </rPh>
    <rPh sb="17" eb="19">
      <t>トドケデ</t>
    </rPh>
    <rPh sb="20" eb="22">
      <t>カイゴ</t>
    </rPh>
    <rPh sb="22" eb="24">
      <t>ロウジン</t>
    </rPh>
    <rPh sb="24" eb="26">
      <t>フクシ</t>
    </rPh>
    <rPh sb="26" eb="28">
      <t>シセツ</t>
    </rPh>
    <rPh sb="29" eb="31">
      <t>トクベツ</t>
    </rPh>
    <rPh sb="31" eb="33">
      <t>ヨウゴ</t>
    </rPh>
    <rPh sb="33" eb="35">
      <t>ロウジン</t>
    </rPh>
    <phoneticPr fontId="3"/>
  </si>
  <si>
    <t>※（平成１２年３月８日老企第４１号 厚生省老人保健福祉局企画課長通知）</t>
  </si>
  <si>
    <t>　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t>
    <phoneticPr fontId="3"/>
  </si>
  <si>
    <t>サービス種別</t>
  </si>
  <si>
    <t>届出先</t>
  </si>
  <si>
    <t>算定時期</t>
  </si>
  <si>
    <t>介護事業者課</t>
  </si>
  <si>
    <t>０６－６９４４－７０９５</t>
  </si>
  <si>
    <t>施設指導グループ</t>
  </si>
  <si>
    <t>０６－６９４４－７１０６</t>
  </si>
  <si>
    <t>特定施設入居者生活介護</t>
  </si>
  <si>
    <t>(介護予防特定施設入居者生活介護)</t>
  </si>
  <si>
    <t>(介護予防短期入所生活介護)</t>
  </si>
  <si>
    <t>単独型</t>
  </si>
  <si>
    <t>特養以外の併設型</t>
  </si>
  <si>
    <t>(介護予防短期入所療養介護)</t>
  </si>
  <si>
    <t>介護老人保健施設</t>
  </si>
  <si>
    <t>その他</t>
  </si>
  <si>
    <t>※緊急時(介護予防)訪問看護加算除く</t>
  </si>
  <si>
    <t>訪問看護</t>
    <phoneticPr fontId="3"/>
  </si>
  <si>
    <t>(介護予防訪問看護)</t>
    <phoneticPr fontId="3"/>
  </si>
  <si>
    <t>訪問ﾘﾊﾋﾞﾘﾃｰｼｮﾝ</t>
    <phoneticPr fontId="3"/>
  </si>
  <si>
    <t>福祉用具貸与</t>
    <phoneticPr fontId="3"/>
  </si>
  <si>
    <t>(介護予防福祉用具貸与)</t>
    <phoneticPr fontId="3"/>
  </si>
  <si>
    <t>※緊急時(介護予防)訪問看護加算</t>
    <phoneticPr fontId="3"/>
  </si>
  <si>
    <t>訪問看護</t>
    <phoneticPr fontId="3"/>
  </si>
  <si>
    <t>(介護予防訪問看護)</t>
    <phoneticPr fontId="3"/>
  </si>
  <si>
    <t>(介護予防通所ﾘﾊﾋﾞﾘﾃｰｼｮﾝ)</t>
    <phoneticPr fontId="3"/>
  </si>
  <si>
    <t>訪問入浴介護</t>
    <phoneticPr fontId="3"/>
  </si>
  <si>
    <t>(介護予防訪問入浴介護)</t>
    <phoneticPr fontId="3"/>
  </si>
  <si>
    <t>届出受理日が</t>
    <rPh sb="0" eb="2">
      <t>トドケデ</t>
    </rPh>
    <rPh sb="2" eb="4">
      <t>ジュリ</t>
    </rPh>
    <rPh sb="4" eb="5">
      <t>ヒ</t>
    </rPh>
    <phoneticPr fontId="3"/>
  </si>
  <si>
    <t>届出が受理された月の翌月からの算定</t>
    <rPh sb="0" eb="2">
      <t>トドケデ</t>
    </rPh>
    <rPh sb="3" eb="5">
      <t>ジュリ</t>
    </rPh>
    <rPh sb="8" eb="9">
      <t>ツキ</t>
    </rPh>
    <rPh sb="10" eb="11">
      <t>ヨク</t>
    </rPh>
    <rPh sb="11" eb="12">
      <t>ツキ</t>
    </rPh>
    <rPh sb="15" eb="17">
      <t>サンテイ</t>
    </rPh>
    <phoneticPr fontId="3"/>
  </si>
  <si>
    <t>届出を受理した日からの算定</t>
    <phoneticPr fontId="3"/>
  </si>
  <si>
    <t>（届出を受理した日が月の初日である場合はその月から）</t>
    <rPh sb="1" eb="3">
      <t>トドケデ</t>
    </rPh>
    <rPh sb="4" eb="6">
      <t>ジュリ</t>
    </rPh>
    <rPh sb="8" eb="9">
      <t>ヒ</t>
    </rPh>
    <rPh sb="10" eb="11">
      <t>ツキ</t>
    </rPh>
    <rPh sb="12" eb="14">
      <t>ショニチ</t>
    </rPh>
    <rPh sb="17" eb="19">
      <t>バアイ</t>
    </rPh>
    <rPh sb="22" eb="23">
      <t>ツキ</t>
    </rPh>
    <phoneticPr fontId="3"/>
  </si>
  <si>
    <t>　毎月15日以前の場合→翌月からの算定</t>
    <rPh sb="5" eb="6">
      <t>ヒ</t>
    </rPh>
    <rPh sb="6" eb="8">
      <t>イゼン</t>
    </rPh>
    <rPh sb="9" eb="11">
      <t>バアイ</t>
    </rPh>
    <rPh sb="12" eb="14">
      <t>ヨクゲツ</t>
    </rPh>
    <rPh sb="17" eb="19">
      <t>サンテイ</t>
    </rPh>
    <phoneticPr fontId="3"/>
  </si>
  <si>
    <t>　毎月16日以降の場合→翌々月からの算定</t>
    <rPh sb="5" eb="6">
      <t>ヒ</t>
    </rPh>
    <rPh sb="6" eb="8">
      <t>イコウ</t>
    </rPh>
    <rPh sb="9" eb="11">
      <t>バアイ</t>
    </rPh>
    <rPh sb="12" eb="14">
      <t>ヨクヨク</t>
    </rPh>
    <rPh sb="14" eb="15">
      <t>ツキ</t>
    </rPh>
    <rPh sb="18" eb="20">
      <t>サンテイ</t>
    </rPh>
    <phoneticPr fontId="3"/>
  </si>
  <si>
    <t>介護給付費算定に係る体制等に関する手続きについて</t>
    <rPh sb="17" eb="19">
      <t>テツヅ</t>
    </rPh>
    <phoneticPr fontId="3"/>
  </si>
  <si>
    <t>（2）加算の取り下げや人員欠如による減算等の場合</t>
    <rPh sb="3" eb="5">
      <t>カサン</t>
    </rPh>
    <rPh sb="6" eb="7">
      <t>ト</t>
    </rPh>
    <rPh sb="8" eb="9">
      <t>サ</t>
    </rPh>
    <rPh sb="11" eb="13">
      <t>ジンイン</t>
    </rPh>
    <rPh sb="13" eb="15">
      <t>ケツジョ</t>
    </rPh>
    <rPh sb="18" eb="20">
      <t>ゲンサン</t>
    </rPh>
    <rPh sb="20" eb="21">
      <t>トウ</t>
    </rPh>
    <rPh sb="22" eb="24">
      <t>バアイ</t>
    </rPh>
    <phoneticPr fontId="3"/>
  </si>
  <si>
    <t>事前に連絡の上、速やかに上記（1）の届出先に提出してください。</t>
    <rPh sb="0" eb="2">
      <t>ジゼン</t>
    </rPh>
    <rPh sb="3" eb="5">
      <t>レンラク</t>
    </rPh>
    <rPh sb="6" eb="7">
      <t>ウエ</t>
    </rPh>
    <rPh sb="8" eb="9">
      <t>スミ</t>
    </rPh>
    <rPh sb="12" eb="14">
      <t>ジョウキ</t>
    </rPh>
    <rPh sb="18" eb="20">
      <t>トドケデ</t>
    </rPh>
    <rPh sb="20" eb="21">
      <t>サキ</t>
    </rPh>
    <rPh sb="22" eb="24">
      <t>テイシュツ</t>
    </rPh>
    <phoneticPr fontId="3"/>
  </si>
  <si>
    <t>介護老人福祉施設（特別養護老人ホーム）併設型</t>
    <phoneticPr fontId="3"/>
  </si>
  <si>
    <t>介護老人福祉施設（特別養護老人ホーム）</t>
    <phoneticPr fontId="3"/>
  </si>
  <si>
    <t>介護保険施設</t>
    <rPh sb="0" eb="2">
      <t>カイゴ</t>
    </rPh>
    <rPh sb="2" eb="4">
      <t>ホケン</t>
    </rPh>
    <rPh sb="4" eb="6">
      <t>シセツ</t>
    </rPh>
    <phoneticPr fontId="3"/>
  </si>
  <si>
    <t>（１）新たに加算を算定する場合、加算等の内容が変更（区分変更を含む）になる場合</t>
    <rPh sb="3" eb="4">
      <t>アラ</t>
    </rPh>
    <rPh sb="6" eb="8">
      <t>カサン</t>
    </rPh>
    <rPh sb="9" eb="11">
      <t>サンテイ</t>
    </rPh>
    <rPh sb="13" eb="15">
      <t>バアイ</t>
    </rPh>
    <rPh sb="16" eb="18">
      <t>カサン</t>
    </rPh>
    <rPh sb="18" eb="19">
      <t>トウ</t>
    </rPh>
    <rPh sb="20" eb="22">
      <t>ナイヨウ</t>
    </rPh>
    <rPh sb="23" eb="25">
      <t>ヘンコウ</t>
    </rPh>
    <rPh sb="26" eb="28">
      <t>クブン</t>
    </rPh>
    <rPh sb="28" eb="30">
      <t>ヘンコウ</t>
    </rPh>
    <rPh sb="31" eb="32">
      <t>フク</t>
    </rPh>
    <rPh sb="37" eb="39">
      <t>バアイ</t>
    </rPh>
    <phoneticPr fontId="3"/>
  </si>
  <si>
    <t xml:space="preserve">届出先及び算定時期について </t>
    <phoneticPr fontId="3"/>
  </si>
  <si>
    <t>介護給付費算定に係る体制等に関する届出の受理通知の取扱いについて</t>
    <rPh sb="0" eb="2">
      <t>カイゴ</t>
    </rPh>
    <rPh sb="2" eb="4">
      <t>キュウフ</t>
    </rPh>
    <rPh sb="4" eb="5">
      <t>ヒ</t>
    </rPh>
    <rPh sb="5" eb="7">
      <t>サンテイ</t>
    </rPh>
    <rPh sb="8" eb="9">
      <t>カカ</t>
    </rPh>
    <rPh sb="10" eb="12">
      <t>タイセイ</t>
    </rPh>
    <rPh sb="12" eb="13">
      <t>トウ</t>
    </rPh>
    <rPh sb="14" eb="15">
      <t>カン</t>
    </rPh>
    <rPh sb="17" eb="19">
      <t>トドケデ</t>
    </rPh>
    <rPh sb="20" eb="22">
      <t>ジュリ</t>
    </rPh>
    <rPh sb="22" eb="24">
      <t>ツウチ</t>
    </rPh>
    <rPh sb="25" eb="27">
      <t>トリアツカ</t>
    </rPh>
    <phoneticPr fontId="3"/>
  </si>
  <si>
    <t>　　〇介護給付費算定に係る体制等に関する届出書（別紙２）控え1枚</t>
    <rPh sb="3" eb="5">
      <t>カイゴ</t>
    </rPh>
    <rPh sb="5" eb="7">
      <t>キュウフ</t>
    </rPh>
    <rPh sb="7" eb="8">
      <t>ヒ</t>
    </rPh>
    <rPh sb="8" eb="10">
      <t>サンテイ</t>
    </rPh>
    <rPh sb="11" eb="12">
      <t>カカ</t>
    </rPh>
    <rPh sb="13" eb="15">
      <t>タイセイ</t>
    </rPh>
    <rPh sb="15" eb="16">
      <t>トウ</t>
    </rPh>
    <rPh sb="17" eb="18">
      <t>カン</t>
    </rPh>
    <rPh sb="20" eb="23">
      <t>トドケデショ</t>
    </rPh>
    <rPh sb="24" eb="26">
      <t>ベッシ</t>
    </rPh>
    <rPh sb="28" eb="29">
      <t>ヒカ</t>
    </rPh>
    <rPh sb="31" eb="32">
      <t>マイ</t>
    </rPh>
    <phoneticPr fontId="3"/>
  </si>
  <si>
    <t>【届出を収受した記録を希望する場合】</t>
    <phoneticPr fontId="3"/>
  </si>
  <si>
    <t>　介護給付費算定に係る体制等に関する届出の受理通知については、令和元年８月１日付けの届出分から交付しないことになりました。届出を収受した記録を希望する場合は、来庁受付の際に、内容審査のうえ、控えに収受印を押印します。</t>
    <rPh sb="31" eb="33">
      <t>レイワ</t>
    </rPh>
    <rPh sb="33" eb="35">
      <t>ガンネン</t>
    </rPh>
    <rPh sb="36" eb="37">
      <t>ガツ</t>
    </rPh>
    <rPh sb="38" eb="39">
      <t>ヒ</t>
    </rPh>
    <rPh sb="39" eb="40">
      <t>ツ</t>
    </rPh>
    <rPh sb="42" eb="44">
      <t>トドケデ</t>
    </rPh>
    <rPh sb="44" eb="45">
      <t>ブン</t>
    </rPh>
    <rPh sb="47" eb="49">
      <t>コウフ</t>
    </rPh>
    <rPh sb="61" eb="63">
      <t>トドケデ</t>
    </rPh>
    <rPh sb="79" eb="81">
      <t>ライチョウ</t>
    </rPh>
    <rPh sb="81" eb="83">
      <t>ウケツケ</t>
    </rPh>
    <rPh sb="84" eb="85">
      <t>サイ</t>
    </rPh>
    <rPh sb="87" eb="89">
      <t>ナイヨウ</t>
    </rPh>
    <rPh sb="89" eb="91">
      <t>シンサ</t>
    </rPh>
    <rPh sb="95" eb="96">
      <t>ヒカ</t>
    </rPh>
    <rPh sb="98" eb="100">
      <t>シュウジュ</t>
    </rPh>
    <rPh sb="100" eb="101">
      <t>イン</t>
    </rPh>
    <rPh sb="102" eb="104">
      <t>オウイン</t>
    </rPh>
    <phoneticPr fontId="3"/>
  </si>
  <si>
    <t>　介護給付費算定に係る体制（介護報酬加算等）に関する情報は、居宅サービス計画・介護予防サービス計画の作成や介護報酬の審査・支払いの際に必要な情報であり、これらの適用を受け介護報酬を算定するためには、事前の届出が必要となります。加算等の算定要件を十分に確認したうえで届出してください。</t>
    <rPh sb="113" eb="115">
      <t>カサン</t>
    </rPh>
    <rPh sb="115" eb="116">
      <t>トウ</t>
    </rPh>
    <rPh sb="117" eb="119">
      <t>サンテイ</t>
    </rPh>
    <rPh sb="119" eb="121">
      <t>ヨウケン</t>
    </rPh>
    <rPh sb="122" eb="124">
      <t>ジュウブン</t>
    </rPh>
    <rPh sb="125" eb="127">
      <t>カクニン</t>
    </rPh>
    <rPh sb="132" eb="134">
      <t>トドケデ</t>
    </rPh>
    <phoneticPr fontId="3"/>
  </si>
  <si>
    <t>※収受印を押印した届出書の控えは、届出を収受した日付の記録です。届出にある加算が算定できることを証明するものではありません。</t>
    <rPh sb="1" eb="3">
      <t>シュウジュ</t>
    </rPh>
    <rPh sb="3" eb="4">
      <t>イン</t>
    </rPh>
    <rPh sb="5" eb="7">
      <t>オウイン</t>
    </rPh>
    <rPh sb="9" eb="12">
      <t>トドケデショ</t>
    </rPh>
    <rPh sb="13" eb="14">
      <t>ヒカ</t>
    </rPh>
    <rPh sb="17" eb="19">
      <t>トドケデ</t>
    </rPh>
    <rPh sb="20" eb="22">
      <t>シュウジュ</t>
    </rPh>
    <rPh sb="24" eb="26">
      <t>ヒヅケ</t>
    </rPh>
    <rPh sb="27" eb="29">
      <t>キロク</t>
    </rPh>
    <rPh sb="32" eb="34">
      <t>トドケデ</t>
    </rPh>
    <rPh sb="37" eb="39">
      <t>カサン</t>
    </rPh>
    <rPh sb="40" eb="42">
      <t>サンテイ</t>
    </rPh>
    <rPh sb="48" eb="50">
      <t>ショウメイ</t>
    </rPh>
    <phoneticPr fontId="3"/>
  </si>
  <si>
    <t>※届出を収受した以降、必要に応じて書類の補正や追加書類の提出を求める場合があります。</t>
    <rPh sb="1" eb="3">
      <t>トドケデ</t>
    </rPh>
    <rPh sb="4" eb="6">
      <t>シュウジュ</t>
    </rPh>
    <rPh sb="8" eb="10">
      <t>イコウ</t>
    </rPh>
    <rPh sb="11" eb="13">
      <t>ヒツヨウ</t>
    </rPh>
    <rPh sb="14" eb="15">
      <t>オウ</t>
    </rPh>
    <rPh sb="17" eb="19">
      <t>ショルイ</t>
    </rPh>
    <rPh sb="20" eb="22">
      <t>ホセイ</t>
    </rPh>
    <rPh sb="23" eb="25">
      <t>ツイカ</t>
    </rPh>
    <rPh sb="25" eb="27">
      <t>ショルイ</t>
    </rPh>
    <rPh sb="28" eb="30">
      <t>テイシュツ</t>
    </rPh>
    <rPh sb="31" eb="32">
      <t>モト</t>
    </rPh>
    <rPh sb="34" eb="36">
      <t>バアイ</t>
    </rPh>
    <phoneticPr fontId="3"/>
  </si>
  <si>
    <t>令和</t>
    <rPh sb="0" eb="2">
      <t>レイワ</t>
    </rPh>
    <phoneticPr fontId="3"/>
  </si>
  <si>
    <t>施 設 名 称</t>
    <rPh sb="0" eb="1">
      <t>シ</t>
    </rPh>
    <rPh sb="2" eb="3">
      <t>セツ</t>
    </rPh>
    <rPh sb="4" eb="5">
      <t>ナ</t>
    </rPh>
    <rPh sb="6" eb="7">
      <t>ショウ</t>
    </rPh>
    <phoneticPr fontId="3"/>
  </si>
  <si>
    <t>①施　　設</t>
    <rPh sb="1" eb="2">
      <t>シ</t>
    </rPh>
    <rPh sb="4" eb="5">
      <t>セツ</t>
    </rPh>
    <phoneticPr fontId="3"/>
  </si>
  <si>
    <t>定員</t>
    <rPh sb="0" eb="2">
      <t>テイイン</t>
    </rPh>
    <phoneticPr fontId="3"/>
  </si>
  <si>
    <t>前年度平均</t>
    <rPh sb="0" eb="3">
      <t>ゼンネンド</t>
    </rPh>
    <rPh sb="3" eb="5">
      <t>ヘイキン</t>
    </rPh>
    <phoneticPr fontId="3"/>
  </si>
  <si>
    <t>従来型</t>
    <rPh sb="0" eb="2">
      <t>ジュウライ</t>
    </rPh>
    <rPh sb="2" eb="3">
      <t>ガタ</t>
    </rPh>
    <phoneticPr fontId="3"/>
  </si>
  <si>
    <t>ユニット型</t>
    <rPh sb="4" eb="5">
      <t>ガタ</t>
    </rPh>
    <phoneticPr fontId="3"/>
  </si>
  <si>
    <t>②短期入所</t>
    <rPh sb="1" eb="3">
      <t>タンキ</t>
    </rPh>
    <rPh sb="3" eb="5">
      <t>ニュウショ</t>
    </rPh>
    <phoneticPr fontId="3"/>
  </si>
  <si>
    <t>空床型</t>
    <phoneticPr fontId="3"/>
  </si>
  <si>
    <t>併設型</t>
    <phoneticPr fontId="3"/>
  </si>
  <si>
    <t>③合　　計</t>
    <rPh sb="1" eb="2">
      <t>ア</t>
    </rPh>
    <rPh sb="4" eb="5">
      <t>ケイ</t>
    </rPh>
    <phoneticPr fontId="3"/>
  </si>
  <si>
    <t>※併設の場合</t>
    <rPh sb="1" eb="3">
      <t>ヘイセツ</t>
    </rPh>
    <rPh sb="4" eb="6">
      <t>バアイ</t>
    </rPh>
    <phoneticPr fontId="3"/>
  </si>
  <si>
    <t>職　　種</t>
    <rPh sb="0" eb="1">
      <t>ショク</t>
    </rPh>
    <rPh sb="3" eb="4">
      <t>タネ</t>
    </rPh>
    <phoneticPr fontId="3"/>
  </si>
  <si>
    <t>基　　準</t>
    <rPh sb="0" eb="1">
      <t>モト</t>
    </rPh>
    <rPh sb="3" eb="4">
      <t>ジュン</t>
    </rPh>
    <phoneticPr fontId="3"/>
  </si>
  <si>
    <t>基準人員</t>
    <rPh sb="0" eb="2">
      <t>キジュン</t>
    </rPh>
    <rPh sb="2" eb="4">
      <t>ジンイン</t>
    </rPh>
    <phoneticPr fontId="3"/>
  </si>
  <si>
    <t>実人員</t>
    <rPh sb="0" eb="1">
      <t>ジツ</t>
    </rPh>
    <rPh sb="1" eb="3">
      <t>ジンイン</t>
    </rPh>
    <phoneticPr fontId="3"/>
  </si>
  <si>
    <t>備　　考</t>
    <rPh sb="0" eb="1">
      <t>ソナエ</t>
    </rPh>
    <rPh sb="3" eb="4">
      <t>コウ</t>
    </rPh>
    <phoneticPr fontId="3"/>
  </si>
  <si>
    <t>（常勤換算）</t>
    <phoneticPr fontId="3"/>
  </si>
  <si>
    <t>生活相談員</t>
    <phoneticPr fontId="3"/>
  </si>
  <si>
    <t>入所者の数が100又はその端数を増すごとに１以上</t>
    <phoneticPr fontId="3"/>
  </si>
  <si>
    <t>※③合計より計算</t>
    <phoneticPr fontId="3"/>
  </si>
  <si>
    <t>看護・介護</t>
  </si>
  <si>
    <t>↓</t>
    <phoneticPr fontId="3"/>
  </si>
  <si>
    <t>人</t>
    <rPh sb="0" eb="1">
      <t>ヒト</t>
    </rPh>
    <phoneticPr fontId="3"/>
  </si>
  <si>
    <t xml:space="preserve">30以下：常勤換算で１以上
</t>
    <phoneticPr fontId="3"/>
  </si>
  <si>
    <t>31～50：常勤換算で２以上
　</t>
    <phoneticPr fontId="3"/>
  </si>
  <si>
    <t>51～130：常勤換算で３以上
　</t>
    <phoneticPr fontId="3"/>
  </si>
  <si>
    <t>131以上：常勤換算３＋130を超えて50又はその端数を増すごとに１以上
　</t>
    <phoneticPr fontId="3"/>
  </si>
  <si>
    <t>131以上：</t>
    <rPh sb="3" eb="5">
      <t>イジョウ</t>
    </rPh>
    <phoneticPr fontId="3"/>
  </si>
  <si>
    <t>131～180：常勤換算で3+1</t>
    <rPh sb="8" eb="10">
      <t>ジョウキン</t>
    </rPh>
    <rPh sb="10" eb="12">
      <t>カンサン</t>
    </rPh>
    <phoneticPr fontId="3"/>
  </si>
  <si>
    <t>181～230：常勤換算で3+2</t>
    <rPh sb="8" eb="10">
      <t>ジョウキン</t>
    </rPh>
    <rPh sb="10" eb="12">
      <t>カンサン</t>
    </rPh>
    <phoneticPr fontId="3"/>
  </si>
  <si>
    <t>230～281：常勤換算で3+3</t>
    <rPh sb="8" eb="10">
      <t>ジョウキン</t>
    </rPh>
    <rPh sb="10" eb="12">
      <t>カンサン</t>
    </rPh>
    <phoneticPr fontId="3"/>
  </si>
  <si>
    <t>※①施設より計算</t>
    <rPh sb="2" eb="4">
      <t>シセツ</t>
    </rPh>
    <phoneticPr fontId="3"/>
  </si>
  <si>
    <t>管理栄養士・栄養士</t>
    <phoneticPr fontId="3"/>
  </si>
  <si>
    <t>１以上</t>
  </si>
  <si>
    <t>※③合計より計算</t>
    <phoneticPr fontId="3"/>
  </si>
  <si>
    <t>機能訓練指導員</t>
  </si>
  <si>
    <t>介護支援専門員</t>
  </si>
  <si>
    <t>1以上（入所者の数が100又はその端数を増すごとに１を標準）</t>
    <phoneticPr fontId="3"/>
  </si>
  <si>
    <t>夜勤職員</t>
  </si>
  <si>
    <t>従来</t>
  </si>
  <si>
    <t>26～60：２以上</t>
    <phoneticPr fontId="3"/>
  </si>
  <si>
    <t>特養入所者と短期利用者の合計数に対しての配置が必要。
夜勤職員配置加算を算定している場合は、常勤換算で左記基準＋１以上必要</t>
    <phoneticPr fontId="3"/>
  </si>
  <si>
    <t>61～80：３以上</t>
    <phoneticPr fontId="3"/>
  </si>
  <si>
    <t>81～100：４以上</t>
    <phoneticPr fontId="3"/>
  </si>
  <si>
    <t>101～：25又はその端数を増すごとに１加えた数以上</t>
    <phoneticPr fontId="3"/>
  </si>
  <si>
    <t>101以上：</t>
    <rPh sb="3" eb="5">
      <t>イジョウ</t>
    </rPh>
    <phoneticPr fontId="3"/>
  </si>
  <si>
    <t>101～125：常勤換算で4+1</t>
    <rPh sb="8" eb="10">
      <t>ジョウキン</t>
    </rPh>
    <rPh sb="10" eb="12">
      <t>カンサン</t>
    </rPh>
    <phoneticPr fontId="3"/>
  </si>
  <si>
    <t>126～150：常勤換算で4+2</t>
    <rPh sb="8" eb="10">
      <t>ジョウキン</t>
    </rPh>
    <rPh sb="10" eb="12">
      <t>カンサン</t>
    </rPh>
    <phoneticPr fontId="3"/>
  </si>
  <si>
    <t>151～175：常勤換算で4+3</t>
    <rPh sb="8" eb="10">
      <t>ジョウキン</t>
    </rPh>
    <rPh sb="10" eb="12">
      <t>カンサン</t>
    </rPh>
    <phoneticPr fontId="3"/>
  </si>
  <si>
    <t>ユニット</t>
  </si>
  <si>
    <t>２ユニットごとに１以上</t>
  </si>
  <si>
    <t>【</t>
    <phoneticPr fontId="3"/>
  </si>
  <si>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3"/>
  </si>
  <si>
    <t>施設名</t>
    <rPh sb="0" eb="2">
      <t>シセツ</t>
    </rPh>
    <rPh sb="2" eb="3">
      <t>メイ</t>
    </rPh>
    <phoneticPr fontId="3"/>
  </si>
  <si>
    <t>区分</t>
    <rPh sb="0" eb="2">
      <t>クブン</t>
    </rPh>
    <phoneticPr fontId="3"/>
  </si>
  <si>
    <t>夜勤時間帯</t>
    <rPh sb="0" eb="2">
      <t>ヤキン</t>
    </rPh>
    <rPh sb="2" eb="5">
      <t>ジカンタイ</t>
    </rPh>
    <phoneticPr fontId="3"/>
  </si>
  <si>
    <t>計算月</t>
    <rPh sb="0" eb="2">
      <t>ケイサン</t>
    </rPh>
    <rPh sb="2" eb="3">
      <t>ツキ</t>
    </rPh>
    <phoneticPr fontId="3"/>
  </si>
  <si>
    <t>１　夜勤を行う看護職員又は介護職員の数（１日平均夜勤職員数）</t>
    <phoneticPr fontId="3"/>
  </si>
  <si>
    <t>時間</t>
    <rPh sb="0" eb="2">
      <t>ジカン</t>
    </rPh>
    <phoneticPr fontId="3"/>
  </si>
  <si>
    <t>←</t>
    <phoneticPr fontId="3"/>
  </si>
  <si>
    <t>計算月における看護職員又は介護職員の延夜勤時間数</t>
  </si>
  <si>
    <t>月の日数（イ）</t>
    <rPh sb="0" eb="1">
      <t>ツキ</t>
    </rPh>
    <rPh sb="2" eb="4">
      <t>ニッスウ</t>
    </rPh>
    <phoneticPr fontId="3"/>
  </si>
  <si>
    <t>日</t>
    <rPh sb="0" eb="1">
      <t>ニチ</t>
    </rPh>
    <phoneticPr fontId="3"/>
  </si>
  <si>
    <t>←</t>
    <phoneticPr fontId="3"/>
  </si>
  <si>
    <t>暦月（２８～３１日）</t>
    <rPh sb="0" eb="1">
      <t>コヨミ</t>
    </rPh>
    <rPh sb="1" eb="2">
      <t>ツキ</t>
    </rPh>
    <rPh sb="8" eb="9">
      <t>ニチ</t>
    </rPh>
    <phoneticPr fontId="3"/>
  </si>
  <si>
    <t>１日平均夜勤職員数（ウ）</t>
    <phoneticPr fontId="3"/>
  </si>
  <si>
    <t>２　夜勤職員基準</t>
    <rPh sb="2" eb="4">
      <t>ヤキン</t>
    </rPh>
    <rPh sb="4" eb="6">
      <t>ショクイン</t>
    </rPh>
    <rPh sb="6" eb="8">
      <t>キジュン</t>
    </rPh>
    <phoneticPr fontId="3"/>
  </si>
  <si>
    <t>＜夜勤職員基準＞</t>
    <rPh sb="1" eb="3">
      <t>ヤキン</t>
    </rPh>
    <rPh sb="3" eb="5">
      <t>ショクイン</t>
    </rPh>
    <rPh sb="5" eb="7">
      <t>キジュン</t>
    </rPh>
    <phoneticPr fontId="3"/>
  </si>
  <si>
    <t>２ユニット毎に１名</t>
    <rPh sb="5" eb="6">
      <t>ゴト</t>
    </rPh>
    <rPh sb="8" eb="9">
      <t>メイ</t>
    </rPh>
    <phoneticPr fontId="3"/>
  </si>
  <si>
    <t>２５以下</t>
    <rPh sb="2" eb="4">
      <t>イカ</t>
    </rPh>
    <phoneticPr fontId="3"/>
  </si>
  <si>
    <t>１</t>
    <phoneticPr fontId="3"/>
  </si>
  <si>
    <t>２６～６０</t>
    <phoneticPr fontId="3"/>
  </si>
  <si>
    <t>２</t>
    <phoneticPr fontId="3"/>
  </si>
  <si>
    <t>＋</t>
    <phoneticPr fontId="3"/>
  </si>
  <si>
    <t>１</t>
    <phoneticPr fontId="3"/>
  </si>
  <si>
    <t>＝</t>
    <phoneticPr fontId="3"/>
  </si>
  <si>
    <t>（エ）</t>
    <phoneticPr fontId="3"/>
  </si>
  <si>
    <t>６１～８０</t>
    <phoneticPr fontId="3"/>
  </si>
  <si>
    <t>３</t>
    <phoneticPr fontId="3"/>
  </si>
  <si>
    <t>８１～１００</t>
    <phoneticPr fontId="3"/>
  </si>
  <si>
    <t>４</t>
    <phoneticPr fontId="3"/>
  </si>
  <si>
    <t>１０１～</t>
    <phoneticPr fontId="3"/>
  </si>
  <si>
    <t>４＋（入居者の数－１００）÷２５</t>
    <rPh sb="3" eb="6">
      <t>ニュウキョシャ</t>
    </rPh>
    <rPh sb="7" eb="8">
      <t>カズ</t>
    </rPh>
    <phoneticPr fontId="3"/>
  </si>
  <si>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3"/>
  </si>
  <si>
    <t>※２　職員数</t>
    <rPh sb="3" eb="6">
      <t>ショクインスウ</t>
    </rPh>
    <phoneticPr fontId="3"/>
  </si>
  <si>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3"/>
  </si>
  <si>
    <t>１日平均夜勤職員数（ウ）</t>
    <phoneticPr fontId="3"/>
  </si>
  <si>
    <t>＞</t>
    <phoneticPr fontId="3"/>
  </si>
  <si>
    <t>　　　</t>
    <phoneticPr fontId="3"/>
  </si>
  <si>
    <t>時</t>
    <rPh sb="0" eb="1">
      <t>ジ</t>
    </rPh>
    <phoneticPr fontId="3"/>
  </si>
  <si>
    <t>分</t>
    <rPh sb="0" eb="1">
      <t>フン</t>
    </rPh>
    <phoneticPr fontId="3"/>
  </si>
  <si>
    <t>～</t>
    <phoneticPr fontId="3"/>
  </si>
  <si>
    <t>翌朝</t>
    <rPh sb="0" eb="2">
      <t>ヨクアサ</t>
    </rPh>
    <phoneticPr fontId="3"/>
  </si>
  <si>
    <t>（１６時間）　←施設が決める午後１０時から午前５時を含む連続する１６時間</t>
    <phoneticPr fontId="3"/>
  </si>
  <si>
    <t>　</t>
    <phoneticPr fontId="3"/>
  </si>
  <si>
    <t>職員数※２</t>
    <rPh sb="0" eb="2">
      <t>ショクイン</t>
    </rPh>
    <rPh sb="2" eb="3">
      <t>スウ</t>
    </rPh>
    <phoneticPr fontId="3"/>
  </si>
  <si>
    <t>□</t>
    <phoneticPr fontId="3"/>
  </si>
  <si>
    <t>従来型</t>
    <rPh sb="0" eb="3">
      <t>ジュウライガタ</t>
    </rPh>
    <phoneticPr fontId="3"/>
  </si>
  <si>
    <t>ユニット型</t>
    <phoneticPr fontId="3"/>
  </si>
  <si>
    <t>※（ア）の算定根拠を別途記録しておいてください。</t>
    <phoneticPr fontId="3"/>
  </si>
  <si>
    <t>←　</t>
    <phoneticPr fontId="3"/>
  </si>
  <si>
    <r>
      <t>（ア）／（（イ）×１６時間）</t>
    </r>
    <r>
      <rPr>
        <sz val="10"/>
        <color indexed="10"/>
        <rFont val="HGPｺﾞｼｯｸM"/>
        <family val="3"/>
        <charset val="128"/>
      </rPr>
      <t>※小数点第３位以下切捨て</t>
    </r>
    <phoneticPr fontId="3"/>
  </si>
  <si>
    <r>
      <t>計算月の延夜勤時間数（ア）</t>
    </r>
    <r>
      <rPr>
        <sz val="10"/>
        <color indexed="10"/>
        <rFont val="HGPｺﾞｼｯｸM"/>
        <family val="3"/>
        <charset val="128"/>
      </rPr>
      <t>※</t>
    </r>
    <rPh sb="0" eb="2">
      <t>ケイサン</t>
    </rPh>
    <rPh sb="2" eb="3">
      <t>ツキ</t>
    </rPh>
    <rPh sb="4" eb="5">
      <t>ノ</t>
    </rPh>
    <rPh sb="5" eb="7">
      <t>ヤキン</t>
    </rPh>
    <rPh sb="7" eb="9">
      <t>ジカン</t>
    </rPh>
    <rPh sb="9" eb="10">
      <t>スウ</t>
    </rPh>
    <phoneticPr fontId="3"/>
  </si>
  <si>
    <t>入所（入居者）の数</t>
    <rPh sb="0" eb="2">
      <t>ニュウショ</t>
    </rPh>
    <rPh sb="3" eb="6">
      <t>ニュウキョシャ</t>
    </rPh>
    <rPh sb="8" eb="9">
      <t>カズ</t>
    </rPh>
    <phoneticPr fontId="3"/>
  </si>
  <si>
    <t>入所者（入居者）の数※１</t>
    <rPh sb="0" eb="3">
      <t>ニュウショシャ</t>
    </rPh>
    <rPh sb="4" eb="7">
      <t>ニュウキョシャ</t>
    </rPh>
    <rPh sb="9" eb="10">
      <t>カズ</t>
    </rPh>
    <phoneticPr fontId="3"/>
  </si>
  <si>
    <t>※１　入所者（入居者）の数</t>
    <rPh sb="3" eb="6">
      <t>ニュウショシャ</t>
    </rPh>
    <rPh sb="7" eb="10">
      <t>ニュウキョシャ</t>
    </rPh>
    <rPh sb="12" eb="13">
      <t>カズ</t>
    </rPh>
    <phoneticPr fontId="3"/>
  </si>
  <si>
    <t>３　夜勤職員配置加算算定</t>
    <rPh sb="2" eb="4">
      <t>ヤキン</t>
    </rPh>
    <rPh sb="4" eb="6">
      <t>ショクイン</t>
    </rPh>
    <rPh sb="6" eb="8">
      <t>ハイチ</t>
    </rPh>
    <rPh sb="8" eb="10">
      <t>カサン</t>
    </rPh>
    <rPh sb="10" eb="12">
      <t>サンテイ</t>
    </rPh>
    <phoneticPr fontId="3"/>
  </si>
  <si>
    <t>医師</t>
    <phoneticPr fontId="3"/>
  </si>
  <si>
    <t>うち管理栄養士</t>
    <phoneticPr fontId="3"/>
  </si>
  <si>
    <t>入所者に対し健康管理及び療養上の指導を行うために必要な数</t>
    <rPh sb="0" eb="3">
      <t>ニュウショシャ</t>
    </rPh>
    <rPh sb="4" eb="5">
      <t>タイ</t>
    </rPh>
    <phoneticPr fontId="3"/>
  </si>
  <si>
    <t>うち看護師</t>
    <phoneticPr fontId="3"/>
  </si>
  <si>
    <t>特養入所者と短期利用者の合計数に対しての配置が必要。
原則、常勤の者。ただし1人を超えて配置されている生活相談員が時間帯を明確に区分したうえで他の職務に従事する場合はこの限りでない。</t>
    <rPh sb="27" eb="29">
      <t>ゲンソク</t>
    </rPh>
    <rPh sb="30" eb="32">
      <t>ジョウキン</t>
    </rPh>
    <rPh sb="33" eb="34">
      <t>モノ</t>
    </rPh>
    <rPh sb="39" eb="40">
      <t>ニン</t>
    </rPh>
    <rPh sb="41" eb="42">
      <t>コ</t>
    </rPh>
    <rPh sb="44" eb="46">
      <t>ハイチ</t>
    </rPh>
    <rPh sb="51" eb="53">
      <t>セイカツ</t>
    </rPh>
    <rPh sb="53" eb="56">
      <t>ソウダンイン</t>
    </rPh>
    <rPh sb="57" eb="59">
      <t>ジカン</t>
    </rPh>
    <rPh sb="59" eb="60">
      <t>タイ</t>
    </rPh>
    <rPh sb="61" eb="63">
      <t>メイカク</t>
    </rPh>
    <rPh sb="64" eb="66">
      <t>クブン</t>
    </rPh>
    <rPh sb="71" eb="72">
      <t>ホカ</t>
    </rPh>
    <rPh sb="73" eb="75">
      <t>ショクム</t>
    </rPh>
    <rPh sb="76" eb="78">
      <t>ジュウジ</t>
    </rPh>
    <rPh sb="80" eb="82">
      <t>バアイ</t>
    </rPh>
    <rPh sb="85" eb="86">
      <t>カギ</t>
    </rPh>
    <phoneticPr fontId="3"/>
  </si>
  <si>
    <t>常勤専従で１以上（支障がなければ同一敷地内の他の事業所、施設又はサテライト施設の職務に従事可）</t>
    <phoneticPr fontId="3"/>
  </si>
  <si>
    <t>看護職員のうち、1人以上は、常勤の者</t>
    <rPh sb="0" eb="2">
      <t>カンゴ</t>
    </rPh>
    <rPh sb="2" eb="4">
      <t>ショクイン</t>
    </rPh>
    <rPh sb="9" eb="10">
      <t>ニン</t>
    </rPh>
    <rPh sb="10" eb="12">
      <t>イジョウ</t>
    </rPh>
    <rPh sb="14" eb="16">
      <t>ジョウキン</t>
    </rPh>
    <rPh sb="17" eb="18">
      <t>モノ</t>
    </rPh>
    <phoneticPr fontId="3"/>
  </si>
  <si>
    <t>看護職員と兼務でも可。個別機能訓練加算を算定している場合は、常勤専従で配置が必要。</t>
    <phoneticPr fontId="3"/>
  </si>
  <si>
    <t>専らその職務に従事する常勤の者でなければならない。ただし、入所者の処遇に支障がない場合は、他の職務に従事可能</t>
    <rPh sb="0" eb="1">
      <t>モッパ</t>
    </rPh>
    <rPh sb="4" eb="6">
      <t>ショクム</t>
    </rPh>
    <rPh sb="7" eb="9">
      <t>ジュウジ</t>
    </rPh>
    <rPh sb="11" eb="13">
      <t>ジョウキン</t>
    </rPh>
    <rPh sb="14" eb="15">
      <t>モノ</t>
    </rPh>
    <rPh sb="29" eb="32">
      <t>ニュウショシャ</t>
    </rPh>
    <rPh sb="33" eb="35">
      <t>ショグウ</t>
    </rPh>
    <rPh sb="36" eb="38">
      <t>シショウ</t>
    </rPh>
    <rPh sb="41" eb="43">
      <t>バアイ</t>
    </rPh>
    <rPh sb="45" eb="46">
      <t>ホカ</t>
    </rPh>
    <rPh sb="47" eb="49">
      <t>ショクム</t>
    </rPh>
    <rPh sb="50" eb="52">
      <t>ジュウジ</t>
    </rPh>
    <rPh sb="52" eb="54">
      <t>カノウ</t>
    </rPh>
    <phoneticPr fontId="3"/>
  </si>
  <si>
    <t>ユニット】÷２</t>
    <phoneticPr fontId="3"/>
  </si>
  <si>
    <t>他の職務に従事することができる。</t>
    <rPh sb="0" eb="1">
      <t>ホカ</t>
    </rPh>
    <rPh sb="2" eb="4">
      <t>ショクム</t>
    </rPh>
    <rPh sb="5" eb="7">
      <t>ジュウジ</t>
    </rPh>
    <phoneticPr fontId="3"/>
  </si>
  <si>
    <t>常勤換算方法で、入所者の数が3又はその端数を増すごとに1以上</t>
    <rPh sb="4" eb="6">
      <t>ホウホウ</t>
    </rPh>
    <phoneticPr fontId="3"/>
  </si>
  <si>
    <t>看護：</t>
    <rPh sb="0" eb="2">
      <t>カンゴ</t>
    </rPh>
    <phoneticPr fontId="3"/>
  </si>
  <si>
    <t>介護：</t>
    <rPh sb="0" eb="2">
      <t>カイゴ</t>
    </rPh>
    <phoneticPr fontId="3"/>
  </si>
  <si>
    <t>介護給付費算定に係る体制等に関する届出書＜指定事業者用＞</t>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</si>
  <si>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</si>
  <si>
    <t>夜勤職員配置及び夜勤職員配置加算算定表</t>
    <rPh sb="0" eb="2">
      <t>ヤキン</t>
    </rPh>
    <rPh sb="2" eb="4">
      <t>ショクイン</t>
    </rPh>
    <rPh sb="4" eb="6">
      <t>ハイチ</t>
    </rPh>
    <rPh sb="6" eb="7">
      <t>オヨ</t>
    </rPh>
    <phoneticPr fontId="3"/>
  </si>
  <si>
    <t>【資格要件】社会福祉法第19条第1項各号のいずれかに該当する者又はそれと同等以上の能力を有すると認められる者（介護福祉士、介護支援専門員）</t>
    <rPh sb="1" eb="3">
      <t>シカク</t>
    </rPh>
    <rPh sb="3" eb="5">
      <t>ヨウケン</t>
    </rPh>
    <rPh sb="6" eb="8">
      <t>シャカイ</t>
    </rPh>
    <rPh sb="8" eb="10">
      <t>フクシ</t>
    </rPh>
    <rPh sb="10" eb="11">
      <t>ホウ</t>
    </rPh>
    <rPh sb="11" eb="12">
      <t>ダイ</t>
    </rPh>
    <rPh sb="14" eb="15">
      <t>ジョウ</t>
    </rPh>
    <rPh sb="15" eb="16">
      <t>ダイ</t>
    </rPh>
    <rPh sb="17" eb="18">
      <t>コウ</t>
    </rPh>
    <rPh sb="18" eb="19">
      <t>カク</t>
    </rPh>
    <rPh sb="19" eb="20">
      <t>ゴウ</t>
    </rPh>
    <rPh sb="26" eb="28">
      <t>ガイトウ</t>
    </rPh>
    <rPh sb="30" eb="31">
      <t>モノ</t>
    </rPh>
    <rPh sb="31" eb="32">
      <t>マタ</t>
    </rPh>
    <rPh sb="36" eb="38">
      <t>ドウトウ</t>
    </rPh>
    <rPh sb="38" eb="40">
      <t>イジョウ</t>
    </rPh>
    <rPh sb="41" eb="43">
      <t>ノウリョク</t>
    </rPh>
    <rPh sb="44" eb="45">
      <t>ユウ</t>
    </rPh>
    <rPh sb="48" eb="49">
      <t>ミト</t>
    </rPh>
    <rPh sb="53" eb="54">
      <t>モノ</t>
    </rPh>
    <rPh sb="55" eb="57">
      <t>カイゴ</t>
    </rPh>
    <rPh sb="57" eb="60">
      <t>フクシシ</t>
    </rPh>
    <rPh sb="61" eb="63">
      <t>カイゴ</t>
    </rPh>
    <rPh sb="63" eb="65">
      <t>シエン</t>
    </rPh>
    <rPh sb="65" eb="68">
      <t>センモンイン</t>
    </rPh>
    <phoneticPr fontId="3"/>
  </si>
  <si>
    <r>
      <t xml:space="preserve">●看護体制加算Ⅰを算定している場合は、常勤の正看護師が必要。
●看護体制加算Ⅱを算定している場合は、常勤換算で左記基準＋１名が必要（短期と要按分）
</t>
    </r>
    <r>
      <rPr>
        <sz val="8"/>
        <color indexed="10"/>
        <rFont val="HG丸ｺﾞｼｯｸM-PRO"/>
        <family val="3"/>
        <charset val="128"/>
      </rPr>
      <t>※看護職員が機能訓練指導員と兼務している場合は、各々の勤務時間を切り分けること。</t>
    </r>
    <rPh sb="75" eb="77">
      <t>カンゴ</t>
    </rPh>
    <rPh sb="77" eb="79">
      <t>ショクイン</t>
    </rPh>
    <rPh sb="80" eb="82">
      <t>キノウ</t>
    </rPh>
    <rPh sb="82" eb="84">
      <t>クンレン</t>
    </rPh>
    <rPh sb="84" eb="87">
      <t>シドウイン</t>
    </rPh>
    <rPh sb="88" eb="90">
      <t>ケンム</t>
    </rPh>
    <rPh sb="94" eb="96">
      <t>バアイ</t>
    </rPh>
    <rPh sb="98" eb="100">
      <t>オノオノ</t>
    </rPh>
    <rPh sb="101" eb="103">
      <t>キンム</t>
    </rPh>
    <rPh sb="103" eb="105">
      <t>ジカン</t>
    </rPh>
    <rPh sb="106" eb="107">
      <t>キ</t>
    </rPh>
    <rPh sb="108" eb="109">
      <t>ワ</t>
    </rPh>
    <phoneticPr fontId="3"/>
  </si>
  <si>
    <t>施設コード</t>
    <rPh sb="0" eb="1">
      <t>シ</t>
    </rPh>
    <rPh sb="1" eb="2">
      <t>セツ</t>
    </rPh>
    <phoneticPr fontId="3"/>
  </si>
  <si>
    <t>事業所コード</t>
    <rPh sb="0" eb="3">
      <t>ジギョウショ</t>
    </rPh>
    <phoneticPr fontId="3"/>
  </si>
  <si>
    <t>人員基準確認表（介護老人福祉施設）</t>
    <rPh sb="6" eb="7">
      <t>ヒョウ</t>
    </rPh>
    <rPh sb="8" eb="10">
      <t>カイゴ</t>
    </rPh>
    <rPh sb="10" eb="12">
      <t>ロウジン</t>
    </rPh>
    <rPh sb="12" eb="14">
      <t>フクシ</t>
    </rPh>
    <rPh sb="14" eb="16">
      <t>シセツ</t>
    </rPh>
    <phoneticPr fontId="3"/>
  </si>
  <si>
    <r>
      <t xml:space="preserve">特養入所者と短期利用者の合計数に対しての配置が必要。
</t>
    </r>
    <r>
      <rPr>
        <sz val="8"/>
        <color indexed="10"/>
        <rFont val="HG丸ｺﾞｼｯｸM-PRO"/>
        <family val="3"/>
        <charset val="128"/>
      </rPr>
      <t>※ユニット型の場合、日中はユニットごとに常時１名以上必要</t>
    </r>
    <phoneticPr fontId="3"/>
  </si>
  <si>
    <t>◎勤務形態一覧は、機能訓練指導員分（算定月）、機能訓練指導員の免許証（写） 、 はり師・きゅう師は従事証明書（要件確認ができるもの）</t>
    <rPh sb="42" eb="43">
      <t>シ</t>
    </rPh>
    <rPh sb="47" eb="48">
      <t>シ</t>
    </rPh>
    <rPh sb="49" eb="51">
      <t>ジュウジ</t>
    </rPh>
    <rPh sb="51" eb="54">
      <t>ショウメイショ</t>
    </rPh>
    <rPh sb="55" eb="57">
      <t>ヨウケン</t>
    </rPh>
    <rPh sb="57" eb="59">
      <t>カクニン</t>
    </rPh>
    <phoneticPr fontId="3"/>
  </si>
  <si>
    <t>◎勤務形態一覧は、看護職員分（算定月）、看取りに関する方針、看護職員の免許証（写）、平面図（看取りのための個室の確認）</t>
    <rPh sb="20" eb="22">
      <t>ミト</t>
    </rPh>
    <rPh sb="24" eb="25">
      <t>カン</t>
    </rPh>
    <rPh sb="27" eb="29">
      <t>ホウシン</t>
    </rPh>
    <rPh sb="32" eb="34">
      <t>ショクイン</t>
    </rPh>
    <phoneticPr fontId="3"/>
  </si>
  <si>
    <t>介護事業者課</t>
    <rPh sb="0" eb="2">
      <t>カイゴ</t>
    </rPh>
    <rPh sb="2" eb="5">
      <t>ジギョウシャ</t>
    </rPh>
    <rPh sb="5" eb="6">
      <t>カ</t>
    </rPh>
    <phoneticPr fontId="3"/>
  </si>
  <si>
    <t>居宅グループ</t>
    <rPh sb="0" eb="2">
      <t>キョタク</t>
    </rPh>
    <phoneticPr fontId="3"/>
  </si>
  <si>
    <t>安全管理体制</t>
    <rPh sb="0" eb="2">
      <t>アンゼン</t>
    </rPh>
    <rPh sb="2" eb="4">
      <t>カンリ</t>
    </rPh>
    <rPh sb="4" eb="6">
      <t>タイセイ</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</si>
  <si>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</si>
  <si>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</si>
  <si>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6" eb="8">
      <t>カサン</t>
    </rPh>
    <phoneticPr fontId="3"/>
  </si>
  <si>
    <t>ADL維持等加算〔申出〕の有無</t>
    <rPh sb="3" eb="5">
      <t>イジ</t>
    </rPh>
    <rPh sb="5" eb="6">
      <t>トウ</t>
    </rPh>
    <rPh sb="6" eb="8">
      <t>カサン</t>
    </rPh>
    <rPh sb="9" eb="11">
      <t>モウシデ</t>
    </rPh>
    <rPh sb="13" eb="15">
      <t>ウム</t>
    </rPh>
    <phoneticPr fontId="3"/>
  </si>
  <si>
    <t>栄養マネジメント強化体制</t>
    <rPh sb="8" eb="10">
      <t>キョウカ</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</si>
  <si>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</si>
  <si>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</si>
  <si>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3">
      <t>カガクテキ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</si>
  <si>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</si>
  <si>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１.介護福祉施設、２.経過的小規模介護福祉施設、３.ユニット型介護福祉施設、４.経過的ユニット型小規模介護福祉施設</t>
    <rPh sb="40" eb="43">
      <t>ケイカテキ</t>
    </rPh>
    <phoneticPr fontId="3"/>
  </si>
  <si>
    <t>栄養ケア・マネジメントの実施の有無</t>
    <rPh sb="0" eb="2">
      <t>エイヨウ</t>
    </rPh>
    <rPh sb="12" eb="14">
      <t>ジッシ</t>
    </rPh>
    <rPh sb="15" eb="17">
      <t>ウム</t>
    </rPh>
    <phoneticPr fontId="3"/>
  </si>
  <si>
    <t>LIFEへの登録</t>
    <rPh sb="6" eb="8">
      <t>トウロク</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</si>
  <si>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</si>
  <si>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</si>
  <si>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</si>
  <si>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</si>
  <si>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</si>
  <si>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</si>
  <si>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</si>
  <si>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</si>
  <si>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</si>
  <si>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</si>
  <si>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</si>
  <si>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</si>
  <si>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</si>
  <si>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</si>
  <si>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</si>
  <si>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</si>
  <si>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</si>
  <si>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</si>
  <si>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</si>
  <si>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</si>
  <si>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</si>
  <si>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</si>
  <si>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</si>
  <si>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</si>
  <si>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</si>
  <si>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</si>
  <si>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</si>
  <si>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</si>
  <si>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</si>
  <si>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</si>
  <si>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</si>
  <si>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</si>
  <si>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</si>
  <si>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</si>
  <si>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</si>
  <si>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</si>
  <si>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</si>
  <si>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</si>
  <si>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</si>
  <si>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</si>
  <si>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</si>
  <si>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</si>
  <si>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</si>
  <si>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</si>
  <si>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</si>
  <si>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</si>
  <si>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</si>
  <si>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</si>
  <si>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</si>
  <si>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</si>
  <si>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</si>
  <si>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</si>
  <si>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</si>
  <si>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令和　　年　　月　　日</t>
    <rPh sb="4" eb="5">
      <t>ネン</t>
    </rPh>
    <rPh sb="7" eb="8">
      <t>ガツ</t>
    </rPh>
    <rPh sb="10" eb="11">
      <t>ニチ</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</si>
  <si>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</si>
  <si>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　1　新規　2　変更　3　終了</t>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</si>
  <si>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</si>
  <si>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</si>
  <si>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</si>
  <si>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</si>
  <si>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</si>
  <si>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</si>
  <si>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</si>
  <si>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</si>
  <si>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</si>
  <si>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</si>
  <si>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</si>
  <si>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</si>
  <si>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</si>
  <si>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</si>
  <si>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</si>
  <si>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</si>
  <si>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</si>
  <si>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</si>
  <si>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</si>
  <si>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</si>
  <si>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</si>
  <si>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</si>
  <si>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</si>
  <si>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</si>
  <si>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</si>
  <si>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</si>
  <si>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</si>
  <si>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</si>
  <si>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</si>
  <si>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</si>
  <si>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</si>
  <si>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</si>
  <si>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</si>
  <si>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</si>
  <si>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</si>
  <si>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</si>
  <si>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</si>
  <si>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</si>
  <si>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</si>
  <si>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</si>
  <si>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</si>
  <si>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</si>
  <si>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</si>
  <si>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</si>
  <si>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１０％以上</t>
    <rPh sb="3" eb="5">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</si>
  <si>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</si>
  <si>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</si>
  <si>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</si>
  <si>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</si>
  <si>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</si>
  <si>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</si>
  <si>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</si>
  <si>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</si>
  <si>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</si>
  <si>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</si>
  <si>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</si>
  <si>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栄養マネジメント体制に関する届出書</t>
    <rPh sb="0" eb="2">
      <t>エイヨウ</t>
    </rPh>
    <rPh sb="8" eb="10">
      <t>タイセイ</t>
    </rPh>
    <rPh sb="11" eb="12">
      <t>カン</t>
    </rPh>
    <rPh sb="14" eb="17">
      <t>トドケデショ</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</si>
  <si>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</si>
  <si>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</si>
  <si>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</si>
  <si>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</si>
  <si>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</si>
  <si>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</si>
  <si>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</si>
  <si>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</si>
  <si>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</si>
  <si>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</si>
  <si>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</si>
  <si>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</si>
  <si>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</si>
  <si>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看　護　師</t>
    <phoneticPr fontId="3"/>
  </si>
  <si>
    <t>管 理 栄 養 士</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</si>
  <si>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</si>
  <si>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</si>
  <si>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</si>
  <si>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</si>
  <si>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</si>
  <si>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</si>
  <si>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</si>
  <si>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</si>
  <si>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</si>
  <si>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</si>
  <si>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</si>
  <si>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</si>
  <si>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</si>
  <si>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</si>
  <si>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</si>
  <si>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</si>
  <si>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</si>
  <si>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</si>
  <si>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</si>
  <si>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</si>
  <si>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</si>
  <si>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</si>
  <si>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</si>
  <si>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</si>
  <si>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</si>
  <si>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</si>
  <si>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</si>
  <si>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</si>
  <si>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</si>
  <si>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看護体制加算に係る届出書</t>
    <rPh sb="7" eb="8">
      <t>カカ</t>
    </rPh>
    <phoneticPr fontId="3"/>
  </si>
  <si>
    <t>看取り介護体制に係る届出書</t>
    <rPh sb="8" eb="9">
      <t>カカ</t>
    </rPh>
    <phoneticPr fontId="3"/>
  </si>
  <si>
    <t>栄養マネジメント体制に関する届出書</t>
    <rPh sb="8" eb="10">
      <t>タイセイ</t>
    </rPh>
    <rPh sb="11" eb="12">
      <t>カン</t>
    </rPh>
    <phoneticPr fontId="3"/>
  </si>
  <si>
    <t>日常生活継続支援加算に関する届出書</t>
    <rPh sb="0" eb="2">
      <t>ニチジョウ</t>
    </rPh>
    <rPh sb="2" eb="4">
      <t>セイカツ</t>
    </rPh>
    <rPh sb="4" eb="6">
      <t>ケイゾク</t>
    </rPh>
    <rPh sb="6" eb="8">
      <t>シエン</t>
    </rPh>
    <rPh sb="8" eb="10">
      <t>カサン</t>
    </rPh>
    <rPh sb="11" eb="12">
      <t>カン</t>
    </rPh>
    <rPh sb="14" eb="17">
      <t>トドケデショ</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</si>
  <si>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8">
      <t>トドケデ</t>
    </rPh>
    <rPh sb="28" eb="29">
      <t>ショ</t>
    </rPh>
    <phoneticPr fontId="3"/>
  </si>
  <si>
    <t>配置医師緊急時対応加算に係る届出書</t>
    <rPh sb="12" eb="13">
      <t>カカ</t>
    </rPh>
    <phoneticPr fontId="3"/>
  </si>
  <si>
    <t>テクノロジー導入による夜勤職員配置加算に係る届出書</t>
    <rPh sb="6" eb="8">
      <t>ドウニュウ</t>
    </rPh>
    <rPh sb="11" eb="13">
      <t>ヤキン</t>
    </rPh>
    <rPh sb="13" eb="15">
      <t>ショクイン</t>
    </rPh>
    <rPh sb="15" eb="17">
      <t>ハイチ</t>
    </rPh>
    <rPh sb="17" eb="19">
      <t>カサン</t>
    </rPh>
    <rPh sb="20" eb="21">
      <t>カカ</t>
    </rPh>
    <rPh sb="22" eb="25">
      <t>トドケデショ</t>
    </rPh>
    <phoneticPr fontId="3"/>
  </si>
  <si>
    <t>特養25</t>
    <rPh sb="0" eb="2">
      <t>トクヨウ</t>
    </rPh>
    <phoneticPr fontId="3"/>
  </si>
  <si>
    <t>特養26</t>
    <rPh sb="0" eb="2">
      <t>トクヨウ</t>
    </rPh>
    <phoneticPr fontId="3"/>
  </si>
  <si>
    <t>特養27</t>
    <rPh sb="0" eb="2">
      <t>トクヨウ</t>
    </rPh>
    <phoneticPr fontId="3"/>
  </si>
  <si>
    <t>特養28</t>
    <rPh sb="0" eb="2">
      <t>トクヨウ</t>
    </rPh>
    <phoneticPr fontId="3"/>
  </si>
  <si>
    <t>特養29</t>
    <rPh sb="0" eb="2">
      <t>トクヨウ</t>
    </rPh>
    <phoneticPr fontId="3"/>
  </si>
  <si>
    <t>特養30</t>
    <rPh sb="0" eb="2">
      <t>トクヨウ</t>
    </rPh>
    <phoneticPr fontId="3"/>
  </si>
  <si>
    <t>特養31</t>
    <rPh sb="0" eb="2">
      <t>トクヨウ</t>
    </rPh>
    <phoneticPr fontId="3"/>
  </si>
  <si>
    <t>特養32</t>
    <rPh sb="0" eb="2">
      <t>トクヨウ</t>
    </rPh>
    <phoneticPr fontId="3"/>
  </si>
  <si>
    <t>特養33</t>
    <rPh sb="0" eb="2">
      <t>トクヨウ</t>
    </rPh>
    <phoneticPr fontId="3"/>
  </si>
  <si>
    <t>認知症介護実践リーダー研修修了証（写）、認知症介護指導者養成研修修了証（写）又は認知症看護に係る適切な研修の修了証（写）</t>
    <rPh sb="17" eb="18">
      <t>ウツ</t>
    </rPh>
    <rPh sb="36" eb="37">
      <t>ウツ</t>
    </rPh>
    <rPh sb="38" eb="39">
      <t>マタ</t>
    </rPh>
    <rPh sb="40" eb="43">
      <t>ニンチショウ</t>
    </rPh>
    <rPh sb="43" eb="45">
      <t>カンゴ</t>
    </rPh>
    <rPh sb="46" eb="47">
      <t>カカ</t>
    </rPh>
    <rPh sb="48" eb="50">
      <t>テキセツ</t>
    </rPh>
    <rPh sb="51" eb="53">
      <t>ケンシュウ</t>
    </rPh>
    <rPh sb="54" eb="56">
      <t>シュウリョウ</t>
    </rPh>
    <rPh sb="56" eb="57">
      <t>ショウ</t>
    </rPh>
    <rPh sb="58" eb="59">
      <t>ウツ</t>
    </rPh>
    <phoneticPr fontId="3"/>
  </si>
  <si>
    <t>栄養マネジメント強化加算を算定している場合は、管理栄養士を常勤換算で入所者の数を50（施設に常勤栄養士を1人以上配置し、給食管理を行っている場合は70）で除して得た数以上配置が必要。</t>
    <rPh sb="8" eb="10">
      <t>キョウカ</t>
    </rPh>
    <rPh sb="23" eb="25">
      <t>カンリ</t>
    </rPh>
    <rPh sb="25" eb="28">
      <t>エイヨウシ</t>
    </rPh>
    <rPh sb="29" eb="31">
      <t>ジョウキン</t>
    </rPh>
    <rPh sb="31" eb="33">
      <t>カンサン</t>
    </rPh>
    <rPh sb="34" eb="37">
      <t>ニュウショシャ</t>
    </rPh>
    <rPh sb="38" eb="39">
      <t>カズ</t>
    </rPh>
    <rPh sb="43" eb="45">
      <t>シセツ</t>
    </rPh>
    <rPh sb="46" eb="48">
      <t>ジョウキン</t>
    </rPh>
    <rPh sb="48" eb="51">
      <t>エイヨウシ</t>
    </rPh>
    <rPh sb="53" eb="54">
      <t>ニン</t>
    </rPh>
    <rPh sb="54" eb="56">
      <t>イジョウ</t>
    </rPh>
    <rPh sb="56" eb="58">
      <t>ハイチ</t>
    </rPh>
    <rPh sb="60" eb="62">
      <t>キュウショク</t>
    </rPh>
    <rPh sb="62" eb="64">
      <t>カンリ</t>
    </rPh>
    <rPh sb="65" eb="66">
      <t>オコナ</t>
    </rPh>
    <rPh sb="70" eb="72">
      <t>バアイ</t>
    </rPh>
    <rPh sb="77" eb="78">
      <t>ジョ</t>
    </rPh>
    <rPh sb="80" eb="81">
      <t>エ</t>
    </rPh>
    <rPh sb="82" eb="83">
      <t>カズ</t>
    </rPh>
    <rPh sb="83" eb="85">
      <t>イジョウ</t>
    </rPh>
    <rPh sb="85" eb="87">
      <t>ハイチ</t>
    </rPh>
    <rPh sb="88" eb="90">
      <t>ヒツヨウ</t>
    </rPh>
    <phoneticPr fontId="3"/>
  </si>
  <si>
    <r>
      <t>　介護給付費算定に係る体制等（介護報酬加算等）に関する情報については、介護報酬の留意事項通知、届出等の留意事項通知（</t>
    </r>
    <r>
      <rPr>
        <sz val="11"/>
        <color indexed="10"/>
        <rFont val="HGPｺﾞｼｯｸM"/>
        <family val="3"/>
        <charset val="128"/>
      </rPr>
      <t>※</t>
    </r>
    <r>
      <rPr>
        <sz val="11"/>
        <rFont val="HGPｺﾞｼｯｸM"/>
        <family val="3"/>
        <charset val="128"/>
      </rPr>
      <t>）により届出が必要です。「届出先及び算定時期について」「算定要件」「必要書類」を確認し、届出してください（郵送可）。</t>
    </r>
    <rPh sb="112" eb="114">
      <t>ユウソウ</t>
    </rPh>
    <rPh sb="114" eb="115">
      <t>カ</t>
    </rPh>
    <phoneticPr fontId="3"/>
  </si>
  <si>
    <t>※届出に際しては、事前に連絡の上、届出先に提出してください（郵送可）。</t>
    <rPh sb="9" eb="11">
      <t>ジゼン</t>
    </rPh>
    <rPh sb="12" eb="14">
      <t>レンラク</t>
    </rPh>
    <rPh sb="17" eb="19">
      <t>トドケデ</t>
    </rPh>
    <rPh sb="19" eb="20">
      <t>サキ</t>
    </rPh>
    <rPh sb="21" eb="23">
      <t>テイシュツ</t>
    </rPh>
    <rPh sb="30" eb="32">
      <t>ユウソウ</t>
    </rPh>
    <rPh sb="32" eb="33">
      <t>カ</t>
    </rPh>
    <phoneticPr fontId="3"/>
  </si>
  <si>
    <r>
      <t>　　〇返信用封筒（返信先のあて名を記入し、切手を貼付してください。）</t>
    </r>
    <r>
      <rPr>
        <sz val="11"/>
        <color indexed="10"/>
        <rFont val="HGPｺﾞｼｯｸM"/>
        <family val="3"/>
        <charset val="128"/>
      </rPr>
      <t>※来庁にて受付した場合は不要です。</t>
    </r>
    <rPh sb="3" eb="6">
      <t>ヘンシンヨウ</t>
    </rPh>
    <rPh sb="6" eb="8">
      <t>フウトウ</t>
    </rPh>
    <rPh sb="9" eb="11">
      <t>ヘンシン</t>
    </rPh>
    <rPh sb="11" eb="12">
      <t>サキ</t>
    </rPh>
    <rPh sb="15" eb="16">
      <t>ナ</t>
    </rPh>
    <rPh sb="17" eb="19">
      <t>キニュウ</t>
    </rPh>
    <rPh sb="21" eb="23">
      <t>キッテ</t>
    </rPh>
    <rPh sb="24" eb="26">
      <t>チョウフ</t>
    </rPh>
    <rPh sb="35" eb="37">
      <t>ライチョウ</t>
    </rPh>
    <rPh sb="39" eb="41">
      <t>ウケツケ</t>
    </rPh>
    <rPh sb="43" eb="45">
      <t>バアイ</t>
    </rPh>
    <rPh sb="46" eb="48">
      <t>フヨウ</t>
    </rPh>
    <phoneticPr fontId="3"/>
  </si>
  <si>
    <t>●※</t>
    <phoneticPr fontId="3"/>
  </si>
  <si>
    <t>介護老人福祉施設（従来型）の夜間の人員配置基準及び介護老人福祉施設の夜勤職員配置加算について、見守り機器やインカム等のICTを導入する場合、基準や要件の緩和があります（届出要）。</t>
    <rPh sb="0" eb="2">
      <t>カイゴ</t>
    </rPh>
    <rPh sb="2" eb="4">
      <t>ロウジン</t>
    </rPh>
    <rPh sb="4" eb="6">
      <t>フクシ</t>
    </rPh>
    <rPh sb="6" eb="8">
      <t>シセツ</t>
    </rPh>
    <rPh sb="9" eb="12">
      <t>ジュウライガタ</t>
    </rPh>
    <rPh sb="14" eb="16">
      <t>ヤカン</t>
    </rPh>
    <rPh sb="17" eb="19">
      <t>ジンイン</t>
    </rPh>
    <rPh sb="19" eb="21">
      <t>ハイチ</t>
    </rPh>
    <rPh sb="21" eb="23">
      <t>キジュン</t>
    </rPh>
    <rPh sb="23" eb="24">
      <t>オヨ</t>
    </rPh>
    <rPh sb="25" eb="27">
      <t>カイゴ</t>
    </rPh>
    <rPh sb="27" eb="29">
      <t>ロウジン</t>
    </rPh>
    <rPh sb="29" eb="31">
      <t>フクシ</t>
    </rPh>
    <rPh sb="31" eb="33">
      <t>シセツ</t>
    </rPh>
    <rPh sb="34" eb="36">
      <t>ヤキン</t>
    </rPh>
    <rPh sb="36" eb="38">
      <t>ショクイン</t>
    </rPh>
    <rPh sb="38" eb="40">
      <t>ハイチ</t>
    </rPh>
    <rPh sb="40" eb="42">
      <t>カサン</t>
    </rPh>
    <rPh sb="47" eb="49">
      <t>ミマモ</t>
    </rPh>
    <rPh sb="50" eb="52">
      <t>キキ</t>
    </rPh>
    <rPh sb="57" eb="58">
      <t>トウ</t>
    </rPh>
    <rPh sb="63" eb="65">
      <t>ドウニュウ</t>
    </rPh>
    <rPh sb="67" eb="69">
      <t>バアイ</t>
    </rPh>
    <rPh sb="70" eb="72">
      <t>キジュン</t>
    </rPh>
    <rPh sb="73" eb="75">
      <t>ヨウケン</t>
    </rPh>
    <rPh sb="76" eb="78">
      <t>カンワ</t>
    </rPh>
    <rPh sb="84" eb="86">
      <t>トドケデ</t>
    </rPh>
    <rPh sb="86" eb="87">
      <t>ヨウ</t>
    </rPh>
    <phoneticPr fontId="3"/>
  </si>
  <si>
    <t>若年性認知症入所者受入加算</t>
    <rPh sb="0" eb="3">
      <t>ジャクネンセイ</t>
    </rPh>
    <rPh sb="3" eb="5">
      <t>ニンチ</t>
    </rPh>
    <rPh sb="5" eb="6">
      <t>ショウ</t>
    </rPh>
    <rPh sb="6" eb="9">
      <t>ニュウショシャ</t>
    </rPh>
    <rPh sb="9" eb="11">
      <t>ウケイ</t>
    </rPh>
    <rPh sb="11" eb="13">
      <t>カサン</t>
    </rPh>
    <phoneticPr fontId="3"/>
  </si>
  <si>
    <t>参考１</t>
    <phoneticPr fontId="3"/>
  </si>
  <si>
    <r>
      <t>参考２</t>
    </r>
    <r>
      <rPr>
        <i/>
        <sz val="10"/>
        <rFont val="HGPｺﾞｼｯｸM"/>
        <family val="3"/>
        <charset val="128"/>
      </rPr>
      <t>　　　　</t>
    </r>
    <rPh sb="0" eb="2">
      <t>サンコウ</t>
    </rPh>
    <phoneticPr fontId="3"/>
  </si>
  <si>
    <t>◎勤務形態一覧は、看護・介護職員分（算定月）、参考1「人員基準確認表」、参考2「夜勤職員配置及び夜勤職員配置加算算定表」
※テクノロジーを導入する規定に該当する場合は提出が必要、要件を満たすことが分かる議事概要も併せて提出が必要</t>
    <rPh sb="69" eb="71">
      <t>ドウニュウ</t>
    </rPh>
    <rPh sb="73" eb="75">
      <t>キテイ</t>
    </rPh>
    <rPh sb="76" eb="78">
      <t>ガイトウ</t>
    </rPh>
    <rPh sb="80" eb="82">
      <t>バアイ</t>
    </rPh>
    <rPh sb="83" eb="85">
      <t>テイシュツ</t>
    </rPh>
    <rPh sb="86" eb="88">
      <t>ヒツヨウ</t>
    </rPh>
    <rPh sb="106" eb="107">
      <t>アワ</t>
    </rPh>
    <rPh sb="109" eb="111">
      <t>テイシュツ</t>
    </rPh>
    <rPh sb="112" eb="114">
      <t>ヒツヨウ</t>
    </rPh>
    <phoneticPr fontId="3"/>
  </si>
  <si>
    <t>◎勤務形態一覧は、職員全員分（算定月）、参考1「人員基準確認表」、参考2「夜勤職員配置及び夜勤職員配置加算算定表」</t>
    <rPh sb="55" eb="56">
      <t>ヒョウ</t>
    </rPh>
    <phoneticPr fontId="3"/>
  </si>
  <si>
    <t>参考1「人員基準確認表」</t>
    <rPh sb="0" eb="2">
      <t>サンコウ</t>
    </rPh>
    <rPh sb="4" eb="6">
      <t>ジンイン</t>
    </rPh>
    <rPh sb="6" eb="8">
      <t>キジュン</t>
    </rPh>
    <rPh sb="8" eb="10">
      <t>カクニン</t>
    </rPh>
    <rPh sb="10" eb="11">
      <t>ヒョウ</t>
    </rPh>
    <phoneticPr fontId="3"/>
  </si>
  <si>
    <t>◎勤務形態一覧は、看護職員分（算定月）、看護職員の免許証（写）、参考1「人員基準確認表」</t>
    <rPh sb="9" eb="11">
      <t>カンゴ</t>
    </rPh>
    <rPh sb="11" eb="13">
      <t>ショクイン</t>
    </rPh>
    <rPh sb="13" eb="14">
      <t>ブン</t>
    </rPh>
    <rPh sb="20" eb="22">
      <t>カンゴ</t>
    </rPh>
    <rPh sb="29" eb="30">
      <t>ウツ</t>
    </rPh>
    <rPh sb="32" eb="34">
      <t>サンコウ</t>
    </rPh>
    <rPh sb="36" eb="38">
      <t>ジンイン</t>
    </rPh>
    <rPh sb="38" eb="40">
      <t>キジュン</t>
    </rPh>
    <rPh sb="40" eb="42">
      <t>カクニン</t>
    </rPh>
    <rPh sb="42" eb="43">
      <t>ヒョウ</t>
    </rPh>
    <phoneticPr fontId="3"/>
  </si>
  <si>
    <t>◎勤務形態一覧は、看護職員分（算定月）、看護職員の免許証（写）、参考1「人員基準確認表」</t>
    <rPh sb="9" eb="11">
      <t>カンゴ</t>
    </rPh>
    <rPh sb="11" eb="13">
      <t>ショクイン</t>
    </rPh>
    <rPh sb="13" eb="14">
      <t>ブン</t>
    </rPh>
    <rPh sb="20" eb="22">
      <t>カンゴ</t>
    </rPh>
    <rPh sb="29" eb="30">
      <t>ウツ</t>
    </rPh>
    <rPh sb="32" eb="34">
      <t>サンコウ</t>
    </rPh>
    <rPh sb="36" eb="38">
      <t>ジンイン</t>
    </rPh>
    <rPh sb="38" eb="43">
      <t>キジュンカクニンヒョウ</t>
    </rPh>
    <phoneticPr fontId="3"/>
  </si>
  <si>
    <t>参考1「人員基準確認表」、各障害に対応できる専門性が確認できるもの</t>
    <rPh sb="0" eb="2">
      <t>サンコウ</t>
    </rPh>
    <rPh sb="4" eb="11">
      <t>ジンインキジュンカクニンヒョウ</t>
    </rPh>
    <phoneticPr fontId="3"/>
  </si>
  <si>
    <t>◎勤務形態一覧は、栄養士・管理栄養士分（算定月）、管理栄養士の免許証（写）、参考1「人員基準確認表」</t>
    <rPh sb="9" eb="12">
      <t>エイヨウシ</t>
    </rPh>
    <rPh sb="13" eb="15">
      <t>カンリ</t>
    </rPh>
    <rPh sb="15" eb="18">
      <t>エイヨウシ</t>
    </rPh>
    <rPh sb="38" eb="40">
      <t>サンコウ</t>
    </rPh>
    <rPh sb="42" eb="44">
      <t>ジンイン</t>
    </rPh>
    <rPh sb="44" eb="49">
      <t>キジュンカクニンヒョウ</t>
    </rPh>
    <phoneticPr fontId="3"/>
  </si>
  <si>
    <t>参考1「人員基準確認表」</t>
    <rPh sb="0" eb="2">
      <t>サンコウ</t>
    </rPh>
    <rPh sb="4" eb="11">
      <t>ジンインキジュンカクニンヒョウ</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</si>
  <si>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</si>
  <si>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認知症専門ケア加算に係る届出書</t>
    <rPh sb="0" eb="3">
      <t>ニンチショウ</t>
    </rPh>
    <rPh sb="3" eb="5">
      <t>センモン</t>
    </rPh>
    <rPh sb="7" eb="9">
      <t>カサン</t>
    </rPh>
    <rPh sb="10" eb="11">
      <t>カカ</t>
    </rPh>
    <rPh sb="12" eb="15">
      <t>トドケデショ</t>
    </rPh>
    <phoneticPr fontId="3"/>
  </si>
  <si>
    <t>月</t>
    <rPh sb="0" eb="1">
      <t>ガツ</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</si>
  <si>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</si>
  <si>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</si>
  <si>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</si>
  <si>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</si>
  <si>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</si>
  <si>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</si>
  <si>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</si>
  <si>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</si>
  <si>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</si>
  <si>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</si>
  <si>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</si>
  <si>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</si>
  <si>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</si>
  <si>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</si>
  <si>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</si>
  <si>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</si>
  <si>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</si>
  <si>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</si>
  <si>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</si>
  <si>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</si>
  <si>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</si>
  <si>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</si>
  <si>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</si>
  <si>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</si>
  <si>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</si>
  <si>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</si>
  <si>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</si>
  <si>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</si>
  <si>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</si>
  <si>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</si>
  <si>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</si>
  <si>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</si>
  <si>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</si>
  <si>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</si>
  <si>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</si>
  <si>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</si>
  <si>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</si>
  <si>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</si>
  <si>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</si>
  <si>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</si>
  <si>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</si>
  <si>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</si>
  <si>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</si>
  <si>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</si>
  <si>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</si>
  <si>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</si>
  <si>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</si>
  <si>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</si>
  <si>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</si>
  <si>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</si>
  <si>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</si>
  <si>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</si>
  <si>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</si>
  <si>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</si>
  <si>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</si>
  <si>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</si>
  <si>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</si>
  <si>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</si>
  <si>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</si>
  <si>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</si>
  <si>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</si>
  <si>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</si>
  <si>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</si>
  <si>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</si>
  <si>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前年度（３月を除く）</t>
  </si>
  <si>
    <t>5月</t>
  </si>
  <si>
    <t>6月</t>
  </si>
  <si>
    <t>7月</t>
  </si>
  <si>
    <t>8月</t>
  </si>
  <si>
    <t>9月</t>
  </si>
  <si>
    <t>10月</t>
  </si>
  <si>
    <t>11月</t>
  </si>
  <si>
    <t>12月</t>
  </si>
  <si>
    <t>1月</t>
  </si>
  <si>
    <t>2月</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</si>
  <si>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</si>
  <si>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</si>
  <si>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</si>
  <si>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人員配置区分</t>
  </si>
  <si>
    <t>そ　 　　の　 　　他　　 　該　　 　当　　 　す 　　　る 　　　体 　　　制 　　　等</t>
    <phoneticPr fontId="3"/>
  </si>
  <si>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</si>
  <si>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</si>
  <si>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</si>
  <si>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</si>
  <si>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</si>
  <si>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</si>
  <si>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</si>
  <si>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</si>
  <si>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</si>
  <si>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</si>
  <si>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</si>
  <si>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</si>
  <si>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</si>
  <si>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</si>
  <si>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</si>
  <si>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１ なし</t>
    <phoneticPr fontId="3"/>
  </si>
  <si>
    <t>２ 看護職員</t>
    <rPh sb="2" eb="4">
      <t>カンゴ</t>
    </rPh>
    <rPh sb="4" eb="6">
      <t>ショクイン</t>
    </rPh>
    <phoneticPr fontId="3"/>
  </si>
  <si>
    <t>３ 介護職員</t>
    <rPh sb="2" eb="4">
      <t>カイゴ</t>
    </rPh>
    <rPh sb="4" eb="6">
      <t>ショクイン</t>
    </rPh>
    <phoneticPr fontId="3"/>
  </si>
  <si>
    <t>４ 介護支援専門員</t>
    <rPh sb="2" eb="4">
      <t>カイゴ</t>
    </rPh>
    <rPh sb="4" eb="6">
      <t>シエン</t>
    </rPh>
    <rPh sb="6" eb="8">
      <t>センモン</t>
    </rPh>
    <phoneticPr fontId="3"/>
  </si>
  <si>
    <t>２　あり</t>
  </si>
  <si>
    <t>１ 対応不可</t>
    <rPh sb="2" eb="4">
      <t>タイオウ</t>
    </rPh>
    <rPh sb="4" eb="6">
      <t>フカ</t>
    </rPh>
    <phoneticPr fontId="3"/>
  </si>
  <si>
    <t>２ 対応可</t>
    <phoneticPr fontId="3"/>
  </si>
  <si>
    <t>身体拘束廃止取組の有無</t>
  </si>
  <si>
    <t>１ 減算型</t>
    <phoneticPr fontId="3"/>
  </si>
  <si>
    <t>２ 基準型</t>
    <rPh sb="2" eb="4">
      <t>キジュン</t>
    </rPh>
    <rPh sb="4" eb="5">
      <t>ガタ</t>
    </rPh>
    <phoneticPr fontId="3"/>
  </si>
  <si>
    <t>高齢者虐待防止措置実施の有無</t>
    <phoneticPr fontId="3"/>
  </si>
  <si>
    <t>２ 基準型</t>
    <phoneticPr fontId="3"/>
  </si>
  <si>
    <t>業務継続計画策定の有無</t>
    <phoneticPr fontId="3"/>
  </si>
  <si>
    <t>栄養ケア・マネジメントの
実施の有無</t>
    <rPh sb="0" eb="2">
      <t>エイヨウ</t>
    </rPh>
    <rPh sb="13" eb="15">
      <t>ジッシ</t>
    </rPh>
    <rPh sb="16" eb="18">
      <t>ウム</t>
    </rPh>
    <phoneticPr fontId="3"/>
  </si>
  <si>
    <t>２ あり</t>
    <phoneticPr fontId="3"/>
  </si>
  <si>
    <t>日常生活継続支援加算</t>
    <rPh sb="0" eb="2">
      <t>ニチジョウ</t>
    </rPh>
    <rPh sb="2" eb="4">
      <t>セイカツ</t>
    </rPh>
    <rPh sb="4" eb="6">
      <t>ケイゾク</t>
    </rPh>
    <rPh sb="6" eb="8">
      <t>シエン</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</si>
  <si>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</si>
  <si>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</si>
  <si>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</si>
  <si>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</si>
  <si>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</si>
  <si>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準ユニットケア体制</t>
    <rPh sb="0" eb="1">
      <t>ジュン</t>
    </rPh>
    <rPh sb="7" eb="9">
      <t>タイセイ</t>
    </rPh>
    <phoneticPr fontId="3"/>
  </si>
  <si>
    <t>生活機能向上連携加算</t>
    <phoneticPr fontId="3"/>
  </si>
  <si>
    <t>３ 加算Ⅰ</t>
    <phoneticPr fontId="3"/>
  </si>
  <si>
    <t>２ 加算Ⅱ</t>
    <phoneticPr fontId="3"/>
  </si>
  <si>
    <t>１　介護福祉施設</t>
  </si>
  <si>
    <t>個別機能訓練加算</t>
    <rPh sb="0" eb="2">
      <t>コベツ</t>
    </rPh>
    <rPh sb="6" eb="8">
      <t>カサン</t>
    </rPh>
    <phoneticPr fontId="3"/>
  </si>
  <si>
    <t>５ 加算Ⅲ</t>
    <rPh sb="2" eb="4">
      <t>カサン</t>
    </rPh>
    <phoneticPr fontId="3"/>
  </si>
  <si>
    <t>介護福祉施設サービス</t>
    <rPh sb="4" eb="6">
      <t>シセツ</t>
    </rPh>
    <phoneticPr fontId="3"/>
  </si>
  <si>
    <t>２　経過的小規模介護福祉施設</t>
  </si>
  <si>
    <t>ADL維持等加算〔申出〕の有無</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</si>
  <si>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</si>
  <si>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</si>
  <si>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</si>
  <si>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２ 加算Ⅰ</t>
    <phoneticPr fontId="3"/>
  </si>
  <si>
    <t>３ 加算Ⅱ</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</si>
  <si>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</si>
  <si>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</si>
  <si>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</si>
  <si>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</si>
  <si>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</si>
  <si>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認知症専門ケア加算</t>
    <rPh sb="0" eb="3">
      <t>ニンチショウ</t>
    </rPh>
    <rPh sb="3" eb="5">
      <t>センモン</t>
    </rPh>
    <rPh sb="7" eb="9">
      <t>カサン</t>
    </rPh>
    <phoneticPr fontId="3"/>
  </si>
  <si>
    <t>認知症チームケア推進加算</t>
    <phoneticPr fontId="3"/>
  </si>
  <si>
    <t>褥瘡マネジメント加算</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</si>
  <si>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</si>
  <si>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</si>
  <si>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</si>
  <si>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</si>
  <si>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</si>
  <si>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（別紙２）</t>
    <rPh sb="1" eb="3">
      <t>ベッシ</t>
    </rPh>
    <phoneticPr fontId="3"/>
  </si>
  <si>
    <t>知事</t>
    <rPh sb="0" eb="2">
      <t>チジ</t>
    </rPh>
    <phoneticPr fontId="3"/>
  </si>
  <si>
    <t>殿</t>
    <rPh sb="0" eb="1">
      <t>ドノ</t>
    </rPh>
    <phoneticPr fontId="3"/>
  </si>
  <si>
    <t>所在地</t>
    <phoneticPr fontId="3"/>
  </si>
  <si>
    <t>事業所所在地市町村番号</t>
    <phoneticPr fontId="3"/>
  </si>
  <si>
    <t>主たる事務所の所在地</t>
    <phoneticPr fontId="3"/>
  </si>
  <si>
    <t>　　　　　</t>
    <phoneticPr fontId="3"/>
  </si>
  <si>
    <t>県</t>
    <rPh sb="0" eb="1">
      <t>ケン</t>
    </rPh>
    <phoneticPr fontId="3"/>
  </si>
  <si>
    <t>群市</t>
    <rPh sb="0" eb="1">
      <t>グン</t>
    </rPh>
    <rPh sb="1" eb="2">
      <t>シ</t>
    </rPh>
    <phoneticPr fontId="3"/>
  </si>
  <si>
    <t>法人の種別</t>
    <phoneticPr fontId="3"/>
  </si>
  <si>
    <t>事業所・施設の状況</t>
  </si>
  <si>
    <t>事業所・施設の名称</t>
    <phoneticPr fontId="3"/>
  </si>
  <si>
    <t>主たる事業所・施設の所在地</t>
    <phoneticPr fontId="3"/>
  </si>
  <si>
    <t>主たる事業所の所在地以外の場所で一部実施する場合の出張所等の所在地</t>
    <phoneticPr fontId="3"/>
  </si>
  <si>
    <t>届出を行う事業所・施設の種類</t>
  </si>
  <si>
    <t>指定居宅サービス</t>
  </si>
  <si>
    <t>1新規</t>
  </si>
  <si>
    <t>通所ﾘﾊﾋﾞﾘﾃｰｼｮﾝ</t>
    <phoneticPr fontId="3"/>
  </si>
  <si>
    <t>施設</t>
  </si>
  <si>
    <t>介護老人福祉施設</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</si>
  <si>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</si>
  <si>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</si>
  <si>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</si>
  <si>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</si>
  <si>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</si>
  <si>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</si>
  <si>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</si>
  <si>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</si>
  <si>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高齢者虐待防止措置実施の有無</t>
  </si>
  <si>
    <t>業務継続計画策定の有無</t>
  </si>
  <si>
    <t>認知症チームケア推進加算</t>
  </si>
  <si>
    <t>高齢者施設等感染対策向上加算Ⅰ</t>
  </si>
  <si>
    <t>高齢者施設等感染対策向上加算Ⅱ</t>
  </si>
  <si>
    <t>生産性向上推進体制加算</t>
  </si>
  <si>
    <t>特養34</t>
    <rPh sb="0" eb="2">
      <t>トクヨウ</t>
    </rPh>
    <phoneticPr fontId="3"/>
  </si>
  <si>
    <t>特養35</t>
    <rPh sb="0" eb="2">
      <t>トクヨウ</t>
    </rPh>
    <phoneticPr fontId="3"/>
  </si>
  <si>
    <t>特養36</t>
    <rPh sb="0" eb="2">
      <t>トクヨウ</t>
    </rPh>
    <phoneticPr fontId="3"/>
  </si>
  <si>
    <t>特養37</t>
    <rPh sb="0" eb="2">
      <t>トクヨウ</t>
    </rPh>
    <phoneticPr fontId="3"/>
  </si>
  <si>
    <t>特養38</t>
    <rPh sb="0" eb="2">
      <t>トクヨウ</t>
    </rPh>
    <phoneticPr fontId="3"/>
  </si>
  <si>
    <t>特養39</t>
    <rPh sb="0" eb="2">
      <t>トクヨウ</t>
    </rPh>
    <phoneticPr fontId="3"/>
  </si>
  <si>
    <t>（別紙37）</t>
    <phoneticPr fontId="3"/>
  </si>
  <si>
    <t>1　新規</t>
    <phoneticPr fontId="3"/>
  </si>
  <si>
    <t>2　変更</t>
    <phoneticPr fontId="3"/>
  </si>
  <si>
    <t>3　終了</t>
    <phoneticPr fontId="3"/>
  </si>
  <si>
    <t>1　介護老人福祉施設</t>
    <phoneticPr fontId="3"/>
  </si>
  <si>
    <t>2　地域密着型介護老人福祉施設</t>
    <phoneticPr fontId="3"/>
  </si>
  <si>
    <t>1　日常生活継続支援加算（Ⅰ）</t>
    <phoneticPr fontId="3"/>
  </si>
  <si>
    <t>2　日常生活継続支援加算（Ⅱ）</t>
    <phoneticPr fontId="3"/>
  </si>
  <si>
    <t>①に占める②の割合が
７０％以上</t>
    <rPh sb="2" eb="3">
      <t>シ</t>
    </rPh>
    <rPh sb="7" eb="8">
      <t>ワリ</t>
    </rPh>
    <rPh sb="8" eb="9">
      <t>ゴウ</t>
    </rPh>
    <rPh sb="14" eb="16">
      <t>イジョウ</t>
    </rPh>
    <phoneticPr fontId="3"/>
  </si>
  <si>
    <t>①に占める③の割合が
６５％以上</t>
    <rPh sb="2" eb="3">
      <t>シ</t>
    </rPh>
    <rPh sb="7" eb="8">
      <t>ワリ</t>
    </rPh>
    <rPh sb="8" eb="9">
      <t>ゴウ</t>
    </rPh>
    <rPh sb="14" eb="16">
      <t>イジョウ</t>
    </rPh>
    <phoneticPr fontId="3"/>
  </si>
  <si>
    <t>④に占める⑤の割合が
１５％以上</t>
    <rPh sb="2" eb="3">
      <t>シ</t>
    </rPh>
    <rPh sb="7" eb="8">
      <t>ワリ</t>
    </rPh>
    <rPh sb="8" eb="9">
      <t>ゴウ</t>
    </rPh>
    <rPh sb="14" eb="16">
      <t>イジョウ</t>
    </rPh>
    <phoneticPr fontId="3"/>
  </si>
  <si>
    <t>（別紙37－２）</t>
    <rPh sb="1" eb="3">
      <t>ベッシ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</si>
  <si>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</si>
  <si>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37（2）</t>
    <phoneticPr fontId="3"/>
  </si>
  <si>
    <t>（別紙25－2）</t>
    <phoneticPr fontId="3"/>
  </si>
  <si>
    <t>1　看護体制加算（Ⅰ）イ</t>
    <phoneticPr fontId="3"/>
  </si>
  <si>
    <t>2　看護体制加算（Ⅰ）ロ</t>
    <phoneticPr fontId="3"/>
  </si>
  <si>
    <t>3　看護体制加算（Ⅱ）イ</t>
    <phoneticPr fontId="3"/>
  </si>
  <si>
    <t>4　看護体制加算（Ⅱ）ロ</t>
    <phoneticPr fontId="3"/>
  </si>
  <si>
    <t>25（2）</t>
    <phoneticPr fontId="3"/>
  </si>
  <si>
    <t>（別紙27）</t>
    <phoneticPr fontId="3"/>
  </si>
  <si>
    <t>3　短期入所生活介護</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</si>
  <si>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</si>
  <si>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（別紙38）</t>
    <rPh sb="1" eb="3">
      <t>ベッシ</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</si>
  <si>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</si>
  <si>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</si>
  <si>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</si>
  <si>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</si>
  <si>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（別紙39）</t>
    <rPh sb="1" eb="3">
      <t>ベッシ</t>
    </rPh>
    <phoneticPr fontId="3"/>
  </si>
  <si>
    <t>（別紙34）</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</si>
  <si>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</si>
  <si>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</si>
  <si>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</si>
  <si>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</si>
  <si>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</si>
  <si>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</si>
  <si>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</si>
  <si>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</si>
  <si>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</si>
  <si>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</si>
  <si>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</si>
  <si>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</si>
  <si>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</si>
  <si>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</si>
  <si>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</si>
  <si>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</si>
  <si>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</si>
  <si>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</si>
  <si>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</si>
  <si>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</si>
  <si>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</si>
  <si>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</si>
  <si>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</si>
  <si>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</si>
  <si>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</si>
  <si>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</si>
  <si>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</si>
  <si>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</si>
  <si>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</si>
  <si>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</si>
  <si>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</si>
  <si>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</si>
  <si>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</si>
  <si>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</si>
  <si>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</si>
  <si>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</si>
  <si>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</si>
  <si>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</si>
  <si>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</si>
  <si>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認知症チームケア推進加算に係る届出書</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</si>
  <si>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</si>
  <si>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</si>
  <si>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</si>
  <si>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</si>
  <si>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</si>
  <si>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</si>
  <si>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</si>
  <si>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</si>
  <si>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</si>
  <si>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</si>
  <si>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</si>
  <si>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</si>
  <si>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</si>
  <si>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</si>
  <si>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</si>
  <si>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</si>
  <si>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</si>
  <si>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</si>
  <si>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</si>
  <si>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</si>
  <si>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</si>
  <si>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</si>
  <si>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</si>
  <si>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</si>
  <si>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</si>
  <si>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</si>
  <si>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</si>
  <si>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</si>
  <si>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</si>
  <si>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</si>
  <si>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</si>
  <si>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</si>
  <si>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</si>
  <si>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</si>
  <si>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</si>
  <si>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</si>
  <si>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</si>
  <si>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</si>
  <si>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</si>
  <si>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</si>
  <si>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</si>
  <si>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</si>
  <si>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高齢者施設等感染対策向上加算に係る届出書</t>
    <phoneticPr fontId="3"/>
  </si>
  <si>
    <t>（別紙28）</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</si>
  <si>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</si>
  <si>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</si>
  <si>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</si>
  <si>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</si>
  <si>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</si>
  <si>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</si>
  <si>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</si>
  <si>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</si>
  <si>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</si>
  <si>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</si>
  <si>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</si>
  <si>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</si>
  <si>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</si>
  <si>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</si>
  <si>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</si>
  <si>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</si>
  <si>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</si>
  <si>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</si>
  <si>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</si>
  <si>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</si>
  <si>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</si>
  <si>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</si>
  <si>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</si>
  <si>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</si>
  <si>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</si>
  <si>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</si>
  <si>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</si>
  <si>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</si>
  <si>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</si>
  <si>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</si>
  <si>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</si>
  <si>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</si>
  <si>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</si>
  <si>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</si>
  <si>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</si>
  <si>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</si>
  <si>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</si>
  <si>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</si>
  <si>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</si>
  <si>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</si>
  <si>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</si>
  <si>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</si>
  <si>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</si>
  <si>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</si>
  <si>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</si>
  <si>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</si>
  <si>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</si>
  <si>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生産性向上推進体制加算に係る届出書</t>
    <phoneticPr fontId="3"/>
  </si>
  <si>
    <t>（別紙１4－４）</t>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</si>
  <si>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</si>
  <si>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</si>
  <si>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</si>
  <si>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</si>
  <si>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</si>
  <si>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</si>
  <si>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</si>
  <si>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</si>
  <si>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</si>
  <si>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</si>
  <si>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</si>
  <si>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</si>
  <si>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r>
      <t>　※（地域密着型）介護老人福祉施設、介護老人保健施設、</t>
    </r>
    <r>
      <rPr>
        <sz val="8"/>
        <rFont val="HGSｺﾞｼｯｸM"/>
        <family val="3"/>
        <charset val="128"/>
      </rPr>
      <t>介護医療院は記載</t>
    </r>
    <rPh sb="33" eb="35">
      <t>キサイ</t>
    </rPh>
    <phoneticPr fontId="3"/>
  </si>
  <si>
    <t>要件を満たすことが分かる根拠書類を準備し、指定権者からの求めがあった場合には、速やかに提出すること。</t>
    <phoneticPr fontId="3"/>
  </si>
  <si>
    <t>14（4）</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</si>
  <si>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</si>
  <si>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</si>
  <si>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</si>
  <si>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</si>
  <si>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</si>
  <si>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</si>
  <si>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</si>
  <si>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</si>
  <si>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</si>
  <si>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</si>
  <si>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</si>
  <si>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12(2)</t>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</si>
  <si>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</si>
  <si>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</si>
  <si>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</si>
  <si>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</si>
  <si>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</si>
  <si>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</si>
  <si>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</si>
  <si>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</si>
  <si>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</si>
  <si>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</si>
  <si>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</si>
  <si>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</si>
  <si>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</si>
  <si>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</si>
  <si>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</si>
  <si>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</si>
  <si>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割引</t>
    <rPh sb="0" eb="2">
      <t>ワリビキ</t>
    </rPh>
    <phoneticPr fontId="3"/>
  </si>
  <si>
    <t>指定居宅サービス事業者等による介護給付費の割引に係る割引率の設定について</t>
    <phoneticPr fontId="3"/>
  </si>
  <si>
    <t>　　　　（記載例1―勤務時間 ①8：30～17：00、②16：30～1：00、③0：30～9：00、④休日）</t>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</si>
  <si>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</si>
  <si>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（別紙７ー３）</t>
    <rPh sb="1" eb="3">
      <t>ベッシ</t>
    </rPh>
    <phoneticPr fontId="3"/>
  </si>
  <si>
    <t>2　地域密着型介護老人福祉施設</t>
  </si>
  <si>
    <t>3　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</si>
  <si>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</si>
  <si>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</si>
  <si>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7(3)</t>
    <phoneticPr fontId="3"/>
  </si>
  <si>
    <t>安全対策に係る外部における研修の修了証（写）</t>
    <rPh sb="0" eb="2">
      <t>アンゼン</t>
    </rPh>
    <rPh sb="2" eb="4">
      <t>タイサク</t>
    </rPh>
    <rPh sb="5" eb="6">
      <t>カカ</t>
    </rPh>
    <rPh sb="7" eb="9">
      <t>ガイブ</t>
    </rPh>
    <rPh sb="13" eb="15">
      <t>ケンシュウ</t>
    </rPh>
    <rPh sb="16" eb="18">
      <t>シュウリョウ</t>
    </rPh>
    <rPh sb="18" eb="19">
      <t>ショウ</t>
    </rPh>
    <rPh sb="20" eb="21">
      <t>シャ</t>
    </rPh>
    <phoneticPr fontId="3"/>
  </si>
  <si>
    <r>
      <t>（別紙７－２</t>
    </r>
    <r>
      <rPr>
        <sz val="11"/>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</si>
  <si>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</si>
  <si>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</si>
  <si>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</si>
  <si>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</si>
  <si>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</si>
  <si>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</si>
  <si>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</si>
  <si>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</si>
  <si>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</si>
  <si>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</si>
  <si>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</si>
  <si>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</si>
  <si>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</si>
  <si>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</si>
  <si>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</si>
  <si>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</si>
  <si>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</si>
  <si>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</si>
  <si>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</si>
  <si>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</si>
  <si>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</si>
  <si>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</si>
  <si>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</si>
  <si>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</si>
  <si>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</si>
  <si>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</si>
  <si>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</si>
  <si>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</si>
  <si>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</si>
  <si>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</si>
  <si>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</si>
  <si>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</si>
  <si>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</si>
  <si>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</si>
  <si>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</si>
  <si>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</si>
  <si>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</si>
  <si>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</si>
  <si>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</si>
  <si>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</si>
  <si>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</si>
  <si>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</si>
  <si>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</si>
  <si>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</si>
  <si>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</si>
  <si>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</si>
  <si>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</si>
  <si>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</si>
  <si>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</si>
  <si>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</si>
  <si>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</si>
  <si>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</si>
  <si>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</si>
  <si>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</si>
  <si>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◎勤務形態一覧は、看護・介護職員分（算定月）</t>
    <phoneticPr fontId="3"/>
  </si>
  <si>
    <t>特養40</t>
    <rPh sb="0" eb="2">
      <t>トクヨウ</t>
    </rPh>
    <phoneticPr fontId="3"/>
  </si>
  <si>
    <t>◎勤務形態一覧は、看護職員分（算定月）</t>
    <rPh sb="9" eb="11">
      <t>カンゴ</t>
    </rPh>
    <rPh sb="11" eb="13">
      <t>ショクイン</t>
    </rPh>
    <rPh sb="13" eb="14">
      <t>ブン</t>
    </rPh>
    <phoneticPr fontId="3"/>
  </si>
  <si>
    <t>◎勤務形態一覧は、職員全員分</t>
    <phoneticPr fontId="3"/>
  </si>
  <si>
    <t>◎勤務形態一覧は、栄養士・管理栄養士分（変更した月とその前月分）</t>
    <rPh sb="9" eb="12">
      <t>エイヨウシ</t>
    </rPh>
    <rPh sb="13" eb="15">
      <t>カンリ</t>
    </rPh>
    <rPh sb="15" eb="18">
      <t>エイヨウシ</t>
    </rPh>
    <rPh sb="20" eb="22">
      <t>ヘンコウ</t>
    </rPh>
    <rPh sb="24" eb="25">
      <t>ツキ</t>
    </rPh>
    <rPh sb="28" eb="31">
      <t>ゼンゲツブン</t>
    </rPh>
    <phoneticPr fontId="3"/>
  </si>
  <si>
    <t>(介護予防訪問ﾘﾊﾋﾞﾘﾃｰｼｮﾝ)</t>
  </si>
  <si>
    <t>介護老人保健施設、介護医療院(みなし事業所)</t>
    <phoneticPr fontId="3"/>
  </si>
  <si>
    <t>病院･診療所</t>
    <phoneticPr fontId="3"/>
  </si>
  <si>
    <t>介護事業者課
居宅グループ
０６－６９４４－７０９５</t>
  </si>
  <si>
    <t>介護事業者課
居宅グループ
０６－６９４４－７０９５</t>
    <phoneticPr fontId="3"/>
  </si>
  <si>
    <t>介護医療院</t>
  </si>
  <si>
    <t>３ 加算Ⅰ</t>
    <rPh sb="2" eb="4">
      <t>カサン</t>
    </rPh>
    <phoneticPr fontId="3"/>
  </si>
  <si>
    <t>４ 加算Ⅱ</t>
    <rPh sb="2" eb="4">
      <t>カサン</t>
    </rPh>
    <phoneticPr fontId="3"/>
  </si>
  <si>
    <t>高齢者施設等感染対策向上加算Ⅰ</t>
    <phoneticPr fontId="3"/>
  </si>
  <si>
    <t>高齢者施設等感染対策向上加算Ⅱ</t>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</si>
  <si>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</si>
  <si>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</si>
  <si>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</si>
  <si>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</si>
  <si>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</si>
  <si>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</si>
  <si>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</si>
  <si>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</si>
  <si>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</si>
  <si>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</si>
  <si>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</si>
  <si>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</si>
  <si>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</si>
  <si>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</si>
  <si>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</si>
  <si>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</si>
  <si>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</si>
  <si>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</si>
  <si>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</si>
  <si>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</si>
  <si>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</si>
  <si>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</si>
  <si>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</si>
  <si>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</si>
  <si>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</si>
  <si>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</si>
  <si>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</si>
  <si>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</si>
  <si>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</si>
  <si>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</si>
  <si>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</si>
  <si>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</si>
  <si>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</si>
  <si>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</si>
  <si>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</si>
  <si>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</si>
  <si>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</si>
  <si>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</si>
  <si>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</si>
  <si>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</si>
  <si>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</si>
  <si>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</si>
  <si>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</si>
  <si>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</si>
  <si>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</si>
  <si>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</si>
  <si>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</si>
  <si>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「認知症介護指導者養成研修」及び「認知症チームケア推進研修」の修了証（写）（※Ⅰを算定する場合のみ）
「認知症介護実践リーダー研修」及び「認知症チームケア推進研修」の修了証（写）（※Ⅱを算定する場合のみ）</t>
    <rPh sb="14" eb="15">
      <t>オヨ</t>
    </rPh>
    <rPh sb="31" eb="34">
      <t>シュウリョウショウ</t>
    </rPh>
    <rPh sb="35" eb="36">
      <t>ウツ</t>
    </rPh>
    <rPh sb="41" eb="43">
      <t>サンテイ</t>
    </rPh>
    <rPh sb="45" eb="47">
      <t>バアイ</t>
    </rPh>
    <rPh sb="66" eb="67">
      <t>オヨ</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</si>
  <si>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</si>
  <si>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</si>
  <si>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</si>
  <si>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</si>
  <si>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</si>
  <si>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</si>
  <si>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</si>
  <si>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</si>
  <si>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</si>
  <si>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</si>
  <si>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</si>
  <si>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</si>
  <si>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</si>
  <si>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</si>
  <si>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</si>
  <si>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</si>
  <si>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</si>
  <si>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</si>
  <si>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</si>
  <si>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平面図</t>
    <rPh sb="0" eb="3">
      <t>ヘイメンズ</t>
    </rPh>
    <phoneticPr fontId="3"/>
  </si>
  <si>
    <t>◎勤務形態一覧は、職員全員分（算定月）、参考1「人員基準確認表」、参考2「夜勤職員配置及び夜勤職員配置加算算定表」、ユニットリーダー研修修了証（写）、室別面積表</t>
    <rPh sb="20" eb="22">
      <t>サンコウ</t>
    </rPh>
    <rPh sb="24" eb="26">
      <t>ジンイン</t>
    </rPh>
    <rPh sb="26" eb="28">
      <t>キジュン</t>
    </rPh>
    <rPh sb="28" eb="30">
      <t>カクニン</t>
    </rPh>
    <rPh sb="30" eb="31">
      <t>ヒョウ</t>
    </rPh>
    <rPh sb="33" eb="35">
      <t>サンコウ</t>
    </rPh>
    <rPh sb="37" eb="39">
      <t>ヤキン</t>
    </rPh>
    <rPh sb="39" eb="41">
      <t>ショクイン</t>
    </rPh>
    <rPh sb="41" eb="43">
      <t>ハイチ</t>
    </rPh>
    <rPh sb="43" eb="44">
      <t>オヨ</t>
    </rPh>
    <rPh sb="45" eb="47">
      <t>ヤキン</t>
    </rPh>
    <rPh sb="47" eb="49">
      <t>ショクイン</t>
    </rPh>
    <rPh sb="49" eb="51">
      <t>ハイチ</t>
    </rPh>
    <rPh sb="51" eb="53">
      <t>カサン</t>
    </rPh>
    <rPh sb="53" eb="55">
      <t>サンテイ</t>
    </rPh>
    <rPh sb="55" eb="56">
      <t>ヒョウ</t>
    </rPh>
    <rPh sb="66" eb="68">
      <t>ケンシュウ</t>
    </rPh>
    <rPh sb="68" eb="70">
      <t>シュウリョウ</t>
    </rPh>
    <rPh sb="70" eb="71">
      <t>ショウ</t>
    </rPh>
    <rPh sb="72" eb="73">
      <t>ウツ</t>
    </rPh>
    <rPh sb="75" eb="76">
      <t>ベッシツ</t>
    </rPh>
    <rPh sb="76" eb="77">
      <t>ベツ</t>
    </rPh>
    <rPh sb="77" eb="79">
      <t>メンセキ</t>
    </rPh>
    <rPh sb="79" eb="80">
      <t>ヒョウ</t>
    </rPh>
    <phoneticPr fontId="3"/>
  </si>
  <si>
    <t>※平面図は利用する個室を確認するため</t>
    <rPh sb="1" eb="4">
      <t>ヘイメンズ</t>
    </rPh>
    <rPh sb="5" eb="7">
      <t>リヨウ</t>
    </rPh>
    <rPh sb="9" eb="11">
      <t>コシツ</t>
    </rPh>
    <rPh sb="12" eb="14">
      <t>カクニン</t>
    </rPh>
    <phoneticPr fontId="3"/>
  </si>
  <si>
    <t>◎勤務形態一覧は、職員全員分（算定月）、参考1「人員基準確認表」、ユニットリーダー研修修了証（写）、室別面積表</t>
    <rPh sb="20" eb="22">
      <t>サンコウ</t>
    </rPh>
    <rPh sb="24" eb="26">
      <t>ジンイン</t>
    </rPh>
    <rPh sb="26" eb="28">
      <t>キジュン</t>
    </rPh>
    <rPh sb="28" eb="30">
      <t>カクニン</t>
    </rPh>
    <rPh sb="30" eb="31">
      <t>ヒョウ</t>
    </rPh>
    <rPh sb="47" eb="48">
      <t>ウツ</t>
    </rPh>
    <phoneticPr fontId="3"/>
  </si>
  <si>
    <t>介護老人保健施設、介護医療院(みなし事業所)</t>
    <rPh sb="9" eb="11">
      <t>カイゴ</t>
    </rPh>
    <rPh sb="11" eb="13">
      <t>イリョウ</t>
    </rPh>
    <rPh sb="13" eb="14">
      <t>イン</t>
    </rPh>
    <phoneticPr fontId="3"/>
  </si>
  <si>
    <t>◎勤務形態一覧は、医師分（算定月）、医師の免許証（写）</t>
    <phoneticPr fontId="3"/>
  </si>
  <si>
    <t>◎勤務形態一覧は、医師分（算定月）、医師の免許証（写）、精神科を担当することを確認できる書類（精神保健指定医の指定証、履歴書等）</t>
    <phoneticPr fontId="3"/>
  </si>
  <si>
    <t>従業者の勤務の体制及び勤務形態一覧表（予定/実績）</t>
    <rPh sb="19" eb="21">
      <t>ヨテイ</t>
    </rPh>
    <rPh sb="22" eb="24">
      <t>ジッセキ</t>
    </rPh>
    <phoneticPr fontId="63"/>
  </si>
  <si>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63"/>
  </si>
  <si>
    <t>別紙7</t>
    <rPh sb="0" eb="2">
      <t>ベッシ</t>
    </rPh>
    <phoneticPr fontId="3"/>
  </si>
  <si>
    <t>（令和</t>
    <rPh sb="1" eb="3">
      <t>レイワ</t>
    </rPh>
    <phoneticPr fontId="3"/>
  </si>
  <si>
    <t>年</t>
    <phoneticPr fontId="3"/>
  </si>
  <si>
    <t>月分）</t>
    <phoneticPr fontId="3"/>
  </si>
  <si>
    <t>A</t>
  </si>
  <si>
    <t>月始め日</t>
    <rPh sb="0" eb="1">
      <t>ツキ</t>
    </rPh>
    <rPh sb="1" eb="2">
      <t>ハジ</t>
    </rPh>
    <rPh sb="3" eb="4">
      <t>ヒ</t>
    </rPh>
    <phoneticPr fontId="63"/>
  </si>
  <si>
    <t>Ｂ</t>
  </si>
  <si>
    <t>Ｃ</t>
  </si>
  <si>
    <t>Ｄ</t>
  </si>
  <si>
    <t>勤務形態：Ａ常勤専従、Ｂ常勤兼務、Ｃ常勤以外専従、Ｄ常勤以外兼務</t>
    <rPh sb="20" eb="22">
      <t>イガイ</t>
    </rPh>
    <rPh sb="28" eb="30">
      <t>イガイ</t>
    </rPh>
    <rPh sb="30" eb="32">
      <t>ケンム</t>
    </rPh>
    <phoneticPr fontId="63"/>
  </si>
  <si>
    <t>常勤の従業者が月・週に勤務すべき時間数→</t>
    <rPh sb="7" eb="8">
      <t>ツキ</t>
    </rPh>
    <phoneticPr fontId="63"/>
  </si>
  <si>
    <t>勤務形態</t>
    <rPh sb="2" eb="4">
      <t>ケイタイ</t>
    </rPh>
    <phoneticPr fontId="3"/>
  </si>
  <si>
    <t>第　　１　　週</t>
    <phoneticPr fontId="3"/>
  </si>
  <si>
    <t>第　　２　　週</t>
    <phoneticPr fontId="3"/>
  </si>
  <si>
    <t>第　　３　　週</t>
    <phoneticPr fontId="3"/>
  </si>
  <si>
    <t>第　　４　　週</t>
    <phoneticPr fontId="3"/>
  </si>
  <si>
    <t>４週の合計※カッコ内は月合計</t>
    <rPh sb="9" eb="10">
      <t>ナイ</t>
    </rPh>
    <rPh sb="11" eb="12">
      <t>ツキ</t>
    </rPh>
    <rPh sb="12" eb="14">
      <t>ゴウケイ</t>
    </rPh>
    <phoneticPr fontId="63"/>
  </si>
  <si>
    <t>週平均</t>
  </si>
  <si>
    <t>常勤換算後の人数
（４週の合計から算出）</t>
    <rPh sb="11" eb="12">
      <t>シュウ</t>
    </rPh>
    <rPh sb="13" eb="15">
      <t>ゴウケイ</t>
    </rPh>
    <rPh sb="17" eb="19">
      <t>サンシュツ</t>
    </rPh>
    <phoneticPr fontId="63"/>
  </si>
  <si>
    <t>職　　種</t>
  </si>
  <si>
    <t>氏　　名</t>
  </si>
  <si>
    <t>日</t>
    <rPh sb="0" eb="1">
      <t>ヒ</t>
    </rPh>
    <phoneticPr fontId="63"/>
  </si>
  <si>
    <t>の勤務</t>
  </si>
  <si>
    <t>曜日</t>
    <rPh sb="0" eb="2">
      <t>ヨウビ</t>
    </rPh>
    <phoneticPr fontId="63"/>
  </si>
  <si>
    <t>時間</t>
  </si>
  <si>
    <t>職種</t>
    <rPh sb="0" eb="2">
      <t>ショクシュ</t>
    </rPh>
    <phoneticPr fontId="63"/>
  </si>
  <si>
    <t>形態</t>
    <rPh sb="0" eb="2">
      <t>ケイタイ</t>
    </rPh>
    <phoneticPr fontId="63"/>
  </si>
  <si>
    <t>①AB</t>
    <phoneticPr fontId="63"/>
  </si>
  <si>
    <t>②換算</t>
    <rPh sb="1" eb="3">
      <t>カンザン</t>
    </rPh>
    <phoneticPr fontId="63"/>
  </si>
  <si>
    <t>③CD</t>
    <phoneticPr fontId="63"/>
  </si>
  <si>
    <t>1)</t>
    <phoneticPr fontId="63"/>
  </si>
  <si>
    <t>予/実</t>
    <rPh sb="0" eb="1">
      <t>ヨ</t>
    </rPh>
    <rPh sb="2" eb="3">
      <t>ジツ</t>
    </rPh>
    <phoneticPr fontId="63"/>
  </si>
  <si>
    <t>時間</t>
    <rPh sb="0" eb="2">
      <t>ジカン</t>
    </rPh>
    <phoneticPr fontId="63"/>
  </si>
  <si>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</si>
  <si>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</si>
  <si>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</si>
  <si>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</si>
  <si>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</si>
  <si>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</si>
  <si>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</si>
  <si>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</si>
  <si>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</si>
  <si>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</si>
  <si>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</si>
  <si>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</si>
  <si>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</si>
  <si>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</si>
  <si>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</si>
  <si>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</si>
  <si>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</si>
  <si>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</si>
  <si>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</si>
  <si>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</si>
  <si>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</si>
  <si>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</si>
  <si>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</si>
  <si>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</si>
  <si>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</si>
  <si>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</si>
  <si>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</si>
  <si>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</si>
  <si>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</si>
  <si>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</si>
  <si>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</si>
  <si>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</si>
  <si>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</si>
  <si>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</si>
  <si>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</si>
  <si>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</si>
  <si>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</si>
  <si>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</si>
  <si>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</si>
  <si>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</si>
  <si>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</si>
  <si>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</si>
  <si>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</si>
  <si>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</si>
  <si>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</si>
  <si>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</si>
  <si>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</si>
  <si>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</si>
  <si>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</si>
  <si>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</si>
  <si>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</si>
  <si>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</si>
  <si>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</si>
  <si>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</si>
  <si>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</si>
  <si>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</si>
  <si>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</si>
  <si>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</si>
  <si>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</si>
  <si>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</si>
  <si>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</si>
  <si>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</si>
  <si>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</si>
  <si>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</si>
  <si>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61"/>
  </si>
  <si>
    <r>
      <t>従業者の勤務の体制及び勤務形態一覧表（予定/実績）【</t>
    </r>
    <r>
      <rPr>
        <b/>
        <sz val="12"/>
        <color rgb="FFFF000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63"/>
  </si>
  <si>
    <t>１日平均夜勤職員数</t>
    <rPh sb="1" eb="2">
      <t>ヒ</t>
    </rPh>
    <rPh sb="2" eb="4">
      <t>ヘイキン</t>
    </rPh>
    <rPh sb="4" eb="6">
      <t>ヤキン</t>
    </rPh>
    <rPh sb="6" eb="8">
      <t>ショクイン</t>
    </rPh>
    <rPh sb="8" eb="9">
      <t>スウ</t>
    </rPh>
    <phoneticPr fontId="63"/>
  </si>
  <si>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63"/>
  </si>
  <si>
    <t>延夜勤時間数（Ａ）</t>
    <phoneticPr fontId="63"/>
  </si>
  <si>
    <t>計算月の日数</t>
    <phoneticPr fontId="63"/>
  </si>
  <si>
    <t>計算月の時間数（Ｂ）</t>
    <rPh sb="4" eb="7">
      <t>ジカンスウ</t>
    </rPh>
    <phoneticPr fontId="63"/>
  </si>
  <si>
    <t>（Ａ）÷（Ｂ）</t>
    <phoneticPr fontId="63"/>
  </si>
  <si>
    <t>×</t>
    <phoneticPr fontId="63"/>
  </si>
  <si>
    <t>＝</t>
    <phoneticPr fontId="63"/>
  </si>
  <si>
    <t>人</t>
    <rPh sb="0" eb="1">
      <t>ニン</t>
    </rPh>
    <phoneticPr fontId="63"/>
  </si>
  <si>
    <t>≧</t>
    <phoneticPr fontId="63"/>
  </si>
  <si>
    <t>人（</t>
    <rPh sb="0" eb="1">
      <t>ニン</t>
    </rPh>
    <phoneticPr fontId="63"/>
  </si>
  <si>
    <t>人+</t>
    <rPh sb="0" eb="1">
      <t>ニン</t>
    </rPh>
    <phoneticPr fontId="63"/>
  </si>
  <si>
    <t>人）</t>
    <rPh sb="0" eb="1">
      <t>ニン</t>
    </rPh>
    <phoneticPr fontId="63"/>
  </si>
  <si>
    <t>①</t>
    <phoneticPr fontId="63"/>
  </si>
  <si>
    <t>②</t>
    <phoneticPr fontId="63"/>
  </si>
  <si>
    <t>③</t>
    <phoneticPr fontId="63"/>
  </si>
  <si>
    <t>勤務形態・（勤務時間帯）・勤務時間</t>
    <rPh sb="0" eb="2">
      <t>キンム</t>
    </rPh>
    <rPh sb="2" eb="4">
      <t>ケイタイ</t>
    </rPh>
    <rPh sb="6" eb="8">
      <t>キンム</t>
    </rPh>
    <rPh sb="8" eb="10">
      <t>ジカン</t>
    </rPh>
    <rPh sb="10" eb="11">
      <t>タイ</t>
    </rPh>
    <rPh sb="13" eb="15">
      <t>キンム</t>
    </rPh>
    <rPh sb="15" eb="17">
      <t>ジカン</t>
    </rPh>
    <phoneticPr fontId="63"/>
  </si>
  <si>
    <t>月合計</t>
    <rPh sb="0" eb="1">
      <t>ツキ</t>
    </rPh>
    <rPh sb="1" eb="3">
      <t>ゴウケイ</t>
    </rPh>
    <phoneticPr fontId="63"/>
  </si>
  <si>
    <t>勤務時間</t>
    <rPh sb="0" eb="2">
      <t>キンム</t>
    </rPh>
    <rPh sb="2" eb="4">
      <t>ジカン</t>
    </rPh>
    <phoneticPr fontId="63"/>
  </si>
  <si>
    <t>①×②</t>
    <phoneticPr fontId="63"/>
  </si>
  <si>
    <t>1）</t>
    <phoneticPr fontId="63"/>
  </si>
  <si>
    <t>2）</t>
  </si>
  <si>
    <t>3）</t>
  </si>
  <si>
    <t>4）</t>
  </si>
  <si>
    <t>5）</t>
  </si>
  <si>
    <t>6）</t>
  </si>
  <si>
    <t>7）</t>
  </si>
  <si>
    <t>8）</t>
  </si>
  <si>
    <t>9）</t>
  </si>
  <si>
    <t>10）</t>
  </si>
  <si>
    <t>11）</t>
  </si>
  <si>
    <t>12）</t>
  </si>
  <si>
    <t>13）</t>
  </si>
  <si>
    <t>14）</t>
  </si>
  <si>
    <t>15）</t>
  </si>
  <si>
    <t>16）</t>
  </si>
  <si>
    <t>17）</t>
  </si>
  <si>
    <t>18）</t>
  </si>
  <si>
    <t>19）</t>
  </si>
  <si>
    <t>20）</t>
  </si>
  <si>
    <t>21）</t>
  </si>
  <si>
    <t>22）</t>
  </si>
  <si>
    <t>23）</t>
  </si>
  <si>
    <t>24）</t>
  </si>
  <si>
    <t>25）</t>
  </si>
  <si>
    <t>③延夜勤時間数の合計⇒</t>
    <rPh sb="8" eb="10">
      <t>ゴウケイ</t>
    </rPh>
    <phoneticPr fontId="63"/>
  </si>
  <si>
    <t>従業者の勤務の体制及び勤務形態一覧表の記載事項</t>
    <rPh sb="19" eb="21">
      <t>キサイ</t>
    </rPh>
    <rPh sb="21" eb="23">
      <t>ジコウ</t>
    </rPh>
    <phoneticPr fontId="63"/>
  </si>
  <si>
    <t>※勤務については予定ではなく実績を記入し、順番については職員配置の状況の順に記入してください。</t>
    <phoneticPr fontId="63"/>
  </si>
  <si>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3"/>
  </si>
  <si>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3"/>
  </si>
  <si>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3"/>
  </si>
  <si>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3"/>
  </si>
  <si>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3"/>
  </si>
  <si>
    <t>勤務形態の区分　Ａ：常勤で専従　Ｂ：常勤で兼務　Ｃ：常勤以外で専従　Ｄ：常勤以外で兼務</t>
    <phoneticPr fontId="3"/>
  </si>
  <si>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3"/>
  </si>
  <si>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3"/>
  </si>
  <si>
    <r>
      <t>従業者の勤務の体制及び勤務形態一覧表の記載事項（</t>
    </r>
    <r>
      <rPr>
        <b/>
        <sz val="12"/>
        <color rgb="FFFF0000"/>
        <rFont val="HGPｺﾞｼｯｸM"/>
        <family val="3"/>
        <charset val="128"/>
      </rPr>
      <t>施設の基本設定</t>
    </r>
    <r>
      <rPr>
        <b/>
        <sz val="12"/>
        <rFont val="HGPｺﾞｼｯｸM"/>
        <family val="3"/>
        <charset val="128"/>
      </rPr>
      <t>）</t>
    </r>
    <r>
      <rPr>
        <b/>
        <sz val="12"/>
        <color rgb="FFFF000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63"/>
  </si>
  <si>
    <t>常勤の従業者が週に勤務すべき時間数</t>
    <phoneticPr fontId="63"/>
  </si>
  <si>
    <t>ｈ/日×</t>
    <rPh sb="2" eb="3">
      <t>ヒ</t>
    </rPh>
    <phoneticPr fontId="63"/>
  </si>
  <si>
    <t>日＝</t>
    <rPh sb="0" eb="1">
      <t>ヒ</t>
    </rPh>
    <phoneticPr fontId="63"/>
  </si>
  <si>
    <t>ｈ/週</t>
    <rPh sb="2" eb="3">
      <t>シュウ</t>
    </rPh>
    <phoneticPr fontId="63"/>
  </si>
  <si>
    <t>夜勤時間帯</t>
    <rPh sb="0" eb="2">
      <t>ヤキン</t>
    </rPh>
    <rPh sb="2" eb="5">
      <t>ジカンタイ</t>
    </rPh>
    <phoneticPr fontId="63"/>
  </si>
  <si>
    <t>夜/明</t>
    <rPh sb="0" eb="1">
      <t>ヨル</t>
    </rPh>
    <rPh sb="2" eb="3">
      <t>ア</t>
    </rPh>
    <phoneticPr fontId="63"/>
  </si>
  <si>
    <t>16：30</t>
    <phoneticPr fontId="63"/>
  </si>
  <si>
    <t>～</t>
    <phoneticPr fontId="63"/>
  </si>
  <si>
    <t>9：15</t>
    <phoneticPr fontId="63"/>
  </si>
  <si>
    <t>ｈ</t>
    <phoneticPr fontId="63"/>
  </si>
  <si>
    <t>週＝</t>
    <rPh sb="0" eb="1">
      <t>シュウ</t>
    </rPh>
    <phoneticPr fontId="63"/>
  </si>
  <si>
    <t>ｈ/月</t>
    <rPh sb="2" eb="3">
      <t>ツキ</t>
    </rPh>
    <phoneticPr fontId="63"/>
  </si>
  <si>
    <t xml:space="preserve"> ※午後10時から翌日午前5時までを含む連続する16時間で施設で定めたもの</t>
    <phoneticPr fontId="63"/>
  </si>
  <si>
    <t>常勤換算後の人数（４週の合計から算出）</t>
    <phoneticPr fontId="63"/>
  </si>
  <si>
    <t>人数</t>
    <rPh sb="0" eb="2">
      <t>ニンズ</t>
    </rPh>
    <phoneticPr fontId="63"/>
  </si>
  <si>
    <t>①AB</t>
  </si>
  <si>
    <t>③CD</t>
  </si>
  <si>
    <t>計</t>
    <rPh sb="0" eb="1">
      <t>ケイ</t>
    </rPh>
    <phoneticPr fontId="63"/>
  </si>
  <si>
    <t>②換算（参考）</t>
    <rPh sb="1" eb="3">
      <t>カンザン</t>
    </rPh>
    <rPh sb="4" eb="6">
      <t>サンコウ</t>
    </rPh>
    <phoneticPr fontId="63"/>
  </si>
  <si>
    <t>勤務形態</t>
    <rPh sb="0" eb="2">
      <t>キンム</t>
    </rPh>
    <rPh sb="2" eb="4">
      <t>ケイタイ</t>
    </rPh>
    <phoneticPr fontId="63"/>
  </si>
  <si>
    <t>勤務時間帯</t>
    <rPh sb="0" eb="2">
      <t>キンム</t>
    </rPh>
    <rPh sb="2" eb="4">
      <t>ジカン</t>
    </rPh>
    <rPh sb="4" eb="5">
      <t>タイ</t>
    </rPh>
    <phoneticPr fontId="63"/>
  </si>
  <si>
    <t>備考</t>
    <rPh sb="0" eb="2">
      <t>ビコウ</t>
    </rPh>
    <phoneticPr fontId="63"/>
  </si>
  <si>
    <t>夜勤時間帯の時間</t>
    <rPh sb="0" eb="2">
      <t>ヤキン</t>
    </rPh>
    <rPh sb="2" eb="5">
      <t>ジカンタイ</t>
    </rPh>
    <rPh sb="6" eb="8">
      <t>ジカン</t>
    </rPh>
    <phoneticPr fontId="63"/>
  </si>
  <si>
    <t>管理者</t>
    <rPh sb="0" eb="2">
      <t>カンリ</t>
    </rPh>
    <rPh sb="2" eb="3">
      <t>シャ</t>
    </rPh>
    <phoneticPr fontId="63"/>
  </si>
  <si>
    <t>→</t>
    <phoneticPr fontId="63"/>
  </si>
  <si>
    <t>01</t>
    <phoneticPr fontId="63"/>
  </si>
  <si>
    <t>夜</t>
    <rPh sb="0" eb="1">
      <t>ヨル</t>
    </rPh>
    <phoneticPr fontId="63"/>
  </si>
  <si>
    <t>夜勤</t>
    <rPh sb="0" eb="2">
      <t>ヤキン</t>
    </rPh>
    <phoneticPr fontId="63"/>
  </si>
  <si>
    <t>0：00</t>
    <phoneticPr fontId="63"/>
  </si>
  <si>
    <t>医師</t>
    <rPh sb="0" eb="2">
      <t>イシ</t>
    </rPh>
    <phoneticPr fontId="63"/>
  </si>
  <si>
    <t>02</t>
  </si>
  <si>
    <t>明</t>
    <rPh sb="0" eb="1">
      <t>ア</t>
    </rPh>
    <phoneticPr fontId="63"/>
  </si>
  <si>
    <t>明け</t>
    <rPh sb="0" eb="1">
      <t>ア</t>
    </rPh>
    <phoneticPr fontId="63"/>
  </si>
  <si>
    <t>薬剤師</t>
  </si>
  <si>
    <t>03</t>
  </si>
  <si>
    <t>日勤Ａ</t>
    <rPh sb="0" eb="2">
      <t>ニッキン</t>
    </rPh>
    <phoneticPr fontId="63"/>
  </si>
  <si>
    <t>8：40</t>
    <phoneticPr fontId="63"/>
  </si>
  <si>
    <t>17：15</t>
    <phoneticPr fontId="63"/>
  </si>
  <si>
    <t>生活相談員</t>
    <rPh sb="0" eb="2">
      <t>セイカツ</t>
    </rPh>
    <rPh sb="2" eb="5">
      <t>ソウダンイン</t>
    </rPh>
    <phoneticPr fontId="63"/>
  </si>
  <si>
    <t>04</t>
  </si>
  <si>
    <t>早出</t>
    <rPh sb="0" eb="2">
      <t>ハヤデ</t>
    </rPh>
    <phoneticPr fontId="63"/>
  </si>
  <si>
    <t>7：10</t>
    <phoneticPr fontId="63"/>
  </si>
  <si>
    <t>15：45</t>
    <phoneticPr fontId="63"/>
  </si>
  <si>
    <t>看護職員（正）</t>
    <rPh sb="0" eb="2">
      <t>カンゴ</t>
    </rPh>
    <rPh sb="2" eb="4">
      <t>ショクイン</t>
    </rPh>
    <rPh sb="5" eb="6">
      <t>セイ</t>
    </rPh>
    <phoneticPr fontId="63"/>
  </si>
  <si>
    <t>05</t>
  </si>
  <si>
    <t>遅出</t>
    <rPh sb="0" eb="2">
      <t>オソデ</t>
    </rPh>
    <phoneticPr fontId="63"/>
  </si>
  <si>
    <t>11：25</t>
    <phoneticPr fontId="63"/>
  </si>
  <si>
    <t>20：00</t>
    <phoneticPr fontId="63"/>
  </si>
  <si>
    <t>看護職員（准）</t>
    <rPh sb="0" eb="2">
      <t>カンゴ</t>
    </rPh>
    <rPh sb="2" eb="4">
      <t>ショクイン</t>
    </rPh>
    <rPh sb="5" eb="6">
      <t>ジュン</t>
    </rPh>
    <phoneticPr fontId="63"/>
  </si>
  <si>
    <t>06</t>
  </si>
  <si>
    <t>⑤</t>
    <phoneticPr fontId="63"/>
  </si>
  <si>
    <t>午前Ａ</t>
    <rPh sb="0" eb="2">
      <t>ゴゼン</t>
    </rPh>
    <phoneticPr fontId="63"/>
  </si>
  <si>
    <t>12：40</t>
    <phoneticPr fontId="63"/>
  </si>
  <si>
    <t>介護職員</t>
    <rPh sb="0" eb="2">
      <t>カイゴ</t>
    </rPh>
    <rPh sb="2" eb="4">
      <t>ショクイン</t>
    </rPh>
    <phoneticPr fontId="63"/>
  </si>
  <si>
    <t>07</t>
  </si>
  <si>
    <t>⑥</t>
  </si>
  <si>
    <t>午後Ａ</t>
    <rPh sb="0" eb="2">
      <t>ゴゴ</t>
    </rPh>
    <phoneticPr fontId="63"/>
  </si>
  <si>
    <t>13：30</t>
    <phoneticPr fontId="63"/>
  </si>
  <si>
    <t>17：30</t>
    <phoneticPr fontId="63"/>
  </si>
  <si>
    <t>介護職員（介福）</t>
    <rPh sb="0" eb="2">
      <t>カイゴ</t>
    </rPh>
    <rPh sb="2" eb="4">
      <t>ショクイン</t>
    </rPh>
    <rPh sb="5" eb="6">
      <t>スケ</t>
    </rPh>
    <rPh sb="6" eb="7">
      <t>フク</t>
    </rPh>
    <phoneticPr fontId="63"/>
  </si>
  <si>
    <t>08</t>
  </si>
  <si>
    <t>⑦</t>
  </si>
  <si>
    <t>日勤Ｂ</t>
    <rPh sb="0" eb="2">
      <t>ニッキン</t>
    </rPh>
    <phoneticPr fontId="63"/>
  </si>
  <si>
    <t>9：00</t>
    <phoneticPr fontId="63"/>
  </si>
  <si>
    <t>17：00</t>
    <phoneticPr fontId="63"/>
  </si>
  <si>
    <t>管理栄養士</t>
    <rPh sb="0" eb="2">
      <t>カンリ</t>
    </rPh>
    <rPh sb="2" eb="5">
      <t>エイヨウシ</t>
    </rPh>
    <phoneticPr fontId="63"/>
  </si>
  <si>
    <t>09</t>
  </si>
  <si>
    <t>⑧</t>
  </si>
  <si>
    <t>午前Ｂ</t>
    <rPh sb="0" eb="2">
      <t>ゴゼン</t>
    </rPh>
    <phoneticPr fontId="63"/>
  </si>
  <si>
    <t>13：00</t>
    <phoneticPr fontId="63"/>
  </si>
  <si>
    <t>栄養士</t>
    <rPh sb="0" eb="3">
      <t>エイヨウシ</t>
    </rPh>
    <phoneticPr fontId="63"/>
  </si>
  <si>
    <t>10</t>
  </si>
  <si>
    <t>⑨</t>
  </si>
  <si>
    <t>午後Ｂ</t>
    <rPh sb="0" eb="2">
      <t>ゴゴ</t>
    </rPh>
    <phoneticPr fontId="63"/>
  </si>
  <si>
    <t>機能訓練指導員</t>
    <rPh sb="0" eb="2">
      <t>キノウ</t>
    </rPh>
    <rPh sb="2" eb="4">
      <t>クンレン</t>
    </rPh>
    <rPh sb="4" eb="7">
      <t>シドウイン</t>
    </rPh>
    <phoneticPr fontId="63"/>
  </si>
  <si>
    <t>11</t>
  </si>
  <si>
    <t>⑩</t>
  </si>
  <si>
    <t>午後Ｃ</t>
    <rPh sb="0" eb="2">
      <t>ゴゴ</t>
    </rPh>
    <phoneticPr fontId="63"/>
  </si>
  <si>
    <t>15：25</t>
    <phoneticPr fontId="63"/>
  </si>
  <si>
    <t>理学療法士</t>
    <rPh sb="2" eb="5">
      <t>リョウホウシ</t>
    </rPh>
    <phoneticPr fontId="63"/>
  </si>
  <si>
    <t>12</t>
  </si>
  <si>
    <t>⑪</t>
    <phoneticPr fontId="63"/>
  </si>
  <si>
    <t>午後Ｄ</t>
    <rPh sb="0" eb="2">
      <t>ゴゴ</t>
    </rPh>
    <phoneticPr fontId="63"/>
  </si>
  <si>
    <t>16：00</t>
    <phoneticPr fontId="63"/>
  </si>
  <si>
    <t>作業療法士</t>
    <rPh sb="0" eb="2">
      <t>サギョウ</t>
    </rPh>
    <rPh sb="2" eb="5">
      <t>リョウホウシ</t>
    </rPh>
    <phoneticPr fontId="63"/>
  </si>
  <si>
    <t>13</t>
  </si>
  <si>
    <t>⑱</t>
    <phoneticPr fontId="63"/>
  </si>
  <si>
    <t>日勤Ｃ</t>
    <rPh sb="0" eb="2">
      <t>ニッキン</t>
    </rPh>
    <phoneticPr fontId="63"/>
  </si>
  <si>
    <t>言語聴覚士</t>
    <rPh sb="0" eb="2">
      <t>ゲンゴ</t>
    </rPh>
    <rPh sb="2" eb="4">
      <t>チョウカク</t>
    </rPh>
    <rPh sb="4" eb="5">
      <t>シ</t>
    </rPh>
    <phoneticPr fontId="63"/>
  </si>
  <si>
    <t>14</t>
  </si>
  <si>
    <t>⑲</t>
    <phoneticPr fontId="63"/>
  </si>
  <si>
    <t>午前Ｃ</t>
    <rPh sb="0" eb="2">
      <t>ゴゼン</t>
    </rPh>
    <phoneticPr fontId="63"/>
  </si>
  <si>
    <t>介護支援専門員</t>
    <rPh sb="0" eb="2">
      <t>カイゴ</t>
    </rPh>
    <rPh sb="2" eb="4">
      <t>シエン</t>
    </rPh>
    <rPh sb="4" eb="7">
      <t>センモンイン</t>
    </rPh>
    <phoneticPr fontId="63"/>
  </si>
  <si>
    <t>15</t>
  </si>
  <si>
    <t>⑳</t>
    <phoneticPr fontId="63"/>
  </si>
  <si>
    <t>午前Ｄ</t>
    <rPh sb="0" eb="2">
      <t>ゴゼン</t>
    </rPh>
    <phoneticPr fontId="63"/>
  </si>
  <si>
    <t>11：10</t>
    <phoneticPr fontId="63"/>
  </si>
  <si>
    <t>事務職員</t>
    <rPh sb="0" eb="2">
      <t>ジム</t>
    </rPh>
    <rPh sb="2" eb="4">
      <t>ショクイン</t>
    </rPh>
    <phoneticPr fontId="63"/>
  </si>
  <si>
    <t>16</t>
  </si>
  <si>
    <t>公</t>
    <rPh sb="0" eb="1">
      <t>コウ</t>
    </rPh>
    <phoneticPr fontId="63"/>
  </si>
  <si>
    <t>公休</t>
    <rPh sb="0" eb="2">
      <t>コウキュウ</t>
    </rPh>
    <phoneticPr fontId="63"/>
  </si>
  <si>
    <t>調理員</t>
    <rPh sb="0" eb="3">
      <t>チョウリイン</t>
    </rPh>
    <phoneticPr fontId="63"/>
  </si>
  <si>
    <t>17</t>
  </si>
  <si>
    <t>有</t>
    <rPh sb="0" eb="1">
      <t>タモツ</t>
    </rPh>
    <phoneticPr fontId="63"/>
  </si>
  <si>
    <t>有休</t>
    <rPh sb="0" eb="2">
      <t>ユウキュウ</t>
    </rPh>
    <phoneticPr fontId="63"/>
  </si>
  <si>
    <t>その他の職員</t>
    <rPh sb="2" eb="3">
      <t>タ</t>
    </rPh>
    <rPh sb="4" eb="6">
      <t>ショクイン</t>
    </rPh>
    <phoneticPr fontId="63"/>
  </si>
  <si>
    <t>18</t>
  </si>
  <si>
    <t>欠</t>
    <rPh sb="0" eb="1">
      <t>ケツ</t>
    </rPh>
    <phoneticPr fontId="63"/>
  </si>
  <si>
    <t>欠勤</t>
    <rPh sb="0" eb="2">
      <t>ケッキン</t>
    </rPh>
    <phoneticPr fontId="63"/>
  </si>
  <si>
    <t>19</t>
  </si>
  <si>
    <t>特</t>
    <rPh sb="0" eb="1">
      <t>トク</t>
    </rPh>
    <phoneticPr fontId="63"/>
  </si>
  <si>
    <t>特休</t>
    <rPh sb="0" eb="1">
      <t>トク</t>
    </rPh>
    <rPh sb="1" eb="2">
      <t>キュウ</t>
    </rPh>
    <phoneticPr fontId="63"/>
  </si>
  <si>
    <t>20</t>
  </si>
  <si>
    <t>-</t>
    <phoneticPr fontId="63"/>
  </si>
  <si>
    <t>21</t>
  </si>
  <si>
    <t>22</t>
  </si>
  <si>
    <t>23</t>
  </si>
  <si>
    <t>24</t>
  </si>
  <si>
    <t>25</t>
  </si>
  <si>
    <t>↑文字列設定しています。</t>
    <rPh sb="1" eb="4">
      <t>モジレツ</t>
    </rPh>
    <rPh sb="4" eb="6">
      <t>セッテイ</t>
    </rPh>
    <phoneticPr fontId="63"/>
  </si>
  <si>
    <t>〇〇　〇〇</t>
    <phoneticPr fontId="63"/>
  </si>
  <si>
    <t>勤務一覧（夜勤加算用）※看護・介護職員分（算定月）</t>
    <phoneticPr fontId="3"/>
  </si>
  <si>
    <r>
      <t>※１　</t>
    </r>
    <r>
      <rPr>
        <b/>
        <u/>
        <sz val="14"/>
        <color rgb="FFFF0000"/>
        <rFont val="HGSｺﾞｼｯｸM"/>
        <family val="3"/>
        <charset val="128"/>
      </rPr>
      <t>備考欄に記載の書類も併せて提出してください。</t>
    </r>
    <r>
      <rPr>
        <b/>
        <sz val="14"/>
        <color rgb="FFFF0000"/>
        <rFont val="HGSｺﾞｼｯｸM"/>
        <family val="3"/>
        <charset val="128"/>
      </rPr>
      <t xml:space="preserve">
</t>
    </r>
    <r>
      <rPr>
        <b/>
        <sz val="14"/>
        <color theme="1"/>
        <rFont val="HGSｺﾞｼｯｸM"/>
        <family val="3"/>
        <charset val="128"/>
      </rPr>
      <t>※２　各付表の裏面にある「添付書類」については不要です。
※３　各書類（写）には、原本照合は不要です。
※４　各別紙の備考等に記載されている根拠資料については提出不要ですが、求めがあった場合にはすぐに提示できるよう、事業所で保管しておいてください。</t>
    </r>
    <rPh sb="3" eb="6">
      <t>ビコウラン</t>
    </rPh>
    <rPh sb="7" eb="9">
      <t>キサイ</t>
    </rPh>
    <rPh sb="10" eb="12">
      <t>ショルイ</t>
    </rPh>
    <rPh sb="13" eb="14">
      <t>アワ</t>
    </rPh>
    <rPh sb="16" eb="18">
      <t>テイシュツ</t>
    </rPh>
    <rPh sb="30" eb="31">
      <t>カク</t>
    </rPh>
    <rPh sb="31" eb="33">
      <t>フヒョウ</t>
    </rPh>
    <rPh sb="34" eb="36">
      <t>ウラメン</t>
    </rPh>
    <rPh sb="40" eb="42">
      <t>テンプ</t>
    </rPh>
    <rPh sb="42" eb="44">
      <t>ショルイ</t>
    </rPh>
    <rPh sb="50" eb="52">
      <t>フヨウ</t>
    </rPh>
    <rPh sb="60" eb="61">
      <t>カク</t>
    </rPh>
    <rPh sb="61" eb="63">
      <t>ショルイ</t>
    </rPh>
    <rPh sb="64" eb="65">
      <t>ウツ</t>
    </rPh>
    <rPh sb="69" eb="71">
      <t>ゲンポン</t>
    </rPh>
    <rPh sb="71" eb="73">
      <t>ショウゴウ</t>
    </rPh>
    <rPh sb="74" eb="76">
      <t>フヨウ</t>
    </rPh>
    <rPh sb="84" eb="85">
      <t>カク</t>
    </rPh>
    <rPh sb="85" eb="87">
      <t>ベッシ</t>
    </rPh>
    <rPh sb="88" eb="90">
      <t>ビコウ</t>
    </rPh>
    <rPh sb="90" eb="91">
      <t>トウ</t>
    </rPh>
    <rPh sb="92" eb="94">
      <t>キサイ</t>
    </rPh>
    <rPh sb="99" eb="101">
      <t>コンキョ</t>
    </rPh>
    <rPh sb="101" eb="103">
      <t>シリョウ</t>
    </rPh>
    <rPh sb="108" eb="110">
      <t>テイシュツ</t>
    </rPh>
    <rPh sb="110" eb="112">
      <t>フヨウ</t>
    </rPh>
    <rPh sb="116" eb="117">
      <t>モト</t>
    </rPh>
    <rPh sb="122" eb="124">
      <t>バアイ</t>
    </rPh>
    <rPh sb="129" eb="131">
      <t>テイジ</t>
    </rPh>
    <rPh sb="137" eb="140">
      <t>ジギョウショ</t>
    </rPh>
    <rPh sb="141" eb="143">
      <t>ホカン</t>
    </rPh>
    <phoneticPr fontId="3"/>
  </si>
  <si>
    <t>勤務一覧（夜勤加算用）※看護・介護職員分（算定月）、参考1「人員基準確認表」、参考2「夜勤職員配置及び夜勤職員配置加算算定表」
※夜勤職員配置加算（Ⅲ）、（Ⅳ）の場合は、上記のほか、夜勤を行う看護職員の免許証（写）、登録喀痰吸引等事業者等で登録している介護福祉士・認定特定行為業務従事者名簿</t>
    <rPh sb="26" eb="28">
      <t>サンコウ</t>
    </rPh>
    <rPh sb="30" eb="37">
      <t>ジンインキジュンカクニンヒョウ</t>
    </rPh>
    <rPh sb="65" eb="67">
      <t>ヤキン</t>
    </rPh>
    <rPh sb="67" eb="69">
      <t>ショクイン</t>
    </rPh>
    <rPh sb="69" eb="71">
      <t>ハイチ</t>
    </rPh>
    <rPh sb="71" eb="73">
      <t>カサン</t>
    </rPh>
    <rPh sb="81" eb="83">
      <t>バアイ</t>
    </rPh>
    <rPh sb="85" eb="87">
      <t>ジョウキ</t>
    </rPh>
    <rPh sb="91" eb="93">
      <t>ヤキン</t>
    </rPh>
    <rPh sb="94" eb="95">
      <t>オコナ</t>
    </rPh>
    <rPh sb="108" eb="110">
      <t>トウロク</t>
    </rPh>
    <rPh sb="110" eb="112">
      <t>カクタン</t>
    </rPh>
    <rPh sb="112" eb="114">
      <t>キュウイン</t>
    </rPh>
    <rPh sb="114" eb="115">
      <t>トウ</t>
    </rPh>
    <rPh sb="115" eb="118">
      <t>ジギョウシャ</t>
    </rPh>
    <rPh sb="118" eb="119">
      <t>トウ</t>
    </rPh>
    <rPh sb="120" eb="122">
      <t>トウロク</t>
    </rPh>
    <rPh sb="126" eb="128">
      <t>カイゴ</t>
    </rPh>
    <rPh sb="128" eb="131">
      <t>フクシシ</t>
    </rPh>
    <rPh sb="132" eb="134">
      <t>ニンテイ</t>
    </rPh>
    <rPh sb="134" eb="136">
      <t>トクテイ</t>
    </rPh>
    <rPh sb="136" eb="138">
      <t>コウイ</t>
    </rPh>
    <rPh sb="138" eb="140">
      <t>ギョウム</t>
    </rPh>
    <rPh sb="140" eb="143">
      <t>ジュウジシャ</t>
    </rPh>
    <rPh sb="143" eb="145">
      <t>メイボ</t>
    </rPh>
    <phoneticPr fontId="3"/>
  </si>
  <si>
    <t>勤務一覧（夜勤加算用）※看護・介護職員分（算定月）、参考1「人員基準確認表」、参考2「夜勤職員配置及び夜勤職員配置加算算定表」
要件を満たすことが分かる議事概要</t>
    <rPh sb="64" eb="66">
      <t>ヨウケン</t>
    </rPh>
    <rPh sb="67" eb="68">
      <t>ミ</t>
    </rPh>
    <rPh sb="73" eb="74">
      <t>ワ</t>
    </rPh>
    <rPh sb="76" eb="80">
      <t>ギジガイヨウ</t>
    </rPh>
    <phoneticPr fontId="3"/>
  </si>
  <si>
    <t>協力医療機関等と感染症発生時等の対応について取り決めたことがわかるもの（写）</t>
    <phoneticPr fontId="3"/>
  </si>
  <si>
    <t>https://www.pref.osaka.lg.jp/documents/63688/tuchi.pdf</t>
    <phoneticPr fontId="3"/>
  </si>
  <si>
    <t>https://www.kaigokensaku.mhlw.go.jp/shinsei/report/</t>
    <phoneticPr fontId="3"/>
  </si>
  <si>
    <t>＜報告先＞</t>
  </si>
  <si>
    <r>
      <t xml:space="preserve">要件を満たすことが分かる委員会の議事概要、別紙２「生産性向上推進体制加算（Ⅰ）の算定に関する取組の成果」（※別紙２「生産性向上推進体制加算（Ⅰ）の算定に関する取組の成果」については、生産性向上推進体制加算Ⅰを算定する場合のみ提出してください）
</t>
    </r>
    <r>
      <rPr>
        <sz val="10"/>
        <color rgb="FFFF0000"/>
        <rFont val="HGSｺﾞｼｯｸM"/>
        <family val="3"/>
        <charset val="128"/>
      </rPr>
      <t>【事業年度毎の実績データ提出について】
当該加算を算定する場合、事業所における事業年度毎に１回の生産性向上の取り組みに関する実績データを厚生労働省へ報告が必要です。詳細は以下通知をご確認ください。
通知：老高発0927第2号令和6年9月27日</t>
    </r>
    <rPh sb="21" eb="23">
      <t>ベッシ</t>
    </rPh>
    <rPh sb="54" eb="56">
      <t>ベッシ</t>
    </rPh>
    <rPh sb="91" eb="96">
      <t>セイサンセイコウジョウ</t>
    </rPh>
    <rPh sb="96" eb="100">
      <t>スイシンタイセイ</t>
    </rPh>
    <rPh sb="100" eb="102">
      <t>カサン</t>
    </rPh>
    <rPh sb="104" eb="106">
      <t>サンテイ</t>
    </rPh>
    <rPh sb="108" eb="110">
      <t>バアイ</t>
    </rPh>
    <rPh sb="112" eb="114">
      <t>テイシュツ</t>
    </rPh>
    <rPh sb="135" eb="137">
      <t>テイシュツ</t>
    </rPh>
    <rPh sb="208" eb="210">
      <t>イカ</t>
    </rPh>
    <rPh sb="222" eb="224">
      <t>ツウチ</t>
    </rPh>
    <phoneticPr fontId="3"/>
  </si>
  <si>
    <t>1(1)</t>
    <phoneticPr fontId="3"/>
  </si>
  <si>
    <t>（別紙１－１）</t>
    <rPh sb="1" eb="3">
      <t>ベッシ</t>
    </rPh>
    <phoneticPr fontId="3"/>
  </si>
  <si>
    <t>令和７年４月１日更新</t>
    <rPh sb="3" eb="4">
      <t>ネン</t>
    </rPh>
    <rPh sb="5" eb="6">
      <t>ガツ</t>
    </rPh>
    <rPh sb="7" eb="8">
      <t>ニチ</t>
    </rPh>
    <rPh sb="8" eb="10">
      <t>コウシン</t>
    </rPh>
    <phoneticPr fontId="3"/>
  </si>
  <si>
    <t>介護事業者課
居宅グループ
０６－６９４４－７０９５</t>
    <rPh sb="0" eb="2">
      <t>カイゴ</t>
    </rPh>
    <rPh sb="2" eb="5">
      <t>ジギョウシャ</t>
    </rPh>
    <rPh sb="5" eb="6">
      <t>カ</t>
    </rPh>
    <phoneticPr fontId="3"/>
  </si>
  <si>
    <t>届出受理日が
　毎月15日以前の場合→翌月からの算定
　毎月16日以降の場合→翌々月からの算定</t>
    <phoneticPr fontId="3"/>
  </si>
  <si>
    <t>1(1届出受理日が
　毎月15日以前の場合→翌月からの算定
　毎月16日以降の場合→翌々月からの算定)</t>
    <phoneticPr fontId="3"/>
  </si>
  <si>
    <t>（取り下げ）各種加算における必要な添付書類一覧（介護職員処遇改善加算は除く）</t>
    <rPh sb="1" eb="2">
      <t>ト</t>
    </rPh>
    <rPh sb="3" eb="4">
      <t>サ</t>
    </rPh>
    <rPh sb="6" eb="8">
      <t>カクシュ</t>
    </rPh>
    <rPh sb="35" eb="36">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</si>
</sst>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0;[Red]\-#,##0.0"/>
    <numFmt numFmtId="178" formatCode="0.0%"/>
    <numFmt numFmtId="179" formatCode="0.0"/>
    <numFmt numFmtId="180" formatCode="0.000"/>
    <numFmt numFmtId="181" formatCode="####&quot;年&quot;"/>
    <numFmt numFmtId="182" formatCode="[&lt;=999]000;[&lt;=9999]000\-00;000\-0000"/>
    <numFmt numFmtId="183" formatCode="\(&quot;月&quot;&quot;の&quot;&quot;日&quot;&quot;数&quot;0\)"/>
    <numFmt numFmtId="184" formatCode="\(aaa\)"/>
    <numFmt numFmtId="185" formatCode="\(0.00\)"/>
    <numFmt numFmtId="186" formatCode="\(0\)&quot;月の計&quot;"/>
    <numFmt numFmtId="187" formatCode="\(0\)\4&quot;週計&quot;"/>
    <numFmt numFmtId="188" formatCode="0&quot;回&quot;"/>
    <numFmt numFmtId="189" formatCode="0&quot;人&quot;"/>
    <numFmt numFmtId="190" formatCode="h:mm;@"/>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sz val="8"/>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b/>
      <sz val="14"/>
      <name val="HGSｺﾞｼｯｸM"/>
      <family val="3"/>
      <charset val="128"/>
    </font>
    <font>
      <b/>
      <sz val="11"/>
      <name val="HGPｺﾞｼｯｸM"/>
      <family val="3"/>
      <charset val="128"/>
    </font>
    <font>
      <b/>
      <sz val="14"/>
      <name val="HGPｺﾞｼｯｸM"/>
      <family val="3"/>
      <charset val="128"/>
    </font>
    <font>
      <i/>
      <sz val="10"/>
      <name val="HGPｺﾞｼｯｸM"/>
      <family val="3"/>
      <charset val="128"/>
    </font>
    <font>
      <sz val="11"/>
      <color indexed="10"/>
      <name val="HGPｺﾞｼｯｸM"/>
      <family val="3"/>
      <charset val="128"/>
    </font>
    <font>
      <sz val="10"/>
      <color indexed="10"/>
      <name val="HGPｺﾞｼｯｸM"/>
      <family val="3"/>
      <charset val="128"/>
    </font>
    <font>
      <sz val="10"/>
      <name val="HG丸ｺﾞｼｯｸM-PRO"/>
      <family val="3"/>
      <charset val="128"/>
    </font>
    <font>
      <sz val="16"/>
      <name val="HG丸ｺﾞｼｯｸM-PRO"/>
      <family val="3"/>
      <charset val="128"/>
    </font>
    <font>
      <sz val="8"/>
      <name val="HG丸ｺﾞｼｯｸM-PRO"/>
      <family val="3"/>
      <charset val="128"/>
    </font>
    <font>
      <sz val="8"/>
      <color indexed="10"/>
      <name val="HG丸ｺﾞｼｯｸM-PRO"/>
      <family val="3"/>
      <charset val="128"/>
    </font>
    <font>
      <sz val="10.5"/>
      <name val="HGSｺﾞｼｯｸM"/>
      <family val="3"/>
      <charset val="128"/>
    </font>
    <font>
      <sz val="20"/>
      <name val="HGSｺﾞｼｯｸM"/>
      <family val="3"/>
      <charset val="128"/>
    </font>
    <font>
      <sz val="12"/>
      <name val="HGPｺﾞｼｯｸE"/>
      <family val="3"/>
      <charset val="128"/>
    </font>
    <font>
      <u/>
      <sz val="8"/>
      <color indexed="10"/>
      <name val="HGSｺﾞｼｯｸM"/>
      <family val="3"/>
      <charset val="128"/>
    </font>
    <font>
      <sz val="11"/>
      <color theme="1"/>
      <name val="ＭＳ Ｐゴシック"/>
      <family val="3"/>
      <charset val="128"/>
      <scheme val="minor"/>
    </font>
    <font>
      <b/>
      <sz val="11"/>
      <color theme="1"/>
      <name val="ＭＳ Ｐゴシック"/>
      <family val="3"/>
      <charset val="128"/>
      <scheme val="minor"/>
    </font>
    <font>
      <sz val="10"/>
      <color rgb="FF0000FF"/>
      <name val="HGSｺﾞｼｯｸM"/>
      <family val="3"/>
      <charset val="128"/>
    </font>
    <font>
      <sz val="10"/>
      <color rgb="FFFF0000"/>
      <name val="HGSｺﾞｼｯｸM"/>
      <family val="3"/>
      <charset val="128"/>
    </font>
    <font>
      <sz val="10"/>
      <color rgb="FFFF0000"/>
      <name val="HGPｺﾞｼｯｸM"/>
      <family val="3"/>
      <charset val="128"/>
    </font>
    <font>
      <b/>
      <sz val="14"/>
      <color rgb="FFFF0000"/>
      <name val="HGSｺﾞｼｯｸM"/>
      <family val="3"/>
      <charset val="128"/>
    </font>
    <font>
      <sz val="11"/>
      <color rgb="FFFF0000"/>
      <name val="HGPｺﾞｼｯｸM"/>
      <family val="3"/>
      <charset val="128"/>
    </font>
    <font>
      <b/>
      <sz val="14"/>
      <color rgb="FFFF0000"/>
      <name val="HGPｺﾞｼｯｸM"/>
      <family val="3"/>
      <charset val="128"/>
    </font>
    <font>
      <sz val="11"/>
      <color theme="0"/>
      <name val="HGPｺﾞｼｯｸM"/>
      <family val="3"/>
      <charset val="128"/>
    </font>
    <font>
      <b/>
      <u/>
      <sz val="16"/>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color theme="0"/>
      <name val="HGPｺﾞｼｯｸM"/>
      <family val="3"/>
      <charset val="128"/>
    </font>
    <font>
      <sz val="8"/>
      <color rgb="FFFF0000"/>
      <name val="HG丸ｺﾞｼｯｸM-PRO"/>
      <family val="3"/>
      <charset val="128"/>
    </font>
    <font>
      <sz val="11"/>
      <color theme="1"/>
      <name val="HG丸ｺﾞｼｯｸM-PRO"/>
      <family val="3"/>
      <charset val="128"/>
    </font>
    <font>
      <sz val="12"/>
      <color theme="1"/>
      <name val="HG丸ｺﾞｼｯｸM-PRO"/>
      <family val="3"/>
      <charset val="128"/>
    </font>
    <font>
      <sz val="10"/>
      <color rgb="FFFF0000"/>
      <name val="HG丸ｺﾞｼｯｸM-PRO"/>
      <family val="3"/>
      <charset val="128"/>
    </font>
    <font>
      <sz val="7"/>
      <color rgb="FFFF0000"/>
      <name val="HG丸ｺﾞｼｯｸM-PRO"/>
      <family val="3"/>
      <charset val="128"/>
    </font>
    <font>
      <sz val="16"/>
      <name val="HGSｺﾞｼｯｸM"/>
      <family val="3"/>
      <charset val="128"/>
    </font>
    <font>
      <sz val="11"/>
      <color indexed="10"/>
      <name val="HGSｺﾞｼｯｸM"/>
      <family val="3"/>
      <charset val="128"/>
    </font>
    <font>
      <b/>
      <sz val="11"/>
      <name val="HGSｺﾞｼｯｸM"/>
      <family val="3"/>
      <charset val="128"/>
    </font>
    <font>
      <strike/>
      <sz val="11"/>
      <name val="HGSｺﾞｼｯｸM"/>
      <family val="3"/>
      <charset val="128"/>
    </font>
    <font>
      <strike/>
      <sz val="11"/>
      <color indexed="10"/>
      <name val="HGSｺﾞｼｯｸM"/>
      <family val="3"/>
      <charset val="128"/>
    </font>
    <font>
      <strike/>
      <sz val="10"/>
      <name val="HGSｺﾞｼｯｸM"/>
      <family val="3"/>
      <charset val="128"/>
    </font>
    <font>
      <sz val="14"/>
      <name val="HGSｺﾞｼｯｸM"/>
      <family val="3"/>
      <charset val="128"/>
    </font>
    <font>
      <sz val="11"/>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11"/>
      <name val="Wingdings"/>
      <charset val="2"/>
    </font>
    <font>
      <sz val="12"/>
      <name val="HGSｺﾞｼｯｸM"/>
      <family val="3"/>
      <charset val="128"/>
    </font>
    <font>
      <sz val="10"/>
      <color theme="1"/>
      <name val="HGSｺﾞｼｯｸM"/>
      <family val="3"/>
      <charset val="128"/>
    </font>
    <font>
      <sz val="10"/>
      <color theme="1"/>
      <name val="HGPｺﾞｼｯｸM"/>
      <family val="3"/>
      <charset val="128"/>
    </font>
    <font>
      <b/>
      <sz val="12"/>
      <name val="HGPｺﾞｼｯｸM"/>
      <family val="3"/>
      <charset val="128"/>
    </font>
    <font>
      <sz val="6"/>
      <name val="ＭＳ Ｐゴシック"/>
      <family val="2"/>
      <charset val="128"/>
      <scheme val="minor"/>
    </font>
    <font>
      <b/>
      <sz val="12"/>
      <color theme="1"/>
      <name val="HGPｺﾞｼｯｸM"/>
      <family val="3"/>
      <charset val="128"/>
    </font>
    <font>
      <b/>
      <u/>
      <sz val="12"/>
      <name val="HGPｺﾞｼｯｸM"/>
      <family val="3"/>
      <charset val="128"/>
    </font>
    <font>
      <u/>
      <sz val="10"/>
      <name val="HGPｺﾞｼｯｸM"/>
      <family val="3"/>
      <charset val="128"/>
    </font>
    <font>
      <b/>
      <sz val="10"/>
      <color rgb="FFFF0000"/>
      <name val="HGPｺﾞｼｯｸM"/>
      <family val="3"/>
      <charset val="128"/>
    </font>
    <font>
      <b/>
      <sz val="10"/>
      <name val="HGPｺﾞｼｯｸM"/>
      <family val="3"/>
      <charset val="128"/>
    </font>
    <font>
      <sz val="9"/>
      <color theme="1"/>
      <name val="HGPｺﾞｼｯｸM"/>
      <family val="3"/>
      <charset val="128"/>
    </font>
    <font>
      <b/>
      <sz val="10"/>
      <color theme="1"/>
      <name val="HGPｺﾞｼｯｸM"/>
      <family val="3"/>
      <charset val="128"/>
    </font>
    <font>
      <sz val="10"/>
      <color theme="0"/>
      <name val="HGPｺﾞｼｯｸM"/>
      <family val="3"/>
      <charset val="128"/>
    </font>
    <font>
      <sz val="9"/>
      <color theme="0"/>
      <name val="HGPｺﾞｼｯｸM"/>
      <family val="3"/>
      <charset val="128"/>
    </font>
    <font>
      <b/>
      <sz val="12"/>
      <color rgb="FFFF0000"/>
      <name val="HGPｺﾞｼｯｸM"/>
      <family val="3"/>
      <charset val="128"/>
    </font>
    <font>
      <b/>
      <sz val="9"/>
      <color indexed="81"/>
      <name val="MS P ゴシック"/>
      <family val="3"/>
      <charset val="128"/>
    </font>
    <font>
      <sz val="9"/>
      <color indexed="81"/>
      <name val="MS P ゴシック"/>
      <family val="3"/>
      <charset val="128"/>
    </font>
    <font>
      <b/>
      <u/>
      <sz val="14"/>
      <color rgb="FFFF0000"/>
      <name val="HGSｺﾞｼｯｸM"/>
      <family val="3"/>
      <charset val="128"/>
    </font>
    <font>
      <b/>
      <sz val="14"/>
      <color theme="1"/>
      <name val="HGSｺﾞｼｯｸM"/>
      <family val="3"/>
      <charset val="128"/>
    </font>
    <font>
      <sz val="8"/>
      <color theme="1"/>
      <name val="HGSｺﾞｼｯｸM"/>
      <family val="3"/>
      <charset val="128"/>
    </font>
    <font>
      <sz val="9"/>
      <color theme="1"/>
      <name val="HGSｺﾞｼｯｸM"/>
      <family val="3"/>
      <charset val="128"/>
    </font>
    <font>
      <u/>
      <sz val="11"/>
      <color theme="10"/>
      <name val="ＭＳ Ｐゴシック"/>
      <family val="3"/>
      <charset val="128"/>
    </font>
    <font>
      <sz val="11"/>
      <color rgb="FFFF0000"/>
      <name val="HGSｺﾞｼｯｸM"/>
      <family val="3"/>
      <charset val="128"/>
    </font>
    <font>
      <u/>
      <sz val="11"/>
      <color rgb="FFFF0000"/>
      <name val="HGSｺﾞｼｯｸM"/>
      <family val="3"/>
      <charset val="128"/>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00FF"/>
        <bgColor indexed="64"/>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
      <patternFill patternType="solid">
        <fgColor rgb="FFFFFF66"/>
        <bgColor indexed="64"/>
      </patternFill>
    </fill>
    <fill>
      <patternFill patternType="solid">
        <fgColor rgb="FFCCECFF"/>
        <bgColor indexed="64"/>
      </patternFill>
    </fill>
    <fill>
      <patternFill patternType="solid">
        <fgColor theme="8" tint="0.39997558519241921"/>
        <bgColor indexed="64"/>
      </patternFill>
    </fill>
  </fills>
  <borders count="1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right/>
      <top/>
      <bottom style="double">
        <color rgb="FFFF0000"/>
      </bottom>
      <diagonal/>
    </border>
    <border>
      <left/>
      <right style="thin">
        <color indexed="64"/>
      </right>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right/>
      <top/>
      <bottom style="medium">
        <color indexed="64"/>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hair">
        <color indexed="64"/>
      </bottom>
      <diagonal/>
    </border>
  </borders>
  <cellStyleXfs count="10">
    <xf numFmtId="0" fontId="0" fillId="0" borderId="0"/>
    <xf numFmtId="9" fontId="29" fillId="0" borderId="0" applyFont="0" applyFill="0" applyBorder="0" applyAlignment="0" applyProtection="0">
      <alignment vertical="center"/>
    </xf>
    <xf numFmtId="38" fontId="2" fillId="0" borderId="0" applyFont="0" applyFill="0" applyBorder="0" applyAlignment="0" applyProtection="0"/>
    <xf numFmtId="38" fontId="29" fillId="0" borderId="0" applyFont="0" applyFill="0" applyBorder="0" applyAlignment="0" applyProtection="0">
      <alignment vertical="center"/>
    </xf>
    <xf numFmtId="0" fontId="29" fillId="0" borderId="0">
      <alignment vertical="center"/>
    </xf>
    <xf numFmtId="0" fontId="7" fillId="0" borderId="0">
      <alignment vertical="center"/>
    </xf>
    <xf numFmtId="0" fontId="2" fillId="0" borderId="0"/>
    <xf numFmtId="38" fontId="2" fillId="0" borderId="0" applyFont="0" applyFill="0" applyBorder="0" applyAlignment="0" applyProtection="0">
      <alignment vertical="center"/>
    </xf>
    <xf numFmtId="0" fontId="1" fillId="0" borderId="0">
      <alignment vertical="center"/>
    </xf>
    <xf numFmtId="0" fontId="80" fillId="0" borderId="0" applyNumberFormat="0" applyFill="0" applyBorder="0" applyAlignment="0" applyProtection="0"/>
  </cellStyleXfs>
  <cellXfs count="179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3" borderId="0" xfId="0" applyFont="1" applyFill="1" applyAlignment="1">
      <alignment vertical="center"/>
    </xf>
    <xf numFmtId="0" fontId="5" fillId="3" borderId="0" xfId="0" applyFont="1" applyFill="1" applyAlignment="1">
      <alignment horizontal="center" vertical="center"/>
    </xf>
    <xf numFmtId="0" fontId="5" fillId="3" borderId="0" xfId="0" applyFont="1" applyFill="1" applyAlignment="1">
      <alignment vertical="center" shrinkToFit="1"/>
    </xf>
    <xf numFmtId="0" fontId="31" fillId="3" borderId="0" xfId="0" applyFont="1" applyFill="1" applyAlignment="1">
      <alignment vertical="center"/>
    </xf>
    <xf numFmtId="0" fontId="5" fillId="3" borderId="0" xfId="0" applyFont="1" applyFill="1" applyAlignment="1">
      <alignment vertical="top"/>
    </xf>
    <xf numFmtId="0" fontId="31" fillId="3" borderId="0" xfId="0" applyFont="1" applyFill="1" applyAlignment="1">
      <alignment vertical="top"/>
    </xf>
    <xf numFmtId="0" fontId="5" fillId="3" borderId="0" xfId="0" applyFont="1" applyFill="1" applyAlignment="1">
      <alignment horizontal="left" vertical="top"/>
    </xf>
    <xf numFmtId="0" fontId="32" fillId="3" borderId="0" xfId="0" applyFont="1" applyFill="1" applyAlignment="1">
      <alignment horizontal="left" vertical="top"/>
    </xf>
    <xf numFmtId="0" fontId="5" fillId="3" borderId="0" xfId="0" applyFont="1" applyFill="1" applyAlignment="1">
      <alignment horizontal="center" vertical="center" shrinkToFit="1"/>
    </xf>
    <xf numFmtId="0" fontId="5" fillId="3" borderId="0" xfId="0" applyFont="1" applyFill="1" applyAlignment="1">
      <alignment horizontal="left" vertical="center"/>
    </xf>
    <xf numFmtId="0" fontId="31" fillId="3" borderId="0" xfId="0" applyFont="1" applyFill="1" applyAlignment="1">
      <alignment vertical="top" shrinkToFit="1"/>
    </xf>
    <xf numFmtId="0" fontId="5" fillId="3" borderId="0" xfId="0" applyFont="1" applyFill="1" applyAlignment="1">
      <alignment vertical="center" wrapText="1"/>
    </xf>
    <xf numFmtId="0" fontId="15" fillId="3" borderId="0" xfId="0" applyFont="1" applyFill="1" applyAlignment="1">
      <alignment vertical="center"/>
    </xf>
    <xf numFmtId="0" fontId="34" fillId="3" borderId="5" xfId="0" applyFont="1" applyFill="1" applyBorder="1" applyAlignment="1">
      <alignment vertical="center"/>
    </xf>
    <xf numFmtId="0" fontId="5" fillId="6" borderId="3" xfId="0" applyFont="1" applyFill="1" applyBorder="1" applyAlignment="1">
      <alignment horizontal="center" vertical="center"/>
    </xf>
    <xf numFmtId="0" fontId="5" fillId="6" borderId="1" xfId="0" applyFont="1" applyFill="1" applyBorder="1" applyAlignment="1">
      <alignment horizontal="right" vertical="center" shrinkToFit="1"/>
    </xf>
    <xf numFmtId="0" fontId="5" fillId="6" borderId="17" xfId="0" applyFont="1" applyFill="1" applyBorder="1" applyAlignment="1">
      <alignment vertical="center"/>
    </xf>
    <xf numFmtId="0" fontId="5" fillId="6" borderId="40" xfId="0" applyFont="1" applyFill="1" applyBorder="1" applyAlignment="1">
      <alignment vertical="center" shrinkToFit="1"/>
    </xf>
    <xf numFmtId="0" fontId="5" fillId="6" borderId="16" xfId="0" applyFont="1" applyFill="1" applyBorder="1" applyAlignment="1">
      <alignment horizontal="center" vertical="center"/>
    </xf>
    <xf numFmtId="0" fontId="5" fillId="6" borderId="15" xfId="0" applyFont="1" applyFill="1" applyBorder="1" applyAlignment="1">
      <alignment vertical="center" shrinkToFit="1"/>
    </xf>
    <xf numFmtId="0" fontId="5" fillId="6" borderId="2" xfId="0" applyFont="1" applyFill="1" applyBorder="1" applyAlignment="1">
      <alignment horizontal="center" vertical="center"/>
    </xf>
    <xf numFmtId="0" fontId="12" fillId="3" borderId="0" xfId="0" applyFont="1" applyFill="1" applyAlignment="1">
      <alignment vertical="top"/>
    </xf>
    <xf numFmtId="0" fontId="35" fillId="3" borderId="0" xfId="0" applyFont="1" applyFill="1" applyAlignment="1">
      <alignment vertical="top"/>
    </xf>
    <xf numFmtId="0" fontId="17" fillId="3" borderId="0" xfId="0" applyFont="1" applyFill="1" applyAlignment="1">
      <alignment vertical="top"/>
    </xf>
    <xf numFmtId="0" fontId="36" fillId="3" borderId="0" xfId="0" applyFont="1" applyFill="1" applyAlignment="1">
      <alignment vertical="top"/>
    </xf>
    <xf numFmtId="0" fontId="13" fillId="3" borderId="0" xfId="0" applyFont="1" applyFill="1" applyAlignment="1">
      <alignment vertical="top"/>
    </xf>
    <xf numFmtId="0" fontId="37" fillId="7" borderId="25" xfId="0" applyFont="1" applyFill="1" applyBorder="1" applyAlignment="1">
      <alignment horizontal="center" vertical="center" shrinkToFit="1"/>
    </xf>
    <xf numFmtId="0" fontId="37" fillId="7" borderId="2" xfId="0" applyFont="1" applyFill="1" applyBorder="1" applyAlignment="1">
      <alignment horizontal="center" vertical="center" shrinkToFit="1"/>
    </xf>
    <xf numFmtId="0" fontId="12" fillId="3" borderId="3" xfId="0" applyFont="1" applyFill="1" applyBorder="1" applyAlignment="1">
      <alignment vertical="center" shrinkToFit="1"/>
    </xf>
    <xf numFmtId="0" fontId="12" fillId="3" borderId="4" xfId="0" applyFont="1" applyFill="1" applyBorder="1" applyAlignment="1">
      <alignment vertical="center" shrinkToFit="1"/>
    </xf>
    <xf numFmtId="0" fontId="12" fillId="3" borderId="25" xfId="0" applyFont="1" applyFill="1" applyBorder="1" applyAlignment="1">
      <alignment vertical="center" shrinkToFit="1"/>
    </xf>
    <xf numFmtId="0" fontId="12" fillId="3" borderId="16" xfId="0" applyFont="1" applyFill="1" applyBorder="1" applyAlignment="1">
      <alignment vertical="center" shrinkToFit="1"/>
    </xf>
    <xf numFmtId="0" fontId="12" fillId="3" borderId="5" xfId="0" applyFont="1" applyFill="1" applyBorder="1" applyAlignment="1">
      <alignment vertical="center" shrinkToFit="1"/>
    </xf>
    <xf numFmtId="0" fontId="12" fillId="3" borderId="30" xfId="0" applyFont="1" applyFill="1" applyBorder="1" applyAlignment="1">
      <alignment horizontal="center" vertical="center" shrinkToFit="1"/>
    </xf>
    <xf numFmtId="0" fontId="12" fillId="3" borderId="30" xfId="0" applyFont="1" applyFill="1" applyBorder="1" applyAlignment="1">
      <alignment vertical="center" shrinkToFit="1"/>
    </xf>
    <xf numFmtId="0" fontId="12" fillId="3" borderId="17" xfId="0" applyFont="1" applyFill="1" applyBorder="1" applyAlignment="1">
      <alignment vertical="center" shrinkToFit="1"/>
    </xf>
    <xf numFmtId="0" fontId="12" fillId="3" borderId="36" xfId="0" applyFont="1" applyFill="1" applyBorder="1" applyAlignment="1">
      <alignment vertical="center" shrinkToFit="1"/>
    </xf>
    <xf numFmtId="0" fontId="12" fillId="3" borderId="42" xfId="0" applyFont="1" applyFill="1" applyBorder="1" applyAlignment="1">
      <alignment vertical="center" shrinkToFit="1"/>
    </xf>
    <xf numFmtId="0" fontId="12" fillId="3" borderId="36" xfId="0" applyFont="1" applyFill="1" applyBorder="1" applyAlignment="1">
      <alignment horizontal="center" vertical="center" shrinkToFit="1"/>
    </xf>
    <xf numFmtId="0" fontId="12" fillId="5" borderId="30" xfId="0" applyFont="1" applyFill="1" applyBorder="1" applyAlignment="1">
      <alignment vertical="center" shrinkToFit="1"/>
    </xf>
    <xf numFmtId="0" fontId="12" fillId="5" borderId="3" xfId="0" applyFont="1" applyFill="1" applyBorder="1" applyAlignment="1">
      <alignment vertical="center" shrinkToFit="1"/>
    </xf>
    <xf numFmtId="0" fontId="12" fillId="5" borderId="17" xfId="0" applyFont="1" applyFill="1" applyBorder="1" applyAlignment="1">
      <alignment vertical="center" shrinkToFit="1"/>
    </xf>
    <xf numFmtId="0" fontId="12" fillId="5" borderId="0" xfId="0" applyFont="1" applyFill="1" applyAlignment="1">
      <alignment horizontal="center" vertical="center" shrinkToFit="1"/>
    </xf>
    <xf numFmtId="0" fontId="12" fillId="5" borderId="16" xfId="0" applyFont="1" applyFill="1" applyBorder="1" applyAlignment="1">
      <alignment vertical="center" shrinkToFit="1"/>
    </xf>
    <xf numFmtId="0" fontId="12" fillId="5" borderId="36" xfId="0" applyFont="1" applyFill="1" applyBorder="1" applyAlignment="1">
      <alignment vertical="center" shrinkToFit="1"/>
    </xf>
    <xf numFmtId="0" fontId="21" fillId="3" borderId="0" xfId="0" applyFont="1" applyFill="1" applyAlignment="1">
      <alignment vertical="center"/>
    </xf>
    <xf numFmtId="0" fontId="22" fillId="3" borderId="0" xfId="0" applyFont="1" applyFill="1" applyAlignment="1">
      <alignment horizontal="center" vertical="center"/>
    </xf>
    <xf numFmtId="0" fontId="21" fillId="3" borderId="6" xfId="0" applyFont="1" applyFill="1" applyBorder="1" applyAlignment="1">
      <alignment horizontal="center" vertical="center"/>
    </xf>
    <xf numFmtId="0" fontId="21" fillId="3" borderId="8" xfId="0" applyFont="1" applyFill="1" applyBorder="1" applyAlignment="1">
      <alignment vertical="center"/>
    </xf>
    <xf numFmtId="0" fontId="21" fillId="4" borderId="7" xfId="0" applyFont="1" applyFill="1" applyBorder="1" applyAlignment="1">
      <alignment horizontal="left" vertical="center" shrinkToFit="1"/>
    </xf>
    <xf numFmtId="0" fontId="21" fillId="3" borderId="7" xfId="0" applyFont="1" applyFill="1" applyBorder="1" applyAlignment="1">
      <alignment horizontal="left" vertical="center"/>
    </xf>
    <xf numFmtId="0" fontId="21" fillId="5"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4" borderId="4" xfId="0" applyFont="1" applyFill="1" applyBorder="1" applyAlignment="1">
      <alignment vertical="center" shrinkToFit="1"/>
    </xf>
    <xf numFmtId="0" fontId="21" fillId="3" borderId="1" xfId="0" applyFont="1" applyFill="1" applyBorder="1" applyAlignment="1">
      <alignment vertical="center"/>
    </xf>
    <xf numFmtId="0" fontId="21" fillId="3" borderId="44" xfId="0" applyFont="1" applyFill="1" applyBorder="1" applyAlignment="1">
      <alignment horizontal="center" vertical="center"/>
    </xf>
    <xf numFmtId="0" fontId="21" fillId="8" borderId="45" xfId="0" applyFont="1" applyFill="1" applyBorder="1" applyAlignment="1">
      <alignment vertical="center" shrinkToFit="1"/>
    </xf>
    <xf numFmtId="0" fontId="21" fillId="3" borderId="46" xfId="0" applyFont="1" applyFill="1" applyBorder="1" applyAlignment="1">
      <alignment vertical="center"/>
    </xf>
    <xf numFmtId="0" fontId="21" fillId="8" borderId="7" xfId="0" applyFont="1" applyFill="1" applyBorder="1" applyAlignment="1">
      <alignment vertical="center" shrinkToFit="1"/>
    </xf>
    <xf numFmtId="0" fontId="21" fillId="3" borderId="7" xfId="0" applyFont="1" applyFill="1" applyBorder="1" applyAlignment="1">
      <alignment horizontal="center" vertical="center"/>
    </xf>
    <xf numFmtId="0" fontId="21" fillId="3" borderId="8" xfId="0" applyFont="1" applyFill="1" applyBorder="1" applyAlignment="1">
      <alignment horizontal="left" vertical="center"/>
    </xf>
    <xf numFmtId="0" fontId="21" fillId="3" borderId="3" xfId="0" applyFont="1" applyFill="1" applyBorder="1" applyAlignment="1">
      <alignment vertical="center"/>
    </xf>
    <xf numFmtId="0" fontId="21" fillId="3" borderId="4" xfId="0" applyFont="1" applyFill="1" applyBorder="1" applyAlignment="1">
      <alignment vertical="center"/>
    </xf>
    <xf numFmtId="2" fontId="21" fillId="3" borderId="1" xfId="0" applyNumberFormat="1" applyFont="1" applyFill="1" applyBorder="1" applyAlignment="1">
      <alignment horizontal="left" vertical="center"/>
    </xf>
    <xf numFmtId="0" fontId="21" fillId="3" borderId="17" xfId="0" applyFont="1" applyFill="1" applyBorder="1" applyAlignment="1">
      <alignment vertical="center"/>
    </xf>
    <xf numFmtId="0" fontId="21" fillId="3" borderId="40" xfId="0" applyFont="1" applyFill="1" applyBorder="1" applyAlignment="1">
      <alignment vertical="center"/>
    </xf>
    <xf numFmtId="0" fontId="21" fillId="3" borderId="16" xfId="0" applyFont="1" applyFill="1" applyBorder="1" applyAlignment="1">
      <alignment vertical="center"/>
    </xf>
    <xf numFmtId="0" fontId="21" fillId="3" borderId="5" xfId="0" applyFont="1" applyFill="1" applyBorder="1" applyAlignment="1">
      <alignment vertical="center"/>
    </xf>
    <xf numFmtId="0" fontId="21" fillId="3" borderId="15" xfId="0" applyFont="1" applyFill="1" applyBorder="1" applyAlignment="1">
      <alignment vertical="center"/>
    </xf>
    <xf numFmtId="0" fontId="23" fillId="3" borderId="16" xfId="0" applyFont="1" applyFill="1" applyBorder="1" applyAlignment="1">
      <alignment vertical="top" wrapText="1"/>
    </xf>
    <xf numFmtId="0" fontId="23" fillId="3" borderId="5" xfId="0" applyFont="1" applyFill="1" applyBorder="1" applyAlignment="1">
      <alignment vertical="top" wrapText="1"/>
    </xf>
    <xf numFmtId="0" fontId="23" fillId="3" borderId="15" xfId="0" applyFont="1" applyFill="1" applyBorder="1" applyAlignment="1">
      <alignment vertical="top" wrapText="1"/>
    </xf>
    <xf numFmtId="0" fontId="23" fillId="3" borderId="17" xfId="0" applyFont="1" applyFill="1" applyBorder="1" applyAlignment="1">
      <alignment vertical="top" wrapText="1"/>
    </xf>
    <xf numFmtId="0" fontId="23" fillId="3" borderId="0" xfId="0" applyFont="1" applyFill="1" applyAlignment="1">
      <alignment vertical="top" wrapText="1"/>
    </xf>
    <xf numFmtId="0" fontId="23" fillId="3" borderId="40" xfId="0" applyFont="1" applyFill="1" applyBorder="1" applyAlignment="1">
      <alignment vertical="top" wrapText="1"/>
    </xf>
    <xf numFmtId="0" fontId="23" fillId="3" borderId="40" xfId="0" applyFont="1" applyFill="1" applyBorder="1" applyAlignment="1">
      <alignment horizontal="left" vertical="top" wrapText="1"/>
    </xf>
    <xf numFmtId="0" fontId="21" fillId="3" borderId="1" xfId="0" applyFont="1" applyFill="1" applyBorder="1" applyAlignment="1">
      <alignment horizontal="right" vertical="center"/>
    </xf>
    <xf numFmtId="0" fontId="21" fillId="3" borderId="40" xfId="0" applyFont="1" applyFill="1" applyBorder="1" applyAlignment="1">
      <alignment horizontal="right" vertical="center"/>
    </xf>
    <xf numFmtId="0" fontId="21" fillId="3" borderId="16" xfId="0" applyFont="1" applyFill="1" applyBorder="1" applyAlignment="1">
      <alignment horizontal="right" vertical="center"/>
    </xf>
    <xf numFmtId="0" fontId="21" fillId="4" borderId="5" xfId="0" applyFont="1" applyFill="1" applyBorder="1" applyAlignment="1">
      <alignment horizontal="center" vertical="center"/>
    </xf>
    <xf numFmtId="0" fontId="21" fillId="4" borderId="7" xfId="0" applyFont="1" applyFill="1" applyBorder="1" applyAlignment="1">
      <alignment vertical="center" shrinkToFit="1"/>
    </xf>
    <xf numFmtId="0" fontId="16" fillId="3" borderId="5" xfId="5" applyFont="1" applyFill="1" applyBorder="1" applyAlignment="1">
      <alignment horizontal="left" vertical="center"/>
    </xf>
    <xf numFmtId="0" fontId="14" fillId="3" borderId="0" xfId="2" applyNumberFormat="1" applyFont="1" applyFill="1" applyBorder="1" applyAlignment="1">
      <alignment horizontal="center" vertical="center"/>
    </xf>
    <xf numFmtId="0" fontId="14" fillId="3" borderId="0" xfId="5" applyFont="1" applyFill="1">
      <alignment vertical="center"/>
    </xf>
    <xf numFmtId="0" fontId="14" fillId="3" borderId="0" xfId="5" applyFont="1" applyFill="1" applyAlignment="1">
      <alignment horizontal="center" vertical="center"/>
    </xf>
    <xf numFmtId="0" fontId="14" fillId="3" borderId="0" xfId="2" applyNumberFormat="1" applyFont="1" applyFill="1" applyBorder="1" applyAlignment="1">
      <alignment horizontal="left" vertical="center"/>
    </xf>
    <xf numFmtId="0" fontId="14" fillId="3" borderId="0" xfId="2" applyNumberFormat="1" applyFont="1" applyFill="1" applyAlignment="1">
      <alignment vertical="center"/>
    </xf>
    <xf numFmtId="0" fontId="14" fillId="3" borderId="0" xfId="5" applyFont="1" applyFill="1" applyAlignment="1">
      <alignment horizontal="right" vertical="center"/>
    </xf>
    <xf numFmtId="0" fontId="14" fillId="3" borderId="0" xfId="0" applyFont="1" applyFill="1" applyAlignment="1">
      <alignment vertical="center"/>
    </xf>
    <xf numFmtId="0" fontId="14" fillId="3" borderId="0" xfId="2" applyNumberFormat="1" applyFont="1" applyFill="1" applyBorder="1" applyAlignment="1">
      <alignment vertical="center"/>
    </xf>
    <xf numFmtId="0" fontId="14" fillId="3" borderId="0" xfId="0" applyFont="1" applyFill="1" applyAlignment="1">
      <alignment horizontal="center" vertical="center"/>
    </xf>
    <xf numFmtId="0" fontId="14" fillId="3" borderId="0" xfId="2" applyNumberFormat="1" applyFont="1" applyFill="1" applyAlignment="1">
      <alignment horizontal="center" vertical="center"/>
    </xf>
    <xf numFmtId="0" fontId="14" fillId="3" borderId="0" xfId="0" applyFont="1" applyFill="1" applyAlignment="1">
      <alignment vertical="center" wrapText="1"/>
    </xf>
    <xf numFmtId="0" fontId="14" fillId="3" borderId="7" xfId="5" applyFont="1" applyFill="1" applyBorder="1" applyAlignment="1">
      <alignment horizontal="center" vertical="center" shrinkToFit="1"/>
    </xf>
    <xf numFmtId="0" fontId="14" fillId="3" borderId="5" xfId="5" applyFont="1" applyFill="1" applyBorder="1" applyAlignment="1">
      <alignment horizontal="left" vertical="center" shrinkToFit="1"/>
    </xf>
    <xf numFmtId="0" fontId="14" fillId="3" borderId="15" xfId="5" applyFont="1" applyFill="1" applyBorder="1" applyAlignment="1">
      <alignment horizontal="left" vertical="center" shrinkToFit="1"/>
    </xf>
    <xf numFmtId="0" fontId="14" fillId="3" borderId="0" xfId="5" applyFont="1" applyFill="1" applyAlignment="1">
      <alignment horizontal="distributed" vertical="center"/>
    </xf>
    <xf numFmtId="0" fontId="14" fillId="3" borderId="0" xfId="5" applyFont="1" applyFill="1" applyAlignment="1">
      <alignment horizontal="left" vertical="center" shrinkToFit="1"/>
    </xf>
    <xf numFmtId="0" fontId="14" fillId="3" borderId="5" xfId="5" applyFont="1" applyFill="1" applyBorder="1" applyAlignment="1">
      <alignment horizontal="distributed" vertical="center"/>
    </xf>
    <xf numFmtId="0" fontId="14" fillId="3" borderId="0" xfId="5" applyFont="1" applyFill="1" applyAlignment="1">
      <alignment horizontal="left" vertical="center"/>
    </xf>
    <xf numFmtId="0" fontId="14" fillId="3" borderId="17" xfId="5" applyFont="1" applyFill="1" applyBorder="1" applyAlignment="1">
      <alignment horizontal="center" vertical="center"/>
    </xf>
    <xf numFmtId="0" fontId="14" fillId="3" borderId="40" xfId="0" applyFont="1" applyFill="1" applyBorder="1" applyAlignment="1">
      <alignment vertical="center"/>
    </xf>
    <xf numFmtId="0" fontId="14" fillId="3" borderId="0" xfId="0" applyFont="1" applyFill="1" applyAlignment="1">
      <alignment horizontal="left" vertical="center" wrapText="1"/>
    </xf>
    <xf numFmtId="0" fontId="14" fillId="5" borderId="0" xfId="0" applyFont="1" applyFill="1" applyAlignment="1">
      <alignment horizontal="center" vertical="center"/>
    </xf>
    <xf numFmtId="0" fontId="14" fillId="3" borderId="5" xfId="5" applyFont="1" applyFill="1" applyBorder="1" applyAlignment="1">
      <alignment horizontal="center" vertical="center" shrinkToFit="1"/>
    </xf>
    <xf numFmtId="0" fontId="14" fillId="3" borderId="46" xfId="0" applyFont="1" applyFill="1" applyBorder="1" applyAlignment="1">
      <alignment horizontal="right" vertical="center"/>
    </xf>
    <xf numFmtId="0" fontId="23" fillId="3" borderId="17" xfId="0" applyFont="1" applyFill="1" applyBorder="1" applyAlignment="1">
      <alignment vertical="top"/>
    </xf>
    <xf numFmtId="0" fontId="21" fillId="3" borderId="40" xfId="0" applyFont="1" applyFill="1" applyBorder="1" applyAlignment="1">
      <alignment vertical="top" wrapText="1"/>
    </xf>
    <xf numFmtId="0" fontId="21" fillId="3" borderId="37" xfId="0" applyFont="1" applyFill="1" applyBorder="1" applyAlignment="1">
      <alignment vertical="center"/>
    </xf>
    <xf numFmtId="0" fontId="21" fillId="3" borderId="38" xfId="0" applyFont="1" applyFill="1" applyBorder="1" applyAlignment="1">
      <alignment vertical="center"/>
    </xf>
    <xf numFmtId="179" fontId="21" fillId="3" borderId="43" xfId="0" applyNumberFormat="1" applyFont="1" applyFill="1" applyBorder="1" applyAlignment="1">
      <alignment horizontal="right" vertical="center"/>
    </xf>
    <xf numFmtId="179" fontId="21" fillId="3" borderId="37" xfId="0" applyNumberFormat="1" applyFont="1" applyFill="1" applyBorder="1" applyAlignment="1">
      <alignment horizontal="right" vertical="center"/>
    </xf>
    <xf numFmtId="0" fontId="21" fillId="3" borderId="47" xfId="0" applyFont="1" applyFill="1" applyBorder="1" applyAlignment="1">
      <alignment vertical="top" wrapText="1"/>
    </xf>
    <xf numFmtId="0" fontId="21" fillId="3" borderId="47" xfId="0" applyFont="1" applyFill="1" applyBorder="1" applyAlignment="1">
      <alignment vertical="center"/>
    </xf>
    <xf numFmtId="0" fontId="21" fillId="3" borderId="48" xfId="0" applyFont="1" applyFill="1" applyBorder="1" applyAlignment="1">
      <alignment vertical="center"/>
    </xf>
    <xf numFmtId="0" fontId="23" fillId="3" borderId="49" xfId="0" applyFont="1" applyFill="1" applyBorder="1" applyAlignment="1">
      <alignment vertical="center" shrinkToFit="1"/>
    </xf>
    <xf numFmtId="0" fontId="23" fillId="3" borderId="50" xfId="0" applyFont="1" applyFill="1" applyBorder="1" applyAlignment="1">
      <alignment vertical="center" shrinkToFit="1"/>
    </xf>
    <xf numFmtId="0" fontId="5" fillId="3" borderId="51" xfId="0" applyFont="1" applyFill="1" applyBorder="1" applyAlignment="1">
      <alignment horizontal="center" vertical="center" shrinkToFit="1"/>
    </xf>
    <xf numFmtId="0" fontId="5" fillId="6" borderId="33" xfId="0" applyFont="1" applyFill="1" applyBorder="1" applyAlignment="1">
      <alignment vertical="center"/>
    </xf>
    <xf numFmtId="0" fontId="5" fillId="3" borderId="33" xfId="0" applyFont="1" applyFill="1" applyBorder="1" applyAlignment="1">
      <alignment vertical="center" shrinkToFit="1"/>
    </xf>
    <xf numFmtId="0" fontId="5" fillId="3" borderId="34"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5" fillId="3" borderId="33" xfId="0" applyFont="1" applyFill="1" applyBorder="1" applyAlignment="1">
      <alignment vertical="center" wrapText="1"/>
    </xf>
    <xf numFmtId="0" fontId="5" fillId="3" borderId="52" xfId="0" applyFont="1" applyFill="1" applyBorder="1" applyAlignment="1">
      <alignment vertical="center" wrapText="1"/>
    </xf>
    <xf numFmtId="0" fontId="23" fillId="3" borderId="16" xfId="0" applyFont="1" applyFill="1" applyBorder="1" applyAlignment="1">
      <alignment vertical="top"/>
    </xf>
    <xf numFmtId="0" fontId="12" fillId="3" borderId="0" xfId="0" applyFont="1" applyFill="1" applyAlignment="1">
      <alignment vertical="center" shrinkToFit="1"/>
    </xf>
    <xf numFmtId="0" fontId="12" fillId="3" borderId="53" xfId="0" applyFont="1" applyFill="1" applyBorder="1" applyAlignment="1">
      <alignment vertical="center" shrinkToFit="1"/>
    </xf>
    <xf numFmtId="0" fontId="12" fillId="5" borderId="1" xfId="0" applyFont="1" applyFill="1" applyBorder="1" applyAlignment="1">
      <alignment vertical="center" shrinkToFit="1"/>
    </xf>
    <xf numFmtId="0" fontId="12" fillId="5" borderId="40" xfId="0" applyFont="1" applyFill="1" applyBorder="1" applyAlignment="1">
      <alignment vertical="center" shrinkToFit="1"/>
    </xf>
    <xf numFmtId="0" fontId="5" fillId="3" borderId="33" xfId="0" applyFont="1" applyFill="1" applyBorder="1" applyAlignment="1">
      <alignment vertical="center" wrapText="1" shrinkToFit="1"/>
    </xf>
    <xf numFmtId="0" fontId="5" fillId="6" borderId="39" xfId="0" applyFont="1" applyFill="1" applyBorder="1" applyAlignment="1">
      <alignment vertical="center"/>
    </xf>
    <xf numFmtId="0" fontId="5" fillId="3" borderId="39" xfId="0" applyFont="1" applyFill="1" applyBorder="1" applyAlignment="1">
      <alignment vertical="center" shrinkToFit="1"/>
    </xf>
    <xf numFmtId="0" fontId="5" fillId="3" borderId="43" xfId="0" applyFont="1" applyFill="1" applyBorder="1" applyAlignment="1">
      <alignment horizontal="center" vertical="center" shrinkToFit="1"/>
    </xf>
    <xf numFmtId="0" fontId="5" fillId="3" borderId="39" xfId="0" applyFont="1" applyFill="1" applyBorder="1" applyAlignment="1">
      <alignment vertical="center" wrapText="1"/>
    </xf>
    <xf numFmtId="0" fontId="25" fillId="0" borderId="0" xfId="0" applyFont="1" applyAlignment="1">
      <alignment horizontal="left"/>
    </xf>
    <xf numFmtId="0" fontId="25" fillId="0" borderId="0" xfId="0" applyFont="1" applyAlignment="1">
      <alignment horizontal="justify"/>
    </xf>
    <xf numFmtId="0" fontId="25" fillId="0" borderId="0" xfId="0" applyFont="1" applyAlignment="1">
      <alignment vertical="top"/>
    </xf>
    <xf numFmtId="0" fontId="26" fillId="0" borderId="0" xfId="0" applyFont="1" applyAlignment="1">
      <alignment vertical="center"/>
    </xf>
    <xf numFmtId="0" fontId="25" fillId="0" borderId="2" xfId="0" applyFont="1" applyBorder="1" applyAlignment="1">
      <alignment horizontal="justify" vertical="center"/>
    </xf>
    <xf numFmtId="0" fontId="25" fillId="0" borderId="6" xfId="0" applyFont="1" applyBorder="1" applyAlignment="1">
      <alignment horizontal="justify" vertical="center"/>
    </xf>
    <xf numFmtId="0" fontId="25" fillId="0" borderId="2"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54" xfId="0" applyFont="1" applyBorder="1" applyAlignment="1">
      <alignment horizontal="justify" vertical="top" wrapText="1"/>
    </xf>
    <xf numFmtId="0" fontId="25" fillId="0" borderId="2" xfId="0" applyFont="1" applyBorder="1" applyAlignment="1">
      <alignment horizontal="justify" vertical="top" wrapText="1"/>
    </xf>
    <xf numFmtId="0" fontId="25" fillId="0" borderId="6" xfId="0" applyFont="1" applyBorder="1" applyAlignment="1">
      <alignment horizontal="center" vertical="center" wrapText="1"/>
    </xf>
    <xf numFmtId="0" fontId="25"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4" fillId="0" borderId="40" xfId="0" applyFont="1" applyBorder="1"/>
    <xf numFmtId="0" fontId="25" fillId="0" borderId="3" xfId="0" applyFont="1" applyBorder="1" applyAlignment="1">
      <alignment horizontal="justify" vertical="top" wrapText="1"/>
    </xf>
    <xf numFmtId="0" fontId="25" fillId="0" borderId="4" xfId="0" applyFont="1" applyBorder="1" applyAlignment="1">
      <alignment horizontal="justify" vertical="top" wrapText="1"/>
    </xf>
    <xf numFmtId="0" fontId="25" fillId="0" borderId="17" xfId="0" applyFont="1" applyBorder="1" applyAlignment="1">
      <alignment horizontal="left"/>
    </xf>
    <xf numFmtId="0" fontId="25" fillId="0" borderId="40" xfId="0" applyFont="1" applyBorder="1" applyAlignment="1">
      <alignment horizontal="justify" vertical="top" wrapText="1"/>
    </xf>
    <xf numFmtId="0" fontId="25" fillId="0" borderId="0" xfId="0" applyFont="1" applyAlignment="1">
      <alignment horizontal="justify" vertical="top" wrapText="1"/>
    </xf>
    <xf numFmtId="0" fontId="25" fillId="0" borderId="16" xfId="0" applyFont="1" applyBorder="1" applyAlignment="1">
      <alignment horizontal="left"/>
    </xf>
    <xf numFmtId="0" fontId="27" fillId="0" borderId="0" xfId="0" applyFont="1" applyAlignment="1">
      <alignment horizontal="left" vertical="center"/>
    </xf>
    <xf numFmtId="0" fontId="4" fillId="0" borderId="17" xfId="0" applyFont="1" applyBorder="1" applyAlignment="1">
      <alignment horizontal="left" vertical="center"/>
    </xf>
    <xf numFmtId="0" fontId="4" fillId="0" borderId="40" xfId="0" applyFont="1" applyBorder="1" applyAlignment="1">
      <alignment horizontal="left" vertical="center"/>
    </xf>
    <xf numFmtId="0" fontId="4" fillId="0" borderId="17" xfId="0" applyFont="1" applyBorder="1" applyAlignment="1">
      <alignment horizontal="center"/>
    </xf>
    <xf numFmtId="0" fontId="10"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40"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40"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wrapText="1" indent="1"/>
    </xf>
    <xf numFmtId="0" fontId="9" fillId="0" borderId="0" xfId="0" applyFont="1" applyAlignment="1">
      <alignment horizontal="left" vertical="center"/>
    </xf>
    <xf numFmtId="0" fontId="9" fillId="0" borderId="7" xfId="0" applyFont="1" applyBorder="1" applyAlignment="1">
      <alignment vertical="center"/>
    </xf>
    <xf numFmtId="0" fontId="9" fillId="0" borderId="7" xfId="0" applyFont="1" applyBorder="1" applyAlignment="1">
      <alignment vertical="center" wrapText="1"/>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center"/>
    </xf>
    <xf numFmtId="0" fontId="4" fillId="0" borderId="17" xfId="0" applyFont="1" applyBorder="1" applyAlignment="1">
      <alignment horizontal="center" vertical="center" wrapText="1"/>
    </xf>
    <xf numFmtId="0" fontId="4" fillId="0" borderId="4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vertical="center"/>
    </xf>
    <xf numFmtId="0" fontId="5" fillId="0" borderId="7" xfId="0" applyFont="1" applyBorder="1" applyAlignment="1">
      <alignment vertical="center" wrapText="1"/>
    </xf>
    <xf numFmtId="0" fontId="4" fillId="0" borderId="16" xfId="0" applyFont="1" applyBorder="1" applyAlignment="1">
      <alignment horizontal="left" vertical="center"/>
    </xf>
    <xf numFmtId="0" fontId="5" fillId="0" borderId="5" xfId="0" applyFont="1" applyBorder="1" applyAlignment="1">
      <alignment horizontal="left" vertical="center" wrapText="1"/>
    </xf>
    <xf numFmtId="0" fontId="4" fillId="0" borderId="15" xfId="0" applyFont="1" applyBorder="1" applyAlignment="1">
      <alignment horizontal="left"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4" fillId="0" borderId="0" xfId="0" applyFont="1" applyAlignment="1">
      <alignment horizontal="left" vertical="top"/>
    </xf>
    <xf numFmtId="0" fontId="10" fillId="0" borderId="4" xfId="0" applyFont="1" applyBorder="1" applyAlignment="1">
      <alignment vertical="center"/>
    </xf>
    <xf numFmtId="0" fontId="10" fillId="0" borderId="0" xfId="0" applyFont="1" applyAlignment="1">
      <alignment horizontal="left" vertical="center"/>
    </xf>
    <xf numFmtId="0" fontId="4" fillId="0" borderId="5" xfId="0" applyFont="1" applyBorder="1" applyAlignment="1">
      <alignment vertical="center"/>
    </xf>
    <xf numFmtId="0" fontId="10" fillId="0" borderId="0" xfId="0" applyFont="1"/>
    <xf numFmtId="0" fontId="4" fillId="0" borderId="16" xfId="0" applyFont="1" applyBorder="1"/>
    <xf numFmtId="0" fontId="4" fillId="0" borderId="17" xfId="0" applyFont="1" applyBorder="1"/>
    <xf numFmtId="0" fontId="5" fillId="6" borderId="42" xfId="0" applyFont="1" applyFill="1" applyBorder="1" applyAlignment="1">
      <alignment vertical="center"/>
    </xf>
    <xf numFmtId="0" fontId="5" fillId="3" borderId="53"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42" xfId="0" applyFont="1" applyFill="1" applyBorder="1" applyAlignment="1">
      <alignment vertical="center" wrapText="1"/>
    </xf>
    <xf numFmtId="0" fontId="5" fillId="6" borderId="41" xfId="0" applyFont="1" applyFill="1" applyBorder="1" applyAlignment="1">
      <alignment vertical="center"/>
    </xf>
    <xf numFmtId="0" fontId="31" fillId="3" borderId="5" xfId="0" applyFont="1" applyFill="1" applyBorder="1" applyAlignment="1">
      <alignment vertical="top" shrinkToFit="1"/>
    </xf>
    <xf numFmtId="0" fontId="31" fillId="3" borderId="5" xfId="0" applyFont="1" applyFill="1" applyBorder="1" applyAlignment="1">
      <alignment vertical="center"/>
    </xf>
    <xf numFmtId="0" fontId="14" fillId="3" borderId="0" xfId="0" applyFont="1" applyFill="1" applyAlignment="1">
      <alignment vertical="top"/>
    </xf>
    <xf numFmtId="0" fontId="14" fillId="3" borderId="4" xfId="5" applyFont="1" applyFill="1" applyBorder="1">
      <alignment vertical="center"/>
    </xf>
    <xf numFmtId="0" fontId="14" fillId="3" borderId="4" xfId="2" applyNumberFormat="1" applyFont="1" applyFill="1" applyBorder="1" applyAlignment="1">
      <alignment vertical="center"/>
    </xf>
    <xf numFmtId="0" fontId="14" fillId="3" borderId="4" xfId="0" applyFont="1" applyFill="1" applyBorder="1" applyAlignment="1">
      <alignment vertical="center"/>
    </xf>
    <xf numFmtId="0" fontId="14" fillId="3" borderId="4" xfId="2" applyNumberFormat="1" applyFont="1" applyFill="1" applyBorder="1" applyAlignment="1">
      <alignment horizontal="center" vertical="center"/>
    </xf>
    <xf numFmtId="0" fontId="29" fillId="3" borderId="0" xfId="4" applyFill="1">
      <alignment vertical="center"/>
    </xf>
    <xf numFmtId="0" fontId="29" fillId="3" borderId="0" xfId="4" applyFill="1" applyAlignment="1">
      <alignment horizontal="right" vertical="center"/>
    </xf>
    <xf numFmtId="0" fontId="29" fillId="3" borderId="0" xfId="4" applyFill="1" applyAlignment="1">
      <alignment horizontal="center" vertical="center"/>
    </xf>
    <xf numFmtId="0" fontId="29" fillId="3" borderId="40" xfId="4" applyFill="1" applyBorder="1" applyAlignment="1">
      <alignment horizontal="center" vertical="center"/>
    </xf>
    <xf numFmtId="0" fontId="30" fillId="3" borderId="0" xfId="4" applyFont="1" applyFill="1">
      <alignment vertical="center"/>
    </xf>
    <xf numFmtId="0" fontId="29" fillId="3" borderId="2" xfId="4" applyFill="1" applyBorder="1">
      <alignment vertical="center"/>
    </xf>
    <xf numFmtId="0" fontId="39" fillId="3" borderId="51" xfId="4" applyFont="1" applyFill="1" applyBorder="1" applyAlignment="1">
      <alignment vertical="center" wrapText="1"/>
    </xf>
    <xf numFmtId="38" fontId="40" fillId="10" borderId="51" xfId="3" applyFont="1" applyFill="1" applyBorder="1">
      <alignment vertical="center"/>
    </xf>
    <xf numFmtId="0" fontId="29" fillId="3" borderId="51" xfId="4" applyFill="1" applyBorder="1">
      <alignment vertical="center"/>
    </xf>
    <xf numFmtId="0" fontId="39" fillId="3" borderId="52" xfId="4" applyFont="1" applyFill="1" applyBorder="1" applyAlignment="1">
      <alignment vertical="center" wrapText="1"/>
    </xf>
    <xf numFmtId="38" fontId="40" fillId="10" borderId="52" xfId="3" applyFont="1" applyFill="1" applyBorder="1">
      <alignment vertical="center"/>
    </xf>
    <xf numFmtId="0" fontId="29" fillId="3" borderId="52" xfId="4" applyFill="1" applyBorder="1">
      <alignment vertical="center"/>
    </xf>
    <xf numFmtId="181" fontId="29" fillId="3" borderId="30" xfId="4" applyNumberFormat="1" applyFill="1" applyBorder="1" applyAlignment="1">
      <alignment horizontal="center" vertical="center"/>
    </xf>
    <xf numFmtId="0" fontId="39" fillId="3" borderId="42" xfId="4" applyFont="1" applyFill="1" applyBorder="1" applyAlignment="1">
      <alignment vertical="center" wrapText="1"/>
    </xf>
    <xf numFmtId="38" fontId="40" fillId="10" borderId="42" xfId="3" applyFont="1" applyFill="1" applyBorder="1">
      <alignment vertical="center"/>
    </xf>
    <xf numFmtId="0" fontId="29" fillId="3" borderId="42" xfId="4" applyFill="1" applyBorder="1">
      <alignment vertical="center"/>
    </xf>
    <xf numFmtId="179" fontId="29" fillId="3" borderId="7" xfId="4" applyNumberFormat="1" applyFill="1" applyBorder="1" applyAlignment="1">
      <alignment horizontal="center" vertical="center"/>
    </xf>
    <xf numFmtId="178" fontId="40" fillId="3" borderId="0" xfId="1" applyNumberFormat="1" applyFont="1" applyFill="1" applyBorder="1" applyAlignment="1">
      <alignment horizontal="center" vertical="center"/>
    </xf>
    <xf numFmtId="0" fontId="41" fillId="3" borderId="51" xfId="4" applyFont="1" applyFill="1" applyBorder="1" applyAlignment="1">
      <alignment vertical="center" wrapText="1"/>
    </xf>
    <xf numFmtId="0" fontId="29" fillId="10" borderId="36" xfId="4" applyFill="1" applyBorder="1" applyAlignment="1">
      <alignment horizontal="center" vertical="center"/>
    </xf>
    <xf numFmtId="0" fontId="41" fillId="3" borderId="52" xfId="4" applyFont="1" applyFill="1" applyBorder="1" applyAlignment="1">
      <alignment vertical="center" wrapText="1"/>
    </xf>
    <xf numFmtId="181" fontId="29" fillId="10" borderId="30" xfId="4" applyNumberFormat="1" applyFill="1" applyBorder="1" applyAlignment="1">
      <alignment horizontal="center" vertical="center"/>
    </xf>
    <xf numFmtId="0" fontId="41" fillId="3" borderId="42" xfId="4" applyFont="1" applyFill="1" applyBorder="1" applyAlignment="1">
      <alignment vertical="center" wrapText="1"/>
    </xf>
    <xf numFmtId="0" fontId="48" fillId="0" borderId="0" xfId="0" applyFont="1" applyAlignment="1">
      <alignment vertical="center"/>
    </xf>
    <xf numFmtId="0" fontId="4" fillId="0" borderId="8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0" xfId="0" applyFont="1" applyAlignment="1">
      <alignment vertical="center" wrapText="1"/>
    </xf>
    <xf numFmtId="0" fontId="4" fillId="0" borderId="40" xfId="0" applyFont="1" applyBorder="1" applyAlignment="1">
      <alignment vertical="center" wrapText="1"/>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4" fillId="0" borderId="92" xfId="0" applyFont="1" applyBorder="1" applyAlignment="1">
      <alignment horizontal="left" vertical="center"/>
    </xf>
    <xf numFmtId="0" fontId="0" fillId="0" borderId="93" xfId="0" applyBorder="1" applyAlignment="1">
      <alignment horizontal="center" vertical="center"/>
    </xf>
    <xf numFmtId="0" fontId="4" fillId="0" borderId="94" xfId="0" applyFont="1" applyBorder="1" applyAlignment="1">
      <alignment vertical="center"/>
    </xf>
    <xf numFmtId="0" fontId="0" fillId="0" borderId="94" xfId="0" applyBorder="1" applyAlignment="1">
      <alignment vertical="center"/>
    </xf>
    <xf numFmtId="0" fontId="0" fillId="0" borderId="94" xfId="0" applyBorder="1" applyAlignment="1">
      <alignment horizontal="center" vertical="center"/>
    </xf>
    <xf numFmtId="0" fontId="0" fillId="0" borderId="94" xfId="0" applyBorder="1" applyAlignment="1">
      <alignment horizontal="left" vertical="center"/>
    </xf>
    <xf numFmtId="0" fontId="0" fillId="0" borderId="95" xfId="0" applyBorder="1" applyAlignment="1">
      <alignment vertical="center"/>
    </xf>
    <xf numFmtId="0" fontId="0" fillId="0" borderId="3" xfId="0" applyBorder="1" applyAlignment="1">
      <alignment horizontal="center"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30" xfId="0" applyFont="1" applyBorder="1" applyAlignment="1">
      <alignment vertical="center" shrinkToFit="1"/>
    </xf>
    <xf numFmtId="0" fontId="4" fillId="0" borderId="17" xfId="0" applyFont="1" applyBorder="1" applyAlignment="1">
      <alignment horizontal="left" vertical="center" shrinkToFit="1"/>
    </xf>
    <xf numFmtId="0" fontId="4" fillId="0" borderId="96" xfId="0" applyFont="1" applyBorder="1" applyAlignment="1">
      <alignment horizontal="left" vertical="center"/>
    </xf>
    <xf numFmtId="0" fontId="0" fillId="0" borderId="97" xfId="0" applyBorder="1" applyAlignment="1">
      <alignment horizontal="center" vertical="center"/>
    </xf>
    <xf numFmtId="0" fontId="4" fillId="0" borderId="98" xfId="0" applyFont="1" applyBorder="1" applyAlignment="1">
      <alignment vertical="center"/>
    </xf>
    <xf numFmtId="0" fontId="0" fillId="0" borderId="98" xfId="0" applyBorder="1" applyAlignment="1">
      <alignment horizontal="center" vertical="center"/>
    </xf>
    <xf numFmtId="0" fontId="4" fillId="0" borderId="98" xfId="0" applyFont="1" applyBorder="1" applyAlignment="1">
      <alignment horizontal="left" vertical="center"/>
    </xf>
    <xf numFmtId="0" fontId="0" fillId="0" borderId="98" xfId="0" applyBorder="1" applyAlignment="1">
      <alignment vertical="center"/>
    </xf>
    <xf numFmtId="0" fontId="0" fillId="0" borderId="99" xfId="0" applyBorder="1" applyAlignment="1">
      <alignment vertical="center"/>
    </xf>
    <xf numFmtId="0" fontId="4" fillId="0" borderId="40" xfId="0" applyFont="1" applyBorder="1" applyAlignment="1">
      <alignment vertical="top"/>
    </xf>
    <xf numFmtId="0" fontId="4" fillId="0" borderId="98" xfId="0" applyFont="1" applyBorder="1" applyAlignment="1">
      <alignment horizontal="left" vertical="center" wrapText="1"/>
    </xf>
    <xf numFmtId="0" fontId="4" fillId="0" borderId="17" xfId="0" applyFont="1" applyBorder="1" applyAlignment="1">
      <alignment vertical="top"/>
    </xf>
    <xf numFmtId="0" fontId="4" fillId="0" borderId="30" xfId="0" applyFont="1" applyBorder="1" applyAlignment="1">
      <alignment vertical="center"/>
    </xf>
    <xf numFmtId="0" fontId="4" fillId="0" borderId="96" xfId="0" applyFont="1" applyBorder="1" applyAlignment="1">
      <alignment horizontal="left" vertical="center" wrapText="1"/>
    </xf>
    <xf numFmtId="0" fontId="0" fillId="0" borderId="100" xfId="0" applyBorder="1" applyAlignment="1">
      <alignment horizontal="center" vertical="center"/>
    </xf>
    <xf numFmtId="0" fontId="4" fillId="0" borderId="101" xfId="0" applyFont="1" applyBorder="1" applyAlignment="1">
      <alignment vertical="center"/>
    </xf>
    <xf numFmtId="0" fontId="0" fillId="0" borderId="101" xfId="0" applyBorder="1" applyAlignment="1">
      <alignment vertical="center"/>
    </xf>
    <xf numFmtId="0" fontId="0" fillId="0" borderId="101" xfId="0" applyBorder="1" applyAlignment="1">
      <alignment horizontal="center" vertical="center"/>
    </xf>
    <xf numFmtId="0" fontId="4" fillId="0" borderId="99" xfId="0" applyFont="1" applyBorder="1" applyAlignment="1">
      <alignment vertical="center"/>
    </xf>
    <xf numFmtId="0" fontId="4" fillId="0" borderId="96" xfId="0" applyFont="1" applyBorder="1" applyAlignment="1">
      <alignment horizontal="left" vertical="center" shrinkToFit="1"/>
    </xf>
    <xf numFmtId="0" fontId="4" fillId="0" borderId="96" xfId="0" applyFont="1" applyBorder="1" applyAlignment="1">
      <alignment vertical="center" wrapText="1"/>
    </xf>
    <xf numFmtId="0" fontId="4" fillId="0" borderId="36" xfId="0" applyFont="1" applyBorder="1" applyAlignment="1">
      <alignment vertical="center"/>
    </xf>
    <xf numFmtId="0" fontId="4" fillId="0" borderId="15" xfId="0" applyFont="1" applyBorder="1" applyAlignment="1">
      <alignment vertical="center"/>
    </xf>
    <xf numFmtId="0" fontId="0" fillId="0" borderId="0" xfId="0" applyAlignment="1">
      <alignment horizontal="right"/>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center" vertical="center" wrapText="1"/>
    </xf>
    <xf numFmtId="0" fontId="8" fillId="0" borderId="8" xfId="0" applyFont="1" applyBorder="1" applyAlignment="1">
      <alignment horizontal="center"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40" xfId="0" applyFont="1" applyBorder="1" applyAlignment="1">
      <alignment horizontal="left" vertical="center" wrapText="1"/>
    </xf>
    <xf numFmtId="0" fontId="9" fillId="0" borderId="0" xfId="0" applyFont="1" applyAlignment="1">
      <alignment horizontal="left" vertical="center" wrapText="1"/>
    </xf>
    <xf numFmtId="0" fontId="9" fillId="0" borderId="17" xfId="0" applyFont="1" applyBorder="1" applyAlignment="1">
      <alignment horizontal="center" vertical="center"/>
    </xf>
    <xf numFmtId="0" fontId="9" fillId="0" borderId="40"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horizontal="left" vertical="center" wrapTex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xf>
    <xf numFmtId="0" fontId="4" fillId="0" borderId="40"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25" fillId="0" borderId="2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xf>
    <xf numFmtId="0" fontId="25" fillId="0" borderId="25" xfId="0" applyFont="1" applyBorder="1" applyAlignment="1">
      <alignment horizontal="center" vertical="center" wrapText="1"/>
    </xf>
    <xf numFmtId="0" fontId="4" fillId="0" borderId="5" xfId="0" applyFont="1" applyBorder="1" applyAlignment="1">
      <alignment horizontal="left" vertical="center" wrapText="1" shrinkToFit="1"/>
    </xf>
    <xf numFmtId="0" fontId="4" fillId="0" borderId="5" xfId="0" applyFont="1" applyBorder="1" applyAlignment="1">
      <alignment horizontal="left" vertical="center" shrinkToFit="1"/>
    </xf>
    <xf numFmtId="0" fontId="4" fillId="0" borderId="15" xfId="0" applyFont="1" applyBorder="1" applyAlignment="1">
      <alignment horizontal="left" vertical="center" shrinkToFit="1"/>
    </xf>
    <xf numFmtId="0" fontId="8" fillId="0" borderId="6" xfId="0" applyFont="1" applyBorder="1" applyAlignment="1">
      <alignment vertical="center"/>
    </xf>
    <xf numFmtId="0" fontId="4" fillId="0" borderId="7" xfId="6" applyFont="1" applyBorder="1" applyAlignment="1">
      <alignment horizontal="center" vertical="center"/>
    </xf>
    <xf numFmtId="0" fontId="50" fillId="0" borderId="17" xfId="0" applyFont="1" applyBorder="1" applyAlignment="1">
      <alignment horizontal="center" vertical="center"/>
    </xf>
    <xf numFmtId="0" fontId="50" fillId="0" borderId="0" xfId="0" applyFont="1" applyAlignment="1">
      <alignment horizontal="center" vertical="center"/>
    </xf>
    <xf numFmtId="0" fontId="50" fillId="0" borderId="40" xfId="0" applyFont="1" applyBorder="1" applyAlignment="1">
      <alignment horizontal="center" vertical="center"/>
    </xf>
    <xf numFmtId="0" fontId="4" fillId="0" borderId="17" xfId="6" applyFont="1" applyBorder="1" applyAlignment="1">
      <alignment horizontal="center" vertical="center"/>
    </xf>
    <xf numFmtId="0" fontId="4" fillId="0" borderId="0" xfId="6" applyFont="1" applyAlignment="1">
      <alignment horizontal="center" vertical="center"/>
    </xf>
    <xf numFmtId="0" fontId="4" fillId="0" borderId="40" xfId="6" applyFont="1" applyBorder="1" applyAlignment="1">
      <alignment horizontal="center" vertical="center"/>
    </xf>
    <xf numFmtId="0" fontId="8" fillId="0" borderId="5" xfId="0" applyFont="1" applyBorder="1"/>
    <xf numFmtId="0" fontId="8" fillId="0" borderId="4" xfId="0" applyFont="1" applyBorder="1"/>
    <xf numFmtId="0" fontId="4" fillId="0" borderId="6" xfId="0" applyFont="1" applyBorder="1" applyAlignment="1">
      <alignment vertical="center"/>
    </xf>
    <xf numFmtId="0" fontId="5" fillId="0" borderId="17" xfId="0" applyFont="1" applyBorder="1" applyAlignment="1">
      <alignment vertical="center"/>
    </xf>
    <xf numFmtId="0" fontId="5" fillId="0" borderId="40" xfId="0" applyFont="1" applyBorder="1" applyAlignment="1">
      <alignment vertical="center"/>
    </xf>
    <xf numFmtId="0" fontId="4" fillId="0" borderId="6" xfId="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16" xfId="6" applyFont="1" applyBorder="1" applyAlignment="1">
      <alignment horizontal="center" vertical="center"/>
    </xf>
    <xf numFmtId="0" fontId="4" fillId="0" borderId="5" xfId="6" applyFont="1" applyBorder="1" applyAlignment="1">
      <alignment horizontal="center" vertical="center"/>
    </xf>
    <xf numFmtId="0" fontId="4" fillId="0" borderId="5" xfId="0" applyFont="1" applyBorder="1" applyAlignment="1">
      <alignment vertical="center" shrinkToFit="1"/>
    </xf>
    <xf numFmtId="0" fontId="4" fillId="0" borderId="15" xfId="0" applyFont="1" applyBorder="1" applyAlignment="1">
      <alignment vertical="center" shrinkToFit="1"/>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1" xfId="0" applyFont="1" applyBorder="1" applyAlignment="1">
      <alignment horizontal="center" vertical="center"/>
    </xf>
    <xf numFmtId="0" fontId="4" fillId="0" borderId="15" xfId="6" applyFont="1" applyBorder="1" applyAlignment="1">
      <alignment horizontal="center" vertical="center"/>
    </xf>
    <xf numFmtId="0" fontId="4" fillId="0" borderId="3" xfId="6" applyFont="1" applyBorder="1" applyAlignment="1">
      <alignment horizontal="center" vertical="center"/>
    </xf>
    <xf numFmtId="0" fontId="4" fillId="0" borderId="4" xfId="6" applyFont="1" applyBorder="1" applyAlignment="1">
      <alignment horizontal="center" vertical="center"/>
    </xf>
    <xf numFmtId="0" fontId="4" fillId="0" borderId="17" xfId="0" applyFont="1" applyBorder="1" applyAlignment="1">
      <alignment vertical="center" wrapText="1"/>
    </xf>
    <xf numFmtId="0" fontId="51" fillId="0" borderId="0" xfId="0" applyFont="1" applyAlignment="1">
      <alignment vertical="center"/>
    </xf>
    <xf numFmtId="0" fontId="4" fillId="0" borderId="17" xfId="0" applyFont="1" applyBorder="1" applyAlignment="1">
      <alignment horizontal="center" vertical="top"/>
    </xf>
    <xf numFmtId="0" fontId="4" fillId="0" borderId="5" xfId="0" applyFont="1" applyBorder="1" applyAlignment="1">
      <alignment horizontal="right" vertical="center"/>
    </xf>
    <xf numFmtId="0" fontId="4" fillId="0" borderId="30" xfId="0" applyFont="1" applyBorder="1"/>
    <xf numFmtId="0" fontId="5" fillId="0" borderId="0" xfId="0" applyFont="1"/>
    <xf numFmtId="0" fontId="50" fillId="0" borderId="7" xfId="0" applyFont="1" applyBorder="1" applyAlignment="1">
      <alignment horizontal="center"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0" fontId="8" fillId="0" borderId="17" xfId="0" applyFont="1" applyBorder="1" applyAlignment="1">
      <alignment vertical="center"/>
    </xf>
    <xf numFmtId="0" fontId="8" fillId="0" borderId="16" xfId="0" applyFont="1" applyBorder="1" applyAlignment="1">
      <alignment vertical="center"/>
    </xf>
    <xf numFmtId="49" fontId="4" fillId="0" borderId="5" xfId="0" applyNumberFormat="1" applyFont="1" applyBorder="1" applyAlignment="1">
      <alignment horizontal="left" vertical="center"/>
    </xf>
    <xf numFmtId="0" fontId="49" fillId="0" borderId="0" xfId="0" applyFont="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0" fillId="0" borderId="7" xfId="0" applyBorder="1"/>
    <xf numFmtId="0" fontId="25" fillId="0" borderId="7" xfId="0" applyFont="1" applyBorder="1" applyAlignment="1">
      <alignment vertical="center"/>
    </xf>
    <xf numFmtId="0" fontId="25" fillId="0" borderId="8" xfId="0" applyFont="1" applyBorder="1" applyAlignment="1">
      <alignment vertical="center"/>
    </xf>
    <xf numFmtId="0" fontId="25" fillId="0" borderId="4" xfId="0" applyFont="1" applyBorder="1" applyAlignment="1">
      <alignment vertical="center"/>
    </xf>
    <xf numFmtId="0" fontId="25" fillId="0" borderId="1" xfId="0" applyFont="1" applyBorder="1" applyAlignment="1">
      <alignment vertical="center"/>
    </xf>
    <xf numFmtId="0" fontId="25" fillId="0" borderId="0" xfId="0" applyFont="1" applyAlignment="1">
      <alignment vertical="center"/>
    </xf>
    <xf numFmtId="0" fontId="25" fillId="0" borderId="40" xfId="0" applyFont="1" applyBorder="1" applyAlignment="1">
      <alignment vertical="center"/>
    </xf>
    <xf numFmtId="0" fontId="25" fillId="0" borderId="5" xfId="0" applyFont="1" applyBorder="1" applyAlignment="1">
      <alignment vertical="center"/>
    </xf>
    <xf numFmtId="0" fontId="25" fillId="0" borderId="15" xfId="0" applyFont="1" applyBorder="1" applyAlignment="1">
      <alignment vertical="center"/>
    </xf>
    <xf numFmtId="0" fontId="25" fillId="0" borderId="2" xfId="0" applyFont="1" applyBorder="1" applyAlignment="1">
      <alignment horizontal="center" vertical="center"/>
    </xf>
    <xf numFmtId="0" fontId="49" fillId="0" borderId="0" xfId="0" applyFont="1" applyAlignment="1">
      <alignment wrapText="1"/>
    </xf>
    <xf numFmtId="0" fontId="25" fillId="0" borderId="25" xfId="0" applyFont="1" applyBorder="1" applyAlignment="1">
      <alignment vertical="center"/>
    </xf>
    <xf numFmtId="0" fontId="49" fillId="0" borderId="0" xfId="0" applyFont="1" applyAlignment="1">
      <alignment horizontal="left" wrapText="1"/>
    </xf>
    <xf numFmtId="0" fontId="25" fillId="0" borderId="17" xfId="0" applyFont="1" applyBorder="1" applyAlignment="1">
      <alignment vertical="center"/>
    </xf>
    <xf numFmtId="0" fontId="25" fillId="0" borderId="2" xfId="0" applyFont="1" applyBorder="1" applyAlignment="1">
      <alignment vertical="center"/>
    </xf>
    <xf numFmtId="0" fontId="25" fillId="0" borderId="40" xfId="0" applyFont="1" applyBorder="1" applyAlignment="1">
      <alignment horizontal="center" vertical="center"/>
    </xf>
    <xf numFmtId="0" fontId="0" fillId="0" borderId="4" xfId="0" applyBorder="1"/>
    <xf numFmtId="0" fontId="0" fillId="0" borderId="5" xfId="0" applyBorder="1"/>
    <xf numFmtId="0" fontId="4" fillId="0" borderId="5" xfId="0" applyFont="1" applyBorder="1" applyAlignment="1">
      <alignment horizontal="center" vertical="center" wrapText="1"/>
    </xf>
    <xf numFmtId="0" fontId="4" fillId="0" borderId="17" xfId="6" applyFont="1" applyBorder="1" applyAlignment="1">
      <alignment vertical="center"/>
    </xf>
    <xf numFmtId="0" fontId="4" fillId="0" borderId="0" xfId="6" applyFont="1" applyAlignment="1">
      <alignment vertical="center"/>
    </xf>
    <xf numFmtId="0" fontId="4" fillId="0" borderId="40" xfId="6" applyFont="1" applyBorder="1" applyAlignment="1">
      <alignment vertical="center"/>
    </xf>
    <xf numFmtId="0" fontId="4" fillId="0" borderId="5" xfId="6" applyFont="1" applyBorder="1" applyAlignment="1">
      <alignment horizontal="left" vertical="center"/>
    </xf>
    <xf numFmtId="0" fontId="4" fillId="0" borderId="15" xfId="6" applyFont="1" applyBorder="1" applyAlignment="1">
      <alignment horizontal="left" vertical="center"/>
    </xf>
    <xf numFmtId="0" fontId="4" fillId="0" borderId="0" xfId="6" applyFont="1" applyAlignment="1">
      <alignment horizontal="left" vertical="center"/>
    </xf>
    <xf numFmtId="0" fontId="4" fillId="0" borderId="4" xfId="6" applyFont="1" applyBorder="1" applyAlignment="1">
      <alignment horizontal="left" vertical="center"/>
    </xf>
    <xf numFmtId="0" fontId="4" fillId="0" borderId="1" xfId="6" applyFont="1" applyBorder="1" applyAlignment="1">
      <alignment horizontal="left" vertical="center"/>
    </xf>
    <xf numFmtId="0" fontId="4" fillId="0" borderId="30" xfId="0" applyFont="1" applyBorder="1" applyAlignment="1">
      <alignment vertical="center" wrapText="1"/>
    </xf>
    <xf numFmtId="0" fontId="25" fillId="0" borderId="30" xfId="0" applyFont="1" applyBorder="1" applyAlignment="1">
      <alignment vertical="center"/>
    </xf>
    <xf numFmtId="0" fontId="25" fillId="0" borderId="6" xfId="0" applyFont="1" applyBorder="1" applyAlignment="1">
      <alignment vertical="center"/>
    </xf>
    <xf numFmtId="182" fontId="4" fillId="0" borderId="7" xfId="6" applyNumberFormat="1" applyFont="1" applyBorder="1" applyAlignment="1">
      <alignment horizontal="center" vertical="center"/>
    </xf>
    <xf numFmtId="182" fontId="4" fillId="0" borderId="8" xfId="6" applyNumberFormat="1" applyFont="1" applyBorder="1" applyAlignment="1">
      <alignment horizontal="center" vertical="center"/>
    </xf>
    <xf numFmtId="182" fontId="4" fillId="0" borderId="40" xfId="6" applyNumberFormat="1" applyFont="1" applyBorder="1" applyAlignment="1">
      <alignment vertical="center"/>
    </xf>
    <xf numFmtId="0" fontId="4" fillId="0" borderId="16" xfId="0" applyFont="1" applyBorder="1" applyAlignment="1">
      <alignment vertical="center" wrapText="1"/>
    </xf>
    <xf numFmtId="182" fontId="4" fillId="0" borderId="5" xfId="6" applyNumberFormat="1" applyFont="1" applyBorder="1" applyAlignment="1">
      <alignment horizontal="center" vertical="center"/>
    </xf>
    <xf numFmtId="182" fontId="4" fillId="0" borderId="15" xfId="6" applyNumberFormat="1" applyFont="1" applyBorder="1" applyAlignment="1">
      <alignment vertical="center"/>
    </xf>
    <xf numFmtId="178" fontId="4" fillId="0" borderId="0" xfId="0" applyNumberFormat="1" applyFont="1" applyAlignment="1">
      <alignment vertical="center"/>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xf>
    <xf numFmtId="0" fontId="52" fillId="0" borderId="0" xfId="0" applyFont="1" applyAlignment="1">
      <alignment vertical="center"/>
    </xf>
    <xf numFmtId="0" fontId="11" fillId="0" borderId="40" xfId="0" applyFont="1" applyBorder="1" applyAlignment="1">
      <alignment vertical="center" shrinkToFit="1"/>
    </xf>
    <xf numFmtId="0" fontId="4" fillId="0" borderId="36" xfId="0" applyFont="1" applyBorder="1" applyAlignment="1">
      <alignment horizontal="center" vertical="center"/>
    </xf>
    <xf numFmtId="0" fontId="25" fillId="0" borderId="5" xfId="0" applyFont="1" applyBorder="1" applyAlignment="1">
      <alignment horizontal="left" vertical="center"/>
    </xf>
    <xf numFmtId="178" fontId="4" fillId="0" borderId="5" xfId="0" applyNumberFormat="1" applyFont="1" applyBorder="1" applyAlignment="1">
      <alignment vertical="center"/>
    </xf>
    <xf numFmtId="178" fontId="4" fillId="0" borderId="4" xfId="0" applyNumberFormat="1" applyFont="1" applyBorder="1" applyAlignment="1">
      <alignment vertical="center"/>
    </xf>
    <xf numFmtId="0" fontId="11" fillId="0" borderId="0" xfId="0" applyFont="1" applyAlignment="1">
      <alignment vertical="top"/>
    </xf>
    <xf numFmtId="0" fontId="11" fillId="0" borderId="0" xfId="0" applyFont="1" applyAlignment="1">
      <alignment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178" fontId="4" fillId="0" borderId="5" xfId="0" applyNumberFormat="1" applyFont="1" applyBorder="1" applyAlignment="1">
      <alignment horizontal="center" vertical="center"/>
    </xf>
    <xf numFmtId="178" fontId="4" fillId="0" borderId="0" xfId="0" applyNumberFormat="1" applyFont="1" applyAlignment="1">
      <alignment horizontal="center" vertical="center"/>
    </xf>
    <xf numFmtId="0" fontId="11" fillId="0" borderId="0" xfId="0" applyFont="1" applyAlignment="1">
      <alignment horizontal="left" vertical="center"/>
    </xf>
    <xf numFmtId="0" fontId="53" fillId="0" borderId="0" xfId="0" applyFont="1" applyAlignment="1">
      <alignment vertical="center"/>
    </xf>
    <xf numFmtId="0" fontId="4" fillId="0" borderId="101" xfId="0" applyFont="1" applyBorder="1" applyAlignment="1">
      <alignment horizontal="left" vertical="center"/>
    </xf>
    <xf numFmtId="0" fontId="54" fillId="0" borderId="0" xfId="0" applyFont="1" applyAlignment="1">
      <alignment horizontal="left" vertical="top"/>
    </xf>
    <xf numFmtId="0" fontId="54" fillId="0" borderId="0" xfId="0" applyFont="1" applyAlignment="1">
      <alignment horizontal="right" vertical="center"/>
    </xf>
    <xf numFmtId="0" fontId="54" fillId="0" borderId="0" xfId="0" applyFont="1" applyAlignment="1">
      <alignment vertical="center"/>
    </xf>
    <xf numFmtId="0" fontId="54" fillId="0" borderId="0" xfId="0" applyFont="1" applyAlignment="1">
      <alignment horizontal="center" vertical="top"/>
    </xf>
    <xf numFmtId="0" fontId="54" fillId="0" borderId="11" xfId="0" applyFont="1" applyBorder="1" applyAlignment="1">
      <alignment horizontal="center" vertical="center"/>
    </xf>
    <xf numFmtId="0" fontId="54" fillId="0" borderId="9" xfId="0" applyFont="1" applyBorder="1" applyAlignment="1">
      <alignment horizontal="center" vertical="center"/>
    </xf>
    <xf numFmtId="0" fontId="54" fillId="0" borderId="112" xfId="0" applyFont="1" applyBorder="1" applyAlignment="1">
      <alignment horizontal="center" vertical="center"/>
    </xf>
    <xf numFmtId="0" fontId="54" fillId="0" borderId="0" xfId="0" applyFont="1" applyAlignment="1">
      <alignment horizontal="left" vertical="center"/>
    </xf>
    <xf numFmtId="0" fontId="54" fillId="0" borderId="4" xfId="0" applyFont="1" applyBorder="1" applyAlignment="1">
      <alignment horizontal="right" vertical="center"/>
    </xf>
    <xf numFmtId="0" fontId="54" fillId="0" borderId="1" xfId="0" applyFont="1" applyBorder="1" applyAlignment="1">
      <alignment horizontal="left" vertical="center"/>
    </xf>
    <xf numFmtId="0" fontId="54" fillId="0" borderId="6" xfId="0" applyFont="1" applyBorder="1" applyAlignment="1">
      <alignment horizontal="center" vertical="center"/>
    </xf>
    <xf numFmtId="0" fontId="54" fillId="0" borderId="8" xfId="0" applyFont="1" applyBorder="1" applyAlignment="1">
      <alignment horizontal="left" vertical="center"/>
    </xf>
    <xf numFmtId="0" fontId="54" fillId="0" borderId="7" xfId="0" applyFont="1" applyBorder="1" applyAlignment="1">
      <alignment horizontal="left" vertical="center"/>
    </xf>
    <xf numFmtId="0" fontId="54" fillId="0" borderId="0" xfId="0" applyFont="1" applyAlignment="1">
      <alignment horizontal="center" vertical="center"/>
    </xf>
    <xf numFmtId="0" fontId="54" fillId="0" borderId="4" xfId="0" applyFont="1" applyBorder="1" applyAlignment="1">
      <alignment horizontal="left" vertical="center"/>
    </xf>
    <xf numFmtId="0" fontId="54" fillId="0" borderId="5" xfId="0" applyFont="1" applyBorder="1" applyAlignment="1">
      <alignment horizontal="center" vertical="center"/>
    </xf>
    <xf numFmtId="0" fontId="54" fillId="0" borderId="111" xfId="0" applyFont="1" applyBorder="1" applyAlignment="1">
      <alignment horizontal="center" vertical="center"/>
    </xf>
    <xf numFmtId="0" fontId="54" fillId="0" borderId="107" xfId="0" applyFont="1" applyBorder="1" applyAlignment="1">
      <alignment horizontal="left" vertical="center"/>
    </xf>
    <xf numFmtId="0" fontId="54" fillId="0" borderId="16" xfId="0" applyFont="1" applyBorder="1" applyAlignment="1">
      <alignment horizontal="center" vertical="center"/>
    </xf>
    <xf numFmtId="0" fontId="54" fillId="0" borderId="5" xfId="0" applyFont="1" applyBorder="1" applyAlignment="1">
      <alignment horizontal="left" vertical="center"/>
    </xf>
    <xf numFmtId="0" fontId="54" fillId="0" borderId="40" xfId="0" applyFont="1" applyBorder="1" applyAlignment="1">
      <alignment horizontal="left" vertical="center"/>
    </xf>
    <xf numFmtId="0" fontId="54" fillId="0" borderId="15" xfId="0" applyFont="1" applyBorder="1" applyAlignment="1">
      <alignment horizontal="left" vertical="center"/>
    </xf>
    <xf numFmtId="0" fontId="54" fillId="0" borderId="56" xfId="0" applyFont="1" applyBorder="1" applyAlignment="1">
      <alignment horizontal="left" vertical="top"/>
    </xf>
    <xf numFmtId="0" fontId="54" fillId="0" borderId="5" xfId="0" applyFont="1" applyBorder="1" applyAlignment="1">
      <alignment horizontal="left" vertical="top"/>
    </xf>
    <xf numFmtId="0" fontId="54" fillId="0" borderId="4" xfId="0" applyFont="1" applyBorder="1" applyAlignment="1">
      <alignment horizontal="left" vertical="top"/>
    </xf>
    <xf numFmtId="0" fontId="25" fillId="0" borderId="0" xfId="0" applyFont="1"/>
    <xf numFmtId="0" fontId="4" fillId="0" borderId="101" xfId="0" applyFont="1" applyBorder="1"/>
    <xf numFmtId="0" fontId="4" fillId="2" borderId="0" xfId="0" applyFont="1" applyFill="1" applyAlignment="1">
      <alignment horizontal="left" vertical="center"/>
    </xf>
    <xf numFmtId="0" fontId="5" fillId="0" borderId="16" xfId="0" applyFont="1" applyBorder="1" applyAlignment="1">
      <alignment vertical="center"/>
    </xf>
    <xf numFmtId="0" fontId="29" fillId="3" borderId="0" xfId="4" applyFill="1" applyAlignment="1">
      <alignment horizontal="left" vertical="center"/>
    </xf>
    <xf numFmtId="0" fontId="29" fillId="3" borderId="36" xfId="4" applyFill="1" applyBorder="1" applyAlignment="1">
      <alignment horizontal="center" vertical="center"/>
    </xf>
    <xf numFmtId="0" fontId="29" fillId="10" borderId="0" xfId="4" applyFill="1" applyAlignment="1">
      <alignment horizontal="center" vertical="center"/>
    </xf>
    <xf numFmtId="0" fontId="38" fillId="3" borderId="0" xfId="4" applyFont="1" applyFill="1" applyAlignment="1">
      <alignment horizontal="center" vertical="center"/>
    </xf>
    <xf numFmtId="0" fontId="29" fillId="10" borderId="2" xfId="4" applyFill="1" applyBorder="1" applyAlignment="1">
      <alignment horizontal="center" vertical="center"/>
    </xf>
    <xf numFmtId="0" fontId="48" fillId="0" borderId="0" xfId="0" applyFont="1" applyAlignment="1">
      <alignment horizontal="center" vertical="center"/>
    </xf>
    <xf numFmtId="0" fontId="55" fillId="3" borderId="0" xfId="4" applyFont="1" applyFill="1">
      <alignment vertical="center"/>
    </xf>
    <xf numFmtId="0" fontId="56" fillId="3" borderId="0" xfId="4" applyFont="1" applyFill="1">
      <alignment vertical="center"/>
    </xf>
    <xf numFmtId="0" fontId="29" fillId="3" borderId="0" xfId="4" applyFill="1" applyAlignment="1">
      <alignment horizontal="center" vertical="center" shrinkToFit="1"/>
    </xf>
    <xf numFmtId="181" fontId="29" fillId="0" borderId="30" xfId="4" applyNumberFormat="1" applyBorder="1" applyAlignment="1">
      <alignment horizontal="center" vertical="center"/>
    </xf>
    <xf numFmtId="0" fontId="29" fillId="0" borderId="2" xfId="4" applyBorder="1">
      <alignment vertical="center"/>
    </xf>
    <xf numFmtId="0" fontId="29" fillId="0" borderId="2" xfId="4" applyBorder="1" applyAlignment="1">
      <alignment horizontal="center" vertical="center"/>
    </xf>
    <xf numFmtId="0" fontId="29" fillId="3" borderId="4" xfId="4" applyFill="1" applyBorder="1" applyAlignment="1">
      <alignment horizontal="center" vertical="center"/>
    </xf>
    <xf numFmtId="177" fontId="2" fillId="3" borderId="4" xfId="3" applyNumberFormat="1" applyFont="1" applyFill="1" applyBorder="1" applyAlignment="1">
      <alignment horizontal="center" vertical="center"/>
    </xf>
    <xf numFmtId="0" fontId="29" fillId="3" borderId="4" xfId="4" applyFill="1" applyBorder="1" applyAlignment="1">
      <alignment vertical="center" wrapText="1"/>
    </xf>
    <xf numFmtId="38" fontId="2" fillId="3" borderId="4" xfId="3" applyFont="1" applyFill="1" applyBorder="1">
      <alignment vertical="center"/>
    </xf>
    <xf numFmtId="0" fontId="29" fillId="3" borderId="4" xfId="4" applyFill="1" applyBorder="1">
      <alignment vertical="center"/>
    </xf>
    <xf numFmtId="38" fontId="2" fillId="3" borderId="5" xfId="3" applyFont="1" applyFill="1" applyBorder="1">
      <alignment vertical="center"/>
    </xf>
    <xf numFmtId="0" fontId="29" fillId="3" borderId="5" xfId="4" applyFill="1" applyBorder="1">
      <alignment vertical="center"/>
    </xf>
    <xf numFmtId="0" fontId="29" fillId="3" borderId="17" xfId="4" applyFill="1" applyBorder="1">
      <alignment vertical="center"/>
    </xf>
    <xf numFmtId="0" fontId="29" fillId="3" borderId="16" xfId="4" applyFill="1" applyBorder="1">
      <alignment vertical="center"/>
    </xf>
    <xf numFmtId="0" fontId="5" fillId="0" borderId="39" xfId="0" applyFont="1" applyBorder="1" applyAlignment="1">
      <alignment vertical="center" wrapText="1"/>
    </xf>
    <xf numFmtId="0" fontId="35" fillId="9" borderId="0" xfId="0" applyFont="1" applyFill="1" applyAlignment="1">
      <alignment horizontal="right" vertical="top"/>
    </xf>
    <xf numFmtId="0" fontId="12" fillId="5" borderId="15" xfId="0" applyFont="1" applyFill="1" applyBorder="1" applyAlignment="1">
      <alignment horizontal="center" vertical="center" shrinkToFit="1"/>
    </xf>
    <xf numFmtId="0" fontId="4" fillId="0" borderId="97" xfId="0" applyFont="1" applyBorder="1" applyAlignment="1">
      <alignment vertical="center"/>
    </xf>
    <xf numFmtId="0" fontId="0" fillId="0" borderId="98" xfId="0" applyBorder="1" applyAlignment="1">
      <alignment horizontal="left" vertical="center"/>
    </xf>
    <xf numFmtId="0" fontId="0" fillId="0" borderId="99" xfId="0" applyBorder="1" applyAlignment="1">
      <alignment horizontal="left" vertical="center"/>
    </xf>
    <xf numFmtId="0" fontId="4" fillId="0" borderId="102" xfId="0" applyFont="1" applyBorder="1" applyAlignment="1">
      <alignment vertical="center"/>
    </xf>
    <xf numFmtId="0" fontId="0" fillId="0" borderId="80" xfId="0" applyBorder="1" applyAlignment="1">
      <alignment horizontal="left" vertical="center"/>
    </xf>
    <xf numFmtId="0" fontId="0" fillId="0" borderId="81" xfId="0" applyBorder="1" applyAlignment="1">
      <alignment horizontal="left" vertical="center"/>
    </xf>
    <xf numFmtId="0" fontId="58" fillId="0" borderId="5" xfId="0" applyFont="1" applyBorder="1" applyAlignment="1">
      <alignment horizontal="center" vertical="center"/>
    </xf>
    <xf numFmtId="0" fontId="58" fillId="0" borderId="0" xfId="0" applyFont="1" applyAlignment="1">
      <alignment horizontal="center" vertical="center"/>
    </xf>
    <xf numFmtId="0" fontId="4" fillId="0" borderId="13" xfId="0" applyFont="1" applyBorder="1" applyAlignment="1">
      <alignment horizontal="left" vertical="center"/>
    </xf>
    <xf numFmtId="0" fontId="4" fillId="0" borderId="94" xfId="0" applyFont="1" applyBorder="1" applyAlignment="1">
      <alignment horizontal="left" vertical="center" wrapTex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0" fillId="0" borderId="0" xfId="0" applyAlignment="1">
      <alignment horizontal="center" vertical="center"/>
    </xf>
    <xf numFmtId="0" fontId="4" fillId="0" borderId="16" xfId="0" applyFont="1" applyBorder="1" applyAlignment="1">
      <alignment vertical="center"/>
    </xf>
    <xf numFmtId="0" fontId="4" fillId="0" borderId="36" xfId="0" applyFont="1" applyBorder="1" applyAlignment="1">
      <alignment vertical="center" shrinkToFit="1"/>
    </xf>
    <xf numFmtId="0" fontId="4" fillId="0" borderId="16" xfId="0" applyFont="1" applyBorder="1" applyAlignment="1">
      <alignment horizontal="left" vertical="center" shrinkToFit="1"/>
    </xf>
    <xf numFmtId="0" fontId="4" fillId="0" borderId="15" xfId="0" applyFont="1" applyBorder="1" applyAlignment="1">
      <alignment vertical="center" wrapText="1"/>
    </xf>
    <xf numFmtId="0" fontId="4" fillId="0" borderId="116"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6" xfId="0" applyFont="1" applyBorder="1" applyAlignment="1">
      <alignment vertical="top"/>
    </xf>
    <xf numFmtId="0" fontId="4" fillId="0" borderId="5" xfId="0" applyFont="1" applyBorder="1" applyAlignment="1">
      <alignment vertical="top"/>
    </xf>
    <xf numFmtId="0" fontId="4" fillId="0" borderId="15" xfId="0" applyFont="1" applyBorder="1" applyAlignment="1">
      <alignment vertical="top"/>
    </xf>
    <xf numFmtId="0" fontId="59" fillId="2" borderId="0" xfId="0" applyFont="1" applyFill="1" applyAlignment="1">
      <alignment horizontal="left" vertical="top"/>
    </xf>
    <xf numFmtId="0" fontId="59" fillId="2" borderId="0" xfId="0" applyFont="1" applyFill="1" applyAlignment="1">
      <alignment horizontal="left" vertical="center"/>
    </xf>
    <xf numFmtId="0" fontId="59" fillId="2" borderId="6" xfId="0" applyFont="1" applyFill="1" applyBorder="1" applyAlignment="1">
      <alignment horizontal="left" vertical="center"/>
    </xf>
    <xf numFmtId="0" fontId="59" fillId="2" borderId="7" xfId="0" applyFont="1" applyFill="1" applyBorder="1" applyAlignment="1">
      <alignment horizontal="left" vertical="center"/>
    </xf>
    <xf numFmtId="0" fontId="59" fillId="2" borderId="8" xfId="0" applyFont="1" applyFill="1" applyBorder="1" applyAlignment="1">
      <alignment horizontal="left" vertical="center"/>
    </xf>
    <xf numFmtId="0" fontId="59" fillId="2" borderId="3" xfId="0" applyFont="1" applyFill="1" applyBorder="1" applyAlignment="1">
      <alignment horizontal="left" vertical="top"/>
    </xf>
    <xf numFmtId="0" fontId="59" fillId="2" borderId="4" xfId="0" applyFont="1" applyFill="1" applyBorder="1" applyAlignment="1">
      <alignment horizontal="left" vertical="top"/>
    </xf>
    <xf numFmtId="0" fontId="59" fillId="2" borderId="1" xfId="0" applyFont="1" applyFill="1" applyBorder="1" applyAlignment="1">
      <alignment horizontal="left" vertical="top"/>
    </xf>
    <xf numFmtId="0" fontId="59" fillId="2" borderId="17" xfId="0" applyFont="1" applyFill="1" applyBorder="1" applyAlignment="1">
      <alignment horizontal="left" vertical="top"/>
    </xf>
    <xf numFmtId="0" fontId="59" fillId="2" borderId="40" xfId="0" applyFont="1" applyFill="1" applyBorder="1" applyAlignment="1">
      <alignment horizontal="left" vertical="top"/>
    </xf>
    <xf numFmtId="0" fontId="59" fillId="2" borderId="17" xfId="0" applyFont="1" applyFill="1" applyBorder="1" applyAlignment="1">
      <alignment horizontal="center" vertical="center"/>
    </xf>
    <xf numFmtId="0" fontId="59" fillId="2" borderId="0" xfId="0" applyFont="1" applyFill="1" applyAlignment="1">
      <alignment horizontal="center" vertical="center"/>
    </xf>
    <xf numFmtId="0" fontId="59" fillId="2" borderId="40" xfId="0" applyFont="1" applyFill="1" applyBorder="1" applyAlignment="1">
      <alignment horizontal="center" vertical="center"/>
    </xf>
    <xf numFmtId="0" fontId="59" fillId="2" borderId="16" xfId="0" applyFont="1" applyFill="1" applyBorder="1" applyAlignment="1">
      <alignment horizontal="left" vertical="top"/>
    </xf>
    <xf numFmtId="0" fontId="59" fillId="2" borderId="5" xfId="0" applyFont="1" applyFill="1" applyBorder="1" applyAlignment="1">
      <alignment horizontal="left" vertical="top"/>
    </xf>
    <xf numFmtId="0" fontId="59" fillId="2" borderId="15" xfId="0" applyFont="1" applyFill="1" applyBorder="1" applyAlignment="1">
      <alignment horizontal="left" vertical="top"/>
    </xf>
    <xf numFmtId="0" fontId="59" fillId="2" borderId="0" xfId="0" applyFont="1" applyFill="1" applyAlignment="1">
      <alignment horizontal="right" vertical="top"/>
    </xf>
    <xf numFmtId="0" fontId="59" fillId="2" borderId="0" xfId="0" applyFont="1" applyFill="1" applyAlignment="1">
      <alignment horizontal="left"/>
    </xf>
    <xf numFmtId="0" fontId="59" fillId="2" borderId="0" xfId="0" applyFont="1" applyFill="1"/>
    <xf numFmtId="0" fontId="60" fillId="0" borderId="33" xfId="0" applyFont="1" applyBorder="1" applyAlignment="1">
      <alignment vertical="center" shrinkToFit="1"/>
    </xf>
    <xf numFmtId="0" fontId="32" fillId="0" borderId="34" xfId="0" applyFont="1" applyBorder="1" applyAlignment="1">
      <alignment horizontal="center" vertical="center" shrinkToFit="1"/>
    </xf>
    <xf numFmtId="0" fontId="35" fillId="5" borderId="30" xfId="0" applyFont="1" applyFill="1" applyBorder="1" applyAlignment="1">
      <alignment horizontal="center" vertical="center" shrinkToFit="1"/>
    </xf>
    <xf numFmtId="0" fontId="35" fillId="5" borderId="36" xfId="0" applyFont="1" applyFill="1" applyBorder="1" applyAlignment="1">
      <alignment horizontal="center" vertical="center" shrinkToFit="1"/>
    </xf>
    <xf numFmtId="0" fontId="12" fillId="5" borderId="25" xfId="0" applyFont="1" applyFill="1" applyBorder="1" applyAlignment="1">
      <alignment vertical="center" shrinkToFit="1"/>
    </xf>
    <xf numFmtId="0" fontId="61" fillId="3" borderId="0" xfId="8" applyFont="1" applyFill="1">
      <alignment vertical="center"/>
    </xf>
    <xf numFmtId="0" fontId="62" fillId="3" borderId="0" xfId="8" applyFont="1" applyFill="1">
      <alignment vertical="center"/>
    </xf>
    <xf numFmtId="0" fontId="33" fillId="3" borderId="0" xfId="8" applyFont="1" applyFill="1">
      <alignment vertical="center"/>
    </xf>
    <xf numFmtId="0" fontId="14" fillId="3" borderId="0" xfId="8" applyFont="1" applyFill="1" applyAlignment="1">
      <alignment horizontal="left" vertical="center"/>
    </xf>
    <xf numFmtId="0" fontId="16" fillId="3" borderId="0" xfId="8" applyFont="1" applyFill="1" applyAlignment="1">
      <alignment horizontal="right" vertical="center"/>
    </xf>
    <xf numFmtId="0" fontId="61" fillId="0" borderId="0" xfId="8" applyFont="1">
      <alignment vertical="center"/>
    </xf>
    <xf numFmtId="0" fontId="64" fillId="4" borderId="5" xfId="8" applyFont="1" applyFill="1" applyBorder="1" applyAlignment="1">
      <alignment vertical="center" shrinkToFit="1"/>
    </xf>
    <xf numFmtId="0" fontId="64" fillId="3" borderId="0" xfId="8" applyFont="1" applyFill="1" applyAlignment="1">
      <alignment horizontal="center" vertical="center"/>
    </xf>
    <xf numFmtId="0" fontId="65" fillId="4" borderId="5" xfId="8" applyFont="1" applyFill="1" applyBorder="1" applyAlignment="1">
      <alignment vertical="center" shrinkToFit="1"/>
    </xf>
    <xf numFmtId="0" fontId="66" fillId="3" borderId="0" xfId="8" applyFont="1" applyFill="1">
      <alignment vertical="center"/>
    </xf>
    <xf numFmtId="0" fontId="14" fillId="3" borderId="0" xfId="8" applyFont="1" applyFill="1">
      <alignment vertical="center"/>
    </xf>
    <xf numFmtId="0" fontId="67" fillId="3" borderId="0" xfId="8" applyFont="1" applyFill="1" applyAlignment="1">
      <alignment vertical="center" shrinkToFit="1"/>
    </xf>
    <xf numFmtId="0" fontId="68" fillId="3" borderId="0" xfId="8" applyFont="1" applyFill="1">
      <alignment vertical="center"/>
    </xf>
    <xf numFmtId="0" fontId="61" fillId="5" borderId="74" xfId="8" applyFont="1" applyFill="1" applyBorder="1" applyAlignment="1">
      <alignment horizontal="center" vertical="center"/>
    </xf>
    <xf numFmtId="0" fontId="61" fillId="3" borderId="65" xfId="8" applyFont="1" applyFill="1" applyBorder="1" applyAlignment="1">
      <alignment horizontal="center" vertical="center"/>
    </xf>
    <xf numFmtId="0" fontId="61" fillId="3" borderId="0" xfId="8" applyFont="1" applyFill="1" applyAlignment="1">
      <alignment horizontal="center" vertical="center"/>
    </xf>
    <xf numFmtId="0" fontId="61" fillId="3" borderId="0" xfId="8" applyFont="1" applyFill="1" applyAlignment="1">
      <alignment horizontal="right" vertical="center"/>
    </xf>
    <xf numFmtId="0" fontId="69" fillId="3" borderId="0" xfId="8" applyFont="1" applyFill="1" applyAlignment="1">
      <alignment vertical="center" wrapText="1"/>
    </xf>
    <xf numFmtId="0" fontId="61" fillId="5" borderId="66" xfId="8" applyFont="1" applyFill="1" applyBorder="1" applyAlignment="1">
      <alignment horizontal="center" vertical="center"/>
    </xf>
    <xf numFmtId="0" fontId="61" fillId="3" borderId="72" xfId="8" applyFont="1" applyFill="1" applyBorder="1" applyAlignment="1">
      <alignment horizontal="center" vertical="center"/>
    </xf>
    <xf numFmtId="14" fontId="70" fillId="11" borderId="117" xfId="8" applyNumberFormat="1" applyFont="1" applyFill="1" applyBorder="1" applyAlignment="1">
      <alignment horizontal="center" vertical="center"/>
    </xf>
    <xf numFmtId="183" fontId="61" fillId="8" borderId="0" xfId="8" applyNumberFormat="1" applyFont="1" applyFill="1" applyAlignment="1">
      <alignment horizontal="center" vertical="center"/>
    </xf>
    <xf numFmtId="0" fontId="67" fillId="3" borderId="0" xfId="8" applyFont="1" applyFill="1">
      <alignment vertical="center"/>
    </xf>
    <xf numFmtId="0" fontId="67" fillId="3" borderId="0" xfId="8" applyFont="1" applyFill="1" applyAlignment="1">
      <alignment horizontal="right" vertical="center"/>
    </xf>
    <xf numFmtId="179" fontId="67" fillId="12" borderId="0" xfId="8" applyNumberFormat="1" applyFont="1" applyFill="1" applyAlignment="1">
      <alignment horizontal="center" vertical="center" shrinkToFit="1"/>
    </xf>
    <xf numFmtId="0" fontId="67" fillId="12" borderId="0" xfId="8" applyFont="1" applyFill="1" applyAlignment="1">
      <alignment horizontal="center" vertical="center" shrinkToFit="1"/>
    </xf>
    <xf numFmtId="0" fontId="67" fillId="3" borderId="0" xfId="8" applyFont="1" applyFill="1" applyAlignment="1">
      <alignment horizontal="center" vertical="center" shrinkToFit="1"/>
    </xf>
    <xf numFmtId="0" fontId="61" fillId="5" borderId="70" xfId="8" applyFont="1" applyFill="1" applyBorder="1" applyAlignment="1">
      <alignment horizontal="center" vertical="center"/>
    </xf>
    <xf numFmtId="0" fontId="61" fillId="3" borderId="73" xfId="8" applyFont="1" applyFill="1" applyBorder="1" applyAlignment="1">
      <alignment horizontal="center" vertical="center"/>
    </xf>
    <xf numFmtId="0" fontId="71" fillId="7" borderId="3" xfId="8" applyFont="1" applyFill="1" applyBorder="1">
      <alignment vertical="center"/>
    </xf>
    <xf numFmtId="0" fontId="71" fillId="7" borderId="4" xfId="8" applyFont="1" applyFill="1" applyBorder="1" applyAlignment="1">
      <alignment horizontal="center" vertical="center" shrinkToFit="1"/>
    </xf>
    <xf numFmtId="0" fontId="71" fillId="7" borderId="3" xfId="8" applyFont="1" applyFill="1" applyBorder="1" applyAlignment="1">
      <alignment horizontal="center" vertical="center"/>
    </xf>
    <xf numFmtId="0" fontId="71" fillId="7" borderId="17" xfId="8" applyFont="1" applyFill="1" applyBorder="1" applyAlignment="1">
      <alignment horizontal="center" vertical="center"/>
    </xf>
    <xf numFmtId="0" fontId="71" fillId="7" borderId="29" xfId="8" applyFont="1" applyFill="1" applyBorder="1" applyAlignment="1">
      <alignment horizontal="center" vertical="center" shrinkToFit="1"/>
    </xf>
    <xf numFmtId="0" fontId="71" fillId="7" borderId="120" xfId="8" applyFont="1" applyFill="1" applyBorder="1" applyAlignment="1">
      <alignment horizontal="center" vertical="center" shrinkToFit="1"/>
    </xf>
    <xf numFmtId="0" fontId="71" fillId="7" borderId="51" xfId="8" applyFont="1" applyFill="1" applyBorder="1" applyAlignment="1">
      <alignment horizontal="center" vertical="center" shrinkToFit="1"/>
    </xf>
    <xf numFmtId="0" fontId="71" fillId="7" borderId="121" xfId="8" applyFont="1" applyFill="1" applyBorder="1" applyAlignment="1">
      <alignment horizontal="center" vertical="center" shrinkToFit="1"/>
    </xf>
    <xf numFmtId="0" fontId="71" fillId="7" borderId="28" xfId="8" applyFont="1" applyFill="1" applyBorder="1" applyAlignment="1">
      <alignment horizontal="center" vertical="center" shrinkToFit="1"/>
    </xf>
    <xf numFmtId="0" fontId="71" fillId="7" borderId="16" xfId="8" applyFont="1" applyFill="1" applyBorder="1">
      <alignment vertical="center"/>
    </xf>
    <xf numFmtId="0" fontId="71" fillId="7" borderId="16" xfId="8" applyFont="1" applyFill="1" applyBorder="1" applyAlignment="1">
      <alignment horizontal="center" vertical="center" shrinkToFit="1"/>
    </xf>
    <xf numFmtId="184" fontId="71" fillId="7" borderId="122" xfId="8" applyNumberFormat="1" applyFont="1" applyFill="1" applyBorder="1" applyAlignment="1">
      <alignment horizontal="center" vertical="center" shrinkToFit="1"/>
    </xf>
    <xf numFmtId="184" fontId="71" fillId="7" borderId="15" xfId="8" applyNumberFormat="1" applyFont="1" applyFill="1" applyBorder="1" applyAlignment="1">
      <alignment horizontal="center" vertical="center" shrinkToFit="1"/>
    </xf>
    <xf numFmtId="184" fontId="71" fillId="7" borderId="123" xfId="8" applyNumberFormat="1" applyFont="1" applyFill="1" applyBorder="1" applyAlignment="1">
      <alignment horizontal="center" vertical="center" shrinkToFit="1"/>
    </xf>
    <xf numFmtId="0" fontId="71" fillId="7" borderId="15" xfId="8" applyFont="1" applyFill="1" applyBorder="1" applyAlignment="1">
      <alignment horizontal="center" vertical="center" shrinkToFit="1"/>
    </xf>
    <xf numFmtId="0" fontId="71" fillId="7" borderId="36" xfId="8" applyFont="1" applyFill="1" applyBorder="1" applyAlignment="1">
      <alignment horizontal="center" vertical="center" shrinkToFit="1"/>
    </xf>
    <xf numFmtId="0" fontId="61" fillId="5" borderId="29" xfId="8" applyFont="1" applyFill="1" applyBorder="1" applyAlignment="1">
      <alignment horizontal="center" vertical="center" shrinkToFit="1"/>
    </xf>
    <xf numFmtId="49" fontId="14" fillId="5" borderId="120" xfId="8" applyNumberFormat="1" applyFont="1" applyFill="1" applyBorder="1" applyAlignment="1">
      <alignment horizontal="center" vertical="center" shrinkToFit="1"/>
    </xf>
    <xf numFmtId="49" fontId="14" fillId="5" borderId="51" xfId="8" applyNumberFormat="1" applyFont="1" applyFill="1" applyBorder="1" applyAlignment="1">
      <alignment horizontal="center" vertical="center" shrinkToFit="1"/>
    </xf>
    <xf numFmtId="0" fontId="14" fillId="5" borderId="51" xfId="8" applyFont="1" applyFill="1" applyBorder="1" applyAlignment="1">
      <alignment horizontal="center" vertical="center" shrinkToFit="1"/>
    </xf>
    <xf numFmtId="49" fontId="14" fillId="5" borderId="121" xfId="8" applyNumberFormat="1" applyFont="1" applyFill="1" applyBorder="1" applyAlignment="1">
      <alignment horizontal="center" vertical="center" shrinkToFit="1"/>
    </xf>
    <xf numFmtId="0" fontId="14" fillId="5" borderId="28" xfId="8" applyFont="1" applyFill="1" applyBorder="1" applyAlignment="1">
      <alignment horizontal="center" vertical="center" shrinkToFit="1"/>
    </xf>
    <xf numFmtId="185" fontId="14" fillId="3" borderId="3" xfId="8" applyNumberFormat="1" applyFont="1" applyFill="1" applyBorder="1" applyAlignment="1">
      <alignment horizontal="right" vertical="center" shrinkToFit="1"/>
    </xf>
    <xf numFmtId="0" fontId="14" fillId="3" borderId="25" xfId="8" applyFont="1" applyFill="1" applyBorder="1" applyAlignment="1">
      <alignment vertical="center" shrinkToFit="1"/>
    </xf>
    <xf numFmtId="0" fontId="14" fillId="3" borderId="17" xfId="8" applyFont="1" applyFill="1" applyBorder="1" applyAlignment="1">
      <alignment horizontal="center" vertical="center" shrinkToFit="1"/>
    </xf>
    <xf numFmtId="0" fontId="14" fillId="3" borderId="40" xfId="8" applyFont="1" applyFill="1" applyBorder="1" applyAlignment="1">
      <alignment horizontal="center" vertical="center" shrinkToFit="1"/>
    </xf>
    <xf numFmtId="0" fontId="14" fillId="3" borderId="30" xfId="8" applyFont="1" applyFill="1" applyBorder="1" applyAlignment="1">
      <alignment vertical="center" shrinkToFit="1"/>
    </xf>
    <xf numFmtId="0" fontId="61" fillId="12" borderId="41" xfId="8" applyFont="1" applyFill="1" applyBorder="1" applyAlignment="1">
      <alignment horizontal="center" vertical="center" shrinkToFit="1"/>
    </xf>
    <xf numFmtId="0" fontId="33" fillId="12" borderId="124" xfId="8" applyFont="1" applyFill="1" applyBorder="1" applyAlignment="1">
      <alignment horizontal="center" vertical="center" shrinkToFit="1"/>
    </xf>
    <xf numFmtId="0" fontId="33" fillId="12" borderId="52" xfId="8" applyFont="1" applyFill="1" applyBorder="1" applyAlignment="1">
      <alignment horizontal="center" vertical="center" shrinkToFit="1"/>
    </xf>
    <xf numFmtId="0" fontId="33" fillId="12" borderId="125" xfId="8" applyFont="1" applyFill="1" applyBorder="1" applyAlignment="1">
      <alignment horizontal="center" vertical="center" shrinkToFit="1"/>
    </xf>
    <xf numFmtId="0" fontId="33" fillId="12" borderId="55" xfId="8" applyFont="1" applyFill="1" applyBorder="1" applyAlignment="1">
      <alignment horizontal="center" vertical="center" shrinkToFit="1"/>
    </xf>
    <xf numFmtId="2" fontId="14" fillId="12" borderId="16" xfId="8" applyNumberFormat="1" applyFont="1" applyFill="1" applyBorder="1" applyAlignment="1">
      <alignment horizontal="right" vertical="center" shrinkToFit="1"/>
    </xf>
    <xf numFmtId="2" fontId="14" fillId="12" borderId="36" xfId="8" applyNumberFormat="1" applyFont="1" applyFill="1" applyBorder="1" applyAlignment="1">
      <alignment horizontal="right" vertical="center" shrinkToFit="1"/>
    </xf>
    <xf numFmtId="2" fontId="14" fillId="12" borderId="16" xfId="8" applyNumberFormat="1" applyFont="1" applyFill="1" applyBorder="1" applyAlignment="1">
      <alignment horizontal="center" vertical="center" shrinkToFit="1"/>
    </xf>
    <xf numFmtId="2" fontId="14" fillId="12" borderId="15" xfId="8" applyNumberFormat="1" applyFont="1" applyFill="1" applyBorder="1" applyAlignment="1">
      <alignment horizontal="center" vertical="center" shrinkToFit="1"/>
    </xf>
    <xf numFmtId="179" fontId="14" fillId="12" borderId="36" xfId="8" applyNumberFormat="1" applyFont="1" applyFill="1" applyBorder="1" applyAlignment="1">
      <alignment horizontal="right" vertical="center" shrinkToFit="1"/>
    </xf>
    <xf numFmtId="49" fontId="14" fillId="5" borderId="28" xfId="8" applyNumberFormat="1" applyFont="1" applyFill="1" applyBorder="1" applyAlignment="1">
      <alignment horizontal="center" vertical="center" shrinkToFit="1"/>
    </xf>
    <xf numFmtId="0" fontId="61" fillId="3" borderId="126" xfId="8" applyFont="1" applyFill="1" applyBorder="1">
      <alignment vertical="center"/>
    </xf>
    <xf numFmtId="0" fontId="61" fillId="3" borderId="0" xfId="8" applyFont="1" applyFill="1" applyAlignment="1">
      <alignment horizontal="right" vertical="center" shrinkToFit="1"/>
    </xf>
    <xf numFmtId="2" fontId="14" fillId="12" borderId="30" xfId="8" applyNumberFormat="1" applyFont="1" applyFill="1" applyBorder="1" applyAlignment="1">
      <alignment horizontal="right" vertical="center" shrinkToFit="1"/>
    </xf>
    <xf numFmtId="0" fontId="14" fillId="7" borderId="2" xfId="8" applyFont="1" applyFill="1" applyBorder="1" applyAlignment="1">
      <alignment horizontal="left" vertical="center" shrinkToFit="1"/>
    </xf>
    <xf numFmtId="0" fontId="14" fillId="7" borderId="2" xfId="8" applyFont="1" applyFill="1" applyBorder="1" applyAlignment="1">
      <alignment horizontal="center" vertical="center" shrinkToFit="1"/>
    </xf>
    <xf numFmtId="0" fontId="61" fillId="7" borderId="2" xfId="8" applyFont="1" applyFill="1" applyBorder="1" applyAlignment="1">
      <alignment vertical="center" shrinkToFit="1"/>
    </xf>
    <xf numFmtId="0" fontId="61" fillId="7" borderId="6" xfId="8" applyFont="1" applyFill="1" applyBorder="1" applyAlignment="1">
      <alignment horizontal="center" vertical="center" shrinkToFit="1"/>
    </xf>
    <xf numFmtId="0" fontId="33" fillId="7" borderId="128" xfId="8" applyFont="1" applyFill="1" applyBorder="1" applyAlignment="1">
      <alignment horizontal="center" vertical="center" shrinkToFit="1"/>
    </xf>
    <xf numFmtId="0" fontId="33" fillId="7" borderId="2" xfId="8" applyFont="1" applyFill="1" applyBorder="1" applyAlignment="1">
      <alignment horizontal="center" vertical="center" shrinkToFit="1"/>
    </xf>
    <xf numFmtId="0" fontId="33" fillId="7" borderId="129" xfId="8" applyFont="1" applyFill="1" applyBorder="1" applyAlignment="1">
      <alignment horizontal="center" vertical="center" shrinkToFit="1"/>
    </xf>
    <xf numFmtId="0" fontId="33" fillId="7" borderId="8" xfId="8" applyFont="1" applyFill="1" applyBorder="1" applyAlignment="1">
      <alignment horizontal="center" vertical="center" shrinkToFit="1"/>
    </xf>
    <xf numFmtId="0" fontId="14" fillId="7" borderId="2" xfId="8" applyFont="1" applyFill="1" applyBorder="1" applyAlignment="1">
      <alignment horizontal="right" vertical="center" shrinkToFit="1"/>
    </xf>
    <xf numFmtId="0" fontId="14" fillId="7" borderId="6" xfId="8" applyFont="1" applyFill="1" applyBorder="1" applyAlignment="1">
      <alignment horizontal="right" vertical="center" shrinkToFit="1"/>
    </xf>
    <xf numFmtId="0" fontId="14" fillId="7" borderId="3" xfId="8" applyFont="1" applyFill="1" applyBorder="1" applyAlignment="1">
      <alignment horizontal="center" vertical="center" shrinkToFit="1"/>
    </xf>
    <xf numFmtId="0" fontId="14" fillId="7" borderId="1" xfId="8" applyFont="1" applyFill="1" applyBorder="1" applyAlignment="1">
      <alignment horizontal="center" vertical="center" shrinkToFit="1"/>
    </xf>
    <xf numFmtId="0" fontId="14" fillId="7" borderId="8" xfId="8" applyFont="1" applyFill="1" applyBorder="1" applyAlignment="1">
      <alignment horizontal="right" vertical="center" shrinkToFit="1"/>
    </xf>
    <xf numFmtId="0" fontId="61" fillId="8" borderId="3" xfId="8" applyFont="1" applyFill="1" applyBorder="1" applyAlignment="1">
      <alignment horizontal="center" vertical="center" shrinkToFit="1"/>
    </xf>
    <xf numFmtId="0" fontId="33" fillId="8" borderId="130" xfId="8" applyFont="1" applyFill="1" applyBorder="1" applyAlignment="1">
      <alignment horizontal="center" vertical="center" shrinkToFit="1"/>
    </xf>
    <xf numFmtId="0" fontId="33" fillId="8" borderId="25" xfId="8" applyFont="1" applyFill="1" applyBorder="1" applyAlignment="1">
      <alignment horizontal="center" vertical="center" shrinkToFit="1"/>
    </xf>
    <xf numFmtId="0" fontId="33" fillId="8" borderId="131" xfId="8" applyFont="1" applyFill="1" applyBorder="1" applyAlignment="1">
      <alignment horizontal="center" vertical="center" shrinkToFit="1"/>
    </xf>
    <xf numFmtId="0" fontId="33" fillId="8" borderId="1" xfId="8" applyFont="1" applyFill="1" applyBorder="1" applyAlignment="1">
      <alignment horizontal="center" vertical="center" shrinkToFit="1"/>
    </xf>
    <xf numFmtId="186" fontId="14" fillId="8" borderId="25" xfId="8" applyNumberFormat="1" applyFont="1" applyFill="1" applyBorder="1" applyAlignment="1">
      <alignment horizontal="left" vertical="center" shrinkToFit="1"/>
    </xf>
    <xf numFmtId="0" fontId="14" fillId="3" borderId="3" xfId="8" applyFont="1" applyFill="1" applyBorder="1" applyAlignment="1">
      <alignment horizontal="right" vertical="center" shrinkToFit="1"/>
    </xf>
    <xf numFmtId="0" fontId="14" fillId="3" borderId="3" xfId="8" applyFont="1" applyFill="1" applyBorder="1" applyAlignment="1">
      <alignment horizontal="center" vertical="center" shrinkToFit="1"/>
    </xf>
    <xf numFmtId="0" fontId="14" fillId="3" borderId="1" xfId="8" applyFont="1" applyFill="1" applyBorder="1" applyAlignment="1">
      <alignment horizontal="center" vertical="center" shrinkToFit="1"/>
    </xf>
    <xf numFmtId="0" fontId="14" fillId="3" borderId="1" xfId="8" applyFont="1" applyFill="1" applyBorder="1" applyAlignment="1">
      <alignment horizontal="right" vertical="center" shrinkToFit="1"/>
    </xf>
    <xf numFmtId="0" fontId="14" fillId="3" borderId="25" xfId="8" applyFont="1" applyFill="1" applyBorder="1" applyAlignment="1">
      <alignment horizontal="right" vertical="center" shrinkToFit="1"/>
    </xf>
    <xf numFmtId="0" fontId="61" fillId="3" borderId="5" xfId="8" applyFont="1" applyFill="1" applyBorder="1" applyAlignment="1">
      <alignment horizontal="right" vertical="center" shrinkToFit="1"/>
    </xf>
    <xf numFmtId="0" fontId="61" fillId="3" borderId="7" xfId="8" applyFont="1" applyFill="1" applyBorder="1" applyAlignment="1">
      <alignment vertical="center" shrinkToFit="1"/>
    </xf>
    <xf numFmtId="0" fontId="61" fillId="3" borderId="7" xfId="8" applyFont="1" applyFill="1" applyBorder="1" applyAlignment="1">
      <alignment horizontal="center" vertical="center" shrinkToFit="1"/>
    </xf>
    <xf numFmtId="0" fontId="33" fillId="3" borderId="7" xfId="8" applyFont="1" applyFill="1" applyBorder="1" applyAlignment="1">
      <alignment horizontal="center" vertical="center" shrinkToFit="1"/>
    </xf>
    <xf numFmtId="187" fontId="14" fillId="3" borderId="7" xfId="8" applyNumberFormat="1" applyFont="1" applyFill="1" applyBorder="1" applyAlignment="1">
      <alignment horizontal="left" vertical="center" shrinkToFit="1"/>
    </xf>
    <xf numFmtId="0" fontId="14" fillId="3" borderId="7" xfId="8" applyFont="1" applyFill="1" applyBorder="1" applyAlignment="1">
      <alignment horizontal="right" vertical="center" shrinkToFit="1"/>
    </xf>
    <xf numFmtId="0" fontId="14" fillId="3" borderId="7" xfId="8" applyFont="1" applyFill="1" applyBorder="1" applyAlignment="1">
      <alignment horizontal="center" vertical="center" shrinkToFit="1"/>
    </xf>
    <xf numFmtId="0" fontId="61" fillId="3" borderId="0" xfId="8" applyFont="1" applyFill="1" applyAlignment="1">
      <alignment vertical="center" shrinkToFit="1"/>
    </xf>
    <xf numFmtId="0" fontId="61" fillId="3" borderId="0" xfId="8" applyFont="1" applyFill="1" applyAlignment="1">
      <alignment horizontal="center" vertical="center" shrinkToFit="1"/>
    </xf>
    <xf numFmtId="0" fontId="33" fillId="3" borderId="0" xfId="8" applyFont="1" applyFill="1" applyAlignment="1">
      <alignment horizontal="center" vertical="center" shrinkToFit="1"/>
    </xf>
    <xf numFmtId="0" fontId="14" fillId="3" borderId="0" xfId="8" applyFont="1" applyFill="1" applyAlignment="1">
      <alignment horizontal="right" vertical="center" shrinkToFit="1"/>
    </xf>
    <xf numFmtId="0" fontId="33" fillId="3" borderId="0" xfId="8" applyFont="1" applyFill="1" applyAlignment="1">
      <alignment horizontal="left" vertical="center" shrinkToFit="1"/>
    </xf>
    <xf numFmtId="0" fontId="14" fillId="3" borderId="0" xfId="8" applyFont="1" applyFill="1" applyAlignment="1">
      <alignment horizontal="center" shrinkToFit="1"/>
    </xf>
    <xf numFmtId="0" fontId="33" fillId="3" borderId="0" xfId="8" applyFont="1" applyFill="1" applyAlignment="1">
      <alignment horizontal="right" vertical="center" shrinkToFit="1"/>
    </xf>
    <xf numFmtId="0" fontId="61" fillId="0" borderId="0" xfId="8" applyFont="1" applyAlignment="1">
      <alignment vertical="center" shrinkToFit="1"/>
    </xf>
    <xf numFmtId="14" fontId="70" fillId="8" borderId="117" xfId="8" applyNumberFormat="1" applyFont="1" applyFill="1" applyBorder="1" applyAlignment="1">
      <alignment horizontal="center" vertical="center" shrinkToFit="1"/>
    </xf>
    <xf numFmtId="0" fontId="61" fillId="3" borderId="46" xfId="8" applyFont="1" applyFill="1" applyBorder="1" applyAlignment="1">
      <alignment vertical="center" shrinkToFit="1"/>
    </xf>
    <xf numFmtId="0" fontId="14" fillId="3" borderId="46" xfId="8" applyFont="1" applyFill="1" applyBorder="1" applyAlignment="1">
      <alignment horizontal="center" vertical="center" shrinkToFit="1"/>
    </xf>
    <xf numFmtId="0" fontId="14" fillId="3" borderId="46" xfId="8" applyFont="1" applyFill="1" applyBorder="1" applyAlignment="1">
      <alignment horizontal="left" vertical="center" shrinkToFit="1"/>
    </xf>
    <xf numFmtId="0" fontId="61" fillId="0" borderId="0" xfId="8" applyFont="1" applyAlignment="1">
      <alignment horizontal="center" vertical="center" shrinkToFit="1"/>
    </xf>
    <xf numFmtId="0" fontId="67" fillId="8" borderId="117" xfId="8" applyFont="1" applyFill="1" applyBorder="1" applyAlignment="1">
      <alignment horizontal="center" shrinkToFit="1"/>
    </xf>
    <xf numFmtId="183" fontId="61" fillId="8" borderId="0" xfId="8" applyNumberFormat="1" applyFont="1" applyFill="1" applyAlignment="1">
      <alignment horizontal="center" vertical="center" shrinkToFit="1"/>
    </xf>
    <xf numFmtId="0" fontId="61" fillId="3" borderId="5" xfId="8" applyFont="1" applyFill="1" applyBorder="1" applyAlignment="1">
      <alignment vertical="center" shrinkToFit="1"/>
    </xf>
    <xf numFmtId="0" fontId="61" fillId="3" borderId="5" xfId="8" applyFont="1" applyFill="1" applyBorder="1" applyAlignment="1">
      <alignment horizontal="center" vertical="center" shrinkToFit="1"/>
    </xf>
    <xf numFmtId="0" fontId="33" fillId="3" borderId="5" xfId="8" applyFont="1" applyFill="1" applyBorder="1" applyAlignment="1">
      <alignment horizontal="center" vertical="center" shrinkToFit="1"/>
    </xf>
    <xf numFmtId="187" fontId="14" fillId="3" borderId="0" xfId="8" applyNumberFormat="1" applyFont="1" applyFill="1" applyAlignment="1">
      <alignment horizontal="center" shrinkToFit="1"/>
    </xf>
    <xf numFmtId="0" fontId="71" fillId="7" borderId="128" xfId="8" applyFont="1" applyFill="1" applyBorder="1" applyAlignment="1">
      <alignment horizontal="center" vertical="center" shrinkToFit="1"/>
    </xf>
    <xf numFmtId="0" fontId="71" fillId="7" borderId="2" xfId="8" applyFont="1" applyFill="1" applyBorder="1" applyAlignment="1">
      <alignment horizontal="center" vertical="center" shrinkToFit="1"/>
    </xf>
    <xf numFmtId="0" fontId="71" fillId="7" borderId="6" xfId="8" applyFont="1" applyFill="1" applyBorder="1" applyAlignment="1">
      <alignment horizontal="center" vertical="center" shrinkToFit="1"/>
    </xf>
    <xf numFmtId="187" fontId="71" fillId="7" borderId="2" xfId="8" applyNumberFormat="1" applyFont="1" applyFill="1" applyBorder="1" applyAlignment="1">
      <alignment horizontal="center" vertical="center" shrinkToFit="1"/>
    </xf>
    <xf numFmtId="0" fontId="71" fillId="7" borderId="2" xfId="8" applyFont="1" applyFill="1" applyBorder="1" applyAlignment="1">
      <alignment horizontal="right" vertical="center" shrinkToFit="1"/>
    </xf>
    <xf numFmtId="0" fontId="14" fillId="3" borderId="17" xfId="8" applyFont="1" applyFill="1" applyBorder="1" applyAlignment="1">
      <alignment horizontal="right" vertical="center" shrinkToFit="1"/>
    </xf>
    <xf numFmtId="0" fontId="61" fillId="8" borderId="29" xfId="8" applyFont="1" applyFill="1" applyBorder="1" applyAlignment="1">
      <alignment horizontal="center" vertical="center" shrinkToFit="1"/>
    </xf>
    <xf numFmtId="0" fontId="33" fillId="8" borderId="120" xfId="8" applyFont="1" applyFill="1" applyBorder="1" applyAlignment="1">
      <alignment horizontal="center" vertical="center" shrinkToFit="1"/>
    </xf>
    <xf numFmtId="0" fontId="33" fillId="8" borderId="51" xfId="8" applyFont="1" applyFill="1" applyBorder="1" applyAlignment="1">
      <alignment horizontal="center" vertical="center" shrinkToFit="1"/>
    </xf>
    <xf numFmtId="0" fontId="33" fillId="8" borderId="121" xfId="8" applyFont="1" applyFill="1" applyBorder="1" applyAlignment="1">
      <alignment horizontal="center" vertical="center" shrinkToFit="1"/>
    </xf>
    <xf numFmtId="0" fontId="33" fillId="8" borderId="28" xfId="8" applyFont="1" applyFill="1" applyBorder="1" applyAlignment="1">
      <alignment horizontal="center" vertical="center" shrinkToFit="1"/>
    </xf>
    <xf numFmtId="188" fontId="14" fillId="8" borderId="51" xfId="8" applyNumberFormat="1" applyFont="1" applyFill="1" applyBorder="1" applyAlignment="1">
      <alignment horizontal="right" vertical="center" shrinkToFit="1"/>
    </xf>
    <xf numFmtId="2" fontId="14" fillId="8" borderId="51" xfId="8" applyNumberFormat="1" applyFont="1" applyFill="1" applyBorder="1" applyAlignment="1">
      <alignment horizontal="right" vertical="center" shrinkToFit="1"/>
    </xf>
    <xf numFmtId="0" fontId="61" fillId="8" borderId="34" xfId="8" applyFont="1" applyFill="1" applyBorder="1" applyAlignment="1">
      <alignment horizontal="center" vertical="center" shrinkToFit="1"/>
    </xf>
    <xf numFmtId="0" fontId="33" fillId="8" borderId="133" xfId="8" applyFont="1" applyFill="1" applyBorder="1" applyAlignment="1">
      <alignment horizontal="center" vertical="center" shrinkToFit="1"/>
    </xf>
    <xf numFmtId="0" fontId="33" fillId="8" borderId="33" xfId="8" applyFont="1" applyFill="1" applyBorder="1" applyAlignment="1">
      <alignment horizontal="center" vertical="center" shrinkToFit="1"/>
    </xf>
    <xf numFmtId="0" fontId="33" fillId="8" borderId="134" xfId="8" applyFont="1" applyFill="1" applyBorder="1" applyAlignment="1">
      <alignment horizontal="center" vertical="center" shrinkToFit="1"/>
    </xf>
    <xf numFmtId="0" fontId="33" fillId="8" borderId="32" xfId="8" applyFont="1" applyFill="1" applyBorder="1" applyAlignment="1">
      <alignment horizontal="center" vertical="center" shrinkToFit="1"/>
    </xf>
    <xf numFmtId="188" fontId="14" fillId="8" borderId="33" xfId="8" applyNumberFormat="1" applyFont="1" applyFill="1" applyBorder="1" applyAlignment="1">
      <alignment horizontal="right" vertical="center" shrinkToFit="1"/>
    </xf>
    <xf numFmtId="2" fontId="14" fillId="8" borderId="33" xfId="8" applyNumberFormat="1" applyFont="1" applyFill="1" applyBorder="1" applyAlignment="1">
      <alignment horizontal="right" vertical="center" shrinkToFit="1"/>
    </xf>
    <xf numFmtId="0" fontId="61" fillId="8" borderId="41" xfId="8" applyFont="1" applyFill="1" applyBorder="1" applyAlignment="1">
      <alignment horizontal="center" vertical="center" shrinkToFit="1"/>
    </xf>
    <xf numFmtId="0" fontId="33" fillId="8" borderId="124" xfId="8" applyFont="1" applyFill="1" applyBorder="1" applyAlignment="1">
      <alignment horizontal="center" vertical="center" shrinkToFit="1"/>
    </xf>
    <xf numFmtId="0" fontId="33" fillId="8" borderId="52" xfId="8" applyFont="1" applyFill="1" applyBorder="1" applyAlignment="1">
      <alignment horizontal="center" vertical="center" shrinkToFit="1"/>
    </xf>
    <xf numFmtId="0" fontId="33" fillId="8" borderId="125" xfId="8" applyFont="1" applyFill="1" applyBorder="1" applyAlignment="1">
      <alignment horizontal="center" vertical="center" shrinkToFit="1"/>
    </xf>
    <xf numFmtId="0" fontId="33" fillId="8" borderId="55" xfId="8" applyFont="1" applyFill="1" applyBorder="1" applyAlignment="1">
      <alignment horizontal="center" vertical="center" shrinkToFit="1"/>
    </xf>
    <xf numFmtId="188" fontId="14" fillId="8" borderId="52" xfId="8" applyNumberFormat="1" applyFont="1" applyFill="1" applyBorder="1" applyAlignment="1">
      <alignment horizontal="right" vertical="center" shrinkToFit="1"/>
    </xf>
    <xf numFmtId="2" fontId="14" fillId="8" borderId="52" xfId="8" applyNumberFormat="1" applyFont="1" applyFill="1" applyBorder="1" applyAlignment="1">
      <alignment horizontal="right" vertical="center" shrinkToFit="1"/>
    </xf>
    <xf numFmtId="0" fontId="61" fillId="3" borderId="0" xfId="8" applyFont="1" applyFill="1" applyAlignment="1">
      <alignment vertical="center" wrapText="1"/>
    </xf>
    <xf numFmtId="49" fontId="68" fillId="3" borderId="0" xfId="8" applyNumberFormat="1" applyFont="1" applyFill="1" applyAlignment="1">
      <alignment vertical="center" wrapText="1"/>
    </xf>
    <xf numFmtId="0" fontId="68" fillId="3" borderId="0" xfId="8" applyFont="1" applyFill="1" applyAlignment="1">
      <alignment horizontal="right" vertical="center"/>
    </xf>
    <xf numFmtId="2" fontId="14" fillId="3" borderId="0" xfId="8" applyNumberFormat="1" applyFont="1" applyFill="1" applyAlignment="1">
      <alignment horizontal="right" vertical="center" shrinkToFit="1"/>
    </xf>
    <xf numFmtId="0" fontId="61" fillId="3" borderId="136" xfId="8" applyFont="1" applyFill="1" applyBorder="1" applyAlignment="1">
      <alignment vertical="center" shrinkToFit="1"/>
    </xf>
    <xf numFmtId="0" fontId="61" fillId="11" borderId="136" xfId="8" applyFont="1" applyFill="1" applyBorder="1" applyAlignment="1">
      <alignment vertical="center" shrinkToFit="1"/>
    </xf>
    <xf numFmtId="0" fontId="61" fillId="3" borderId="137" xfId="8" applyFont="1" applyFill="1" applyBorder="1" applyAlignment="1">
      <alignment vertical="center" shrinkToFit="1"/>
    </xf>
    <xf numFmtId="0" fontId="61" fillId="3" borderId="132" xfId="8" applyFont="1" applyFill="1" applyBorder="1" applyAlignment="1">
      <alignment vertical="center" shrinkToFit="1"/>
    </xf>
    <xf numFmtId="0" fontId="61" fillId="3" borderId="132" xfId="8" applyFont="1" applyFill="1" applyBorder="1" applyAlignment="1">
      <alignment horizontal="center" vertical="center" shrinkToFit="1"/>
    </xf>
    <xf numFmtId="0" fontId="61" fillId="11" borderId="132" xfId="8" applyFont="1" applyFill="1" applyBorder="1" applyAlignment="1">
      <alignment vertical="center" shrinkToFit="1"/>
    </xf>
    <xf numFmtId="0" fontId="61" fillId="3" borderId="141" xfId="8" applyFont="1" applyFill="1" applyBorder="1" applyAlignment="1">
      <alignment vertical="center" shrinkToFit="1"/>
    </xf>
    <xf numFmtId="0" fontId="71" fillId="7" borderId="2" xfId="8" applyFont="1" applyFill="1" applyBorder="1" applyAlignment="1">
      <alignment horizontal="center" vertical="center"/>
    </xf>
    <xf numFmtId="0" fontId="61" fillId="13" borderId="25" xfId="8" applyFont="1" applyFill="1" applyBorder="1" applyAlignment="1">
      <alignment horizontal="center" vertical="center"/>
    </xf>
    <xf numFmtId="0" fontId="61" fillId="11" borderId="51" xfId="8" applyFont="1" applyFill="1" applyBorder="1" applyAlignment="1">
      <alignment vertical="center" shrinkToFit="1"/>
    </xf>
    <xf numFmtId="0" fontId="61" fillId="0" borderId="27" xfId="8" applyFont="1" applyBorder="1" applyAlignment="1">
      <alignment horizontal="center" vertical="center"/>
    </xf>
    <xf numFmtId="0" fontId="61" fillId="3" borderId="0" xfId="8" quotePrefix="1" applyFont="1" applyFill="1">
      <alignment vertical="center"/>
    </xf>
    <xf numFmtId="0" fontId="61" fillId="11" borderId="145" xfId="8" applyFont="1" applyFill="1" applyBorder="1" applyAlignment="1">
      <alignment horizontal="center" vertical="center" shrinkToFit="1"/>
    </xf>
    <xf numFmtId="0" fontId="61" fillId="3" borderId="148" xfId="8" applyFont="1" applyFill="1" applyBorder="1" applyAlignment="1">
      <alignment horizontal="center" vertical="center" shrinkToFit="1"/>
    </xf>
    <xf numFmtId="0" fontId="61" fillId="3" borderId="147" xfId="8" applyFont="1" applyFill="1" applyBorder="1" applyAlignment="1">
      <alignment vertical="center" shrinkToFit="1"/>
    </xf>
    <xf numFmtId="0" fontId="61" fillId="12" borderId="149" xfId="8" applyFont="1" applyFill="1" applyBorder="1" applyAlignment="1">
      <alignment vertical="center" shrinkToFit="1"/>
    </xf>
    <xf numFmtId="2" fontId="61" fillId="11" borderId="144" xfId="8" applyNumberFormat="1" applyFont="1" applyFill="1" applyBorder="1" applyAlignment="1">
      <alignment vertical="center" shrinkToFit="1"/>
    </xf>
    <xf numFmtId="2" fontId="61" fillId="11" borderId="145" xfId="8" applyNumberFormat="1" applyFont="1" applyFill="1" applyBorder="1" applyAlignment="1">
      <alignment vertical="center" shrinkToFit="1"/>
    </xf>
    <xf numFmtId="2" fontId="61" fillId="12" borderId="149" xfId="8" applyNumberFormat="1" applyFont="1" applyFill="1" applyBorder="1" applyAlignment="1">
      <alignment vertical="center" shrinkToFit="1"/>
    </xf>
    <xf numFmtId="190" fontId="61" fillId="3" borderId="0" xfId="8" applyNumberFormat="1" applyFont="1" applyFill="1" applyAlignment="1">
      <alignment horizontal="center" vertical="center" shrinkToFit="1"/>
    </xf>
    <xf numFmtId="190" fontId="61" fillId="11" borderId="0" xfId="8" applyNumberFormat="1" applyFont="1" applyFill="1" applyAlignment="1">
      <alignment horizontal="center" vertical="center" shrinkToFit="1"/>
    </xf>
    <xf numFmtId="0" fontId="61" fillId="11" borderId="33" xfId="8" applyFont="1" applyFill="1" applyBorder="1" applyAlignment="1">
      <alignment vertical="center" shrinkToFit="1"/>
    </xf>
    <xf numFmtId="0" fontId="61" fillId="0" borderId="31" xfId="8" applyFont="1" applyBorder="1" applyAlignment="1">
      <alignment horizontal="center" vertical="center"/>
    </xf>
    <xf numFmtId="0" fontId="61" fillId="11" borderId="151" xfId="8" applyFont="1" applyFill="1" applyBorder="1" applyAlignment="1">
      <alignment horizontal="center" vertical="center" shrinkToFit="1"/>
    </xf>
    <xf numFmtId="0" fontId="61" fillId="3" borderId="154" xfId="8" applyFont="1" applyFill="1" applyBorder="1" applyAlignment="1">
      <alignment horizontal="center" vertical="center" shrinkToFit="1"/>
    </xf>
    <xf numFmtId="0" fontId="61" fillId="3" borderId="153" xfId="8" applyFont="1" applyFill="1" applyBorder="1" applyAlignment="1">
      <alignment vertical="center" shrinkToFit="1"/>
    </xf>
    <xf numFmtId="0" fontId="61" fillId="12" borderId="155" xfId="8" applyFont="1" applyFill="1" applyBorder="1" applyAlignment="1">
      <alignment vertical="center" shrinkToFit="1"/>
    </xf>
    <xf numFmtId="2" fontId="61" fillId="11" borderId="150" xfId="8" applyNumberFormat="1" applyFont="1" applyFill="1" applyBorder="1" applyAlignment="1">
      <alignment vertical="center" shrinkToFit="1"/>
    </xf>
    <xf numFmtId="2" fontId="61" fillId="11" borderId="151" xfId="8" applyNumberFormat="1" applyFont="1" applyFill="1" applyBorder="1" applyAlignment="1">
      <alignment vertical="center" shrinkToFit="1"/>
    </xf>
    <xf numFmtId="2" fontId="61" fillId="12" borderId="155" xfId="8" applyNumberFormat="1" applyFont="1" applyFill="1" applyBorder="1" applyAlignment="1">
      <alignment vertical="center" shrinkToFit="1"/>
    </xf>
    <xf numFmtId="0" fontId="61" fillId="11" borderId="53" xfId="8" applyFont="1" applyFill="1" applyBorder="1" applyAlignment="1">
      <alignment horizontal="center" vertical="center" shrinkToFit="1"/>
    </xf>
    <xf numFmtId="0" fontId="61" fillId="3" borderId="56" xfId="8" applyFont="1" applyFill="1" applyBorder="1" applyAlignment="1">
      <alignment horizontal="center" vertical="center" shrinkToFit="1"/>
    </xf>
    <xf numFmtId="0" fontId="61" fillId="3" borderId="156" xfId="8" applyFont="1" applyFill="1" applyBorder="1" applyAlignment="1">
      <alignment vertical="center" shrinkToFit="1"/>
    </xf>
    <xf numFmtId="0" fontId="61" fillId="12" borderId="42" xfId="8" applyFont="1" applyFill="1" applyBorder="1" applyAlignment="1">
      <alignment vertical="center" shrinkToFit="1"/>
    </xf>
    <xf numFmtId="2" fontId="61" fillId="11" borderId="42" xfId="8" applyNumberFormat="1" applyFont="1" applyFill="1" applyBorder="1" applyAlignment="1">
      <alignment vertical="center" shrinkToFit="1"/>
    </xf>
    <xf numFmtId="2" fontId="61" fillId="12" borderId="42" xfId="8" applyNumberFormat="1" applyFont="1" applyFill="1" applyBorder="1" applyAlignment="1">
      <alignment vertical="center" shrinkToFit="1"/>
    </xf>
    <xf numFmtId="0" fontId="61" fillId="11" borderId="33" xfId="8" applyFont="1" applyFill="1" applyBorder="1" applyAlignment="1">
      <alignment horizontal="center" vertical="center" shrinkToFit="1"/>
    </xf>
    <xf numFmtId="0" fontId="61" fillId="3" borderId="31" xfId="8" applyFont="1" applyFill="1" applyBorder="1" applyAlignment="1">
      <alignment horizontal="center" vertical="center" shrinkToFit="1"/>
    </xf>
    <xf numFmtId="0" fontId="61" fillId="3" borderId="32" xfId="8" applyFont="1" applyFill="1" applyBorder="1" applyAlignment="1">
      <alignment vertical="center" shrinkToFit="1"/>
    </xf>
    <xf numFmtId="0" fontId="61" fillId="12" borderId="33" xfId="8" applyFont="1" applyFill="1" applyBorder="1" applyAlignment="1">
      <alignment vertical="center" shrinkToFit="1"/>
    </xf>
    <xf numFmtId="2" fontId="61" fillId="11" borderId="33" xfId="8" applyNumberFormat="1" applyFont="1" applyFill="1" applyBorder="1" applyAlignment="1">
      <alignment vertical="center" shrinkToFit="1"/>
    </xf>
    <xf numFmtId="2" fontId="61" fillId="12" borderId="33" xfId="8" applyNumberFormat="1" applyFont="1" applyFill="1" applyBorder="1" applyAlignment="1">
      <alignment vertical="center" shrinkToFit="1"/>
    </xf>
    <xf numFmtId="0" fontId="61" fillId="11" borderId="33" xfId="8" applyFont="1" applyFill="1" applyBorder="1" applyAlignment="1">
      <alignment horizontal="left" vertical="center" shrinkToFit="1"/>
    </xf>
    <xf numFmtId="0" fontId="61" fillId="11" borderId="39" xfId="8" applyFont="1" applyFill="1" applyBorder="1" applyAlignment="1">
      <alignment vertical="center" shrinkToFit="1"/>
    </xf>
    <xf numFmtId="0" fontId="61" fillId="11" borderId="52" xfId="8" applyFont="1" applyFill="1" applyBorder="1" applyAlignment="1">
      <alignment vertical="center" shrinkToFit="1"/>
    </xf>
    <xf numFmtId="0" fontId="61" fillId="0" borderId="35" xfId="8" applyFont="1" applyBorder="1" applyAlignment="1">
      <alignment horizontal="center" vertical="center"/>
    </xf>
    <xf numFmtId="0" fontId="61" fillId="11" borderId="52" xfId="8" applyFont="1" applyFill="1" applyBorder="1" applyAlignment="1">
      <alignment horizontal="center" vertical="center" shrinkToFit="1"/>
    </xf>
    <xf numFmtId="0" fontId="61" fillId="3" borderId="35" xfId="8" applyFont="1" applyFill="1" applyBorder="1" applyAlignment="1">
      <alignment horizontal="center" vertical="center" shrinkToFit="1"/>
    </xf>
    <xf numFmtId="0" fontId="61" fillId="3" borderId="55" xfId="8" applyFont="1" applyFill="1" applyBorder="1" applyAlignment="1">
      <alignment vertical="center" shrinkToFit="1"/>
    </xf>
    <xf numFmtId="0" fontId="61" fillId="12" borderId="52" xfId="8" applyFont="1" applyFill="1" applyBorder="1" applyAlignment="1">
      <alignment vertical="center" shrinkToFit="1"/>
    </xf>
    <xf numFmtId="2" fontId="61" fillId="11" borderId="52" xfId="8" applyNumberFormat="1" applyFont="1" applyFill="1" applyBorder="1" applyAlignment="1">
      <alignment vertical="center" shrinkToFit="1"/>
    </xf>
    <xf numFmtId="2" fontId="61" fillId="12" borderId="52" xfId="8" applyNumberFormat="1" applyFont="1" applyFill="1" applyBorder="1" applyAlignment="1">
      <alignment vertical="center" shrinkToFit="1"/>
    </xf>
    <xf numFmtId="0" fontId="61" fillId="3" borderId="4" xfId="8" applyFont="1" applyFill="1" applyBorder="1" applyAlignment="1">
      <alignment vertical="center" shrinkToFit="1"/>
    </xf>
    <xf numFmtId="0" fontId="61" fillId="3" borderId="4" xfId="8" applyFont="1" applyFill="1" applyBorder="1" applyAlignment="1">
      <alignment horizontal="center" vertical="center" shrinkToFit="1"/>
    </xf>
    <xf numFmtId="0" fontId="33" fillId="3" borderId="4" xfId="8" applyFont="1" applyFill="1" applyBorder="1" applyAlignment="1">
      <alignment horizontal="center" vertical="center" shrinkToFit="1"/>
    </xf>
    <xf numFmtId="0" fontId="14" fillId="3" borderId="4" xfId="8" applyFont="1" applyFill="1" applyBorder="1" applyAlignment="1">
      <alignment horizontal="right" vertical="center" shrinkToFit="1"/>
    </xf>
    <xf numFmtId="0" fontId="61" fillId="4" borderId="51" xfId="8" applyFont="1" applyFill="1" applyBorder="1" applyAlignment="1">
      <alignment vertical="center" shrinkToFit="1"/>
    </xf>
    <xf numFmtId="0" fontId="61" fillId="4" borderId="145" xfId="8" applyFont="1" applyFill="1" applyBorder="1" applyAlignment="1">
      <alignment horizontal="center" vertical="center" shrinkToFit="1"/>
    </xf>
    <xf numFmtId="0" fontId="61" fillId="4" borderId="33" xfId="8" applyFont="1" applyFill="1" applyBorder="1" applyAlignment="1">
      <alignment vertical="center" shrinkToFit="1"/>
    </xf>
    <xf numFmtId="0" fontId="61" fillId="4" borderId="151" xfId="8" applyFont="1" applyFill="1" applyBorder="1" applyAlignment="1">
      <alignment horizontal="center" vertical="center" shrinkToFit="1"/>
    </xf>
    <xf numFmtId="0" fontId="61" fillId="4" borderId="53" xfId="8" applyFont="1" applyFill="1" applyBorder="1" applyAlignment="1">
      <alignment horizontal="center" vertical="center" shrinkToFit="1"/>
    </xf>
    <xf numFmtId="0" fontId="61" fillId="4" borderId="33" xfId="8" applyFont="1" applyFill="1" applyBorder="1" applyAlignment="1">
      <alignment horizontal="center" vertical="center" shrinkToFit="1"/>
    </xf>
    <xf numFmtId="0" fontId="61" fillId="4" borderId="33" xfId="8" applyFont="1" applyFill="1" applyBorder="1" applyAlignment="1">
      <alignment horizontal="left" vertical="center" shrinkToFit="1"/>
    </xf>
    <xf numFmtId="0" fontId="61" fillId="4" borderId="39" xfId="8" applyFont="1" applyFill="1" applyBorder="1" applyAlignment="1">
      <alignment vertical="center" shrinkToFit="1"/>
    </xf>
    <xf numFmtId="0" fontId="61" fillId="4" borderId="52" xfId="8" applyFont="1" applyFill="1" applyBorder="1" applyAlignment="1">
      <alignment vertical="center" shrinkToFit="1"/>
    </xf>
    <xf numFmtId="0" fontId="61" fillId="4" borderId="52" xfId="8" applyFont="1" applyFill="1" applyBorder="1" applyAlignment="1">
      <alignment horizontal="center" vertical="center" shrinkToFit="1"/>
    </xf>
    <xf numFmtId="0" fontId="60" fillId="0" borderId="34" xfId="0" applyFont="1" applyBorder="1" applyAlignment="1">
      <alignment horizontal="center" vertical="center" shrinkToFit="1"/>
    </xf>
    <xf numFmtId="0" fontId="60" fillId="0" borderId="33" xfId="0" applyFont="1" applyBorder="1" applyAlignment="1">
      <alignment horizontal="center" vertical="center" shrinkToFit="1"/>
    </xf>
    <xf numFmtId="0" fontId="60" fillId="0" borderId="43" xfId="0" applyFont="1" applyBorder="1" applyAlignment="1">
      <alignment horizontal="center" vertical="center" shrinkToFit="1"/>
    </xf>
    <xf numFmtId="0" fontId="60" fillId="0" borderId="39" xfId="0" applyFont="1" applyBorder="1" applyAlignment="1">
      <alignment horizontal="center" vertical="center" shrinkToFit="1"/>
    </xf>
    <xf numFmtId="0" fontId="60" fillId="0" borderId="41" xfId="0" applyFont="1" applyBorder="1" applyAlignment="1">
      <alignment horizontal="center" vertical="center" shrinkToFit="1"/>
    </xf>
    <xf numFmtId="0" fontId="60" fillId="0" borderId="52" xfId="0" applyFont="1" applyBorder="1" applyAlignment="1">
      <alignment horizontal="center" vertical="center" shrinkToFit="1"/>
    </xf>
    <xf numFmtId="0" fontId="60" fillId="0" borderId="35" xfId="0" applyFont="1" applyBorder="1" applyAlignment="1">
      <alignment horizontal="center" vertical="center" shrinkToFit="1"/>
    </xf>
    <xf numFmtId="0" fontId="60" fillId="0" borderId="39" xfId="0" applyFont="1" applyBorder="1" applyAlignment="1">
      <alignment vertical="center" shrinkToFit="1"/>
    </xf>
    <xf numFmtId="0" fontId="60" fillId="0" borderId="43" xfId="0" applyFont="1" applyBorder="1" applyAlignment="1">
      <alignment vertical="center" shrinkToFit="1"/>
    </xf>
    <xf numFmtId="0" fontId="60" fillId="0" borderId="52" xfId="0" applyFont="1" applyBorder="1" applyAlignment="1">
      <alignment vertical="center" shrinkToFit="1"/>
    </xf>
    <xf numFmtId="0" fontId="5" fillId="0" borderId="33" xfId="0" applyFont="1" applyBorder="1" applyAlignment="1">
      <alignment vertical="center" wrapText="1"/>
    </xf>
    <xf numFmtId="0" fontId="60" fillId="0" borderId="33" xfId="0" applyFont="1" applyBorder="1" applyAlignment="1">
      <alignment vertical="center" wrapText="1"/>
    </xf>
    <xf numFmtId="0" fontId="60" fillId="0" borderId="39" xfId="0" applyFont="1" applyBorder="1" applyAlignment="1">
      <alignment vertical="center" wrapText="1"/>
    </xf>
    <xf numFmtId="0" fontId="60" fillId="3" borderId="33" xfId="0" applyFont="1" applyFill="1" applyBorder="1" applyAlignment="1">
      <alignment vertical="center" wrapText="1"/>
    </xf>
    <xf numFmtId="0" fontId="60" fillId="6" borderId="3" xfId="0" applyFont="1" applyFill="1" applyBorder="1" applyAlignment="1">
      <alignment horizontal="center" vertical="center" shrinkToFit="1"/>
    </xf>
    <xf numFmtId="0" fontId="60" fillId="6" borderId="6" xfId="0" applyFont="1" applyFill="1" applyBorder="1" applyAlignment="1">
      <alignment horizontal="center" vertical="center" shrinkToFit="1"/>
    </xf>
    <xf numFmtId="0" fontId="60" fillId="6" borderId="2" xfId="0" applyFont="1" applyFill="1" applyBorder="1" applyAlignment="1">
      <alignment horizontal="center" vertical="center" shrinkToFit="1"/>
    </xf>
    <xf numFmtId="0" fontId="60" fillId="6" borderId="4" xfId="0" applyFont="1" applyFill="1" applyBorder="1" applyAlignment="1">
      <alignment horizontal="center" vertical="center" shrinkToFit="1"/>
    </xf>
    <xf numFmtId="0" fontId="60" fillId="6" borderId="25" xfId="0" applyFont="1" applyFill="1" applyBorder="1" applyAlignment="1">
      <alignment horizontal="center" vertical="center" shrinkToFit="1"/>
    </xf>
    <xf numFmtId="0" fontId="60" fillId="0" borderId="33" xfId="0" applyFont="1" applyBorder="1" applyAlignment="1">
      <alignment vertical="center" wrapText="1" shrinkToFit="1"/>
    </xf>
    <xf numFmtId="0" fontId="60" fillId="0" borderId="30" xfId="0" applyFont="1" applyBorder="1" applyAlignment="1">
      <alignment vertical="center" wrapText="1"/>
    </xf>
    <xf numFmtId="0" fontId="81" fillId="0" borderId="30" xfId="9" applyFont="1" applyFill="1" applyBorder="1" applyAlignment="1">
      <alignment vertical="center" wrapText="1"/>
    </xf>
    <xf numFmtId="0" fontId="82" fillId="0" borderId="30" xfId="9" applyFont="1" applyFill="1" applyBorder="1" applyAlignment="1">
      <alignment vertical="center" wrapText="1"/>
    </xf>
    <xf numFmtId="0" fontId="82" fillId="0" borderId="42" xfId="9" applyFont="1" applyFill="1" applyBorder="1" applyAlignment="1">
      <alignment vertical="center" wrapText="1"/>
    </xf>
    <xf numFmtId="0" fontId="12" fillId="3" borderId="17" xfId="0" applyFont="1" applyFill="1" applyBorder="1" applyAlignment="1">
      <alignment vertical="center" shrinkToFit="1"/>
    </xf>
    <xf numFmtId="0" fontId="35" fillId="5" borderId="39" xfId="0" applyFont="1" applyFill="1" applyBorder="1" applyAlignment="1">
      <alignment horizontal="center" vertical="center" shrinkToFit="1"/>
    </xf>
    <xf numFmtId="0" fontId="12" fillId="5" borderId="39" xfId="0" applyFont="1" applyFill="1" applyBorder="1" applyAlignment="1">
      <alignment vertical="center" shrinkToFit="1"/>
    </xf>
    <xf numFmtId="0" fontId="12" fillId="3" borderId="0" xfId="0" applyFont="1" applyFill="1" applyBorder="1" applyAlignment="1">
      <alignment vertical="center" shrinkToFit="1"/>
    </xf>
    <xf numFmtId="0" fontId="60" fillId="6" borderId="3" xfId="0" applyFont="1" applyFill="1" applyBorder="1" applyAlignment="1">
      <alignment horizontal="center" vertical="center" wrapText="1" shrinkToFit="1"/>
    </xf>
    <xf numFmtId="0" fontId="12" fillId="5" borderId="25" xfId="0" applyFont="1" applyFill="1" applyBorder="1" applyAlignment="1">
      <alignment horizontal="center" vertical="center" shrinkToFit="1"/>
    </xf>
    <xf numFmtId="0" fontId="12" fillId="5" borderId="30" xfId="0" applyFont="1" applyFill="1" applyBorder="1" applyAlignment="1">
      <alignment horizontal="center" vertical="center" shrinkToFit="1"/>
    </xf>
    <xf numFmtId="0" fontId="12" fillId="5" borderId="42" xfId="0" applyFont="1" applyFill="1" applyBorder="1" applyAlignment="1">
      <alignment horizontal="center" vertical="center" shrinkToFit="1"/>
    </xf>
    <xf numFmtId="0" fontId="12" fillId="3" borderId="39" xfId="0" applyFont="1" applyFill="1" applyBorder="1" applyAlignment="1">
      <alignment horizontal="center" vertical="center" shrinkToFit="1"/>
    </xf>
    <xf numFmtId="0" fontId="12" fillId="6" borderId="0" xfId="0" applyFont="1" applyFill="1" applyAlignment="1">
      <alignment vertical="top" wrapText="1"/>
    </xf>
    <xf numFmtId="0" fontId="35" fillId="5" borderId="40" xfId="0" applyFont="1" applyFill="1" applyBorder="1" applyAlignment="1">
      <alignment vertical="center" wrapText="1"/>
    </xf>
    <xf numFmtId="0" fontId="12" fillId="3" borderId="17" xfId="0" applyFont="1" applyFill="1" applyBorder="1" applyAlignment="1">
      <alignment vertical="center" shrinkToFit="1"/>
    </xf>
    <xf numFmtId="0" fontId="12" fillId="3" borderId="0" xfId="0" applyFont="1" applyFill="1" applyAlignment="1">
      <alignment vertical="center" shrinkToFit="1"/>
    </xf>
    <xf numFmtId="0" fontId="35" fillId="5" borderId="30" xfId="0" applyFont="1" applyFill="1" applyBorder="1" applyAlignment="1">
      <alignment vertical="center" wrapText="1"/>
    </xf>
    <xf numFmtId="0" fontId="35" fillId="5" borderId="36" xfId="0" applyFont="1" applyFill="1" applyBorder="1" applyAlignment="1">
      <alignment vertical="center" wrapText="1"/>
    </xf>
    <xf numFmtId="0" fontId="12" fillId="3" borderId="43" xfId="0" applyFont="1" applyFill="1" applyBorder="1" applyAlignment="1">
      <alignment vertical="center" wrapText="1"/>
    </xf>
    <xf numFmtId="0" fontId="12" fillId="3" borderId="16" xfId="0" applyFont="1" applyFill="1" applyBorder="1" applyAlignment="1">
      <alignment vertical="center" wrapText="1"/>
    </xf>
    <xf numFmtId="0" fontId="12" fillId="5" borderId="25" xfId="0" applyFont="1" applyFill="1" applyBorder="1" applyAlignment="1">
      <alignment vertical="center" wrapText="1"/>
    </xf>
    <xf numFmtId="0" fontId="12" fillId="5" borderId="30" xfId="0" applyFont="1" applyFill="1" applyBorder="1" applyAlignment="1">
      <alignment vertical="center" wrapText="1"/>
    </xf>
    <xf numFmtId="0" fontId="12" fillId="3" borderId="25" xfId="0" applyFont="1" applyFill="1" applyBorder="1" applyAlignment="1">
      <alignment horizontal="center" vertical="center" wrapText="1" shrinkToFit="1"/>
    </xf>
    <xf numFmtId="0" fontId="12" fillId="3" borderId="30" xfId="0" applyFont="1" applyFill="1" applyBorder="1" applyAlignment="1">
      <alignment horizontal="center" vertical="center" wrapText="1" shrinkToFit="1"/>
    </xf>
    <xf numFmtId="0" fontId="12" fillId="3" borderId="36" xfId="0" applyFont="1" applyFill="1" applyBorder="1" applyAlignment="1">
      <alignment horizontal="center" vertical="center" wrapText="1" shrinkToFit="1"/>
    </xf>
    <xf numFmtId="0" fontId="12" fillId="5" borderId="39" xfId="0" applyFont="1" applyFill="1" applyBorder="1" applyAlignment="1">
      <alignment vertical="center" wrapText="1"/>
    </xf>
    <xf numFmtId="0" fontId="0" fillId="5" borderId="30" xfId="0" applyFill="1" applyBorder="1" applyAlignment="1">
      <alignment vertical="center" wrapText="1"/>
    </xf>
    <xf numFmtId="0" fontId="0" fillId="5" borderId="36" xfId="0" applyFill="1" applyBorder="1" applyAlignment="1">
      <alignment vertical="center" wrapText="1"/>
    </xf>
    <xf numFmtId="0" fontId="12" fillId="5" borderId="3" xfId="0" applyFont="1" applyFill="1" applyBorder="1" applyAlignment="1">
      <alignment vertical="center" wrapText="1"/>
    </xf>
    <xf numFmtId="0" fontId="0" fillId="5" borderId="17" xfId="0" applyFill="1" applyBorder="1" applyAlignment="1">
      <alignment vertical="center" wrapText="1"/>
    </xf>
    <xf numFmtId="0" fontId="0" fillId="5" borderId="53" xfId="0" applyFill="1" applyBorder="1" applyAlignment="1">
      <alignment vertical="center" wrapText="1"/>
    </xf>
    <xf numFmtId="0" fontId="42" fillId="7" borderId="0" xfId="0" applyFont="1" applyFill="1" applyAlignment="1">
      <alignment vertical="top"/>
    </xf>
    <xf numFmtId="0" fontId="37" fillId="7" borderId="3" xfId="0" applyFont="1" applyFill="1" applyBorder="1" applyAlignment="1">
      <alignment horizontal="center" vertical="center" shrinkToFit="1"/>
    </xf>
    <xf numFmtId="0" fontId="37" fillId="7" borderId="1" xfId="0" applyFont="1" applyFill="1" applyBorder="1" applyAlignment="1">
      <alignment horizontal="center" vertical="center" shrinkToFit="1"/>
    </xf>
    <xf numFmtId="0" fontId="35" fillId="3" borderId="4" xfId="0" applyFont="1" applyFill="1" applyBorder="1" applyAlignment="1">
      <alignment vertical="center" wrapText="1"/>
    </xf>
    <xf numFmtId="0" fontId="35" fillId="3" borderId="5" xfId="0" applyFont="1" applyFill="1" applyBorder="1" applyAlignment="1">
      <alignment vertical="center" wrapText="1"/>
    </xf>
    <xf numFmtId="0" fontId="35" fillId="5" borderId="39" xfId="0" applyFont="1" applyFill="1" applyBorder="1" applyAlignment="1">
      <alignment horizontal="left" vertical="center" wrapText="1" shrinkToFit="1"/>
    </xf>
    <xf numFmtId="0" fontId="35" fillId="5" borderId="30" xfId="0" applyFont="1" applyFill="1" applyBorder="1" applyAlignment="1">
      <alignment horizontal="left" vertical="center" wrapText="1" shrinkToFit="1"/>
    </xf>
    <xf numFmtId="0" fontId="35" fillId="5" borderId="36" xfId="0" applyFont="1" applyFill="1" applyBorder="1" applyAlignment="1">
      <alignment horizontal="left" vertical="center" wrapText="1" shrinkToFit="1"/>
    </xf>
    <xf numFmtId="0" fontId="12" fillId="3" borderId="25" xfId="0" applyFont="1" applyFill="1" applyBorder="1" applyAlignment="1">
      <alignment horizontal="left" vertical="center" shrinkToFit="1"/>
    </xf>
    <xf numFmtId="0" fontId="12" fillId="3" borderId="36" xfId="0" applyFont="1" applyFill="1" applyBorder="1" applyAlignment="1">
      <alignment horizontal="left" vertical="center" shrinkToFit="1"/>
    </xf>
    <xf numFmtId="0" fontId="12" fillId="3" borderId="25" xfId="0" applyFont="1" applyFill="1" applyBorder="1" applyAlignment="1">
      <alignment horizontal="left" vertical="center" wrapText="1" shrinkToFit="1"/>
    </xf>
    <xf numFmtId="0" fontId="12" fillId="3" borderId="30" xfId="0" applyFont="1" applyFill="1" applyBorder="1" applyAlignment="1">
      <alignment horizontal="left" vertical="center" shrinkToFit="1"/>
    </xf>
    <xf numFmtId="0" fontId="12" fillId="3" borderId="42" xfId="0" applyFont="1" applyFill="1" applyBorder="1" applyAlignment="1">
      <alignment horizontal="left" vertical="center" shrinkToFit="1"/>
    </xf>
    <xf numFmtId="0" fontId="5" fillId="3" borderId="0" xfId="0" applyFont="1" applyFill="1" applyAlignment="1">
      <alignment vertical="top"/>
    </xf>
    <xf numFmtId="0" fontId="5" fillId="3" borderId="0" xfId="0" applyFont="1" applyFill="1" applyAlignment="1">
      <alignment horizontal="left" vertical="top"/>
    </xf>
    <xf numFmtId="0" fontId="78" fillId="6" borderId="25" xfId="0" applyFont="1" applyFill="1" applyBorder="1" applyAlignment="1">
      <alignment horizontal="center" vertical="top" textRotation="255" wrapText="1"/>
    </xf>
    <xf numFmtId="0" fontId="78" fillId="6" borderId="30" xfId="0" applyFont="1" applyFill="1" applyBorder="1" applyAlignment="1">
      <alignment horizontal="center" vertical="top" textRotation="255" wrapText="1"/>
    </xf>
    <xf numFmtId="0" fontId="78" fillId="6" borderId="36" xfId="0" applyFont="1" applyFill="1" applyBorder="1" applyAlignment="1">
      <alignment horizontal="center" vertical="top" textRotation="255" wrapText="1"/>
    </xf>
    <xf numFmtId="0" fontId="60" fillId="6" borderId="3" xfId="0" applyFont="1" applyFill="1" applyBorder="1" applyAlignment="1">
      <alignment vertical="top" textRotation="255" wrapText="1"/>
    </xf>
    <xf numFmtId="0" fontId="60" fillId="6" borderId="17" xfId="0" applyFont="1" applyFill="1" applyBorder="1" applyAlignment="1">
      <alignment vertical="top" textRotation="255" wrapText="1"/>
    </xf>
    <xf numFmtId="0" fontId="60" fillId="6" borderId="16" xfId="0" applyFont="1" applyFill="1" applyBorder="1" applyAlignment="1">
      <alignment vertical="top" textRotation="255" wrapText="1"/>
    </xf>
    <xf numFmtId="0" fontId="60" fillId="6" borderId="25" xfId="0" applyFont="1" applyFill="1" applyBorder="1" applyAlignment="1">
      <alignment horizontal="center" vertical="top" textRotation="255" wrapText="1"/>
    </xf>
    <xf numFmtId="0" fontId="60" fillId="6" borderId="30" xfId="0" applyFont="1" applyFill="1" applyBorder="1" applyAlignment="1">
      <alignment horizontal="center" vertical="top" textRotation="255" wrapText="1"/>
    </xf>
    <xf numFmtId="0" fontId="60" fillId="6" borderId="36" xfId="0" applyFont="1" applyFill="1" applyBorder="1" applyAlignment="1">
      <alignment horizontal="center" vertical="top" textRotation="255" wrapText="1"/>
    </xf>
    <xf numFmtId="0" fontId="34" fillId="6" borderId="25" xfId="0" applyFont="1" applyFill="1" applyBorder="1" applyAlignment="1">
      <alignment vertical="center" wrapText="1"/>
    </xf>
    <xf numFmtId="0" fontId="34" fillId="6" borderId="30" xfId="0" applyFont="1" applyFill="1" applyBorder="1" applyAlignment="1">
      <alignment vertical="center"/>
    </xf>
    <xf numFmtId="0" fontId="34" fillId="6" borderId="36" xfId="0" applyFont="1" applyFill="1" applyBorder="1" applyAlignment="1">
      <alignment vertical="center"/>
    </xf>
    <xf numFmtId="0" fontId="60" fillId="6" borderId="25" xfId="0" applyFont="1" applyFill="1" applyBorder="1" applyAlignment="1">
      <alignment vertical="top" textRotation="255" wrapText="1"/>
    </xf>
    <xf numFmtId="0" fontId="60" fillId="6" borderId="30" xfId="0" applyFont="1" applyFill="1" applyBorder="1" applyAlignment="1">
      <alignment vertical="top" textRotation="255" wrapText="1"/>
    </xf>
    <xf numFmtId="0" fontId="60" fillId="6" borderId="36" xfId="0" applyFont="1" applyFill="1" applyBorder="1" applyAlignment="1">
      <alignment vertical="top" textRotation="255" wrapText="1"/>
    </xf>
    <xf numFmtId="0" fontId="79" fillId="6" borderId="25" xfId="0" applyFont="1" applyFill="1" applyBorder="1" applyAlignment="1">
      <alignment horizontal="center" vertical="top" textRotation="255" wrapText="1"/>
    </xf>
    <xf numFmtId="0" fontId="79" fillId="6" borderId="30" xfId="0" applyFont="1" applyFill="1" applyBorder="1" applyAlignment="1">
      <alignment horizontal="center" vertical="top" textRotation="255" wrapText="1"/>
    </xf>
    <xf numFmtId="0" fontId="79" fillId="6" borderId="36" xfId="0" applyFont="1" applyFill="1" applyBorder="1" applyAlignment="1">
      <alignment horizontal="center" vertical="top" textRotation="255" wrapText="1"/>
    </xf>
    <xf numFmtId="0" fontId="60" fillId="0" borderId="39" xfId="0" applyFont="1" applyBorder="1" applyAlignment="1">
      <alignment horizontal="center" vertical="center" shrinkToFit="1"/>
    </xf>
    <xf numFmtId="0" fontId="60" fillId="0" borderId="30" xfId="0" applyFont="1" applyBorder="1" applyAlignment="1">
      <alignment horizontal="center" vertical="center" shrinkToFit="1"/>
    </xf>
    <xf numFmtId="0" fontId="60" fillId="0" borderId="42" xfId="0" applyFont="1" applyBorder="1" applyAlignment="1">
      <alignment horizontal="center" vertical="center" shrinkToFit="1"/>
    </xf>
    <xf numFmtId="0" fontId="5" fillId="6" borderId="39"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42" xfId="0" applyFont="1" applyFill="1" applyBorder="1" applyAlignment="1">
      <alignment horizontal="center" vertical="center"/>
    </xf>
    <xf numFmtId="0" fontId="60" fillId="0" borderId="39" xfId="0" applyFont="1" applyBorder="1" applyAlignment="1">
      <alignment horizontal="left" vertical="center" shrinkToFit="1"/>
    </xf>
    <xf numFmtId="0" fontId="60" fillId="0" borderId="30" xfId="0" applyFont="1" applyBorder="1" applyAlignment="1">
      <alignment horizontal="left" vertical="center" shrinkToFit="1"/>
    </xf>
    <xf numFmtId="0" fontId="60" fillId="0" borderId="42" xfId="0" applyFont="1" applyBorder="1" applyAlignment="1">
      <alignment horizontal="left" vertical="center" shrinkToFit="1"/>
    </xf>
    <xf numFmtId="0" fontId="4" fillId="0" borderId="7" xfId="0" applyFont="1" applyBorder="1" applyAlignment="1">
      <alignment horizontal="left" wrapText="1"/>
    </xf>
    <xf numFmtId="0" fontId="4" fillId="0" borderId="84" xfId="0" applyFont="1" applyBorder="1" applyAlignment="1">
      <alignment horizontal="left" wrapText="1"/>
    </xf>
    <xf numFmtId="0" fontId="4" fillId="0" borderId="10" xfId="0" applyFont="1" applyBorder="1" applyAlignment="1">
      <alignment horizontal="center" wrapText="1"/>
    </xf>
    <xf numFmtId="0" fontId="4" fillId="0" borderId="8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0"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8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04" xfId="0" applyFont="1" applyBorder="1" applyAlignment="1">
      <alignment horizontal="left" wrapText="1"/>
    </xf>
    <xf numFmtId="0" fontId="4" fillId="0" borderId="4" xfId="0" applyFont="1" applyBorder="1" applyAlignment="1">
      <alignment horizontal="center" wrapText="1"/>
    </xf>
    <xf numFmtId="0" fontId="4" fillId="0" borderId="85" xfId="0" applyFont="1" applyBorder="1" applyAlignment="1">
      <alignment horizontal="center" wrapText="1"/>
    </xf>
    <xf numFmtId="0" fontId="4" fillId="0" borderId="5" xfId="0" applyFont="1" applyBorder="1" applyAlignment="1">
      <alignment horizontal="center" wrapText="1"/>
    </xf>
    <xf numFmtId="0" fontId="4" fillId="0" borderId="105" xfId="0" applyFont="1" applyBorder="1" applyAlignment="1">
      <alignment horizontal="center" wrapText="1"/>
    </xf>
    <xf numFmtId="0" fontId="4" fillId="0" borderId="20" xfId="0" applyFont="1" applyBorder="1" applyAlignment="1">
      <alignment horizontal="left" wrapText="1"/>
    </xf>
    <xf numFmtId="0" fontId="4" fillId="0" borderId="1" xfId="0" applyFont="1" applyBorder="1" applyAlignment="1">
      <alignment horizontal="left"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84" xfId="0" applyBorder="1" applyAlignment="1">
      <alignment horizontal="left" shrinkToFit="1"/>
    </xf>
    <xf numFmtId="0" fontId="4" fillId="0" borderId="111" xfId="0" applyFont="1" applyBorder="1" applyAlignment="1">
      <alignment horizontal="center" vertical="center"/>
    </xf>
    <xf numFmtId="0" fontId="4" fillId="0" borderId="107"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xf>
    <xf numFmtId="0" fontId="4" fillId="0" borderId="107" xfId="0" applyFont="1" applyBorder="1" applyAlignment="1">
      <alignment horizontal="center"/>
    </xf>
    <xf numFmtId="0" fontId="4" fillId="0" borderId="110"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105" xfId="0" applyBorder="1" applyAlignment="1">
      <alignment horizontal="left" shrinkToFit="1"/>
    </xf>
    <xf numFmtId="0" fontId="4" fillId="0" borderId="22" xfId="0" applyFont="1" applyBorder="1" applyAlignment="1">
      <alignment horizontal="center" wrapText="1"/>
    </xf>
    <xf numFmtId="0" fontId="4" fillId="0" borderId="8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107" xfId="0" applyFont="1" applyBorder="1" applyAlignment="1">
      <alignment horizontal="left" wrapText="1"/>
    </xf>
    <xf numFmtId="0" fontId="0" fillId="0" borderId="107" xfId="0" applyBorder="1" applyAlignment="1">
      <alignment horizontal="left" wrapText="1"/>
    </xf>
    <xf numFmtId="0" fontId="0" fillId="0" borderId="108" xfId="0" applyBorder="1" applyAlignment="1">
      <alignment horizontal="left" wrapText="1"/>
    </xf>
    <xf numFmtId="0" fontId="4" fillId="0" borderId="109" xfId="0" applyFont="1" applyBorder="1" applyAlignment="1">
      <alignment horizontal="center" wrapText="1"/>
    </xf>
    <xf numFmtId="0" fontId="4" fillId="0" borderId="108" xfId="0" applyFont="1" applyBorder="1" applyAlignment="1">
      <alignment horizontal="center" wrapText="1"/>
    </xf>
    <xf numFmtId="0" fontId="4" fillId="0" borderId="107" xfId="0" applyFont="1" applyBorder="1" applyAlignment="1">
      <alignment horizontal="center" wrapText="1"/>
    </xf>
    <xf numFmtId="0" fontId="4" fillId="0" borderId="110" xfId="0" applyFont="1" applyBorder="1" applyAlignment="1">
      <alignment horizontal="center" wrapText="1"/>
    </xf>
    <xf numFmtId="0" fontId="5" fillId="0" borderId="107" xfId="0" applyFont="1" applyBorder="1" applyAlignment="1">
      <alignment horizontal="left" vertical="center" wrapText="1"/>
    </xf>
    <xf numFmtId="0" fontId="5" fillId="0" borderId="110" xfId="0" applyFont="1" applyBorder="1" applyAlignment="1">
      <alignment horizontal="left" vertical="center" wrapText="1"/>
    </xf>
    <xf numFmtId="0" fontId="0" fillId="0" borderId="7" xfId="0" applyBorder="1" applyAlignment="1">
      <alignment horizontal="left" wrapText="1"/>
    </xf>
    <xf numFmtId="0" fontId="0" fillId="0" borderId="84" xfId="0" applyBorder="1" applyAlignment="1">
      <alignment horizontal="left" wrapText="1"/>
    </xf>
    <xf numFmtId="0" fontId="4" fillId="0" borderId="10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101" xfId="0" applyFont="1" applyBorder="1" applyAlignment="1">
      <alignment horizontal="left" vertical="center" wrapText="1"/>
    </xf>
    <xf numFmtId="0" fontId="4" fillId="0" borderId="10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5"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left" vertical="center" wrapText="1"/>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0" xfId="0" applyFont="1" applyAlignment="1">
      <alignment horizontal="center" vertical="center"/>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40" xfId="0" applyFont="1" applyBorder="1" applyAlignment="1">
      <alignment horizontal="left" vertical="center" wrapText="1"/>
    </xf>
    <xf numFmtId="0" fontId="4" fillId="0" borderId="79" xfId="0" applyFont="1" applyBorder="1" applyAlignment="1">
      <alignment horizontal="justify" vertical="center" wrapText="1"/>
    </xf>
    <xf numFmtId="0" fontId="4" fillId="0" borderId="80" xfId="0" applyFont="1" applyBorder="1" applyAlignment="1">
      <alignment horizontal="justify" vertical="center" wrapText="1"/>
    </xf>
    <xf numFmtId="0" fontId="4" fillId="0" borderId="8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8"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4" fillId="0" borderId="25" xfId="0" applyFont="1" applyBorder="1" applyAlignment="1">
      <alignment horizontal="left" vertical="center"/>
    </xf>
    <xf numFmtId="0" fontId="4" fillId="0" borderId="30" xfId="0" applyFont="1" applyBorder="1" applyAlignment="1">
      <alignment horizontal="left" vertical="center"/>
    </xf>
    <xf numFmtId="0" fontId="54" fillId="0" borderId="3" xfId="0" applyFont="1" applyBorder="1" applyAlignment="1">
      <alignment horizontal="left" vertical="top"/>
    </xf>
    <xf numFmtId="0" fontId="54" fillId="0" borderId="4" xfId="0" applyFont="1" applyBorder="1" applyAlignment="1">
      <alignment horizontal="left" vertical="top"/>
    </xf>
    <xf numFmtId="0" fontId="54" fillId="0" borderId="1" xfId="0" applyFont="1" applyBorder="1" applyAlignment="1">
      <alignment horizontal="left" vertical="top"/>
    </xf>
    <xf numFmtId="0" fontId="54" fillId="0" borderId="17" xfId="0" applyFont="1" applyBorder="1" applyAlignment="1">
      <alignment horizontal="left" vertical="top"/>
    </xf>
    <xf numFmtId="0" fontId="54" fillId="0" borderId="0" xfId="0" applyFont="1" applyAlignment="1">
      <alignment horizontal="left" vertical="top"/>
    </xf>
    <xf numFmtId="0" fontId="54" fillId="0" borderId="40" xfId="0" applyFont="1" applyBorder="1" applyAlignment="1">
      <alignment horizontal="left" vertical="top"/>
    </xf>
    <xf numFmtId="0" fontId="54" fillId="0" borderId="16" xfId="0" applyFont="1" applyBorder="1" applyAlignment="1">
      <alignment horizontal="left" vertical="top"/>
    </xf>
    <xf numFmtId="0" fontId="54" fillId="0" borderId="5" xfId="0" applyFont="1" applyBorder="1" applyAlignment="1">
      <alignment horizontal="left" vertical="top"/>
    </xf>
    <xf numFmtId="0" fontId="54" fillId="0" borderId="15" xfId="0" applyFont="1" applyBorder="1" applyAlignment="1">
      <alignment horizontal="left" vertical="top"/>
    </xf>
    <xf numFmtId="0" fontId="54" fillId="0" borderId="3" xfId="0" applyFont="1" applyBorder="1" applyAlignment="1">
      <alignment horizontal="left" vertical="center"/>
    </xf>
    <xf numFmtId="0" fontId="54" fillId="0" borderId="4" xfId="0" applyFont="1" applyBorder="1" applyAlignment="1">
      <alignment horizontal="left" vertical="center"/>
    </xf>
    <xf numFmtId="0" fontId="54" fillId="0" borderId="1" xfId="0" applyFont="1" applyBorder="1" applyAlignment="1">
      <alignment horizontal="left" vertical="center"/>
    </xf>
    <xf numFmtId="0" fontId="54" fillId="0" borderId="6" xfId="0" applyFont="1" applyBorder="1" applyAlignment="1">
      <alignment horizontal="left" vertical="center"/>
    </xf>
    <xf numFmtId="0" fontId="54" fillId="0" borderId="7" xfId="0" applyFont="1" applyBorder="1" applyAlignment="1">
      <alignment horizontal="left" vertical="center"/>
    </xf>
    <xf numFmtId="0" fontId="54" fillId="0" borderId="8" xfId="0" applyFont="1" applyBorder="1" applyAlignment="1">
      <alignment horizontal="left" vertical="center"/>
    </xf>
    <xf numFmtId="0" fontId="54" fillId="0" borderId="0" xfId="0" applyFont="1" applyAlignment="1">
      <alignment horizontal="center" vertical="center"/>
    </xf>
    <xf numFmtId="0" fontId="54" fillId="0" borderId="0" xfId="0" applyFont="1" applyAlignment="1">
      <alignment horizontal="right"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40"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113" xfId="0" applyBorder="1" applyAlignment="1">
      <alignment horizontal="left" vertical="top"/>
    </xf>
    <xf numFmtId="0" fontId="0" fillId="0" borderId="114" xfId="0" applyBorder="1" applyAlignment="1">
      <alignment horizontal="left" vertical="top"/>
    </xf>
    <xf numFmtId="0" fontId="0" fillId="0" borderId="115" xfId="0" applyBorder="1" applyAlignment="1">
      <alignment horizontal="left" vertical="top"/>
    </xf>
    <xf numFmtId="0" fontId="54" fillId="0" borderId="111" xfId="0" applyFont="1" applyBorder="1" applyAlignment="1">
      <alignment horizontal="left" vertical="center"/>
    </xf>
    <xf numFmtId="0" fontId="54" fillId="0" borderId="107" xfId="0" applyFont="1" applyBorder="1" applyAlignment="1">
      <alignment horizontal="left" vertical="center"/>
    </xf>
    <xf numFmtId="0" fontId="54" fillId="0" borderId="110" xfId="0" applyFont="1" applyBorder="1" applyAlignment="1">
      <alignment horizontal="left" vertical="center"/>
    </xf>
    <xf numFmtId="0" fontId="54" fillId="0" borderId="21" xfId="0" applyFont="1" applyBorder="1" applyAlignment="1">
      <alignment horizontal="left" vertical="center"/>
    </xf>
    <xf numFmtId="0" fontId="54" fillId="0" borderId="23" xfId="0" applyFont="1" applyBorder="1" applyAlignment="1">
      <alignment horizontal="left" vertical="center"/>
    </xf>
    <xf numFmtId="0" fontId="54" fillId="0" borderId="24" xfId="0" applyFont="1" applyBorder="1" applyAlignment="1">
      <alignment horizontal="left" vertical="center"/>
    </xf>
    <xf numFmtId="0" fontId="54" fillId="0" borderId="56" xfId="0" applyFont="1" applyBorder="1" applyAlignment="1">
      <alignment horizontal="center" vertical="top"/>
    </xf>
    <xf numFmtId="0" fontId="0" fillId="0" borderId="7" xfId="0" applyBorder="1" applyAlignment="1">
      <alignment horizontal="left" vertical="top"/>
    </xf>
    <xf numFmtId="0" fontId="54" fillId="0" borderId="16" xfId="0" applyFont="1" applyBorder="1" applyAlignment="1">
      <alignment horizontal="left" vertical="center"/>
    </xf>
    <xf numFmtId="0" fontId="54" fillId="0" borderId="5" xfId="0" applyFont="1" applyBorder="1" applyAlignment="1">
      <alignment horizontal="left" vertical="center"/>
    </xf>
    <xf numFmtId="0" fontId="54" fillId="0" borderId="15" xfId="0" applyFont="1" applyBorder="1" applyAlignment="1">
      <alignment horizontal="left" vertical="center"/>
    </xf>
    <xf numFmtId="0" fontId="54" fillId="0" borderId="3" xfId="0" applyFont="1" applyBorder="1" applyAlignment="1">
      <alignment horizontal="left" vertical="top" wrapText="1"/>
    </xf>
    <xf numFmtId="0" fontId="59" fillId="2" borderId="6" xfId="0" applyFont="1" applyFill="1" applyBorder="1" applyAlignment="1">
      <alignment horizontal="left" vertical="center"/>
    </xf>
    <xf numFmtId="0" fontId="59" fillId="2" borderId="7" xfId="0" applyFont="1" applyFill="1" applyBorder="1" applyAlignment="1">
      <alignment horizontal="left" vertical="center"/>
    </xf>
    <xf numFmtId="0" fontId="59" fillId="2" borderId="8" xfId="0" applyFont="1" applyFill="1" applyBorder="1" applyAlignment="1">
      <alignment horizontal="left" vertical="center"/>
    </xf>
    <xf numFmtId="0" fontId="59" fillId="2" borderId="3" xfId="0" applyFont="1" applyFill="1" applyBorder="1" applyAlignment="1">
      <alignment horizontal="center" vertical="center"/>
    </xf>
    <xf numFmtId="0" fontId="59" fillId="2" borderId="4" xfId="0" applyFont="1" applyFill="1" applyBorder="1" applyAlignment="1">
      <alignment horizontal="center" vertical="center"/>
    </xf>
    <xf numFmtId="0" fontId="59" fillId="2" borderId="1" xfId="0" applyFont="1" applyFill="1" applyBorder="1" applyAlignment="1">
      <alignment horizontal="center" vertical="center"/>
    </xf>
    <xf numFmtId="0" fontId="59" fillId="2" borderId="100" xfId="0" applyFont="1" applyFill="1" applyBorder="1" applyAlignment="1">
      <alignment horizontal="center" vertical="center"/>
    </xf>
    <xf numFmtId="0" fontId="59" fillId="2" borderId="101" xfId="0" applyFont="1" applyFill="1" applyBorder="1" applyAlignment="1">
      <alignment horizontal="center" vertical="center"/>
    </xf>
    <xf numFmtId="0" fontId="59" fillId="2" borderId="103" xfId="0" applyFont="1" applyFill="1" applyBorder="1" applyAlignment="1">
      <alignment horizontal="center" vertical="center"/>
    </xf>
    <xf numFmtId="0" fontId="59" fillId="2" borderId="80" xfId="0" applyFont="1" applyFill="1" applyBorder="1" applyAlignment="1">
      <alignment horizontal="center" vertical="center"/>
    </xf>
    <xf numFmtId="0" fontId="59" fillId="2" borderId="0" xfId="0" applyFont="1" applyFill="1" applyAlignment="1">
      <alignment horizontal="center" vertical="center"/>
    </xf>
    <xf numFmtId="0" fontId="59" fillId="2" borderId="5" xfId="0" applyFont="1" applyFill="1" applyBorder="1" applyAlignment="1">
      <alignment horizontal="center" vertical="center"/>
    </xf>
    <xf numFmtId="0" fontId="25"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6" xfId="0" applyBorder="1" applyAlignment="1">
      <alignment horizontal="center" vertical="center" wrapText="1"/>
    </xf>
    <xf numFmtId="0" fontId="25" fillId="0" borderId="2"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26" xfId="0" applyFont="1" applyBorder="1" applyAlignment="1">
      <alignment horizontal="center" vertical="center" wrapText="1"/>
    </xf>
    <xf numFmtId="0" fontId="25" fillId="0" borderId="26" xfId="0" applyFont="1" applyBorder="1" applyAlignment="1">
      <alignment horizontal="center" vertical="center" shrinkToFit="1"/>
    </xf>
    <xf numFmtId="0" fontId="25" fillId="0" borderId="75" xfId="0" applyFont="1" applyBorder="1" applyAlignment="1">
      <alignment horizontal="center" vertical="center"/>
    </xf>
    <xf numFmtId="0" fontId="25" fillId="0" borderId="76"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9" fillId="3" borderId="0" xfId="4" applyFill="1" applyAlignment="1">
      <alignment horizontal="left" vertical="center"/>
    </xf>
    <xf numFmtId="0" fontId="29" fillId="3" borderId="0" xfId="4" applyFill="1" applyAlignment="1">
      <alignment horizontal="left" vertical="center" wrapText="1"/>
    </xf>
    <xf numFmtId="0" fontId="29" fillId="3" borderId="2" xfId="4" applyFill="1" applyBorder="1" applyAlignment="1">
      <alignment horizontal="center" vertical="center"/>
    </xf>
    <xf numFmtId="179" fontId="40" fillId="3" borderId="6" xfId="4" applyNumberFormat="1" applyFont="1" applyFill="1" applyBorder="1" applyAlignment="1">
      <alignment horizontal="center" vertical="center"/>
    </xf>
    <xf numFmtId="179" fontId="40" fillId="3" borderId="7" xfId="4" applyNumberFormat="1" applyFont="1" applyFill="1" applyBorder="1" applyAlignment="1">
      <alignment horizontal="center" vertical="center"/>
    </xf>
    <xf numFmtId="179" fontId="40" fillId="3" borderId="8" xfId="4" applyNumberFormat="1" applyFont="1" applyFill="1" applyBorder="1" applyAlignment="1">
      <alignment horizontal="center" vertical="center"/>
    </xf>
    <xf numFmtId="0" fontId="29" fillId="3" borderId="3" xfId="4" applyFill="1" applyBorder="1" applyAlignment="1">
      <alignment horizontal="center" vertical="center" wrapText="1"/>
    </xf>
    <xf numFmtId="0" fontId="29" fillId="3" borderId="4" xfId="4" applyFill="1" applyBorder="1" applyAlignment="1">
      <alignment horizontal="center" vertical="center" wrapText="1"/>
    </xf>
    <xf numFmtId="0" fontId="29" fillId="3" borderId="1" xfId="4" applyFill="1" applyBorder="1" applyAlignment="1">
      <alignment horizontal="center" vertical="center" wrapText="1"/>
    </xf>
    <xf numFmtId="178" fontId="40" fillId="8" borderId="3" xfId="1" applyNumberFormat="1" applyFont="1" applyFill="1" applyBorder="1" applyAlignment="1">
      <alignment horizontal="center" vertical="center"/>
    </xf>
    <xf numFmtId="178" fontId="40" fillId="8" borderId="4" xfId="1" applyNumberFormat="1" applyFont="1" applyFill="1" applyBorder="1" applyAlignment="1">
      <alignment horizontal="center" vertical="center"/>
    </xf>
    <xf numFmtId="178" fontId="40" fillId="8" borderId="1" xfId="1" applyNumberFormat="1" applyFont="1" applyFill="1" applyBorder="1" applyAlignment="1">
      <alignment horizontal="center" vertical="center"/>
    </xf>
    <xf numFmtId="178" fontId="40" fillId="8" borderId="16" xfId="1" applyNumberFormat="1" applyFont="1" applyFill="1" applyBorder="1" applyAlignment="1">
      <alignment horizontal="center" vertical="center"/>
    </xf>
    <xf numFmtId="178" fontId="40" fillId="8" borderId="5" xfId="1" applyNumberFormat="1" applyFont="1" applyFill="1" applyBorder="1" applyAlignment="1">
      <alignment horizontal="center" vertical="center"/>
    </xf>
    <xf numFmtId="178" fontId="40" fillId="8" borderId="15" xfId="1" applyNumberFormat="1" applyFont="1" applyFill="1" applyBorder="1" applyAlignment="1">
      <alignment horizontal="center" vertical="center"/>
    </xf>
    <xf numFmtId="0" fontId="29" fillId="3" borderId="16" xfId="4" applyFill="1" applyBorder="1" applyAlignment="1">
      <alignment horizontal="center" vertical="center"/>
    </xf>
    <xf numFmtId="0" fontId="29" fillId="3" borderId="5" xfId="4" applyFill="1" applyBorder="1" applyAlignment="1">
      <alignment horizontal="center" vertical="center"/>
    </xf>
    <xf numFmtId="0" fontId="29" fillId="3" borderId="15" xfId="4" applyFill="1" applyBorder="1" applyAlignment="1">
      <alignment horizontal="center" vertical="center"/>
    </xf>
    <xf numFmtId="177" fontId="40" fillId="10" borderId="2" xfId="3" applyNumberFormat="1" applyFont="1" applyFill="1" applyBorder="1" applyAlignment="1">
      <alignment horizontal="center" vertical="center"/>
    </xf>
    <xf numFmtId="0" fontId="29" fillId="3" borderId="25" xfId="4" applyFill="1" applyBorder="1" applyAlignment="1">
      <alignment horizontal="center" vertical="center"/>
    </xf>
    <xf numFmtId="0" fontId="29" fillId="3" borderId="36" xfId="4" applyFill="1" applyBorder="1" applyAlignment="1">
      <alignment horizontal="center" vertical="center"/>
    </xf>
    <xf numFmtId="179" fontId="40" fillId="3" borderId="3" xfId="4" applyNumberFormat="1" applyFont="1" applyFill="1" applyBorder="1" applyAlignment="1">
      <alignment horizontal="center" vertical="center"/>
    </xf>
    <xf numFmtId="179" fontId="40" fillId="3" borderId="4" xfId="4" applyNumberFormat="1" applyFont="1" applyFill="1" applyBorder="1" applyAlignment="1">
      <alignment horizontal="center" vertical="center"/>
    </xf>
    <xf numFmtId="179" fontId="40" fillId="3" borderId="1" xfId="4" applyNumberFormat="1" applyFont="1" applyFill="1" applyBorder="1" applyAlignment="1">
      <alignment horizontal="center" vertical="center"/>
    </xf>
    <xf numFmtId="179" fontId="40" fillId="3" borderId="16" xfId="4" applyNumberFormat="1" applyFont="1" applyFill="1" applyBorder="1" applyAlignment="1">
      <alignment horizontal="center" vertical="center"/>
    </xf>
    <xf numFmtId="179" fontId="40" fillId="3" borderId="5" xfId="4" applyNumberFormat="1" applyFont="1" applyFill="1" applyBorder="1" applyAlignment="1">
      <alignment horizontal="center" vertical="center"/>
    </xf>
    <xf numFmtId="179" fontId="40" fillId="3" borderId="15" xfId="4" applyNumberFormat="1" applyFont="1" applyFill="1" applyBorder="1" applyAlignment="1">
      <alignment horizontal="center" vertical="center"/>
    </xf>
    <xf numFmtId="0" fontId="29" fillId="3" borderId="5" xfId="4" applyFill="1" applyBorder="1" applyAlignment="1">
      <alignment horizontal="left" vertical="center"/>
    </xf>
    <xf numFmtId="0" fontId="29" fillId="3" borderId="6" xfId="4" applyFill="1" applyBorder="1" applyAlignment="1">
      <alignment horizontal="center" vertical="center"/>
    </xf>
    <xf numFmtId="0" fontId="29" fillId="3" borderId="7" xfId="4" applyFill="1" applyBorder="1" applyAlignment="1">
      <alignment horizontal="center" vertical="center"/>
    </xf>
    <xf numFmtId="0" fontId="29" fillId="3" borderId="8" xfId="4" applyFill="1" applyBorder="1" applyAlignment="1">
      <alignment horizontal="center" vertical="center"/>
    </xf>
    <xf numFmtId="0" fontId="29" fillId="3" borderId="2" xfId="4" applyFill="1" applyBorder="1" applyAlignment="1">
      <alignment horizontal="center" vertical="center" wrapText="1"/>
    </xf>
    <xf numFmtId="0" fontId="55" fillId="3" borderId="2" xfId="4" applyFont="1" applyFill="1" applyBorder="1" applyAlignment="1">
      <alignment horizontal="center" vertical="top" wrapText="1"/>
    </xf>
    <xf numFmtId="0" fontId="29" fillId="3" borderId="2" xfId="4" applyFill="1" applyBorder="1" applyAlignment="1">
      <alignment horizontal="center" vertical="top" wrapText="1"/>
    </xf>
    <xf numFmtId="0" fontId="29" fillId="3" borderId="6" xfId="4" applyFill="1" applyBorder="1" applyAlignment="1">
      <alignment horizontal="center" vertical="center" wrapText="1"/>
    </xf>
    <xf numFmtId="0" fontId="29" fillId="3" borderId="7" xfId="4" applyFill="1" applyBorder="1" applyAlignment="1">
      <alignment horizontal="center" vertical="center" wrapText="1"/>
    </xf>
    <xf numFmtId="0" fontId="29" fillId="3" borderId="8" xfId="4" applyFill="1" applyBorder="1" applyAlignment="1">
      <alignment horizontal="center" vertical="center" wrapText="1"/>
    </xf>
    <xf numFmtId="0" fontId="29" fillId="0" borderId="25" xfId="4" applyBorder="1" applyAlignment="1">
      <alignment horizontal="center" vertical="center"/>
    </xf>
    <xf numFmtId="0" fontId="29" fillId="0" borderId="30" xfId="4" applyBorder="1" applyAlignment="1">
      <alignment horizontal="center" vertical="center"/>
    </xf>
    <xf numFmtId="0" fontId="29" fillId="0" borderId="36" xfId="4" applyBorder="1" applyAlignment="1">
      <alignment horizontal="center" vertical="center"/>
    </xf>
    <xf numFmtId="0" fontId="29" fillId="10" borderId="0" xfId="4" applyFill="1" applyAlignment="1">
      <alignment horizontal="center" vertical="center"/>
    </xf>
    <xf numFmtId="0" fontId="38" fillId="3" borderId="0" xfId="4" applyFont="1" applyFill="1" applyAlignment="1">
      <alignment horizontal="center" vertical="center"/>
    </xf>
    <xf numFmtId="0" fontId="29" fillId="10" borderId="5" xfId="4" applyFill="1" applyBorder="1" applyAlignment="1">
      <alignment horizontal="center" vertical="center" shrinkToFit="1"/>
    </xf>
    <xf numFmtId="0" fontId="29" fillId="10" borderId="7" xfId="4" applyFill="1" applyBorder="1" applyAlignment="1">
      <alignment horizontal="center" vertical="center" shrinkToFit="1"/>
    </xf>
    <xf numFmtId="0" fontId="30" fillId="3" borderId="0" xfId="4" applyFont="1" applyFill="1" applyAlignment="1">
      <alignment horizontal="left" vertical="center"/>
    </xf>
    <xf numFmtId="0" fontId="29" fillId="10" borderId="2" xfId="4" applyFill="1" applyBorder="1" applyAlignment="1">
      <alignment horizontal="center" vertical="center"/>
    </xf>
    <xf numFmtId="0" fontId="29" fillId="10" borderId="2" xfId="4" applyFill="1" applyBorder="1" applyAlignment="1">
      <alignment horizontal="center" vertical="center" shrinkToFi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wrapText="1"/>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36" xfId="0" applyFont="1" applyBorder="1" applyAlignment="1">
      <alignment horizontal="center" vertical="center"/>
    </xf>
    <xf numFmtId="0" fontId="4" fillId="0" borderId="0" xfId="0" applyFont="1" applyAlignment="1">
      <alignment horizontal="center" vertical="center" wrapText="1"/>
    </xf>
    <xf numFmtId="1" fontId="4" fillId="2" borderId="6"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vertical="top" wrapText="1"/>
    </xf>
    <xf numFmtId="0" fontId="4" fillId="0" borderId="1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40" xfId="0" applyFont="1" applyBorder="1" applyAlignment="1">
      <alignment horizontal="left" vertical="top"/>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40"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10"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horizontal="center" vertical="center" shrinkToFit="1"/>
    </xf>
    <xf numFmtId="0" fontId="4" fillId="0" borderId="5" xfId="0" applyFont="1" applyBorder="1" applyAlignment="1">
      <alignment horizontal="left" vertical="center" shrinkToFit="1"/>
    </xf>
    <xf numFmtId="0" fontId="11" fillId="0" borderId="7" xfId="0" applyFont="1" applyBorder="1" applyAlignment="1">
      <alignment horizontal="center" vertical="center"/>
    </xf>
    <xf numFmtId="0" fontId="10"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6" applyNumberFormat="1" applyFont="1" applyBorder="1" applyAlignment="1">
      <alignment horizontal="center" vertical="center"/>
    </xf>
    <xf numFmtId="182" fontId="4" fillId="0" borderId="7" xfId="6"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wrapText="1"/>
    </xf>
    <xf numFmtId="182" fontId="4" fillId="0" borderId="4" xfId="6" applyNumberFormat="1" applyFont="1" applyBorder="1" applyAlignment="1">
      <alignment horizontal="center" vertical="center"/>
    </xf>
    <xf numFmtId="182" fontId="4" fillId="0" borderId="5" xfId="6" applyNumberFormat="1" applyFont="1" applyBorder="1" applyAlignment="1">
      <alignment horizontal="center" vertical="center"/>
    </xf>
    <xf numFmtId="182" fontId="4" fillId="0" borderId="1" xfId="6" applyNumberFormat="1" applyFont="1" applyBorder="1" applyAlignment="1">
      <alignment horizontal="center" vertical="center"/>
    </xf>
    <xf numFmtId="182" fontId="4" fillId="0" borderId="15" xfId="6" applyNumberFormat="1" applyFont="1" applyBorder="1" applyAlignment="1">
      <alignment horizontal="center" vertical="center"/>
    </xf>
    <xf numFmtId="0" fontId="25"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7" applyFont="1" applyFill="1" applyBorder="1" applyAlignment="1">
      <alignment horizontal="center" vertical="center"/>
    </xf>
    <xf numFmtId="38" fontId="4" fillId="0" borderId="2" xfId="7" applyFont="1" applyFill="1" applyBorder="1" applyAlignment="1">
      <alignment horizontal="center" vertical="center" wrapText="1"/>
    </xf>
    <xf numFmtId="0" fontId="8" fillId="0" borderId="0" xfId="0" applyFont="1" applyAlignment="1">
      <alignment horizontal="left"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0" xfId="0" applyFont="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8" fillId="0" borderId="17" xfId="0" applyFont="1" applyBorder="1" applyAlignment="1">
      <alignment horizontal="left" vertical="center" wrapText="1"/>
    </xf>
    <xf numFmtId="0" fontId="8" fillId="0" borderId="40"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40"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1" fillId="0" borderId="0" xfId="0" applyFont="1" applyAlignment="1">
      <alignment horizontal="left" vertical="center" wrapText="1"/>
    </xf>
    <xf numFmtId="0" fontId="4" fillId="0" borderId="40"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40"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5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50" fillId="0" borderId="6" xfId="0" applyFont="1" applyBorder="1" applyAlignment="1">
      <alignment horizontal="center" vertical="center"/>
    </xf>
    <xf numFmtId="0" fontId="50" fillId="0" borderId="8"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23" fillId="3" borderId="3" xfId="0" applyFont="1" applyFill="1" applyBorder="1" applyAlignment="1">
      <alignment vertical="top" wrapText="1"/>
    </xf>
    <xf numFmtId="0" fontId="23" fillId="3" borderId="4" xfId="0" applyFont="1" applyFill="1" applyBorder="1" applyAlignment="1">
      <alignment vertical="top" wrapText="1"/>
    </xf>
    <xf numFmtId="0" fontId="23" fillId="3" borderId="1" xfId="0" applyFont="1" applyFill="1" applyBorder="1" applyAlignment="1">
      <alignment vertical="top" wrapText="1"/>
    </xf>
    <xf numFmtId="0" fontId="23" fillId="3" borderId="17" xfId="0" applyFont="1" applyFill="1" applyBorder="1" applyAlignment="1">
      <alignment vertical="top" wrapText="1"/>
    </xf>
    <xf numFmtId="0" fontId="23" fillId="3" borderId="0" xfId="0" applyFont="1" applyFill="1" applyAlignment="1">
      <alignment vertical="top" wrapText="1"/>
    </xf>
    <xf numFmtId="0" fontId="23" fillId="3" borderId="40" xfId="0" applyFont="1" applyFill="1" applyBorder="1" applyAlignment="1">
      <alignment vertical="top" wrapText="1"/>
    </xf>
    <xf numFmtId="0" fontId="23" fillId="3" borderId="49" xfId="0" applyFont="1" applyFill="1" applyBorder="1" applyAlignment="1">
      <alignment vertical="center" wrapText="1"/>
    </xf>
    <xf numFmtId="0" fontId="23" fillId="3" borderId="37" xfId="0" applyFont="1" applyFill="1" applyBorder="1" applyAlignment="1">
      <alignment vertical="center" wrapText="1"/>
    </xf>
    <xf numFmtId="0" fontId="23" fillId="3" borderId="60" xfId="0" applyFont="1" applyFill="1" applyBorder="1" applyAlignment="1">
      <alignment vertical="center" wrapText="1"/>
    </xf>
    <xf numFmtId="0" fontId="23" fillId="3" borderId="47" xfId="0" applyFont="1" applyFill="1" applyBorder="1" applyAlignment="1">
      <alignment vertical="center" wrapText="1"/>
    </xf>
    <xf numFmtId="0" fontId="23" fillId="3" borderId="0" xfId="0" applyFont="1" applyFill="1" applyAlignment="1">
      <alignment vertical="center" wrapText="1"/>
    </xf>
    <xf numFmtId="0" fontId="23" fillId="3" borderId="61" xfId="0" applyFont="1" applyFill="1" applyBorder="1" applyAlignment="1">
      <alignment vertical="center" wrapText="1"/>
    </xf>
    <xf numFmtId="0" fontId="23" fillId="3" borderId="50" xfId="0" applyFont="1" applyFill="1" applyBorder="1" applyAlignment="1">
      <alignment vertical="center" wrapText="1"/>
    </xf>
    <xf numFmtId="0" fontId="23" fillId="3" borderId="56" xfId="0" applyFont="1" applyFill="1" applyBorder="1" applyAlignment="1">
      <alignment vertical="center" wrapText="1"/>
    </xf>
    <xf numFmtId="0" fontId="23" fillId="3" borderId="62" xfId="0" applyFont="1" applyFill="1" applyBorder="1" applyAlignment="1">
      <alignment vertical="center" wrapText="1"/>
    </xf>
    <xf numFmtId="0" fontId="23" fillId="3" borderId="63" xfId="0" applyFont="1" applyFill="1" applyBorder="1" applyAlignment="1">
      <alignment vertical="center"/>
    </xf>
    <xf numFmtId="0" fontId="23" fillId="3" borderId="31" xfId="0" applyFont="1" applyFill="1" applyBorder="1" applyAlignment="1">
      <alignment vertical="center"/>
    </xf>
    <xf numFmtId="0" fontId="23" fillId="3" borderId="57" xfId="0" applyFont="1" applyFill="1" applyBorder="1" applyAlignment="1">
      <alignment vertical="center"/>
    </xf>
    <xf numFmtId="179" fontId="21" fillId="4" borderId="3" xfId="0" applyNumberFormat="1" applyFont="1" applyFill="1" applyBorder="1" applyAlignment="1">
      <alignment horizontal="right" vertical="center"/>
    </xf>
    <xf numFmtId="179" fontId="21" fillId="4" borderId="4" xfId="0" applyNumberFormat="1" applyFont="1" applyFill="1" applyBorder="1" applyAlignment="1">
      <alignment horizontal="right" vertical="center"/>
    </xf>
    <xf numFmtId="179" fontId="21" fillId="4" borderId="17" xfId="0" applyNumberFormat="1" applyFont="1" applyFill="1" applyBorder="1" applyAlignment="1">
      <alignment horizontal="right" vertical="center"/>
    </xf>
    <xf numFmtId="179" fontId="21" fillId="4" borderId="0" xfId="0" applyNumberFormat="1" applyFont="1" applyFill="1" applyAlignment="1">
      <alignment horizontal="right" vertical="center"/>
    </xf>
    <xf numFmtId="179" fontId="21" fillId="4" borderId="16" xfId="0" applyNumberFormat="1" applyFont="1" applyFill="1" applyBorder="1" applyAlignment="1">
      <alignment horizontal="right" vertical="center"/>
    </xf>
    <xf numFmtId="179" fontId="21" fillId="4" borderId="5" xfId="0" applyNumberFormat="1" applyFont="1" applyFill="1" applyBorder="1" applyAlignment="1">
      <alignment horizontal="right" vertical="center"/>
    </xf>
    <xf numFmtId="0" fontId="46" fillId="3" borderId="0" xfId="0" applyFont="1" applyFill="1" applyAlignment="1">
      <alignment vertical="center" wrapText="1"/>
    </xf>
    <xf numFmtId="0" fontId="46" fillId="3" borderId="5" xfId="0" applyFont="1" applyFill="1" applyBorder="1" applyAlignment="1">
      <alignment vertical="center" wrapText="1"/>
    </xf>
    <xf numFmtId="0" fontId="23" fillId="3" borderId="56" xfId="0" applyFont="1" applyFill="1" applyBorder="1" applyAlignment="1">
      <alignment vertical="center"/>
    </xf>
    <xf numFmtId="0" fontId="23" fillId="3" borderId="62" xfId="0" applyFont="1" applyFill="1" applyBorder="1" applyAlignment="1">
      <alignment vertical="center"/>
    </xf>
    <xf numFmtId="0" fontId="23" fillId="3" borderId="37" xfId="0" applyFont="1" applyFill="1" applyBorder="1" applyAlignment="1">
      <alignment vertical="center"/>
    </xf>
    <xf numFmtId="0" fontId="23" fillId="3" borderId="60" xfId="0" applyFont="1" applyFill="1" applyBorder="1" applyAlignment="1">
      <alignment vertical="center"/>
    </xf>
    <xf numFmtId="0" fontId="21" fillId="3" borderId="36" xfId="0" applyFont="1" applyFill="1" applyBorder="1" applyAlignment="1">
      <alignment vertical="center"/>
    </xf>
    <xf numFmtId="0" fontId="21" fillId="3" borderId="2" xfId="0" applyFont="1" applyFill="1" applyBorder="1" applyAlignment="1">
      <alignment vertical="center"/>
    </xf>
    <xf numFmtId="0" fontId="21" fillId="3" borderId="25" xfId="0" applyFont="1" applyFill="1" applyBorder="1" applyAlignment="1">
      <alignment vertical="center"/>
    </xf>
    <xf numFmtId="0" fontId="47" fillId="3" borderId="49" xfId="0" applyFont="1" applyFill="1" applyBorder="1" applyAlignment="1">
      <alignment vertical="center" wrapText="1"/>
    </xf>
    <xf numFmtId="0" fontId="47" fillId="3" borderId="37" xfId="0" applyFont="1" applyFill="1" applyBorder="1" applyAlignment="1">
      <alignment vertical="center" wrapText="1"/>
    </xf>
    <xf numFmtId="0" fontId="47" fillId="3" borderId="60" xfId="0" applyFont="1" applyFill="1" applyBorder="1" applyAlignment="1">
      <alignment vertical="center" wrapText="1"/>
    </xf>
    <xf numFmtId="0" fontId="47" fillId="3" borderId="47" xfId="0" applyFont="1" applyFill="1" applyBorder="1" applyAlignment="1">
      <alignment vertical="center" wrapText="1"/>
    </xf>
    <xf numFmtId="0" fontId="47" fillId="3" borderId="0" xfId="0" applyFont="1" applyFill="1" applyAlignment="1">
      <alignment vertical="center" wrapText="1"/>
    </xf>
    <xf numFmtId="0" fontId="47" fillId="3" borderId="61" xfId="0" applyFont="1" applyFill="1" applyBorder="1" applyAlignment="1">
      <alignment vertical="center" wrapText="1"/>
    </xf>
    <xf numFmtId="0" fontId="47" fillId="3" borderId="50" xfId="0" applyFont="1" applyFill="1" applyBorder="1" applyAlignment="1">
      <alignment vertical="center" wrapText="1"/>
    </xf>
    <xf numFmtId="0" fontId="47" fillId="3" borderId="56" xfId="0" applyFont="1" applyFill="1" applyBorder="1" applyAlignment="1">
      <alignment vertical="center" wrapText="1"/>
    </xf>
    <xf numFmtId="0" fontId="47" fillId="3" borderId="62" xfId="0" applyFont="1" applyFill="1" applyBorder="1" applyAlignment="1">
      <alignment vertical="center" wrapText="1"/>
    </xf>
    <xf numFmtId="0" fontId="21" fillId="3" borderId="49" xfId="0" applyFont="1" applyFill="1" applyBorder="1" applyAlignment="1">
      <alignment vertical="top" wrapText="1"/>
    </xf>
    <xf numFmtId="0" fontId="21" fillId="3" borderId="38" xfId="0" applyFont="1" applyFill="1" applyBorder="1" applyAlignment="1">
      <alignment vertical="top" wrapText="1"/>
    </xf>
    <xf numFmtId="0" fontId="23" fillId="3" borderId="43" xfId="0" applyFont="1" applyFill="1" applyBorder="1" applyAlignment="1">
      <alignment horizontal="left" vertical="top" shrinkToFit="1"/>
    </xf>
    <xf numFmtId="0" fontId="0" fillId="0" borderId="37" xfId="0" applyBorder="1" applyAlignment="1">
      <alignment horizontal="left" vertical="top" shrinkToFit="1"/>
    </xf>
    <xf numFmtId="0" fontId="0" fillId="0" borderId="38" xfId="0" applyBorder="1" applyAlignment="1">
      <alignment horizontal="left" vertical="top" shrinkToFit="1"/>
    </xf>
    <xf numFmtId="0" fontId="21" fillId="3" borderId="49" xfId="0" applyFont="1" applyFill="1" applyBorder="1" applyAlignment="1">
      <alignment vertical="center" wrapText="1"/>
    </xf>
    <xf numFmtId="0" fontId="0" fillId="0" borderId="38" xfId="0" applyBorder="1" applyAlignment="1">
      <alignment vertical="center" wrapText="1"/>
    </xf>
    <xf numFmtId="0" fontId="21" fillId="3" borderId="47" xfId="0" applyFont="1" applyFill="1" applyBorder="1" applyAlignment="1">
      <alignment vertical="center" wrapText="1"/>
    </xf>
    <xf numFmtId="0" fontId="0" fillId="0" borderId="40"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15" xfId="0" applyBorder="1" applyAlignment="1">
      <alignment vertical="center" wrapText="1"/>
    </xf>
    <xf numFmtId="0" fontId="23" fillId="3" borderId="2" xfId="0" applyFont="1" applyFill="1" applyBorder="1" applyAlignment="1">
      <alignment vertical="top" wrapText="1"/>
    </xf>
    <xf numFmtId="0" fontId="23" fillId="3" borderId="25" xfId="0" applyFont="1" applyFill="1" applyBorder="1" applyAlignment="1">
      <alignment vertical="top" wrapText="1"/>
    </xf>
    <xf numFmtId="0" fontId="23" fillId="3" borderId="52" xfId="0" applyFont="1" applyFill="1" applyBorder="1" applyAlignment="1">
      <alignment vertical="top" wrapText="1"/>
    </xf>
    <xf numFmtId="0" fontId="23" fillId="3" borderId="36" xfId="0" applyFont="1" applyFill="1" applyBorder="1" applyAlignment="1">
      <alignment vertical="top" wrapText="1"/>
    </xf>
    <xf numFmtId="179" fontId="21" fillId="8" borderId="3" xfId="0" applyNumberFormat="1" applyFont="1" applyFill="1" applyBorder="1" applyAlignment="1">
      <alignment horizontal="right" vertical="center"/>
    </xf>
    <xf numFmtId="179" fontId="21" fillId="8" borderId="4" xfId="0" applyNumberFormat="1" applyFont="1" applyFill="1" applyBorder="1" applyAlignment="1">
      <alignment horizontal="right" vertical="center"/>
    </xf>
    <xf numFmtId="179" fontId="21" fillId="8" borderId="17" xfId="0" applyNumberFormat="1" applyFont="1" applyFill="1" applyBorder="1" applyAlignment="1">
      <alignment horizontal="right" vertical="center"/>
    </xf>
    <xf numFmtId="179" fontId="21" fillId="8" borderId="0" xfId="0" applyNumberFormat="1" applyFont="1" applyFill="1" applyAlignment="1">
      <alignment horizontal="right" vertical="center"/>
    </xf>
    <xf numFmtId="179" fontId="21" fillId="8" borderId="16" xfId="0" applyNumberFormat="1" applyFont="1" applyFill="1" applyBorder="1" applyAlignment="1">
      <alignment horizontal="right" vertical="center"/>
    </xf>
    <xf numFmtId="179" fontId="21" fillId="8" borderId="5" xfId="0" applyNumberFormat="1" applyFont="1" applyFill="1" applyBorder="1" applyAlignment="1">
      <alignment horizontal="right" vertical="center"/>
    </xf>
    <xf numFmtId="0" fontId="21" fillId="6" borderId="2" xfId="0" applyFont="1" applyFill="1" applyBorder="1" applyAlignment="1">
      <alignment horizontal="center" vertical="center" shrinkToFit="1"/>
    </xf>
    <xf numFmtId="0" fontId="23" fillId="3" borderId="8" xfId="0" applyFont="1" applyFill="1" applyBorder="1" applyAlignment="1">
      <alignment vertical="top" wrapText="1"/>
    </xf>
    <xf numFmtId="0" fontId="21" fillId="3" borderId="7" xfId="0" applyFont="1" applyFill="1" applyBorder="1" applyAlignment="1">
      <alignment horizontal="left" vertical="center"/>
    </xf>
    <xf numFmtId="0" fontId="21" fillId="3" borderId="8" xfId="0" applyFont="1" applyFill="1" applyBorder="1" applyAlignment="1">
      <alignment horizontal="left" vertical="center"/>
    </xf>
    <xf numFmtId="0" fontId="21" fillId="3" borderId="3"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2" fillId="3" borderId="0" xfId="0" applyFont="1" applyFill="1" applyAlignment="1">
      <alignment horizontal="center" vertical="center"/>
    </xf>
    <xf numFmtId="0" fontId="44" fillId="3" borderId="3" xfId="0" applyFont="1" applyFill="1" applyBorder="1" applyAlignment="1">
      <alignment horizontal="center" vertical="center" shrinkToFit="1"/>
    </xf>
    <xf numFmtId="0" fontId="44" fillId="3" borderId="1" xfId="0" applyFont="1" applyFill="1" applyBorder="1" applyAlignment="1">
      <alignment horizontal="center" vertical="center" shrinkToFit="1"/>
    </xf>
    <xf numFmtId="0" fontId="44" fillId="3" borderId="16" xfId="0" applyFont="1" applyFill="1" applyBorder="1" applyAlignment="1">
      <alignment horizontal="center" vertical="center" shrinkToFit="1"/>
    </xf>
    <xf numFmtId="0" fontId="44" fillId="3" borderId="15" xfId="0" applyFont="1" applyFill="1" applyBorder="1" applyAlignment="1">
      <alignment horizontal="center" vertical="center" shrinkToFit="1"/>
    </xf>
    <xf numFmtId="0" fontId="45" fillId="4" borderId="3" xfId="0" applyFont="1" applyFill="1" applyBorder="1" applyAlignment="1">
      <alignment horizontal="left" vertical="center" wrapText="1"/>
    </xf>
    <xf numFmtId="0" fontId="45" fillId="4" borderId="4" xfId="0" applyFont="1" applyFill="1" applyBorder="1" applyAlignment="1">
      <alignment horizontal="left" vertical="center" wrapText="1"/>
    </xf>
    <xf numFmtId="0" fontId="45" fillId="4" borderId="1" xfId="0" applyFont="1" applyFill="1" applyBorder="1" applyAlignment="1">
      <alignment horizontal="left" vertical="center" wrapText="1"/>
    </xf>
    <xf numFmtId="0" fontId="45" fillId="4" borderId="16" xfId="0" applyFont="1" applyFill="1" applyBorder="1" applyAlignment="1">
      <alignment horizontal="left" vertical="center" wrapText="1"/>
    </xf>
    <xf numFmtId="0" fontId="45" fillId="4" borderId="5" xfId="0" applyFont="1" applyFill="1" applyBorder="1" applyAlignment="1">
      <alignment horizontal="left" vertical="center" wrapText="1"/>
    </xf>
    <xf numFmtId="0" fontId="45" fillId="4" borderId="15" xfId="0" applyFont="1" applyFill="1" applyBorder="1" applyAlignment="1">
      <alignment horizontal="left" vertical="center" wrapText="1"/>
    </xf>
    <xf numFmtId="0" fontId="44" fillId="3" borderId="3" xfId="0" applyFont="1" applyFill="1" applyBorder="1" applyAlignment="1">
      <alignment vertical="center" shrinkToFit="1"/>
    </xf>
    <xf numFmtId="0" fontId="44" fillId="3" borderId="4" xfId="0" applyFont="1" applyFill="1" applyBorder="1" applyAlignment="1">
      <alignment vertical="center" shrinkToFit="1"/>
    </xf>
    <xf numFmtId="0" fontId="44" fillId="4" borderId="4" xfId="0" applyFont="1" applyFill="1" applyBorder="1" applyAlignment="1">
      <alignment horizontal="left" vertical="center" shrinkToFit="1"/>
    </xf>
    <xf numFmtId="0" fontId="44" fillId="4" borderId="1" xfId="0" applyFont="1" applyFill="1" applyBorder="1" applyAlignment="1">
      <alignment horizontal="left" vertical="center" shrinkToFit="1"/>
    </xf>
    <xf numFmtId="0" fontId="44" fillId="3" borderId="16" xfId="0" applyFont="1" applyFill="1" applyBorder="1" applyAlignment="1">
      <alignment vertical="center" shrinkToFit="1"/>
    </xf>
    <xf numFmtId="0" fontId="44" fillId="3" borderId="5" xfId="0" applyFont="1" applyFill="1" applyBorder="1" applyAlignment="1">
      <alignment vertical="center" shrinkToFit="1"/>
    </xf>
    <xf numFmtId="0" fontId="44" fillId="4" borderId="5" xfId="0" applyFont="1" applyFill="1" applyBorder="1" applyAlignment="1">
      <alignment horizontal="left" vertical="center" shrinkToFit="1"/>
    </xf>
    <xf numFmtId="0" fontId="44" fillId="4" borderId="15" xfId="0" applyFont="1" applyFill="1" applyBorder="1" applyAlignment="1">
      <alignment horizontal="left" vertical="center" shrinkToFit="1"/>
    </xf>
    <xf numFmtId="0" fontId="21" fillId="3" borderId="58" xfId="0" applyFont="1" applyFill="1" applyBorder="1" applyAlignment="1">
      <alignment horizontal="center" vertical="center"/>
    </xf>
    <xf numFmtId="0" fontId="21" fillId="3" borderId="59" xfId="0" applyFont="1" applyFill="1" applyBorder="1" applyAlignment="1">
      <alignment horizontal="center" vertical="center"/>
    </xf>
    <xf numFmtId="0" fontId="21" fillId="6" borderId="3"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1" xfId="0" applyFont="1" applyFill="1" applyBorder="1" applyAlignment="1">
      <alignment horizontal="center" vertical="center" shrinkToFit="1"/>
    </xf>
    <xf numFmtId="0" fontId="21" fillId="6" borderId="17" xfId="0" applyFont="1" applyFill="1" applyBorder="1" applyAlignment="1">
      <alignment horizontal="center" vertical="center" shrinkToFit="1"/>
    </xf>
    <xf numFmtId="0" fontId="21" fillId="6" borderId="0" xfId="0" applyFont="1" applyFill="1" applyAlignment="1">
      <alignment horizontal="center" vertical="center" shrinkToFit="1"/>
    </xf>
    <xf numFmtId="0" fontId="21" fillId="6" borderId="40" xfId="0" applyFont="1" applyFill="1" applyBorder="1" applyAlignment="1">
      <alignment horizontal="center" vertical="center" shrinkToFit="1"/>
    </xf>
    <xf numFmtId="0" fontId="21" fillId="6" borderId="16" xfId="0" applyFont="1" applyFill="1" applyBorder="1" applyAlignment="1">
      <alignment horizontal="center" vertical="center" shrinkToFit="1"/>
    </xf>
    <xf numFmtId="0" fontId="21" fillId="6" borderId="5" xfId="0" applyFont="1" applyFill="1" applyBorder="1" applyAlignment="1">
      <alignment horizontal="center" vertical="center" shrinkToFit="1"/>
    </xf>
    <xf numFmtId="0" fontId="21" fillId="6" borderId="15" xfId="0" applyFont="1" applyFill="1" applyBorder="1" applyAlignment="1">
      <alignment horizontal="center" vertical="center" shrinkToFit="1"/>
    </xf>
    <xf numFmtId="0" fontId="21" fillId="3" borderId="2" xfId="0" applyFont="1" applyFill="1" applyBorder="1" applyAlignment="1">
      <alignment horizontal="center" vertical="center"/>
    </xf>
    <xf numFmtId="0" fontId="21" fillId="6" borderId="16" xfId="0" applyFont="1" applyFill="1" applyBorder="1" applyAlignment="1">
      <alignment horizontal="left" vertical="center" shrinkToFit="1"/>
    </xf>
    <xf numFmtId="0" fontId="21" fillId="6" borderId="15" xfId="0" applyFont="1" applyFill="1" applyBorder="1" applyAlignment="1">
      <alignment horizontal="left" vertical="center" shrinkToFit="1"/>
    </xf>
    <xf numFmtId="0" fontId="21" fillId="3" borderId="1" xfId="0" applyFont="1" applyFill="1" applyBorder="1" applyAlignment="1">
      <alignment vertical="center"/>
    </xf>
    <xf numFmtId="0" fontId="21" fillId="3" borderId="40" xfId="0" applyFont="1" applyFill="1" applyBorder="1" applyAlignment="1">
      <alignment vertical="center"/>
    </xf>
    <xf numFmtId="0" fontId="21" fillId="3" borderId="15" xfId="0" applyFont="1" applyFill="1" applyBorder="1" applyAlignment="1">
      <alignment vertical="center"/>
    </xf>
    <xf numFmtId="0" fontId="43" fillId="3" borderId="16" xfId="0" applyFont="1" applyFill="1" applyBorder="1" applyAlignment="1">
      <alignment horizontal="right" vertical="top" wrapText="1"/>
    </xf>
    <xf numFmtId="0" fontId="43" fillId="3" borderId="5" xfId="0" applyFont="1" applyFill="1" applyBorder="1" applyAlignment="1">
      <alignment horizontal="right" vertical="top" wrapText="1"/>
    </xf>
    <xf numFmtId="179" fontId="21" fillId="3" borderId="17" xfId="0" applyNumberFormat="1" applyFont="1" applyFill="1" applyBorder="1" applyAlignment="1">
      <alignment horizontal="right" vertical="center"/>
    </xf>
    <xf numFmtId="179" fontId="21" fillId="3" borderId="0" xfId="0" applyNumberFormat="1" applyFont="1" applyFill="1" applyAlignment="1">
      <alignment horizontal="right" vertical="center"/>
    </xf>
    <xf numFmtId="0" fontId="21" fillId="3" borderId="4" xfId="0" applyFont="1" applyFill="1" applyBorder="1" applyAlignment="1">
      <alignment vertical="center"/>
    </xf>
    <xf numFmtId="0" fontId="21" fillId="3" borderId="0" xfId="0" applyFont="1" applyFill="1" applyAlignment="1">
      <alignment vertical="center"/>
    </xf>
    <xf numFmtId="0" fontId="21" fillId="3" borderId="5" xfId="0" applyFont="1" applyFill="1" applyBorder="1" applyAlignment="1">
      <alignment vertical="center"/>
    </xf>
    <xf numFmtId="0" fontId="43" fillId="3" borderId="16" xfId="0" applyFont="1" applyFill="1" applyBorder="1" applyAlignment="1">
      <alignment horizontal="right" vertical="top" shrinkToFit="1"/>
    </xf>
    <xf numFmtId="0" fontId="23" fillId="3" borderId="5" xfId="0" applyFont="1" applyFill="1" applyBorder="1" applyAlignment="1">
      <alignment horizontal="right" vertical="top" shrinkToFit="1"/>
    </xf>
    <xf numFmtId="0" fontId="23" fillId="3" borderId="15" xfId="0" applyFont="1" applyFill="1" applyBorder="1" applyAlignment="1">
      <alignment horizontal="right" vertical="top" shrinkToFit="1"/>
    </xf>
    <xf numFmtId="179" fontId="21" fillId="3" borderId="17" xfId="0" applyNumberFormat="1" applyFont="1" applyFill="1" applyBorder="1" applyAlignment="1">
      <alignment horizontal="center" vertical="center"/>
    </xf>
    <xf numFmtId="179" fontId="21" fillId="3" borderId="0" xfId="0" applyNumberFormat="1" applyFont="1" applyFill="1" applyAlignment="1">
      <alignment horizontal="center" vertical="center"/>
    </xf>
    <xf numFmtId="0" fontId="43" fillId="3" borderId="17" xfId="0" applyFont="1" applyFill="1" applyBorder="1" applyAlignment="1">
      <alignment horizontal="right" vertical="top" wrapText="1"/>
    </xf>
    <xf numFmtId="0" fontId="43" fillId="3" borderId="0" xfId="0" applyFont="1" applyFill="1" applyAlignment="1">
      <alignment horizontal="right" vertical="top" wrapText="1"/>
    </xf>
    <xf numFmtId="0" fontId="43" fillId="3" borderId="40" xfId="0" applyFont="1" applyFill="1" applyBorder="1" applyAlignment="1">
      <alignment horizontal="right" vertical="top" wrapText="1"/>
    </xf>
    <xf numFmtId="0" fontId="43" fillId="3" borderId="17" xfId="0" applyFont="1" applyFill="1" applyBorder="1" applyAlignment="1">
      <alignment horizontal="right" vertical="top" shrinkToFit="1"/>
    </xf>
    <xf numFmtId="0" fontId="23" fillId="3" borderId="0" xfId="0" applyFont="1" applyFill="1" applyAlignment="1">
      <alignment horizontal="right" vertical="top" shrinkToFit="1"/>
    </xf>
    <xf numFmtId="0" fontId="23" fillId="3" borderId="40" xfId="0" applyFont="1" applyFill="1" applyBorder="1" applyAlignment="1">
      <alignment horizontal="right" vertical="top" shrinkToFit="1"/>
    </xf>
    <xf numFmtId="0" fontId="23" fillId="3" borderId="43" xfId="0" applyFont="1" applyFill="1" applyBorder="1" applyAlignment="1">
      <alignment vertical="top" wrapText="1"/>
    </xf>
    <xf numFmtId="0" fontId="23" fillId="3" borderId="37" xfId="0" applyFont="1" applyFill="1" applyBorder="1" applyAlignment="1">
      <alignment vertical="top" wrapText="1"/>
    </xf>
    <xf numFmtId="0" fontId="23" fillId="3" borderId="38" xfId="0" applyFont="1" applyFill="1" applyBorder="1" applyAlignment="1">
      <alignment vertical="top" wrapText="1"/>
    </xf>
    <xf numFmtId="0" fontId="21" fillId="4" borderId="17" xfId="0" applyFont="1" applyFill="1" applyBorder="1" applyAlignment="1">
      <alignment horizontal="right" vertical="center"/>
    </xf>
    <xf numFmtId="0" fontId="43" fillId="8" borderId="33" xfId="0" applyFont="1" applyFill="1" applyBorder="1" applyAlignment="1">
      <alignment horizontal="center" vertical="center" wrapText="1"/>
    </xf>
    <xf numFmtId="0" fontId="43" fillId="8" borderId="52" xfId="0" applyFont="1" applyFill="1" applyBorder="1" applyAlignment="1">
      <alignment horizontal="center" vertical="center" wrapText="1"/>
    </xf>
    <xf numFmtId="0" fontId="23" fillId="8" borderId="33" xfId="0" applyFont="1" applyFill="1" applyBorder="1" applyAlignment="1">
      <alignment horizontal="center" vertical="center"/>
    </xf>
    <xf numFmtId="0" fontId="23" fillId="3" borderId="34" xfId="0" applyFont="1" applyFill="1" applyBorder="1" applyAlignment="1">
      <alignment vertical="top" wrapText="1"/>
    </xf>
    <xf numFmtId="0" fontId="23" fillId="3" borderId="31" xfId="0" applyFont="1" applyFill="1" applyBorder="1" applyAlignment="1">
      <alignment vertical="top" wrapText="1"/>
    </xf>
    <xf numFmtId="0" fontId="23" fillId="3" borderId="32" xfId="0" applyFont="1" applyFill="1" applyBorder="1" applyAlignment="1">
      <alignment vertical="top" wrapText="1"/>
    </xf>
    <xf numFmtId="0" fontId="21" fillId="8" borderId="33" xfId="0" applyFont="1" applyFill="1" applyBorder="1" applyAlignment="1">
      <alignment horizontal="center" vertical="center" wrapText="1"/>
    </xf>
    <xf numFmtId="0" fontId="23" fillId="8" borderId="34" xfId="0" applyFont="1" applyFill="1" applyBorder="1" applyAlignment="1">
      <alignment horizontal="center" vertical="center"/>
    </xf>
    <xf numFmtId="0" fontId="23" fillId="8" borderId="41" xfId="0" applyFont="1" applyFill="1" applyBorder="1" applyAlignment="1">
      <alignment horizontal="center" vertical="center"/>
    </xf>
    <xf numFmtId="0" fontId="23" fillId="8" borderId="51" xfId="0" applyFont="1" applyFill="1" applyBorder="1" applyAlignment="1">
      <alignment horizontal="center" vertical="center"/>
    </xf>
    <xf numFmtId="0" fontId="23" fillId="3" borderId="29" xfId="0" applyFont="1" applyFill="1" applyBorder="1" applyAlignment="1">
      <alignment vertical="top" wrapText="1"/>
    </xf>
    <xf numFmtId="0" fontId="23" fillId="3" borderId="27" xfId="0" applyFont="1" applyFill="1" applyBorder="1" applyAlignment="1">
      <alignment vertical="top" wrapText="1"/>
    </xf>
    <xf numFmtId="0" fontId="23" fillId="3" borderId="28" xfId="0" applyFont="1" applyFill="1" applyBorder="1" applyAlignment="1">
      <alignment vertical="top" wrapText="1"/>
    </xf>
    <xf numFmtId="0" fontId="21" fillId="8" borderId="51" xfId="0" applyFont="1" applyFill="1" applyBorder="1" applyAlignment="1">
      <alignment horizontal="center" vertical="center" wrapText="1"/>
    </xf>
    <xf numFmtId="0" fontId="21" fillId="4" borderId="17" xfId="0" applyFont="1" applyFill="1" applyBorder="1" applyAlignment="1">
      <alignment vertical="center"/>
    </xf>
    <xf numFmtId="0" fontId="21" fillId="4" borderId="0" xfId="0" applyFont="1" applyFill="1" applyAlignment="1">
      <alignment vertical="center"/>
    </xf>
    <xf numFmtId="0" fontId="23" fillId="3" borderId="41" xfId="0" applyFont="1" applyFill="1" applyBorder="1" applyAlignment="1">
      <alignment vertical="top" wrapText="1"/>
    </xf>
    <xf numFmtId="0" fontId="23" fillId="3" borderId="35" xfId="0" applyFont="1" applyFill="1" applyBorder="1" applyAlignment="1">
      <alignment vertical="top" wrapText="1"/>
    </xf>
    <xf numFmtId="0" fontId="23" fillId="3" borderId="55" xfId="0" applyFont="1" applyFill="1" applyBorder="1" applyAlignment="1">
      <alignment vertical="top"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3" borderId="17"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40" xfId="0" applyFont="1" applyFill="1" applyBorder="1" applyAlignment="1">
      <alignment horizontal="left" vertical="top" wrapText="1"/>
    </xf>
    <xf numFmtId="179" fontId="21" fillId="4" borderId="43" xfId="0" applyNumberFormat="1" applyFont="1" applyFill="1" applyBorder="1" applyAlignment="1">
      <alignment horizontal="right" vertical="center"/>
    </xf>
    <xf numFmtId="179" fontId="21" fillId="4" borderId="37" xfId="0" applyNumberFormat="1" applyFont="1" applyFill="1" applyBorder="1" applyAlignment="1">
      <alignment horizontal="right" vertical="center"/>
    </xf>
    <xf numFmtId="0" fontId="21" fillId="3" borderId="38" xfId="0" applyFont="1" applyFill="1" applyBorder="1" applyAlignment="1">
      <alignment vertical="center"/>
    </xf>
    <xf numFmtId="179" fontId="21" fillId="3" borderId="4" xfId="0" applyNumberFormat="1" applyFont="1" applyFill="1" applyBorder="1" applyAlignment="1">
      <alignment horizontal="right" vertical="center"/>
    </xf>
    <xf numFmtId="179" fontId="21" fillId="3" borderId="5" xfId="0" applyNumberFormat="1" applyFont="1" applyFill="1" applyBorder="1" applyAlignment="1">
      <alignment horizontal="right" vertical="center"/>
    </xf>
    <xf numFmtId="0" fontId="21" fillId="3" borderId="3" xfId="0" applyFont="1" applyFill="1" applyBorder="1" applyAlignment="1">
      <alignment vertical="center"/>
    </xf>
    <xf numFmtId="0" fontId="21" fillId="8" borderId="33" xfId="0" applyFont="1" applyFill="1" applyBorder="1" applyAlignment="1">
      <alignment horizontal="center" vertical="center"/>
    </xf>
    <xf numFmtId="0" fontId="21" fillId="8" borderId="52" xfId="0" applyFont="1" applyFill="1" applyBorder="1" applyAlignment="1">
      <alignment horizontal="center" vertical="center"/>
    </xf>
    <xf numFmtId="0" fontId="21" fillId="4" borderId="3" xfId="0" applyFont="1" applyFill="1" applyBorder="1" applyAlignment="1">
      <alignment vertical="center"/>
    </xf>
    <xf numFmtId="0" fontId="21" fillId="4" borderId="4" xfId="0" applyFont="1" applyFill="1" applyBorder="1" applyAlignment="1">
      <alignment vertical="center"/>
    </xf>
    <xf numFmtId="0" fontId="14" fillId="3" borderId="0" xfId="0" applyFont="1" applyFill="1" applyAlignment="1">
      <alignment horizontal="left" vertical="top" wrapText="1"/>
    </xf>
    <xf numFmtId="0" fontId="14" fillId="4" borderId="7" xfId="5" applyFont="1" applyFill="1" applyBorder="1" applyAlignment="1">
      <alignment horizontal="center" vertical="center" shrinkToFit="1"/>
    </xf>
    <xf numFmtId="0" fontId="14" fillId="3" borderId="0" xfId="5" applyFont="1" applyFill="1" applyAlignment="1">
      <alignment horizontal="left" vertical="center" wrapText="1"/>
    </xf>
    <xf numFmtId="0" fontId="14" fillId="3" borderId="0" xfId="0" applyFont="1" applyFill="1" applyAlignment="1">
      <alignment horizontal="center" vertical="center"/>
    </xf>
    <xf numFmtId="0" fontId="14" fillId="3" borderId="6" xfId="5" applyFont="1" applyFill="1" applyBorder="1" applyAlignment="1">
      <alignment horizontal="distributed" vertical="center"/>
    </xf>
    <xf numFmtId="0" fontId="14" fillId="3" borderId="7" xfId="5" applyFont="1" applyFill="1" applyBorder="1" applyAlignment="1">
      <alignment horizontal="distributed" vertical="center"/>
    </xf>
    <xf numFmtId="0" fontId="14" fillId="4" borderId="6" xfId="5" applyFont="1" applyFill="1" applyBorder="1" applyAlignment="1">
      <alignment horizontal="left" vertical="center" indent="1"/>
    </xf>
    <xf numFmtId="0" fontId="14" fillId="4" borderId="7" xfId="0" applyFont="1" applyFill="1" applyBorder="1" applyAlignment="1">
      <alignment horizontal="left" vertical="center" indent="1"/>
    </xf>
    <xf numFmtId="0" fontId="14" fillId="4" borderId="8" xfId="0" applyFont="1" applyFill="1" applyBorder="1" applyAlignment="1">
      <alignment horizontal="left" vertical="center" indent="1"/>
    </xf>
    <xf numFmtId="0" fontId="14" fillId="3" borderId="16" xfId="5" applyFont="1" applyFill="1" applyBorder="1" applyAlignment="1">
      <alignment horizontal="distributed" vertical="center"/>
    </xf>
    <xf numFmtId="0" fontId="14" fillId="3" borderId="5" xfId="5" applyFont="1" applyFill="1" applyBorder="1" applyAlignment="1">
      <alignment horizontal="distributed" vertical="center"/>
    </xf>
    <xf numFmtId="0" fontId="13" fillId="3" borderId="0" xfId="0" applyFont="1" applyFill="1" applyAlignment="1">
      <alignment horizontal="center" vertical="center"/>
    </xf>
    <xf numFmtId="0" fontId="13" fillId="3" borderId="0" xfId="5" applyFont="1" applyFill="1" applyAlignment="1">
      <alignment horizontal="center" vertical="center"/>
    </xf>
    <xf numFmtId="0" fontId="14" fillId="3" borderId="0" xfId="5" applyFont="1" applyFill="1" applyAlignment="1">
      <alignment horizontal="right" vertical="center"/>
    </xf>
    <xf numFmtId="0" fontId="14" fillId="3" borderId="0" xfId="0" applyFont="1" applyFill="1" applyAlignment="1">
      <alignment horizontal="right" vertical="center"/>
    </xf>
    <xf numFmtId="0" fontId="14" fillId="3" borderId="40" xfId="0" applyFont="1" applyFill="1" applyBorder="1" applyAlignment="1">
      <alignment horizontal="right" vertical="center"/>
    </xf>
    <xf numFmtId="38" fontId="14" fillId="4" borderId="6" xfId="2" applyFont="1" applyFill="1" applyBorder="1" applyAlignment="1">
      <alignment horizontal="center" vertical="center"/>
    </xf>
    <xf numFmtId="38" fontId="14" fillId="4" borderId="7" xfId="2" applyFont="1" applyFill="1" applyBorder="1" applyAlignment="1">
      <alignment horizontal="center" vertical="center"/>
    </xf>
    <xf numFmtId="38" fontId="14" fillId="4" borderId="8" xfId="2" applyFont="1" applyFill="1" applyBorder="1" applyAlignment="1">
      <alignment horizontal="center" vertical="center"/>
    </xf>
    <xf numFmtId="0" fontId="14" fillId="0" borderId="6" xfId="5" applyFont="1" applyBorder="1" applyAlignment="1">
      <alignment horizontal="center" vertical="center" shrinkToFit="1"/>
    </xf>
    <xf numFmtId="0" fontId="14" fillId="0" borderId="7" xfId="5" applyFont="1" applyBorder="1" applyAlignment="1">
      <alignment horizontal="center" vertical="center" shrinkToFit="1"/>
    </xf>
    <xf numFmtId="0" fontId="14" fillId="3" borderId="66" xfId="5" applyFont="1" applyFill="1" applyBorder="1" applyAlignment="1">
      <alignment horizontal="right" vertical="center"/>
    </xf>
    <xf numFmtId="0" fontId="14" fillId="3" borderId="2" xfId="5" applyFont="1" applyFill="1" applyBorder="1" applyAlignment="1">
      <alignment horizontal="right" vertical="center"/>
    </xf>
    <xf numFmtId="0" fontId="14" fillId="3" borderId="2" xfId="2" applyNumberFormat="1" applyFont="1" applyFill="1" applyBorder="1" applyAlignment="1">
      <alignment horizontal="center" vertical="center"/>
    </xf>
    <xf numFmtId="0" fontId="14" fillId="3" borderId="40" xfId="5" applyFont="1" applyFill="1" applyBorder="1" applyAlignment="1">
      <alignment horizontal="right"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180" fontId="14" fillId="8" borderId="67" xfId="0" applyNumberFormat="1" applyFont="1" applyFill="1" applyBorder="1" applyAlignment="1">
      <alignment horizontal="center" vertical="center"/>
    </xf>
    <xf numFmtId="180" fontId="14" fillId="8" borderId="68" xfId="0" applyNumberFormat="1" applyFont="1" applyFill="1" applyBorder="1" applyAlignment="1">
      <alignment horizontal="center" vertical="center"/>
    </xf>
    <xf numFmtId="180" fontId="14" fillId="8" borderId="69" xfId="0" applyNumberFormat="1" applyFont="1" applyFill="1" applyBorder="1" applyAlignment="1">
      <alignment horizontal="center" vertical="center"/>
    </xf>
    <xf numFmtId="0" fontId="14" fillId="3" borderId="74" xfId="5" applyFont="1" applyFill="1" applyBorder="1" applyAlignment="1">
      <alignment horizontal="center" vertical="center"/>
    </xf>
    <xf numFmtId="0" fontId="14" fillId="3" borderId="64" xfId="5" applyFont="1" applyFill="1" applyBorder="1" applyAlignment="1">
      <alignment horizontal="center" vertical="center"/>
    </xf>
    <xf numFmtId="0" fontId="14" fillId="4" borderId="6" xfId="5" applyFont="1" applyFill="1" applyBorder="1" applyAlignment="1">
      <alignment horizontal="center" vertical="center" shrinkToFit="1"/>
    </xf>
    <xf numFmtId="0" fontId="14" fillId="3" borderId="7" xfId="5" applyFont="1" applyFill="1" applyBorder="1" applyAlignment="1">
      <alignment horizontal="center" vertical="center" shrinkToFit="1"/>
    </xf>
    <xf numFmtId="0" fontId="14" fillId="3" borderId="0" xfId="5" applyFont="1" applyFill="1" applyAlignment="1">
      <alignment vertical="top"/>
    </xf>
    <xf numFmtId="0" fontId="14" fillId="3" borderId="0" xfId="5" applyFont="1" applyFill="1" applyAlignment="1">
      <alignment horizontal="left" vertical="top" wrapText="1"/>
    </xf>
    <xf numFmtId="0" fontId="14" fillId="8" borderId="68" xfId="0" applyFont="1" applyFill="1" applyBorder="1" applyAlignment="1">
      <alignment horizontal="center" vertical="center"/>
    </xf>
    <xf numFmtId="0" fontId="14" fillId="8" borderId="69" xfId="0" applyFont="1" applyFill="1" applyBorder="1" applyAlignment="1">
      <alignment horizontal="center" vertical="center"/>
    </xf>
    <xf numFmtId="0" fontId="14" fillId="8" borderId="67" xfId="5" applyFont="1" applyFill="1" applyBorder="1" applyAlignment="1">
      <alignment horizontal="center" vertical="center"/>
    </xf>
    <xf numFmtId="0" fontId="14" fillId="8" borderId="68" xfId="5" applyFont="1" applyFill="1" applyBorder="1" applyAlignment="1">
      <alignment horizontal="center" vertical="center"/>
    </xf>
    <xf numFmtId="0" fontId="14" fillId="8" borderId="69" xfId="5" applyFont="1" applyFill="1" applyBorder="1" applyAlignment="1">
      <alignment horizontal="center" vertical="center"/>
    </xf>
    <xf numFmtId="0" fontId="14" fillId="4" borderId="67" xfId="5" applyFont="1" applyFill="1" applyBorder="1" applyAlignment="1">
      <alignment horizontal="center" vertical="center"/>
    </xf>
    <xf numFmtId="0" fontId="14" fillId="4" borderId="68" xfId="5" applyFont="1" applyFill="1" applyBorder="1" applyAlignment="1">
      <alignment horizontal="center" vertical="center"/>
    </xf>
    <xf numFmtId="0" fontId="14" fillId="4" borderId="69" xfId="5" applyFont="1" applyFill="1" applyBorder="1" applyAlignment="1">
      <alignment horizontal="center" vertical="center"/>
    </xf>
    <xf numFmtId="0" fontId="14" fillId="3" borderId="2" xfId="0" applyFont="1" applyFill="1" applyBorder="1" applyAlignment="1">
      <alignment horizontal="center" vertical="center"/>
    </xf>
    <xf numFmtId="0" fontId="14" fillId="3" borderId="70" xfId="5" applyFont="1" applyFill="1" applyBorder="1" applyAlignment="1">
      <alignment horizontal="right" vertical="center"/>
    </xf>
    <xf numFmtId="0" fontId="14" fillId="3" borderId="71" xfId="5" applyFont="1" applyFill="1" applyBorder="1" applyAlignment="1">
      <alignment horizontal="right" vertical="center"/>
    </xf>
    <xf numFmtId="0" fontId="14" fillId="3" borderId="7" xfId="5" applyFont="1" applyFill="1" applyBorder="1" applyAlignment="1">
      <alignment horizontal="left" vertical="center" wrapText="1"/>
    </xf>
    <xf numFmtId="0" fontId="14" fillId="3" borderId="8" xfId="5" applyFont="1" applyFill="1" applyBorder="1" applyAlignment="1">
      <alignment horizontal="left" vertical="center" wrapText="1"/>
    </xf>
    <xf numFmtId="0" fontId="14" fillId="3" borderId="0" xfId="5" applyFont="1" applyFill="1" applyAlignment="1">
      <alignment vertical="top" wrapText="1"/>
    </xf>
    <xf numFmtId="0" fontId="14" fillId="3" borderId="0" xfId="2" applyNumberFormat="1" applyFont="1" applyFill="1" applyAlignment="1">
      <alignment vertical="center"/>
    </xf>
    <xf numFmtId="0" fontId="14" fillId="3" borderId="0" xfId="2" applyNumberFormat="1" applyFont="1" applyFill="1" applyBorder="1" applyAlignment="1">
      <alignment horizontal="left" vertical="center"/>
    </xf>
    <xf numFmtId="0" fontId="33" fillId="3" borderId="0" xfId="5" applyFont="1" applyFill="1" applyAlignment="1">
      <alignment horizontal="left" vertical="center" shrinkToFit="1"/>
    </xf>
    <xf numFmtId="0" fontId="14" fillId="4" borderId="58" xfId="0" applyFont="1" applyFill="1" applyBorder="1" applyAlignment="1">
      <alignment horizontal="center" vertical="center"/>
    </xf>
    <xf numFmtId="0" fontId="14" fillId="4" borderId="45" xfId="0" applyFont="1" applyFill="1" applyBorder="1" applyAlignment="1">
      <alignment horizontal="center" vertical="center"/>
    </xf>
    <xf numFmtId="0" fontId="14" fillId="3" borderId="64" xfId="2" applyNumberFormat="1" applyFont="1" applyFill="1" applyBorder="1" applyAlignment="1">
      <alignment horizontal="center" vertical="center"/>
    </xf>
    <xf numFmtId="0" fontId="14" fillId="3" borderId="65" xfId="2" applyNumberFormat="1" applyFont="1" applyFill="1" applyBorder="1" applyAlignment="1">
      <alignment horizontal="center" vertical="center"/>
    </xf>
    <xf numFmtId="0" fontId="14" fillId="3" borderId="66" xfId="5" applyFont="1" applyFill="1" applyBorder="1" applyAlignment="1">
      <alignment horizontal="center" vertical="center" shrinkToFit="1"/>
    </xf>
    <xf numFmtId="0" fontId="14" fillId="3" borderId="2" xfId="5" applyFont="1" applyFill="1" applyBorder="1" applyAlignment="1">
      <alignment horizontal="center" vertical="center" shrinkToFit="1"/>
    </xf>
    <xf numFmtId="0" fontId="14" fillId="3" borderId="71" xfId="2" applyNumberFormat="1" applyFont="1" applyFill="1" applyBorder="1" applyAlignment="1">
      <alignment horizontal="center" vertical="center" shrinkToFit="1"/>
    </xf>
    <xf numFmtId="0" fontId="14" fillId="3" borderId="72" xfId="2" applyNumberFormat="1" applyFont="1" applyFill="1" applyBorder="1" applyAlignment="1">
      <alignment horizontal="center" vertical="center"/>
    </xf>
    <xf numFmtId="0" fontId="14" fillId="3" borderId="71" xfId="2" applyNumberFormat="1" applyFont="1" applyFill="1" applyBorder="1" applyAlignment="1">
      <alignment horizontal="center" vertical="center"/>
    </xf>
    <xf numFmtId="0" fontId="14" fillId="3" borderId="73" xfId="2" applyNumberFormat="1" applyFont="1" applyFill="1" applyBorder="1" applyAlignment="1">
      <alignment horizontal="center" vertical="center"/>
    </xf>
    <xf numFmtId="0" fontId="71" fillId="7" borderId="25" xfId="8" applyFont="1" applyFill="1" applyBorder="1" applyAlignment="1">
      <alignment horizontal="center" vertical="center" wrapText="1"/>
    </xf>
    <xf numFmtId="0" fontId="71" fillId="7" borderId="30" xfId="8" applyFont="1" applyFill="1" applyBorder="1" applyAlignment="1">
      <alignment horizontal="center" vertical="center" wrapText="1"/>
    </xf>
    <xf numFmtId="0" fontId="71" fillId="7" borderId="36" xfId="8" applyFont="1" applyFill="1" applyBorder="1" applyAlignment="1">
      <alignment horizontal="center" vertical="center" wrapText="1"/>
    </xf>
    <xf numFmtId="0" fontId="71" fillId="7" borderId="3" xfId="8" applyFont="1" applyFill="1" applyBorder="1" applyAlignment="1">
      <alignment horizontal="center" vertical="center" wrapText="1"/>
    </xf>
    <xf numFmtId="0" fontId="71" fillId="7" borderId="4" xfId="8" applyFont="1" applyFill="1" applyBorder="1" applyAlignment="1">
      <alignment horizontal="center" vertical="center" wrapText="1"/>
    </xf>
    <xf numFmtId="0" fontId="71" fillId="7" borderId="1" xfId="8" applyFont="1" applyFill="1" applyBorder="1" applyAlignment="1">
      <alignment horizontal="center" vertical="center" wrapText="1"/>
    </xf>
    <xf numFmtId="0" fontId="71" fillId="7" borderId="17" xfId="8" applyFont="1" applyFill="1" applyBorder="1" applyAlignment="1">
      <alignment horizontal="center" vertical="center" wrapText="1"/>
    </xf>
    <xf numFmtId="0" fontId="71" fillId="7" borderId="0" xfId="8" applyFont="1" applyFill="1" applyAlignment="1">
      <alignment horizontal="center" vertical="center" wrapText="1"/>
    </xf>
    <xf numFmtId="0" fontId="71" fillId="7" borderId="40" xfId="8" applyFont="1" applyFill="1" applyBorder="1" applyAlignment="1">
      <alignment horizontal="center" vertical="center" wrapText="1"/>
    </xf>
    <xf numFmtId="0" fontId="61" fillId="3" borderId="40" xfId="8" applyFont="1" applyFill="1" applyBorder="1" applyAlignment="1">
      <alignment horizontal="right" vertical="center" shrinkToFit="1"/>
    </xf>
    <xf numFmtId="0" fontId="14" fillId="5" borderId="25" xfId="8" applyFont="1" applyFill="1" applyBorder="1" applyAlignment="1">
      <alignment horizontal="left" vertical="center" shrinkToFit="1"/>
    </xf>
    <xf numFmtId="0" fontId="14" fillId="5" borderId="36" xfId="8" applyFont="1" applyFill="1" applyBorder="1" applyAlignment="1">
      <alignment horizontal="left" vertical="center" shrinkToFit="1"/>
    </xf>
    <xf numFmtId="0" fontId="14" fillId="5" borderId="25" xfId="8" applyFont="1" applyFill="1" applyBorder="1" applyAlignment="1">
      <alignment horizontal="center" vertical="center" shrinkToFit="1"/>
    </xf>
    <xf numFmtId="0" fontId="14" fillId="5" borderId="36" xfId="8" applyFont="1" applyFill="1" applyBorder="1" applyAlignment="1">
      <alignment horizontal="center" vertical="center" shrinkToFit="1"/>
    </xf>
    <xf numFmtId="0" fontId="61" fillId="4" borderId="25" xfId="8" applyFont="1" applyFill="1" applyBorder="1" applyAlignment="1">
      <alignment vertical="center" shrinkToFit="1"/>
    </xf>
    <xf numFmtId="0" fontId="61" fillId="4" borderId="36" xfId="8" applyFont="1" applyFill="1" applyBorder="1" applyAlignment="1">
      <alignment vertical="center" shrinkToFit="1"/>
    </xf>
    <xf numFmtId="0" fontId="16" fillId="3" borderId="0" xfId="8" applyFont="1" applyFill="1" applyAlignment="1">
      <alignment horizontal="right" vertical="center"/>
    </xf>
    <xf numFmtId="0" fontId="64" fillId="4" borderId="0" xfId="8" applyFont="1" applyFill="1" applyAlignment="1">
      <alignment horizontal="right" vertical="center"/>
    </xf>
    <xf numFmtId="0" fontId="64" fillId="3" borderId="0" xfId="8" applyFont="1" applyFill="1">
      <alignment vertical="center"/>
    </xf>
    <xf numFmtId="0" fontId="69" fillId="8" borderId="49" xfId="8" applyFont="1" applyFill="1" applyBorder="1" applyAlignment="1">
      <alignment vertical="center" wrapText="1"/>
    </xf>
    <xf numFmtId="0" fontId="69" fillId="8" borderId="37" xfId="8" applyFont="1" applyFill="1" applyBorder="1" applyAlignment="1">
      <alignment vertical="center" wrapText="1"/>
    </xf>
    <xf numFmtId="0" fontId="69" fillId="8" borderId="60" xfId="8" applyFont="1" applyFill="1" applyBorder="1" applyAlignment="1">
      <alignment vertical="center" wrapText="1"/>
    </xf>
    <xf numFmtId="0" fontId="69" fillId="8" borderId="50" xfId="8" applyFont="1" applyFill="1" applyBorder="1" applyAlignment="1">
      <alignment vertical="center" wrapText="1"/>
    </xf>
    <xf numFmtId="0" fontId="69" fillId="8" borderId="56" xfId="8" applyFont="1" applyFill="1" applyBorder="1" applyAlignment="1">
      <alignment vertical="center" wrapText="1"/>
    </xf>
    <xf numFmtId="0" fontId="69" fillId="8" borderId="62" xfId="8" applyFont="1" applyFill="1" applyBorder="1" applyAlignment="1">
      <alignment vertical="center" wrapText="1"/>
    </xf>
    <xf numFmtId="0" fontId="72" fillId="7" borderId="3" xfId="8" applyFont="1" applyFill="1" applyBorder="1" applyAlignment="1">
      <alignment horizontal="center" vertical="center" wrapText="1"/>
    </xf>
    <xf numFmtId="0" fontId="72" fillId="7" borderId="17" xfId="8" applyFont="1" applyFill="1" applyBorder="1" applyAlignment="1">
      <alignment horizontal="center" vertical="center" wrapText="1"/>
    </xf>
    <xf numFmtId="0" fontId="72" fillId="7" borderId="16" xfId="8" applyFont="1" applyFill="1" applyBorder="1" applyAlignment="1">
      <alignment horizontal="center" vertical="center" wrapText="1"/>
    </xf>
    <xf numFmtId="0" fontId="71" fillId="7" borderId="118" xfId="8" applyFont="1" applyFill="1" applyBorder="1" applyAlignment="1">
      <alignment horizontal="center" vertical="center"/>
    </xf>
    <xf numFmtId="0" fontId="71" fillId="7" borderId="7" xfId="8" applyFont="1" applyFill="1" applyBorder="1" applyAlignment="1">
      <alignment horizontal="center" vertical="center"/>
    </xf>
    <xf numFmtId="0" fontId="71" fillId="7" borderId="119" xfId="8" applyFont="1" applyFill="1" applyBorder="1" applyAlignment="1">
      <alignment horizontal="center" vertical="center"/>
    </xf>
    <xf numFmtId="0" fontId="71" fillId="7" borderId="8" xfId="8" applyFont="1" applyFill="1" applyBorder="1" applyAlignment="1">
      <alignment horizontal="center" vertical="center"/>
    </xf>
    <xf numFmtId="0" fontId="61" fillId="3" borderId="127" xfId="8" applyFont="1" applyFill="1" applyBorder="1" applyAlignment="1">
      <alignment horizontal="right" vertical="center" shrinkToFit="1"/>
    </xf>
    <xf numFmtId="0" fontId="14" fillId="5" borderId="30" xfId="8" applyFont="1" applyFill="1" applyBorder="1" applyAlignment="1">
      <alignment horizontal="left" vertical="center" shrinkToFit="1"/>
    </xf>
    <xf numFmtId="0" fontId="14" fillId="5" borderId="30" xfId="8" applyFont="1" applyFill="1" applyBorder="1" applyAlignment="1">
      <alignment horizontal="center" vertical="center" shrinkToFit="1"/>
    </xf>
    <xf numFmtId="0" fontId="61" fillId="4" borderId="30" xfId="8" applyFont="1" applyFill="1" applyBorder="1" applyAlignment="1">
      <alignment vertical="center" shrinkToFit="1"/>
    </xf>
    <xf numFmtId="0" fontId="61" fillId="3" borderId="6" xfId="8" applyFont="1" applyFill="1" applyBorder="1" applyAlignment="1">
      <alignment vertical="center" shrinkToFit="1"/>
    </xf>
    <xf numFmtId="0" fontId="61" fillId="3" borderId="7" xfId="8" applyFont="1" applyFill="1" applyBorder="1" applyAlignment="1">
      <alignment vertical="center" shrinkToFit="1"/>
    </xf>
    <xf numFmtId="0" fontId="61" fillId="3" borderId="8" xfId="8" applyFont="1" applyFill="1" applyBorder="1" applyAlignment="1">
      <alignment vertical="center" shrinkToFit="1"/>
    </xf>
    <xf numFmtId="0" fontId="67" fillId="3" borderId="0" xfId="8" applyFont="1" applyFill="1" applyAlignment="1">
      <alignment horizontal="left" vertical="center" shrinkToFit="1"/>
    </xf>
    <xf numFmtId="0" fontId="67" fillId="3" borderId="0" xfId="8" applyFont="1" applyFill="1" applyAlignment="1">
      <alignment horizontal="left" vertical="center" wrapText="1"/>
    </xf>
    <xf numFmtId="0" fontId="1" fillId="0" borderId="0" xfId="8" applyAlignment="1">
      <alignment vertical="center" wrapText="1"/>
    </xf>
    <xf numFmtId="0" fontId="67" fillId="3" borderId="0" xfId="8" applyFont="1" applyFill="1" applyAlignment="1">
      <alignment horizontal="right" vertical="center" shrinkToFit="1"/>
    </xf>
    <xf numFmtId="0" fontId="67" fillId="3" borderId="0" xfId="8" applyFont="1" applyFill="1" applyAlignment="1">
      <alignment horizontal="center" vertical="center" shrinkToFit="1"/>
    </xf>
    <xf numFmtId="0" fontId="67" fillId="3" borderId="132" xfId="8" applyFont="1" applyFill="1" applyBorder="1" applyAlignment="1">
      <alignment horizontal="left" vertical="center" shrinkToFit="1"/>
    </xf>
    <xf numFmtId="179" fontId="67" fillId="4" borderId="114" xfId="8" applyNumberFormat="1" applyFont="1" applyFill="1" applyBorder="1" applyAlignment="1">
      <alignment horizontal="center" vertical="center" shrinkToFit="1"/>
    </xf>
    <xf numFmtId="0" fontId="14" fillId="3" borderId="0" xfId="8" applyFont="1" applyFill="1" applyAlignment="1">
      <alignment horizontal="center" shrinkToFit="1"/>
    </xf>
    <xf numFmtId="0" fontId="71" fillId="7" borderId="2" xfId="8" applyFont="1" applyFill="1" applyBorder="1" applyAlignment="1">
      <alignment horizontal="center" vertical="center" shrinkToFit="1"/>
    </xf>
    <xf numFmtId="0" fontId="71" fillId="7" borderId="6" xfId="8" applyFont="1" applyFill="1" applyBorder="1" applyAlignment="1">
      <alignment horizontal="center" vertical="center" shrinkToFit="1"/>
    </xf>
    <xf numFmtId="0" fontId="71" fillId="7" borderId="7" xfId="8" applyFont="1" applyFill="1" applyBorder="1" applyAlignment="1">
      <alignment horizontal="center" vertical="center" shrinkToFit="1"/>
    </xf>
    <xf numFmtId="0" fontId="61" fillId="8" borderId="29" xfId="8" applyFont="1" applyFill="1" applyBorder="1" applyAlignment="1">
      <alignment vertical="center" shrinkToFit="1"/>
    </xf>
    <xf numFmtId="0" fontId="61" fillId="8" borderId="27" xfId="8" applyFont="1" applyFill="1" applyBorder="1" applyAlignment="1">
      <alignment vertical="center" shrinkToFit="1"/>
    </xf>
    <xf numFmtId="0" fontId="61" fillId="8" borderId="28" xfId="8" applyFont="1" applyFill="1" applyBorder="1" applyAlignment="1">
      <alignment vertical="center" shrinkToFit="1"/>
    </xf>
    <xf numFmtId="2" fontId="14" fillId="8" borderId="29" xfId="8" applyNumberFormat="1" applyFont="1" applyFill="1" applyBorder="1" applyAlignment="1">
      <alignment horizontal="right" vertical="center" shrinkToFit="1"/>
    </xf>
    <xf numFmtId="2" fontId="14" fillId="8" borderId="27" xfId="8" applyNumberFormat="1" applyFont="1" applyFill="1" applyBorder="1" applyAlignment="1">
      <alignment horizontal="right" vertical="center" shrinkToFit="1"/>
    </xf>
    <xf numFmtId="2" fontId="67" fillId="8" borderId="58" xfId="8" applyNumberFormat="1" applyFont="1" applyFill="1" applyBorder="1" applyAlignment="1">
      <alignment horizontal="center" vertical="center" shrinkToFit="1"/>
    </xf>
    <xf numFmtId="2" fontId="67" fillId="8" borderId="45" xfId="8" applyNumberFormat="1" applyFont="1" applyFill="1" applyBorder="1" applyAlignment="1">
      <alignment horizontal="center" vertical="center" shrinkToFit="1"/>
    </xf>
    <xf numFmtId="2" fontId="67" fillId="8" borderId="46" xfId="8" applyNumberFormat="1" applyFont="1" applyFill="1" applyBorder="1" applyAlignment="1">
      <alignment horizontal="center" vertical="center" shrinkToFit="1"/>
    </xf>
    <xf numFmtId="0" fontId="67" fillId="8" borderId="58" xfId="8" applyFont="1" applyFill="1" applyBorder="1" applyAlignment="1">
      <alignment horizontal="center" vertical="center" shrinkToFit="1"/>
    </xf>
    <xf numFmtId="0" fontId="67" fillId="8" borderId="45" xfId="8" applyFont="1" applyFill="1" applyBorder="1" applyAlignment="1">
      <alignment horizontal="center" vertical="center" shrinkToFit="1"/>
    </xf>
    <xf numFmtId="0" fontId="67" fillId="4" borderId="58" xfId="8" applyFont="1" applyFill="1" applyBorder="1" applyAlignment="1">
      <alignment horizontal="center" vertical="center" shrinkToFit="1"/>
    </xf>
    <xf numFmtId="0" fontId="67" fillId="4" borderId="45" xfId="8" applyFont="1" applyFill="1" applyBorder="1" applyAlignment="1">
      <alignment horizontal="center" vertical="center" shrinkToFit="1"/>
    </xf>
    <xf numFmtId="180" fontId="67" fillId="8" borderId="58" xfId="8" applyNumberFormat="1" applyFont="1" applyFill="1" applyBorder="1" applyAlignment="1">
      <alignment horizontal="center" vertical="center" shrinkToFit="1"/>
    </xf>
    <xf numFmtId="180" fontId="67" fillId="8" borderId="45" xfId="8" applyNumberFormat="1" applyFont="1" applyFill="1" applyBorder="1" applyAlignment="1">
      <alignment horizontal="center" vertical="center" shrinkToFit="1"/>
    </xf>
    <xf numFmtId="179" fontId="67" fillId="8" borderId="58" xfId="8" applyNumberFormat="1" applyFont="1" applyFill="1" applyBorder="1" applyAlignment="1">
      <alignment horizontal="center" vertical="center" shrinkToFit="1"/>
    </xf>
    <xf numFmtId="179" fontId="67" fillId="8" borderId="46" xfId="8" applyNumberFormat="1" applyFont="1" applyFill="1" applyBorder="1" applyAlignment="1">
      <alignment horizontal="center" vertical="center" shrinkToFit="1"/>
    </xf>
    <xf numFmtId="0" fontId="61" fillId="8" borderId="34" xfId="8" applyFont="1" applyFill="1" applyBorder="1" applyAlignment="1">
      <alignment vertical="center" shrinkToFit="1"/>
    </xf>
    <xf numFmtId="0" fontId="61" fillId="8" borderId="31" xfId="8" applyFont="1" applyFill="1" applyBorder="1" applyAlignment="1">
      <alignment vertical="center" shrinkToFit="1"/>
    </xf>
    <xf numFmtId="0" fontId="61" fillId="8" borderId="32" xfId="8" applyFont="1" applyFill="1" applyBorder="1" applyAlignment="1">
      <alignment vertical="center" shrinkToFit="1"/>
    </xf>
    <xf numFmtId="2" fontId="14" fillId="8" borderId="34" xfId="8" applyNumberFormat="1" applyFont="1" applyFill="1" applyBorder="1" applyAlignment="1">
      <alignment horizontal="right" vertical="center" shrinkToFit="1"/>
    </xf>
    <xf numFmtId="2" fontId="14" fillId="8" borderId="32" xfId="8" applyNumberFormat="1" applyFont="1" applyFill="1" applyBorder="1" applyAlignment="1">
      <alignment horizontal="right" vertical="center" shrinkToFit="1"/>
    </xf>
    <xf numFmtId="2" fontId="14" fillId="8" borderId="31" xfId="8" applyNumberFormat="1" applyFont="1" applyFill="1" applyBorder="1" applyAlignment="1">
      <alignment horizontal="right" vertical="center" shrinkToFit="1"/>
    </xf>
    <xf numFmtId="0" fontId="61" fillId="8" borderId="41" xfId="8" applyFont="1" applyFill="1" applyBorder="1" applyAlignment="1">
      <alignment vertical="center" shrinkToFit="1"/>
    </xf>
    <xf numFmtId="0" fontId="61" fillId="8" borderId="35" xfId="8" applyFont="1" applyFill="1" applyBorder="1" applyAlignment="1">
      <alignment vertical="center" shrinkToFit="1"/>
    </xf>
    <xf numFmtId="0" fontId="61" fillId="8" borderId="55" xfId="8" applyFont="1" applyFill="1" applyBorder="1" applyAlignment="1">
      <alignment vertical="center" shrinkToFit="1"/>
    </xf>
    <xf numFmtId="2" fontId="14" fillId="8" borderId="41" xfId="8" applyNumberFormat="1" applyFont="1" applyFill="1" applyBorder="1" applyAlignment="1">
      <alignment horizontal="right" vertical="center" shrinkToFit="1"/>
    </xf>
    <xf numFmtId="2" fontId="14" fillId="8" borderId="55" xfId="8" applyNumberFormat="1" applyFont="1" applyFill="1" applyBorder="1" applyAlignment="1">
      <alignment horizontal="right" vertical="center" shrinkToFit="1"/>
    </xf>
    <xf numFmtId="0" fontId="68" fillId="3" borderId="0" xfId="8" applyFont="1" applyFill="1" applyAlignment="1">
      <alignment horizontal="right" vertical="center"/>
    </xf>
    <xf numFmtId="0" fontId="68" fillId="3" borderId="40" xfId="8" applyFont="1" applyFill="1" applyBorder="1" applyAlignment="1">
      <alignment horizontal="right" vertical="center"/>
    </xf>
    <xf numFmtId="2" fontId="14" fillId="8" borderId="16" xfId="8" applyNumberFormat="1" applyFont="1" applyFill="1" applyBorder="1" applyAlignment="1">
      <alignment horizontal="right" vertical="center" shrinkToFit="1"/>
    </xf>
    <xf numFmtId="2" fontId="14" fillId="8" borderId="15" xfId="8" applyNumberFormat="1" applyFont="1" applyFill="1" applyBorder="1" applyAlignment="1">
      <alignment horizontal="right" vertical="center" shrinkToFit="1"/>
    </xf>
    <xf numFmtId="0" fontId="61" fillId="3" borderId="135" xfId="8" applyFont="1" applyFill="1" applyBorder="1" applyAlignment="1">
      <alignment vertical="center" shrinkToFit="1"/>
    </xf>
    <xf numFmtId="0" fontId="61" fillId="3" borderId="136" xfId="8" applyFont="1" applyFill="1" applyBorder="1" applyAlignment="1">
      <alignment vertical="center" shrinkToFit="1"/>
    </xf>
    <xf numFmtId="0" fontId="61" fillId="3" borderId="140" xfId="8" applyFont="1" applyFill="1" applyBorder="1" applyAlignment="1">
      <alignment vertical="center" shrinkToFit="1"/>
    </xf>
    <xf numFmtId="0" fontId="61" fillId="3" borderId="132" xfId="8" applyFont="1" applyFill="1" applyBorder="1" applyAlignment="1">
      <alignment vertical="center" shrinkToFit="1"/>
    </xf>
    <xf numFmtId="0" fontId="61" fillId="11" borderId="136" xfId="8" applyFont="1" applyFill="1" applyBorder="1" applyAlignment="1">
      <alignment vertical="center" shrinkToFit="1"/>
    </xf>
    <xf numFmtId="0" fontId="61" fillId="3" borderId="136" xfId="8" applyFont="1" applyFill="1" applyBorder="1" applyAlignment="1">
      <alignment horizontal="center" vertical="center" shrinkToFit="1"/>
    </xf>
    <xf numFmtId="0" fontId="61" fillId="12" borderId="136" xfId="8" applyFont="1" applyFill="1" applyBorder="1" applyAlignment="1">
      <alignment vertical="center" shrinkToFit="1"/>
    </xf>
    <xf numFmtId="0" fontId="61" fillId="3" borderId="0" xfId="8" applyFont="1" applyFill="1">
      <alignment vertical="center"/>
    </xf>
    <xf numFmtId="0" fontId="61" fillId="3" borderId="138" xfId="8" applyFont="1" applyFill="1" applyBorder="1" applyAlignment="1">
      <alignment horizontal="center" vertical="center" shrinkToFit="1"/>
    </xf>
    <xf numFmtId="0" fontId="61" fillId="3" borderId="142" xfId="8" applyFont="1" applyFill="1" applyBorder="1" applyAlignment="1">
      <alignment horizontal="center" vertical="center" shrinkToFit="1"/>
    </xf>
    <xf numFmtId="0" fontId="71" fillId="7" borderId="6" xfId="8" applyFont="1" applyFill="1" applyBorder="1" applyAlignment="1">
      <alignment horizontal="center" vertical="center"/>
    </xf>
    <xf numFmtId="0" fontId="61" fillId="13" borderId="25" xfId="8" applyFont="1" applyFill="1" applyBorder="1" applyAlignment="1">
      <alignment horizontal="center" vertical="center" shrinkToFit="1"/>
    </xf>
    <xf numFmtId="0" fontId="61" fillId="13" borderId="3" xfId="8" applyFont="1" applyFill="1" applyBorder="1" applyAlignment="1">
      <alignment horizontal="center" vertical="center"/>
    </xf>
    <xf numFmtId="0" fontId="61" fillId="13" borderId="4" xfId="8" applyFont="1" applyFill="1" applyBorder="1" applyAlignment="1">
      <alignment horizontal="center" vertical="center"/>
    </xf>
    <xf numFmtId="0" fontId="61" fillId="13" borderId="1" xfId="8" applyFont="1" applyFill="1" applyBorder="1" applyAlignment="1">
      <alignment horizontal="center" vertical="center"/>
    </xf>
    <xf numFmtId="0" fontId="61" fillId="3" borderId="132" xfId="8" applyFont="1" applyFill="1" applyBorder="1" applyAlignment="1">
      <alignment horizontal="center" vertical="center" shrinkToFit="1"/>
    </xf>
    <xf numFmtId="179" fontId="61" fillId="12" borderId="132" xfId="8" applyNumberFormat="1" applyFont="1" applyFill="1" applyBorder="1" applyAlignment="1">
      <alignment vertical="center" shrinkToFit="1"/>
    </xf>
    <xf numFmtId="0" fontId="71" fillId="7" borderId="2" xfId="8" applyFont="1" applyFill="1" applyBorder="1" applyAlignment="1">
      <alignment horizontal="center" vertical="center"/>
    </xf>
    <xf numFmtId="0" fontId="61" fillId="11" borderId="136" xfId="8" applyFont="1" applyFill="1" applyBorder="1" applyAlignment="1">
      <alignment horizontal="left" vertical="center" shrinkToFit="1"/>
    </xf>
    <xf numFmtId="0" fontId="61" fillId="11" borderId="139" xfId="8" applyFont="1" applyFill="1" applyBorder="1" applyAlignment="1">
      <alignment horizontal="left" vertical="center" shrinkToFit="1"/>
    </xf>
    <xf numFmtId="0" fontId="61" fillId="11" borderId="132" xfId="8" applyFont="1" applyFill="1" applyBorder="1" applyAlignment="1">
      <alignment horizontal="left" vertical="center" shrinkToFit="1"/>
    </xf>
    <xf numFmtId="0" fontId="61" fillId="11" borderId="143" xfId="8" applyFont="1" applyFill="1" applyBorder="1" applyAlignment="1">
      <alignment horizontal="left" vertical="center" shrinkToFit="1"/>
    </xf>
    <xf numFmtId="49" fontId="61" fillId="11" borderId="136" xfId="8" applyNumberFormat="1" applyFont="1" applyFill="1" applyBorder="1" applyAlignment="1">
      <alignment horizontal="center" vertical="center" shrinkToFit="1"/>
    </xf>
    <xf numFmtId="49" fontId="61" fillId="11" borderId="132" xfId="8" applyNumberFormat="1" applyFont="1" applyFill="1" applyBorder="1" applyAlignment="1">
      <alignment horizontal="center" vertical="center" shrinkToFit="1"/>
    </xf>
    <xf numFmtId="2" fontId="61" fillId="11" borderId="136" xfId="8" applyNumberFormat="1" applyFont="1" applyFill="1" applyBorder="1" applyAlignment="1">
      <alignment horizontal="center" vertical="center" shrinkToFit="1"/>
    </xf>
    <xf numFmtId="2" fontId="61" fillId="11" borderId="132" xfId="8" applyNumberFormat="1" applyFont="1" applyFill="1" applyBorder="1" applyAlignment="1">
      <alignment horizontal="center" vertical="center" shrinkToFit="1"/>
    </xf>
    <xf numFmtId="0" fontId="61" fillId="3" borderId="137" xfId="8" applyFont="1" applyFill="1" applyBorder="1" applyAlignment="1">
      <alignment vertical="center" shrinkToFit="1"/>
    </xf>
    <xf numFmtId="0" fontId="61" fillId="3" borderId="141" xfId="8" applyFont="1" applyFill="1" applyBorder="1" applyAlignment="1">
      <alignment vertical="center" shrinkToFit="1"/>
    </xf>
    <xf numFmtId="2" fontId="61" fillId="12" borderId="27" xfId="8" applyNumberFormat="1" applyFont="1" applyFill="1" applyBorder="1" applyAlignment="1">
      <alignment horizontal="center" vertical="center" shrinkToFit="1"/>
    </xf>
    <xf numFmtId="2" fontId="61" fillId="12" borderId="28" xfId="8" applyNumberFormat="1" applyFont="1" applyFill="1" applyBorder="1" applyAlignment="1">
      <alignment horizontal="center" vertical="center" shrinkToFit="1"/>
    </xf>
    <xf numFmtId="0" fontId="61" fillId="11" borderId="144" xfId="8" applyFont="1" applyFill="1" applyBorder="1" applyAlignment="1">
      <alignment vertical="center" shrinkToFit="1"/>
    </xf>
    <xf numFmtId="0" fontId="61" fillId="11" borderId="145" xfId="8" applyFont="1" applyFill="1" applyBorder="1" applyAlignment="1">
      <alignment vertical="center" shrinkToFit="1"/>
    </xf>
    <xf numFmtId="0" fontId="61" fillId="11" borderId="146" xfId="8" applyFont="1" applyFill="1" applyBorder="1" applyAlignment="1">
      <alignment horizontal="left" vertical="center" shrinkToFit="1"/>
    </xf>
    <xf numFmtId="0" fontId="61" fillId="11" borderId="147" xfId="8" applyFont="1" applyFill="1" applyBorder="1" applyAlignment="1">
      <alignment horizontal="left" vertical="center" shrinkToFit="1"/>
    </xf>
    <xf numFmtId="49" fontId="61" fillId="11" borderId="146" xfId="8" applyNumberFormat="1" applyFont="1" applyFill="1" applyBorder="1" applyAlignment="1">
      <alignment horizontal="center" vertical="center" shrinkToFit="1"/>
    </xf>
    <xf numFmtId="49" fontId="61" fillId="11" borderId="148" xfId="8" applyNumberFormat="1" applyFont="1" applyFill="1" applyBorder="1" applyAlignment="1">
      <alignment horizontal="center" vertical="center" shrinkToFit="1"/>
    </xf>
    <xf numFmtId="49" fontId="61" fillId="11" borderId="147" xfId="8" applyNumberFormat="1" applyFont="1" applyFill="1" applyBorder="1" applyAlignment="1">
      <alignment horizontal="center" vertical="center" shrinkToFit="1"/>
    </xf>
    <xf numFmtId="2" fontId="61" fillId="11" borderId="146" xfId="8" applyNumberFormat="1" applyFont="1" applyFill="1" applyBorder="1" applyAlignment="1">
      <alignment horizontal="center" vertical="center" shrinkToFit="1"/>
    </xf>
    <xf numFmtId="2" fontId="61" fillId="11" borderId="148" xfId="8" applyNumberFormat="1" applyFont="1" applyFill="1" applyBorder="1" applyAlignment="1">
      <alignment horizontal="center" vertical="center" shrinkToFit="1"/>
    </xf>
    <xf numFmtId="189" fontId="61" fillId="12" borderId="29" xfId="8" applyNumberFormat="1" applyFont="1" applyFill="1" applyBorder="1" applyAlignment="1">
      <alignment horizontal="center" vertical="center"/>
    </xf>
    <xf numFmtId="189" fontId="61" fillId="12" borderId="28" xfId="8" applyNumberFormat="1" applyFont="1" applyFill="1" applyBorder="1" applyAlignment="1">
      <alignment horizontal="center" vertical="center"/>
    </xf>
    <xf numFmtId="2" fontId="61" fillId="12" borderId="51" xfId="8" applyNumberFormat="1" applyFont="1" applyFill="1" applyBorder="1" applyAlignment="1">
      <alignment horizontal="center" vertical="center" shrinkToFit="1"/>
    </xf>
    <xf numFmtId="2" fontId="61" fillId="12" borderId="29" xfId="8" applyNumberFormat="1" applyFont="1" applyFill="1" applyBorder="1" applyAlignment="1">
      <alignment horizontal="center" vertical="center" shrinkToFit="1"/>
    </xf>
    <xf numFmtId="0" fontId="61" fillId="12" borderId="29" xfId="8" applyFont="1" applyFill="1" applyBorder="1" applyAlignment="1">
      <alignment horizontal="center" vertical="center"/>
    </xf>
    <xf numFmtId="0" fontId="61" fillId="12" borderId="27" xfId="8" applyFont="1" applyFill="1" applyBorder="1" applyAlignment="1">
      <alignment horizontal="center" vertical="center"/>
    </xf>
    <xf numFmtId="2" fontId="61" fillId="12" borderId="31" xfId="8" applyNumberFormat="1" applyFont="1" applyFill="1" applyBorder="1" applyAlignment="1">
      <alignment horizontal="center" vertical="center" shrinkToFit="1"/>
    </xf>
    <xf numFmtId="2" fontId="61" fillId="12" borderId="32" xfId="8" applyNumberFormat="1" applyFont="1" applyFill="1" applyBorder="1" applyAlignment="1">
      <alignment horizontal="center" vertical="center" shrinkToFit="1"/>
    </xf>
    <xf numFmtId="0" fontId="61" fillId="11" borderId="150" xfId="8" applyFont="1" applyFill="1" applyBorder="1" applyAlignment="1">
      <alignment vertical="center" shrinkToFit="1"/>
    </xf>
    <xf numFmtId="0" fontId="61" fillId="11" borderId="151" xfId="8" applyFont="1" applyFill="1" applyBorder="1" applyAlignment="1">
      <alignment vertical="center" shrinkToFit="1"/>
    </xf>
    <xf numFmtId="0" fontId="61" fillId="11" borderId="152" xfId="8" applyFont="1" applyFill="1" applyBorder="1" applyAlignment="1">
      <alignment horizontal="left" vertical="center" shrinkToFit="1"/>
    </xf>
    <xf numFmtId="0" fontId="61" fillId="11" borderId="153" xfId="8" applyFont="1" applyFill="1" applyBorder="1" applyAlignment="1">
      <alignment horizontal="left" vertical="center" shrinkToFit="1"/>
    </xf>
    <xf numFmtId="49" fontId="61" fillId="11" borderId="152" xfId="8" applyNumberFormat="1" applyFont="1" applyFill="1" applyBorder="1" applyAlignment="1">
      <alignment horizontal="center" vertical="center" shrinkToFit="1"/>
    </xf>
    <xf numFmtId="49" fontId="61" fillId="11" borderId="154" xfId="8" applyNumberFormat="1" applyFont="1" applyFill="1" applyBorder="1" applyAlignment="1">
      <alignment horizontal="center" vertical="center" shrinkToFit="1"/>
    </xf>
    <xf numFmtId="49" fontId="61" fillId="11" borderId="153" xfId="8" applyNumberFormat="1" applyFont="1" applyFill="1" applyBorder="1" applyAlignment="1">
      <alignment horizontal="center" vertical="center" shrinkToFit="1"/>
    </xf>
    <xf numFmtId="2" fontId="61" fillId="11" borderId="152" xfId="8" applyNumberFormat="1" applyFont="1" applyFill="1" applyBorder="1" applyAlignment="1">
      <alignment horizontal="center" vertical="center" shrinkToFit="1"/>
    </xf>
    <xf numFmtId="2" fontId="61" fillId="11" borderId="154" xfId="8" applyNumberFormat="1" applyFont="1" applyFill="1" applyBorder="1" applyAlignment="1">
      <alignment horizontal="center" vertical="center" shrinkToFit="1"/>
    </xf>
    <xf numFmtId="189" fontId="61" fillId="12" borderId="34" xfId="8" applyNumberFormat="1" applyFont="1" applyFill="1" applyBorder="1" applyAlignment="1">
      <alignment horizontal="center" vertical="center"/>
    </xf>
    <xf numFmtId="189" fontId="61" fillId="12" borderId="32" xfId="8" applyNumberFormat="1" applyFont="1" applyFill="1" applyBorder="1" applyAlignment="1">
      <alignment horizontal="center" vertical="center"/>
    </xf>
    <xf numFmtId="2" fontId="61" fillId="12" borderId="33" xfId="8" applyNumberFormat="1" applyFont="1" applyFill="1" applyBorder="1" applyAlignment="1">
      <alignment horizontal="center" vertical="center" shrinkToFit="1"/>
    </xf>
    <xf numFmtId="2" fontId="61" fillId="12" borderId="34" xfId="8" applyNumberFormat="1" applyFont="1" applyFill="1" applyBorder="1" applyAlignment="1">
      <alignment horizontal="center" vertical="center" shrinkToFit="1"/>
    </xf>
    <xf numFmtId="0" fontId="61" fillId="12" borderId="34" xfId="8" applyFont="1" applyFill="1" applyBorder="1" applyAlignment="1">
      <alignment horizontal="center" vertical="center"/>
    </xf>
    <xf numFmtId="0" fontId="61" fillId="12" borderId="31" xfId="8" applyFont="1" applyFill="1" applyBorder="1" applyAlignment="1">
      <alignment horizontal="center" vertical="center"/>
    </xf>
    <xf numFmtId="0" fontId="61" fillId="11" borderId="42" xfId="8" applyFont="1" applyFill="1" applyBorder="1" applyAlignment="1">
      <alignment vertical="center" shrinkToFit="1"/>
    </xf>
    <xf numFmtId="0" fontId="61" fillId="11" borderId="53" xfId="8" applyFont="1" applyFill="1" applyBorder="1" applyAlignment="1">
      <alignment horizontal="left" vertical="center" shrinkToFit="1"/>
    </xf>
    <xf numFmtId="0" fontId="61" fillId="11" borderId="156" xfId="8" applyFont="1" applyFill="1" applyBorder="1" applyAlignment="1">
      <alignment horizontal="left" vertical="center" shrinkToFit="1"/>
    </xf>
    <xf numFmtId="49" fontId="61" fillId="11" borderId="53" xfId="8" applyNumberFormat="1" applyFont="1" applyFill="1" applyBorder="1" applyAlignment="1">
      <alignment horizontal="center" vertical="center" shrinkToFit="1"/>
    </xf>
    <xf numFmtId="49" fontId="61" fillId="11" borderId="56" xfId="8" applyNumberFormat="1" applyFont="1" applyFill="1" applyBorder="1" applyAlignment="1">
      <alignment horizontal="center" vertical="center" shrinkToFit="1"/>
    </xf>
    <xf numFmtId="49" fontId="61" fillId="11" borderId="156" xfId="8" applyNumberFormat="1" applyFont="1" applyFill="1" applyBorder="1" applyAlignment="1">
      <alignment horizontal="center" vertical="center" shrinkToFit="1"/>
    </xf>
    <xf numFmtId="2" fontId="61" fillId="11" borderId="53" xfId="8" applyNumberFormat="1" applyFont="1" applyFill="1" applyBorder="1" applyAlignment="1">
      <alignment horizontal="center" vertical="center" shrinkToFit="1"/>
    </xf>
    <xf numFmtId="2" fontId="61" fillId="11" borderId="56" xfId="8" applyNumberFormat="1" applyFont="1" applyFill="1" applyBorder="1" applyAlignment="1">
      <alignment horizontal="center" vertical="center" shrinkToFit="1"/>
    </xf>
    <xf numFmtId="0" fontId="61" fillId="11" borderId="33" xfId="8" applyFont="1" applyFill="1" applyBorder="1" applyAlignment="1">
      <alignment vertical="center" shrinkToFit="1"/>
    </xf>
    <xf numFmtId="0" fontId="61" fillId="11" borderId="34" xfId="8" applyFont="1" applyFill="1" applyBorder="1" applyAlignment="1">
      <alignment horizontal="left" vertical="center" shrinkToFit="1"/>
    </xf>
    <xf numFmtId="0" fontId="61" fillId="11" borderId="32" xfId="8" applyFont="1" applyFill="1" applyBorder="1" applyAlignment="1">
      <alignment horizontal="left" vertical="center" shrinkToFit="1"/>
    </xf>
    <xf numFmtId="49" fontId="61" fillId="11" borderId="34" xfId="8" applyNumberFormat="1" applyFont="1" applyFill="1" applyBorder="1" applyAlignment="1">
      <alignment horizontal="center" vertical="center" shrinkToFit="1"/>
    </xf>
    <xf numFmtId="49" fontId="61" fillId="11" borderId="31" xfId="8" applyNumberFormat="1" applyFont="1" applyFill="1" applyBorder="1" applyAlignment="1">
      <alignment horizontal="center" vertical="center" shrinkToFit="1"/>
    </xf>
    <xf numFmtId="49" fontId="61" fillId="11" borderId="32" xfId="8" applyNumberFormat="1" applyFont="1" applyFill="1" applyBorder="1" applyAlignment="1">
      <alignment horizontal="center" vertical="center" shrinkToFit="1"/>
    </xf>
    <xf numFmtId="2" fontId="61" fillId="11" borderId="34" xfId="8" applyNumberFormat="1" applyFont="1" applyFill="1" applyBorder="1" applyAlignment="1">
      <alignment horizontal="center" vertical="center" shrinkToFit="1"/>
    </xf>
    <xf numFmtId="2" fontId="61" fillId="11" borderId="31" xfId="8" applyNumberFormat="1" applyFont="1" applyFill="1" applyBorder="1" applyAlignment="1">
      <alignment horizontal="center" vertical="center" shrinkToFit="1"/>
    </xf>
    <xf numFmtId="0" fontId="33" fillId="3" borderId="4" xfId="8" applyFont="1" applyFill="1" applyBorder="1" applyAlignment="1">
      <alignment horizontal="center" vertical="center"/>
    </xf>
    <xf numFmtId="2" fontId="61" fillId="12" borderId="35" xfId="8" applyNumberFormat="1" applyFont="1" applyFill="1" applyBorder="1" applyAlignment="1">
      <alignment horizontal="center" vertical="center" shrinkToFit="1"/>
    </xf>
    <xf numFmtId="2" fontId="61" fillId="12" borderId="55" xfId="8" applyNumberFormat="1" applyFont="1" applyFill="1" applyBorder="1" applyAlignment="1">
      <alignment horizontal="center" vertical="center" shrinkToFit="1"/>
    </xf>
    <xf numFmtId="0" fontId="61" fillId="11" borderId="52" xfId="8" applyFont="1" applyFill="1" applyBorder="1" applyAlignment="1">
      <alignment vertical="center" shrinkToFit="1"/>
    </xf>
    <xf numFmtId="0" fontId="61" fillId="11" borderId="41" xfId="8" applyFont="1" applyFill="1" applyBorder="1" applyAlignment="1">
      <alignment horizontal="left" vertical="center" shrinkToFit="1"/>
    </xf>
    <xf numFmtId="0" fontId="61" fillId="11" borderId="55" xfId="8" applyFont="1" applyFill="1" applyBorder="1" applyAlignment="1">
      <alignment horizontal="left" vertical="center" shrinkToFit="1"/>
    </xf>
    <xf numFmtId="49" fontId="61" fillId="11" borderId="41" xfId="8" applyNumberFormat="1" applyFont="1" applyFill="1" applyBorder="1" applyAlignment="1">
      <alignment horizontal="center" vertical="center" shrinkToFit="1"/>
    </xf>
    <xf numFmtId="49" fontId="61" fillId="11" borderId="35" xfId="8" applyNumberFormat="1" applyFont="1" applyFill="1" applyBorder="1" applyAlignment="1">
      <alignment horizontal="center" vertical="center" shrinkToFit="1"/>
    </xf>
    <xf numFmtId="49" fontId="61" fillId="11" borderId="55" xfId="8" applyNumberFormat="1" applyFont="1" applyFill="1" applyBorder="1" applyAlignment="1">
      <alignment horizontal="center" vertical="center" shrinkToFit="1"/>
    </xf>
    <xf numFmtId="2" fontId="61" fillId="11" borderId="41" xfId="8" applyNumberFormat="1" applyFont="1" applyFill="1" applyBorder="1" applyAlignment="1">
      <alignment horizontal="center" vertical="center" shrinkToFit="1"/>
    </xf>
    <xf numFmtId="2" fontId="61" fillId="11" borderId="35" xfId="8" applyNumberFormat="1" applyFont="1" applyFill="1" applyBorder="1" applyAlignment="1">
      <alignment horizontal="center" vertical="center" shrinkToFit="1"/>
    </xf>
    <xf numFmtId="189" fontId="61" fillId="12" borderId="41" xfId="8" applyNumberFormat="1" applyFont="1" applyFill="1" applyBorder="1" applyAlignment="1">
      <alignment horizontal="center" vertical="center"/>
    </xf>
    <xf numFmtId="189" fontId="61" fillId="12" borderId="55" xfId="8" applyNumberFormat="1" applyFont="1" applyFill="1" applyBorder="1" applyAlignment="1">
      <alignment horizontal="center" vertical="center"/>
    </xf>
    <xf numFmtId="2" fontId="61" fillId="12" borderId="52" xfId="8" applyNumberFormat="1" applyFont="1" applyFill="1" applyBorder="1" applyAlignment="1">
      <alignment horizontal="center" vertical="center" shrinkToFit="1"/>
    </xf>
    <xf numFmtId="2" fontId="61" fillId="12" borderId="41" xfId="8" applyNumberFormat="1" applyFont="1" applyFill="1" applyBorder="1" applyAlignment="1">
      <alignment horizontal="center" vertical="center" shrinkToFit="1"/>
    </xf>
    <xf numFmtId="0" fontId="61" fillId="12" borderId="41" xfId="8" applyFont="1" applyFill="1" applyBorder="1" applyAlignment="1">
      <alignment horizontal="center" vertical="center"/>
    </xf>
    <xf numFmtId="0" fontId="61" fillId="12" borderId="35" xfId="8" applyFont="1" applyFill="1" applyBorder="1" applyAlignment="1">
      <alignment horizontal="center" vertical="center"/>
    </xf>
    <xf numFmtId="0" fontId="4" fillId="0" borderId="2" xfId="0" applyFont="1" applyBorder="1" applyAlignment="1">
      <alignment horizontal="left" shrinkToFi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40" xfId="0" applyFont="1" applyBorder="1" applyAlignment="1">
      <alignment horizontal="center" wrapText="1"/>
    </xf>
    <xf numFmtId="0" fontId="4" fillId="0" borderId="16" xfId="0" applyFont="1" applyBorder="1" applyAlignment="1">
      <alignment horizontal="center" wrapText="1"/>
    </xf>
    <xf numFmtId="0" fontId="4" fillId="0" borderId="23" xfId="0" applyFont="1" applyBorder="1" applyAlignment="1">
      <alignment horizontal="left" vertical="top"/>
    </xf>
    <xf numFmtId="0" fontId="4" fillId="0" borderId="83" xfId="0" applyFont="1" applyBorder="1" applyAlignment="1">
      <alignment horizontal="left" vertical="top"/>
    </xf>
    <xf numFmtId="0" fontId="4" fillId="0" borderId="7" xfId="0" applyFont="1" applyBorder="1" applyAlignment="1">
      <alignment horizontal="left" vertical="top"/>
    </xf>
    <xf numFmtId="0" fontId="7" fillId="0" borderId="7" xfId="0" applyFont="1" applyBorder="1" applyAlignment="1">
      <alignment horizontal="left" vertical="top"/>
    </xf>
    <xf numFmtId="0" fontId="7" fillId="0" borderId="8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84" xfId="0" applyFont="1" applyBorder="1" applyAlignment="1">
      <alignment horizontal="left" vertical="top"/>
    </xf>
    <xf numFmtId="0" fontId="4" fillId="0" borderId="4" xfId="0" applyFont="1" applyBorder="1" applyAlignment="1">
      <alignment horizontal="left" vertical="top"/>
    </xf>
    <xf numFmtId="0" fontId="7" fillId="0" borderId="4" xfId="0" applyFont="1" applyBorder="1" applyAlignment="1">
      <alignment horizontal="left" vertical="top"/>
    </xf>
    <xf numFmtId="0" fontId="7" fillId="0" borderId="85" xfId="0" applyFont="1" applyBorder="1" applyAlignment="1">
      <alignment horizontal="left" vertical="top"/>
    </xf>
    <xf numFmtId="0" fontId="4" fillId="0" borderId="20" xfId="0" applyFont="1" applyBorder="1" applyAlignment="1">
      <alignment horizontal="center" wrapText="1"/>
    </xf>
    <xf numFmtId="0" fontId="4" fillId="0" borderId="82"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7" fillId="0" borderId="2" xfId="0" applyFont="1" applyBorder="1" applyAlignment="1">
      <alignment horizontal="left" vertical="center" wrapText="1"/>
    </xf>
    <xf numFmtId="0" fontId="7" fillId="0" borderId="25" xfId="0" applyFont="1" applyBorder="1" applyAlignment="1">
      <alignment horizontal="left" vertical="center" wrapText="1"/>
    </xf>
    <xf numFmtId="0" fontId="4" fillId="0" borderId="7" xfId="0" applyFont="1" applyBorder="1" applyAlignment="1">
      <alignment horizontal="justify" wrapText="1"/>
    </xf>
    <xf numFmtId="0" fontId="7" fillId="0" borderId="2" xfId="0" applyFont="1" applyBorder="1" applyAlignment="1">
      <alignment horizontal="left" wrapText="1"/>
    </xf>
    <xf numFmtId="0" fontId="7" fillId="0" borderId="6" xfId="0" applyFont="1" applyBorder="1" applyAlignment="1">
      <alignment horizontal="left" wrapText="1"/>
    </xf>
    <xf numFmtId="0" fontId="7" fillId="0" borderId="4" xfId="0" applyFont="1" applyBorder="1" applyAlignment="1">
      <alignment horizontal="left"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cellXfs>
  <cellStyles count="10">
    <cellStyle name="パーセント 2" xfId="1" xr:uid="{00000000-0005-0000-0000-000000000000}"/>
    <cellStyle name="ハイパーリンク" xfId="9" builtinId="8"/>
    <cellStyle name="桁区切り" xfId="2" builtinId="6"/>
    <cellStyle name="桁区切り 2" xfId="3" xr:uid="{00000000-0005-0000-0000-000002000000}"/>
    <cellStyle name="桁区切り 3" xfId="7" xr:uid="{752DFB4E-B07A-40F7-A85F-B7943DA75286}"/>
    <cellStyle name="標準" xfId="0" builtinId="0"/>
    <cellStyle name="標準 2" xfId="6" xr:uid="{68B38D1C-679F-4F80-BC8F-987021590E19}"/>
    <cellStyle name="標準 3" xfId="4" xr:uid="{00000000-0005-0000-0000-000004000000}"/>
    <cellStyle name="標準 4" xfId="8" xr:uid="{F0AD6675-7770-4AEB-AD31-A8B8E284BAB3}"/>
    <cellStyle name="標準_~9263894" xfId="5" xr:uid="{00000000-0005-0000-0000-000005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11245</xdr:rowOff>
    </xdr:to>
    <xdr:sp macro="" textlink="" fLocksText="0">
      <xdr:nvSpPr>
        <xdr:cNvPr id="2" name="大かっこ 1">
          <a:extLst>
            <a:ext uri="{FF2B5EF4-FFF2-40B4-BE49-F238E27FC236}">
              <a16:creationId xmlns:a16="http://schemas.microsoft.com/office/drawing/2014/main" id="{00000000-0008-0000-0B00-000002000000}"/>
            </a:ext>
          </a:extLst>
        </xdr:cNvPr>
        <xdr:cNvSpPr/>
      </xdr:nvSpPr>
      <xdr:spPr>
        <a:xfrm>
          <a:off x="376639" y="825500"/>
          <a:ext cx="5899643" cy="34144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251460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F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251460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F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F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F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251460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F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112060</xdr:colOff>
      <xdr:row>17</xdr:row>
      <xdr:rowOff>100852</xdr:rowOff>
    </xdr:from>
    <xdr:to>
      <xdr:col>36</xdr:col>
      <xdr:colOff>145677</xdr:colOff>
      <xdr:row>37</xdr:row>
      <xdr:rowOff>11206</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2939080" y="3286012"/>
          <a:ext cx="7546937" cy="3872754"/>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aigokensaku.mhlw.go.jp/shinsei/report/" TargetMode="External"/><Relationship Id="rId1" Type="http://schemas.openxmlformats.org/officeDocument/2006/relationships/hyperlink" Target="https://www.pref.osaka.lg.jp/documents/63688/tuchi.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G76"/>
  <sheetViews>
    <sheetView tabSelected="1" view="pageBreakPreview" zoomScale="70" zoomScaleNormal="100" zoomScaleSheetLayoutView="70" workbookViewId="0"/>
  </sheetViews>
  <sheetFormatPr defaultColWidth="9" defaultRowHeight="13.2"/>
  <cols>
    <col min="1" max="1" width="2" style="106" customWidth="1"/>
    <col min="2" max="3" width="3.33203125" style="106" customWidth="1"/>
    <col min="4" max="4" width="27.109375" style="106" customWidth="1"/>
    <col min="5" max="5" width="23.44140625" style="106" customWidth="1"/>
    <col min="6" max="6" width="22.77734375" style="106" customWidth="1"/>
    <col min="7" max="7" width="39.21875" style="106" customWidth="1"/>
    <col min="8" max="8" width="1.44140625" style="106" customWidth="1"/>
    <col min="9" max="16384" width="9" style="106"/>
  </cols>
  <sheetData>
    <row r="1" spans="2:7">
      <c r="G1" s="589" t="s">
        <v>1490</v>
      </c>
    </row>
    <row r="2" spans="2:7" ht="16.2">
      <c r="B2" s="907" t="s">
        <v>262</v>
      </c>
      <c r="C2" s="907"/>
      <c r="D2" s="907"/>
      <c r="E2" s="907"/>
      <c r="F2" s="907"/>
      <c r="G2" s="907"/>
    </row>
    <row r="4" spans="2:7" ht="16.2">
      <c r="B4" s="108" t="s">
        <v>298</v>
      </c>
      <c r="C4" s="108"/>
    </row>
    <row r="5" spans="2:7">
      <c r="B5" s="888" t="s">
        <v>636</v>
      </c>
      <c r="C5" s="888"/>
      <c r="D5" s="888"/>
      <c r="E5" s="888"/>
      <c r="F5" s="888"/>
      <c r="G5" s="888"/>
    </row>
    <row r="6" spans="2:7">
      <c r="B6" s="888"/>
      <c r="C6" s="888"/>
      <c r="D6" s="888"/>
      <c r="E6" s="888"/>
      <c r="F6" s="888"/>
      <c r="G6" s="888"/>
    </row>
    <row r="7" spans="2:7">
      <c r="B7" s="888"/>
      <c r="C7" s="888"/>
      <c r="D7" s="888"/>
      <c r="E7" s="888"/>
      <c r="F7" s="888"/>
      <c r="G7" s="888"/>
    </row>
    <row r="9" spans="2:7">
      <c r="B9" s="107" t="s">
        <v>263</v>
      </c>
      <c r="C9" s="107"/>
    </row>
    <row r="10" spans="2:7">
      <c r="B10" s="888" t="s">
        <v>264</v>
      </c>
      <c r="C10" s="888"/>
      <c r="D10" s="888"/>
      <c r="E10" s="888"/>
      <c r="F10" s="888"/>
      <c r="G10" s="888"/>
    </row>
    <row r="11" spans="2:7">
      <c r="B11" s="888"/>
      <c r="C11" s="888"/>
      <c r="D11" s="888"/>
      <c r="E11" s="888"/>
      <c r="F11" s="888"/>
      <c r="G11" s="888"/>
    </row>
    <row r="12" spans="2:7">
      <c r="B12" s="888"/>
      <c r="C12" s="888"/>
      <c r="D12" s="888"/>
      <c r="E12" s="888"/>
      <c r="F12" s="888"/>
      <c r="G12" s="888"/>
    </row>
    <row r="13" spans="2:7">
      <c r="B13" s="888"/>
      <c r="C13" s="888"/>
      <c r="D13" s="888"/>
      <c r="E13" s="888"/>
      <c r="F13" s="888"/>
      <c r="G13" s="888"/>
    </row>
    <row r="14" spans="2:7">
      <c r="B14" s="888"/>
      <c r="C14" s="888"/>
      <c r="D14" s="888"/>
      <c r="E14" s="888"/>
      <c r="F14" s="888"/>
      <c r="G14" s="888"/>
    </row>
    <row r="16" spans="2:7" ht="16.2">
      <c r="B16" s="108" t="s">
        <v>305</v>
      </c>
      <c r="C16" s="108"/>
    </row>
    <row r="17" spans="2:7">
      <c r="B17" s="888" t="s">
        <v>310</v>
      </c>
      <c r="C17" s="888"/>
      <c r="D17" s="888"/>
      <c r="E17" s="888"/>
      <c r="F17" s="888"/>
      <c r="G17" s="888"/>
    </row>
    <row r="18" spans="2:7">
      <c r="B18" s="888"/>
      <c r="C18" s="888"/>
      <c r="D18" s="888"/>
      <c r="E18" s="888"/>
      <c r="F18" s="888"/>
      <c r="G18" s="888"/>
    </row>
    <row r="19" spans="2:7">
      <c r="B19" s="888"/>
      <c r="C19" s="888"/>
      <c r="D19" s="888"/>
      <c r="E19" s="888"/>
      <c r="F19" s="888"/>
      <c r="G19" s="888"/>
    </row>
    <row r="21" spans="2:7" ht="16.2">
      <c r="C21" s="108" t="s">
        <v>304</v>
      </c>
    </row>
    <row r="22" spans="2:7" ht="16.2">
      <c r="C22" s="108"/>
      <c r="D22" s="109" t="s">
        <v>637</v>
      </c>
    </row>
    <row r="23" spans="2:7" ht="26.25" customHeight="1">
      <c r="D23" s="908" t="s">
        <v>265</v>
      </c>
      <c r="E23" s="909"/>
      <c r="F23" s="111" t="s">
        <v>266</v>
      </c>
      <c r="G23" s="112" t="s">
        <v>267</v>
      </c>
    </row>
    <row r="24" spans="2:7">
      <c r="D24" s="113" t="s">
        <v>2</v>
      </c>
      <c r="E24" s="114"/>
      <c r="F24" s="898" t="s">
        <v>1120</v>
      </c>
      <c r="G24" s="917" t="s">
        <v>1492</v>
      </c>
    </row>
    <row r="25" spans="2:7">
      <c r="D25" s="116"/>
      <c r="E25" s="117"/>
      <c r="F25" s="899"/>
      <c r="G25" s="918"/>
    </row>
    <row r="26" spans="2:7">
      <c r="D26" s="113" t="s">
        <v>290</v>
      </c>
      <c r="E26" s="114"/>
      <c r="F26" s="899"/>
      <c r="G26" s="918"/>
    </row>
    <row r="27" spans="2:7">
      <c r="D27" s="116" t="s">
        <v>291</v>
      </c>
      <c r="E27" s="117"/>
      <c r="F27" s="899"/>
      <c r="G27" s="918"/>
    </row>
    <row r="28" spans="2:7">
      <c r="D28" s="879" t="s">
        <v>281</v>
      </c>
      <c r="E28" s="910" t="s">
        <v>280</v>
      </c>
      <c r="F28" s="899"/>
      <c r="G28" s="918"/>
    </row>
    <row r="29" spans="2:7">
      <c r="D29" s="879" t="s">
        <v>282</v>
      </c>
      <c r="E29" s="911"/>
      <c r="F29" s="899"/>
      <c r="G29" s="918"/>
    </row>
    <row r="30" spans="2:7">
      <c r="D30" s="125" t="s">
        <v>283</v>
      </c>
      <c r="E30" s="115" t="s">
        <v>1118</v>
      </c>
      <c r="F30" s="899"/>
      <c r="G30" s="918"/>
    </row>
    <row r="31" spans="2:7">
      <c r="D31" s="126" t="s">
        <v>1116</v>
      </c>
      <c r="E31" s="119"/>
      <c r="F31" s="899"/>
      <c r="G31" s="919"/>
    </row>
    <row r="32" spans="2:7">
      <c r="D32" s="126"/>
      <c r="E32" s="912" t="s">
        <v>1117</v>
      </c>
      <c r="F32" s="880" t="s">
        <v>268</v>
      </c>
      <c r="G32" s="881" t="s">
        <v>292</v>
      </c>
    </row>
    <row r="33" spans="4:7">
      <c r="D33" s="126"/>
      <c r="E33" s="913"/>
      <c r="F33" s="635" t="s">
        <v>270</v>
      </c>
      <c r="G33" s="124" t="s">
        <v>296</v>
      </c>
    </row>
    <row r="34" spans="4:7">
      <c r="D34" s="128"/>
      <c r="E34" s="914"/>
      <c r="F34" s="636" t="s">
        <v>271</v>
      </c>
      <c r="G34" s="129" t="s">
        <v>297</v>
      </c>
    </row>
    <row r="35" spans="4:7">
      <c r="D35" s="879" t="s">
        <v>4</v>
      </c>
      <c r="E35" s="882"/>
      <c r="F35" s="899" t="s">
        <v>1119</v>
      </c>
      <c r="G35" s="917" t="s">
        <v>1492</v>
      </c>
    </row>
    <row r="36" spans="4:7">
      <c r="D36" s="116"/>
      <c r="E36" s="117"/>
      <c r="F36" s="899"/>
      <c r="G36" s="918"/>
    </row>
    <row r="37" spans="4:7">
      <c r="D37" s="113" t="s">
        <v>284</v>
      </c>
      <c r="E37" s="114"/>
      <c r="F37" s="899"/>
      <c r="G37" s="918"/>
    </row>
    <row r="38" spans="4:7">
      <c r="D38" s="116" t="s">
        <v>285</v>
      </c>
      <c r="E38" s="117"/>
      <c r="F38" s="899"/>
      <c r="G38" s="916"/>
    </row>
    <row r="39" spans="4:7">
      <c r="D39" s="120" t="s">
        <v>287</v>
      </c>
      <c r="E39" s="910" t="s">
        <v>286</v>
      </c>
      <c r="F39" s="899"/>
      <c r="G39" s="915" t="s">
        <v>294</v>
      </c>
    </row>
    <row r="40" spans="4:7">
      <c r="D40" s="120" t="s">
        <v>288</v>
      </c>
      <c r="E40" s="911"/>
      <c r="F40" s="899"/>
      <c r="G40" s="916"/>
    </row>
    <row r="41" spans="4:7">
      <c r="D41" s="637" t="s">
        <v>257</v>
      </c>
      <c r="E41" s="115" t="s">
        <v>1118</v>
      </c>
      <c r="F41" s="899"/>
      <c r="G41" s="637"/>
    </row>
    <row r="42" spans="4:7">
      <c r="D42" s="124" t="s">
        <v>289</v>
      </c>
      <c r="E42" s="122"/>
      <c r="F42" s="899"/>
      <c r="G42" s="124" t="s">
        <v>292</v>
      </c>
    </row>
    <row r="43" spans="4:7">
      <c r="D43" s="124"/>
      <c r="E43" s="901" t="s">
        <v>1117</v>
      </c>
      <c r="F43" s="887" t="s">
        <v>268</v>
      </c>
      <c r="G43" s="124" t="s">
        <v>296</v>
      </c>
    </row>
    <row r="44" spans="4:7">
      <c r="D44" s="124"/>
      <c r="E44" s="902"/>
      <c r="F44" s="118" t="s">
        <v>270</v>
      </c>
      <c r="G44" s="124" t="s">
        <v>297</v>
      </c>
    </row>
    <row r="45" spans="4:7">
      <c r="D45" s="124"/>
      <c r="E45" s="903"/>
      <c r="F45" s="123" t="s">
        <v>271</v>
      </c>
      <c r="G45" s="124"/>
    </row>
    <row r="46" spans="4:7" ht="18" customHeight="1">
      <c r="D46" s="113" t="s">
        <v>272</v>
      </c>
      <c r="E46" s="114"/>
      <c r="F46" s="898" t="s">
        <v>1491</v>
      </c>
      <c r="G46" s="213"/>
    </row>
    <row r="47" spans="4:7" ht="18" customHeight="1">
      <c r="D47" s="890" t="s">
        <v>273</v>
      </c>
      <c r="E47" s="891"/>
      <c r="F47" s="899"/>
      <c r="G47" s="214"/>
    </row>
    <row r="48" spans="4:7" ht="18" customHeight="1">
      <c r="D48" s="116"/>
      <c r="E48" s="117"/>
      <c r="F48" s="899"/>
      <c r="G48" s="214"/>
    </row>
    <row r="49" spans="3:7" ht="18" customHeight="1">
      <c r="D49" s="119" t="s">
        <v>6</v>
      </c>
      <c r="E49" s="113" t="s">
        <v>275</v>
      </c>
      <c r="F49" s="899"/>
      <c r="G49" s="214"/>
    </row>
    <row r="50" spans="3:7" ht="18" customHeight="1">
      <c r="D50" s="119" t="s">
        <v>274</v>
      </c>
      <c r="E50" s="212" t="s">
        <v>276</v>
      </c>
      <c r="F50" s="899"/>
      <c r="G50" s="214"/>
    </row>
    <row r="51" spans="3:7" ht="18" customHeight="1">
      <c r="D51" s="119"/>
      <c r="E51" s="894" t="s">
        <v>301</v>
      </c>
      <c r="F51" s="899"/>
      <c r="G51" s="214"/>
    </row>
    <row r="52" spans="3:7" ht="18" customHeight="1">
      <c r="D52" s="119"/>
      <c r="E52" s="895"/>
      <c r="F52" s="900"/>
      <c r="G52" s="214" t="s">
        <v>293</v>
      </c>
    </row>
    <row r="53" spans="3:7" ht="18" customHeight="1">
      <c r="D53" s="637" t="s">
        <v>249</v>
      </c>
      <c r="E53" s="904" t="s">
        <v>1197</v>
      </c>
      <c r="F53" s="884" t="s">
        <v>268</v>
      </c>
      <c r="G53" s="889" t="s">
        <v>295</v>
      </c>
    </row>
    <row r="54" spans="3:7" ht="18" customHeight="1">
      <c r="D54" s="124" t="s">
        <v>277</v>
      </c>
      <c r="E54" s="905"/>
      <c r="F54" s="885" t="s">
        <v>270</v>
      </c>
      <c r="G54" s="889"/>
    </row>
    <row r="55" spans="3:7" ht="18" customHeight="1">
      <c r="D55" s="124"/>
      <c r="E55" s="906"/>
      <c r="F55" s="886" t="s">
        <v>271</v>
      </c>
      <c r="G55" s="214"/>
    </row>
    <row r="56" spans="3:7" ht="18" customHeight="1">
      <c r="D56" s="119"/>
      <c r="E56" s="211" t="s">
        <v>279</v>
      </c>
      <c r="F56" s="118" t="s">
        <v>446</v>
      </c>
      <c r="G56" s="214"/>
    </row>
    <row r="57" spans="3:7" ht="18" customHeight="1">
      <c r="D57" s="119"/>
      <c r="E57" s="211"/>
      <c r="F57" s="118" t="s">
        <v>447</v>
      </c>
      <c r="G57" s="214"/>
    </row>
    <row r="58" spans="3:7" ht="18" customHeight="1">
      <c r="D58" s="121"/>
      <c r="E58" s="211"/>
      <c r="F58" s="123" t="s">
        <v>269</v>
      </c>
      <c r="G58" s="214"/>
    </row>
    <row r="59" spans="3:7" ht="18" customHeight="1">
      <c r="D59" s="125" t="s">
        <v>303</v>
      </c>
      <c r="E59" s="896" t="s">
        <v>302</v>
      </c>
      <c r="F59" s="127"/>
      <c r="G59" s="124"/>
    </row>
    <row r="60" spans="3:7" ht="18" customHeight="1">
      <c r="D60" s="126"/>
      <c r="E60" s="897"/>
      <c r="F60" s="127" t="s">
        <v>268</v>
      </c>
      <c r="G60" s="124"/>
    </row>
    <row r="61" spans="3:7" ht="18" customHeight="1">
      <c r="D61" s="126"/>
      <c r="E61" s="124" t="s">
        <v>278</v>
      </c>
      <c r="F61" s="127" t="s">
        <v>270</v>
      </c>
      <c r="G61" s="892"/>
    </row>
    <row r="62" spans="3:7" ht="18" customHeight="1">
      <c r="D62" s="128"/>
      <c r="E62" s="129" t="s">
        <v>1121</v>
      </c>
      <c r="F62" s="590" t="s">
        <v>271</v>
      </c>
      <c r="G62" s="893"/>
    </row>
    <row r="64" spans="3:7" ht="16.2">
      <c r="C64" s="108" t="s">
        <v>299</v>
      </c>
    </row>
    <row r="65" spans="2:7" ht="14.4">
      <c r="D65" s="110" t="s">
        <v>300</v>
      </c>
    </row>
    <row r="67" spans="2:7" ht="16.2">
      <c r="B67" s="108" t="s">
        <v>306</v>
      </c>
    </row>
    <row r="68" spans="2:7">
      <c r="B68" s="888" t="s">
        <v>309</v>
      </c>
      <c r="C68" s="888"/>
      <c r="D68" s="888"/>
      <c r="E68" s="888"/>
      <c r="F68" s="888"/>
      <c r="G68" s="888"/>
    </row>
    <row r="69" spans="2:7">
      <c r="B69" s="888"/>
      <c r="C69" s="888"/>
      <c r="D69" s="888"/>
      <c r="E69" s="888"/>
      <c r="F69" s="888"/>
      <c r="G69" s="888"/>
    </row>
    <row r="70" spans="2:7">
      <c r="B70" s="888"/>
      <c r="C70" s="888"/>
      <c r="D70" s="888"/>
      <c r="E70" s="888"/>
      <c r="F70" s="888"/>
      <c r="G70" s="888"/>
    </row>
    <row r="71" spans="2:7">
      <c r="D71" s="106" t="s">
        <v>308</v>
      </c>
    </row>
    <row r="72" spans="2:7">
      <c r="D72" s="106" t="s">
        <v>307</v>
      </c>
    </row>
    <row r="73" spans="2:7">
      <c r="D73" s="106" t="s">
        <v>638</v>
      </c>
    </row>
    <row r="75" spans="2:7">
      <c r="C75" s="107" t="s">
        <v>311</v>
      </c>
    </row>
    <row r="76" spans="2:7">
      <c r="C76" s="107" t="s">
        <v>312</v>
      </c>
    </row>
  </sheetData>
  <mergeCells count="22">
    <mergeCell ref="E43:E45"/>
    <mergeCell ref="E53:E55"/>
    <mergeCell ref="B2:G2"/>
    <mergeCell ref="B5:G7"/>
    <mergeCell ref="B10:G14"/>
    <mergeCell ref="B17:G19"/>
    <mergeCell ref="D23:E23"/>
    <mergeCell ref="E39:E40"/>
    <mergeCell ref="E28:E29"/>
    <mergeCell ref="E32:E34"/>
    <mergeCell ref="F24:F31"/>
    <mergeCell ref="F35:F42"/>
    <mergeCell ref="G39:G40"/>
    <mergeCell ref="G24:G31"/>
    <mergeCell ref="G35:G38"/>
    <mergeCell ref="B68:G70"/>
    <mergeCell ref="G53:G54"/>
    <mergeCell ref="D47:E47"/>
    <mergeCell ref="G61:G62"/>
    <mergeCell ref="E51:E52"/>
    <mergeCell ref="E59:E60"/>
    <mergeCell ref="F46:F52"/>
  </mergeCells>
  <phoneticPr fontId="3"/>
  <printOptions horizontalCentered="1"/>
  <pageMargins left="0.59055118110236227" right="0.19685039370078741"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A66"/>
  <sheetViews>
    <sheetView view="pageBreakPreview" zoomScale="75" zoomScaleNormal="85" zoomScaleSheetLayoutView="75" workbookViewId="0">
      <pane xSplit="3" ySplit="18" topLeftCell="D37" activePane="bottomRight" state="frozen"/>
      <selection activeCell="J23" sqref="J23:L23"/>
      <selection pane="topRight" activeCell="J23" sqref="J23:L23"/>
      <selection pane="bottomLeft" activeCell="J23" sqref="J23:L23"/>
      <selection pane="bottomRight" activeCell="H21" sqref="H21"/>
    </sheetView>
  </sheetViews>
  <sheetFormatPr defaultColWidth="9" defaultRowHeight="12"/>
  <cols>
    <col min="1" max="1" width="1" style="85" customWidth="1"/>
    <col min="2" max="2" width="8.21875" style="85" customWidth="1"/>
    <col min="3" max="3" width="29" style="87" customWidth="1"/>
    <col min="4" max="22" width="5.6640625" style="85" customWidth="1"/>
    <col min="23" max="23" width="100.6640625" style="85" customWidth="1"/>
    <col min="24" max="24" width="1.109375" style="85" customWidth="1"/>
    <col min="25" max="53" width="3.109375" style="85" customWidth="1"/>
    <col min="54" max="16384" width="9" style="85"/>
  </cols>
  <sheetData>
    <row r="1" spans="2:53" ht="16.2">
      <c r="B1" s="97" t="s">
        <v>201</v>
      </c>
    </row>
    <row r="3" spans="2:53" s="86" customFormat="1" ht="13.5" customHeight="1">
      <c r="B3" s="99"/>
      <c r="C3" s="100" t="s">
        <v>192</v>
      </c>
      <c r="D3" s="869" t="s">
        <v>1488</v>
      </c>
      <c r="E3" s="870">
        <v>2</v>
      </c>
      <c r="F3" s="869">
        <v>5</v>
      </c>
      <c r="G3" s="869">
        <v>6</v>
      </c>
      <c r="H3" s="871">
        <v>7</v>
      </c>
      <c r="I3" s="872" t="s">
        <v>1054</v>
      </c>
      <c r="J3" s="873" t="s">
        <v>1028</v>
      </c>
      <c r="K3" s="869" t="s">
        <v>1016</v>
      </c>
      <c r="L3" s="869" t="s">
        <v>858</v>
      </c>
      <c r="M3" s="869">
        <v>27</v>
      </c>
      <c r="N3" s="871">
        <v>28</v>
      </c>
      <c r="O3" s="869">
        <v>34</v>
      </c>
      <c r="P3" s="869">
        <v>35</v>
      </c>
      <c r="Q3" s="869">
        <v>37</v>
      </c>
      <c r="R3" s="869" t="s">
        <v>852</v>
      </c>
      <c r="S3" s="869">
        <v>38</v>
      </c>
      <c r="T3" s="869">
        <v>39</v>
      </c>
      <c r="U3" s="869">
        <v>40</v>
      </c>
      <c r="V3" s="873">
        <v>41</v>
      </c>
      <c r="W3" s="105" t="s">
        <v>233</v>
      </c>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row>
    <row r="4" spans="2:53" ht="12" customHeight="1">
      <c r="B4" s="101"/>
      <c r="C4" s="102"/>
      <c r="D4" s="925" t="s">
        <v>197</v>
      </c>
      <c r="E4" s="925" t="s">
        <v>436</v>
      </c>
      <c r="F4" s="922" t="s">
        <v>1046</v>
      </c>
      <c r="G4" s="928" t="s">
        <v>1193</v>
      </c>
      <c r="H4" s="928" t="s">
        <v>203</v>
      </c>
      <c r="I4" s="922" t="s">
        <v>515</v>
      </c>
      <c r="J4" s="928" t="s">
        <v>653</v>
      </c>
      <c r="K4" s="928" t="s">
        <v>589</v>
      </c>
      <c r="L4" s="925" t="s">
        <v>618</v>
      </c>
      <c r="M4" s="925" t="s">
        <v>624</v>
      </c>
      <c r="N4" s="928" t="s">
        <v>1000</v>
      </c>
      <c r="O4" s="925" t="s">
        <v>619</v>
      </c>
      <c r="P4" s="928" t="s">
        <v>951</v>
      </c>
      <c r="Q4" s="928" t="s">
        <v>621</v>
      </c>
      <c r="R4" s="937" t="s">
        <v>622</v>
      </c>
      <c r="S4" s="925" t="s">
        <v>620</v>
      </c>
      <c r="T4" s="925" t="s">
        <v>623</v>
      </c>
      <c r="U4" s="928" t="s">
        <v>908</v>
      </c>
      <c r="V4" s="934" t="s">
        <v>190</v>
      </c>
      <c r="W4" s="931" t="s">
        <v>1480</v>
      </c>
      <c r="X4" s="91"/>
      <c r="Y4" s="91"/>
      <c r="Z4" s="91"/>
      <c r="AA4" s="91"/>
      <c r="AB4" s="94"/>
      <c r="AC4" s="91"/>
      <c r="AD4" s="91"/>
      <c r="AE4" s="91"/>
      <c r="AF4" s="91"/>
      <c r="AG4" s="92"/>
      <c r="AH4" s="91"/>
      <c r="AI4" s="91"/>
      <c r="AJ4" s="91" t="s">
        <v>200</v>
      </c>
      <c r="AK4" s="91"/>
      <c r="AL4" s="91" t="s">
        <v>199</v>
      </c>
      <c r="AM4" s="94"/>
      <c r="AN4" s="94"/>
      <c r="AO4" s="91"/>
      <c r="AP4" s="91"/>
      <c r="AV4" s="91"/>
      <c r="BA4" s="921"/>
    </row>
    <row r="5" spans="2:53">
      <c r="B5" s="101"/>
      <c r="C5" s="102"/>
      <c r="D5" s="926"/>
      <c r="E5" s="926"/>
      <c r="F5" s="923"/>
      <c r="G5" s="929"/>
      <c r="H5" s="929"/>
      <c r="I5" s="923"/>
      <c r="J5" s="929"/>
      <c r="K5" s="929"/>
      <c r="L5" s="926"/>
      <c r="M5" s="926"/>
      <c r="N5" s="929"/>
      <c r="O5" s="926"/>
      <c r="P5" s="929"/>
      <c r="Q5" s="929"/>
      <c r="R5" s="938"/>
      <c r="S5" s="926"/>
      <c r="T5" s="926"/>
      <c r="U5" s="929"/>
      <c r="V5" s="935"/>
      <c r="W5" s="932"/>
      <c r="X5" s="91"/>
      <c r="Y5" s="91"/>
      <c r="Z5" s="91"/>
      <c r="AA5" s="91"/>
      <c r="AB5" s="91"/>
      <c r="AC5" s="91"/>
      <c r="AD5" s="91"/>
      <c r="AE5" s="91"/>
      <c r="AF5" s="91"/>
      <c r="AG5" s="92"/>
      <c r="AH5" s="91"/>
      <c r="AI5" s="91"/>
      <c r="AJ5" s="91"/>
      <c r="AK5" s="91"/>
      <c r="AL5" s="91"/>
      <c r="AM5" s="91"/>
      <c r="AN5" s="91"/>
      <c r="AO5" s="91"/>
      <c r="AP5" s="91"/>
      <c r="AS5" s="91"/>
      <c r="AT5" s="92"/>
      <c r="AU5" s="91"/>
      <c r="AV5" s="91"/>
      <c r="AW5" s="91"/>
      <c r="AX5" s="91"/>
      <c r="AY5" s="91"/>
      <c r="AZ5" s="91"/>
      <c r="BA5" s="921"/>
    </row>
    <row r="6" spans="2:53">
      <c r="B6" s="101"/>
      <c r="C6" s="102"/>
      <c r="D6" s="926"/>
      <c r="E6" s="926"/>
      <c r="F6" s="923"/>
      <c r="G6" s="929"/>
      <c r="H6" s="929"/>
      <c r="I6" s="923"/>
      <c r="J6" s="929"/>
      <c r="K6" s="929"/>
      <c r="L6" s="926"/>
      <c r="M6" s="926"/>
      <c r="N6" s="929"/>
      <c r="O6" s="926"/>
      <c r="P6" s="929"/>
      <c r="Q6" s="929"/>
      <c r="R6" s="938"/>
      <c r="S6" s="926"/>
      <c r="T6" s="926"/>
      <c r="U6" s="929"/>
      <c r="V6" s="935"/>
      <c r="W6" s="932"/>
      <c r="X6" s="91"/>
      <c r="Y6" s="91"/>
      <c r="Z6" s="91"/>
      <c r="AA6" s="91"/>
      <c r="AB6" s="91"/>
      <c r="AC6" s="91"/>
      <c r="AD6" s="91"/>
      <c r="AE6" s="91"/>
      <c r="AF6" s="91"/>
      <c r="AG6" s="92"/>
      <c r="AH6" s="91"/>
      <c r="AI6" s="91"/>
      <c r="AJ6" s="91"/>
      <c r="AK6" s="91"/>
      <c r="AL6" s="91"/>
      <c r="AM6" s="91"/>
      <c r="AN6" s="91"/>
      <c r="AO6" s="91"/>
      <c r="AP6" s="91"/>
      <c r="AS6" s="91"/>
      <c r="AT6" s="92"/>
      <c r="AU6" s="91"/>
      <c r="AV6" s="91"/>
      <c r="AW6" s="91"/>
      <c r="AX6" s="91"/>
      <c r="AY6" s="91"/>
      <c r="AZ6" s="91"/>
      <c r="BA6" s="921"/>
    </row>
    <row r="7" spans="2:53">
      <c r="B7" s="101"/>
      <c r="C7" s="102"/>
      <c r="D7" s="926"/>
      <c r="E7" s="926"/>
      <c r="F7" s="923"/>
      <c r="G7" s="929"/>
      <c r="H7" s="929"/>
      <c r="I7" s="923"/>
      <c r="J7" s="929"/>
      <c r="K7" s="929"/>
      <c r="L7" s="926"/>
      <c r="M7" s="926"/>
      <c r="N7" s="929"/>
      <c r="O7" s="926"/>
      <c r="P7" s="929"/>
      <c r="Q7" s="929"/>
      <c r="R7" s="938"/>
      <c r="S7" s="926"/>
      <c r="T7" s="926"/>
      <c r="U7" s="929"/>
      <c r="V7" s="935"/>
      <c r="W7" s="932"/>
      <c r="X7" s="91"/>
      <c r="Y7" s="91"/>
      <c r="Z7" s="91"/>
      <c r="AA7" s="91"/>
      <c r="AB7" s="91"/>
      <c r="AC7" s="91"/>
      <c r="AD7" s="91"/>
      <c r="AE7" s="91"/>
      <c r="AF7" s="91"/>
      <c r="AG7" s="92"/>
      <c r="AH7" s="91"/>
      <c r="AI7" s="91"/>
      <c r="AJ7" s="91"/>
      <c r="AK7" s="91"/>
      <c r="AL7" s="91"/>
      <c r="AM7" s="91"/>
      <c r="AN7" s="91"/>
      <c r="AO7" s="91"/>
      <c r="AP7" s="91"/>
      <c r="AS7" s="91"/>
      <c r="AT7" s="92"/>
      <c r="AU7" s="91"/>
      <c r="AV7" s="91"/>
      <c r="AW7" s="91"/>
      <c r="AX7" s="91"/>
      <c r="AY7" s="91"/>
      <c r="AZ7" s="91"/>
      <c r="BA7" s="921"/>
    </row>
    <row r="8" spans="2:53">
      <c r="B8" s="101"/>
      <c r="C8" s="102"/>
      <c r="D8" s="926"/>
      <c r="E8" s="926"/>
      <c r="F8" s="923"/>
      <c r="G8" s="929"/>
      <c r="H8" s="929"/>
      <c r="I8" s="923"/>
      <c r="J8" s="929"/>
      <c r="K8" s="929"/>
      <c r="L8" s="926"/>
      <c r="M8" s="926"/>
      <c r="N8" s="929"/>
      <c r="O8" s="926"/>
      <c r="P8" s="929"/>
      <c r="Q8" s="929"/>
      <c r="R8" s="938"/>
      <c r="S8" s="926"/>
      <c r="T8" s="926"/>
      <c r="U8" s="929"/>
      <c r="V8" s="935"/>
      <c r="W8" s="932"/>
      <c r="X8" s="91"/>
      <c r="Y8" s="91"/>
      <c r="Z8" s="91"/>
      <c r="AA8" s="91"/>
      <c r="AB8" s="91"/>
      <c r="AC8" s="91"/>
      <c r="AD8" s="91"/>
      <c r="AE8" s="91"/>
      <c r="AF8" s="91"/>
      <c r="AG8" s="92"/>
      <c r="AH8" s="91"/>
      <c r="AI8" s="91"/>
      <c r="AJ8" s="91"/>
      <c r="AK8" s="91"/>
      <c r="AL8" s="91"/>
      <c r="AM8" s="91"/>
      <c r="AN8" s="91"/>
      <c r="AO8" s="91"/>
      <c r="AP8" s="91"/>
      <c r="AS8" s="91"/>
      <c r="AT8" s="92"/>
      <c r="AU8" s="91"/>
      <c r="AV8" s="91"/>
      <c r="AW8" s="91"/>
      <c r="AX8" s="91"/>
      <c r="AY8" s="91"/>
      <c r="AZ8" s="91"/>
      <c r="BA8" s="921"/>
    </row>
    <row r="9" spans="2:53">
      <c r="B9" s="101"/>
      <c r="C9" s="102"/>
      <c r="D9" s="926"/>
      <c r="E9" s="926"/>
      <c r="F9" s="923"/>
      <c r="G9" s="929"/>
      <c r="H9" s="929"/>
      <c r="I9" s="923"/>
      <c r="J9" s="929"/>
      <c r="K9" s="929"/>
      <c r="L9" s="926"/>
      <c r="M9" s="926"/>
      <c r="N9" s="929"/>
      <c r="O9" s="926"/>
      <c r="P9" s="929"/>
      <c r="Q9" s="929"/>
      <c r="R9" s="938"/>
      <c r="S9" s="926"/>
      <c r="T9" s="926"/>
      <c r="U9" s="929"/>
      <c r="V9" s="935"/>
      <c r="W9" s="932"/>
      <c r="X9" s="91"/>
      <c r="Y9" s="91"/>
      <c r="Z9" s="91"/>
      <c r="AA9" s="91"/>
      <c r="AB9" s="91"/>
      <c r="AC9" s="91"/>
      <c r="AD9" s="91"/>
      <c r="AE9" s="91"/>
      <c r="AF9" s="91"/>
      <c r="AG9" s="92"/>
      <c r="AH9" s="91"/>
      <c r="AI9" s="91"/>
      <c r="AJ9" s="91"/>
      <c r="AK9" s="91"/>
      <c r="AL9" s="91"/>
      <c r="AM9" s="91"/>
      <c r="AN9" s="91"/>
      <c r="AO9" s="91"/>
      <c r="AP9" s="91"/>
      <c r="AS9" s="91"/>
      <c r="AT9" s="92"/>
      <c r="AU9" s="91"/>
      <c r="AV9" s="91"/>
      <c r="AW9" s="91"/>
      <c r="AX9" s="91"/>
      <c r="AY9" s="91"/>
      <c r="AZ9" s="91"/>
      <c r="BA9" s="921"/>
    </row>
    <row r="10" spans="2:53">
      <c r="B10" s="101"/>
      <c r="C10" s="102"/>
      <c r="D10" s="926"/>
      <c r="E10" s="926"/>
      <c r="F10" s="923"/>
      <c r="G10" s="929"/>
      <c r="H10" s="929"/>
      <c r="I10" s="923"/>
      <c r="J10" s="929"/>
      <c r="K10" s="929"/>
      <c r="L10" s="926"/>
      <c r="M10" s="926"/>
      <c r="N10" s="929"/>
      <c r="O10" s="926"/>
      <c r="P10" s="929"/>
      <c r="Q10" s="929"/>
      <c r="R10" s="938"/>
      <c r="S10" s="926"/>
      <c r="T10" s="926"/>
      <c r="U10" s="929"/>
      <c r="V10" s="935"/>
      <c r="W10" s="932"/>
      <c r="X10" s="91"/>
      <c r="Y10" s="91"/>
      <c r="Z10" s="91"/>
      <c r="AA10" s="91"/>
      <c r="AB10" s="91"/>
      <c r="AC10" s="91"/>
      <c r="AD10" s="91"/>
      <c r="AE10" s="91"/>
      <c r="AF10" s="91"/>
      <c r="AG10" s="92"/>
      <c r="AH10" s="91"/>
      <c r="AI10" s="91"/>
      <c r="AJ10" s="91"/>
      <c r="AK10" s="91"/>
      <c r="AL10" s="91"/>
      <c r="AM10" s="91"/>
      <c r="AN10" s="91"/>
      <c r="AO10" s="91"/>
      <c r="AP10" s="91"/>
      <c r="AS10" s="91"/>
      <c r="AT10" s="92"/>
      <c r="AU10" s="91"/>
      <c r="AV10" s="91"/>
      <c r="AW10" s="91"/>
      <c r="AX10" s="91"/>
      <c r="AY10" s="91"/>
      <c r="AZ10" s="91"/>
      <c r="BA10" s="921"/>
    </row>
    <row r="11" spans="2:53">
      <c r="B11" s="101"/>
      <c r="C11" s="102"/>
      <c r="D11" s="926"/>
      <c r="E11" s="926"/>
      <c r="F11" s="923"/>
      <c r="G11" s="929"/>
      <c r="H11" s="929"/>
      <c r="I11" s="923"/>
      <c r="J11" s="929"/>
      <c r="K11" s="929"/>
      <c r="L11" s="926"/>
      <c r="M11" s="926"/>
      <c r="N11" s="929"/>
      <c r="O11" s="926"/>
      <c r="P11" s="929"/>
      <c r="Q11" s="929"/>
      <c r="R11" s="938"/>
      <c r="S11" s="926"/>
      <c r="T11" s="926"/>
      <c r="U11" s="929"/>
      <c r="V11" s="935"/>
      <c r="W11" s="932"/>
      <c r="X11" s="91"/>
      <c r="Y11" s="91"/>
      <c r="Z11" s="91"/>
      <c r="AA11" s="91"/>
      <c r="AB11" s="91"/>
      <c r="AC11" s="91"/>
      <c r="AD11" s="91"/>
      <c r="AE11" s="91"/>
      <c r="AF11" s="91"/>
      <c r="AG11" s="92"/>
      <c r="AH11" s="91"/>
      <c r="AI11" s="91"/>
      <c r="AJ11" s="91"/>
      <c r="AK11" s="91"/>
      <c r="AL11" s="91"/>
      <c r="AM11" s="91"/>
      <c r="AN11" s="91"/>
      <c r="AO11" s="91"/>
      <c r="AP11" s="91"/>
      <c r="AS11" s="91"/>
      <c r="AT11" s="92"/>
      <c r="AU11" s="91"/>
      <c r="AV11" s="91"/>
      <c r="AW11" s="91"/>
      <c r="AX11" s="91"/>
      <c r="AY11" s="91"/>
      <c r="AZ11" s="91"/>
      <c r="BA11" s="921"/>
    </row>
    <row r="12" spans="2:53">
      <c r="B12" s="101"/>
      <c r="C12" s="102"/>
      <c r="D12" s="926"/>
      <c r="E12" s="926"/>
      <c r="F12" s="923"/>
      <c r="G12" s="929"/>
      <c r="H12" s="929"/>
      <c r="I12" s="923"/>
      <c r="J12" s="929"/>
      <c r="K12" s="929"/>
      <c r="L12" s="926"/>
      <c r="M12" s="926"/>
      <c r="N12" s="929"/>
      <c r="O12" s="926"/>
      <c r="P12" s="929"/>
      <c r="Q12" s="929"/>
      <c r="R12" s="938"/>
      <c r="S12" s="926"/>
      <c r="T12" s="926"/>
      <c r="U12" s="929"/>
      <c r="V12" s="935"/>
      <c r="W12" s="932"/>
      <c r="X12" s="91"/>
      <c r="Y12" s="91"/>
      <c r="Z12" s="91"/>
      <c r="AA12" s="91"/>
      <c r="AB12" s="91"/>
      <c r="AC12" s="91"/>
      <c r="AD12" s="91"/>
      <c r="AE12" s="91"/>
      <c r="AF12" s="91"/>
      <c r="AG12" s="92"/>
      <c r="AH12" s="91"/>
      <c r="AI12" s="91"/>
      <c r="AJ12" s="91"/>
      <c r="AK12" s="91"/>
      <c r="AL12" s="91"/>
      <c r="AM12" s="91"/>
      <c r="AN12" s="91"/>
      <c r="AO12" s="91"/>
      <c r="AP12" s="91"/>
      <c r="AS12" s="91"/>
      <c r="AT12" s="92"/>
      <c r="AU12" s="91"/>
      <c r="AV12" s="91"/>
      <c r="AW12" s="91"/>
      <c r="AX12" s="91"/>
      <c r="AY12" s="91"/>
      <c r="AZ12" s="91"/>
      <c r="BA12" s="921"/>
    </row>
    <row r="13" spans="2:53">
      <c r="B13" s="101"/>
      <c r="C13" s="102"/>
      <c r="D13" s="926"/>
      <c r="E13" s="926"/>
      <c r="F13" s="923"/>
      <c r="G13" s="929"/>
      <c r="H13" s="929"/>
      <c r="I13" s="923"/>
      <c r="J13" s="929"/>
      <c r="K13" s="929"/>
      <c r="L13" s="926"/>
      <c r="M13" s="926"/>
      <c r="N13" s="929"/>
      <c r="O13" s="926"/>
      <c r="P13" s="929"/>
      <c r="Q13" s="929"/>
      <c r="R13" s="938"/>
      <c r="S13" s="926"/>
      <c r="T13" s="926"/>
      <c r="U13" s="929"/>
      <c r="V13" s="935"/>
      <c r="W13" s="932"/>
      <c r="X13" s="91"/>
      <c r="Y13" s="91"/>
      <c r="Z13" s="91"/>
      <c r="AA13" s="91"/>
      <c r="AB13" s="91"/>
      <c r="AC13" s="91"/>
      <c r="AD13" s="91"/>
      <c r="AE13" s="91"/>
      <c r="AF13" s="91"/>
      <c r="AG13" s="92"/>
      <c r="AH13" s="91"/>
      <c r="AI13" s="91"/>
      <c r="AJ13" s="91"/>
      <c r="AK13" s="91"/>
      <c r="AL13" s="91"/>
      <c r="AM13" s="91"/>
      <c r="AN13" s="91"/>
      <c r="AO13" s="91"/>
      <c r="AP13" s="91"/>
      <c r="AS13" s="91"/>
      <c r="AT13" s="92"/>
      <c r="AU13" s="91"/>
      <c r="AV13" s="91"/>
      <c r="AW13" s="91"/>
      <c r="AX13" s="91"/>
      <c r="AY13" s="91"/>
      <c r="AZ13" s="91"/>
      <c r="BA13" s="921"/>
    </row>
    <row r="14" spans="2:53">
      <c r="B14" s="101"/>
      <c r="C14" s="102"/>
      <c r="D14" s="926"/>
      <c r="E14" s="926"/>
      <c r="F14" s="923"/>
      <c r="G14" s="929"/>
      <c r="H14" s="929"/>
      <c r="I14" s="923"/>
      <c r="J14" s="929"/>
      <c r="K14" s="929"/>
      <c r="L14" s="926"/>
      <c r="M14" s="926"/>
      <c r="N14" s="929"/>
      <c r="O14" s="926"/>
      <c r="P14" s="929"/>
      <c r="Q14" s="929"/>
      <c r="R14" s="938"/>
      <c r="S14" s="926"/>
      <c r="T14" s="926"/>
      <c r="U14" s="929"/>
      <c r="V14" s="935"/>
      <c r="W14" s="932"/>
      <c r="X14" s="91"/>
      <c r="Y14" s="91"/>
      <c r="Z14" s="91"/>
      <c r="AA14" s="91"/>
      <c r="AB14" s="91"/>
      <c r="AC14" s="91"/>
      <c r="AD14" s="91"/>
      <c r="AE14" s="91"/>
      <c r="AF14" s="91"/>
      <c r="AG14" s="92"/>
      <c r="AH14" s="91"/>
      <c r="AI14" s="91"/>
      <c r="AJ14" s="91"/>
      <c r="AK14" s="91"/>
      <c r="AL14" s="91"/>
      <c r="AM14" s="91"/>
      <c r="AN14" s="91"/>
      <c r="AO14" s="91"/>
      <c r="AP14" s="91"/>
      <c r="AS14" s="91"/>
      <c r="AT14" s="92"/>
      <c r="AU14" s="91"/>
      <c r="AV14" s="91"/>
      <c r="AW14" s="91"/>
      <c r="AX14" s="91"/>
      <c r="AY14" s="91"/>
      <c r="AZ14" s="91"/>
      <c r="BA14" s="921"/>
    </row>
    <row r="15" spans="2:53">
      <c r="B15" s="101"/>
      <c r="C15" s="102"/>
      <c r="D15" s="926"/>
      <c r="E15" s="926"/>
      <c r="F15" s="923"/>
      <c r="G15" s="929"/>
      <c r="H15" s="929"/>
      <c r="I15" s="923"/>
      <c r="J15" s="929"/>
      <c r="K15" s="929"/>
      <c r="L15" s="926"/>
      <c r="M15" s="926"/>
      <c r="N15" s="929"/>
      <c r="O15" s="926"/>
      <c r="P15" s="929"/>
      <c r="Q15" s="929"/>
      <c r="R15" s="938"/>
      <c r="S15" s="926"/>
      <c r="T15" s="926"/>
      <c r="U15" s="929"/>
      <c r="V15" s="935"/>
      <c r="W15" s="932"/>
      <c r="X15" s="91"/>
      <c r="Y15" s="91"/>
      <c r="Z15" s="91"/>
      <c r="AA15" s="91"/>
      <c r="AB15" s="91"/>
      <c r="AC15" s="91"/>
      <c r="AD15" s="91"/>
      <c r="AE15" s="91"/>
      <c r="AF15" s="91"/>
      <c r="AG15" s="92"/>
      <c r="AH15" s="91"/>
      <c r="AI15" s="91"/>
      <c r="AJ15" s="91"/>
      <c r="AK15" s="91"/>
      <c r="AL15" s="91"/>
      <c r="AM15" s="91"/>
      <c r="AN15" s="91"/>
      <c r="AO15" s="91"/>
      <c r="AP15" s="91"/>
      <c r="AS15" s="91"/>
      <c r="AT15" s="92"/>
      <c r="AU15" s="91"/>
      <c r="AV15" s="91"/>
      <c r="AW15" s="91"/>
      <c r="AX15" s="91"/>
      <c r="AY15" s="91"/>
      <c r="AZ15" s="91"/>
      <c r="BA15" s="921"/>
    </row>
    <row r="16" spans="2:53">
      <c r="B16" s="101"/>
      <c r="C16" s="102"/>
      <c r="D16" s="926"/>
      <c r="E16" s="926"/>
      <c r="F16" s="923"/>
      <c r="G16" s="929"/>
      <c r="H16" s="929"/>
      <c r="I16" s="923"/>
      <c r="J16" s="929"/>
      <c r="K16" s="929"/>
      <c r="L16" s="926"/>
      <c r="M16" s="926"/>
      <c r="N16" s="929"/>
      <c r="O16" s="926"/>
      <c r="P16" s="929"/>
      <c r="Q16" s="929"/>
      <c r="R16" s="938"/>
      <c r="S16" s="926"/>
      <c r="T16" s="926"/>
      <c r="U16" s="929"/>
      <c r="V16" s="935"/>
      <c r="W16" s="932"/>
      <c r="X16" s="91"/>
      <c r="Y16" s="91"/>
      <c r="Z16" s="91"/>
      <c r="AA16" s="91"/>
      <c r="AB16" s="91"/>
      <c r="AC16" s="91"/>
      <c r="AD16" s="91"/>
      <c r="AE16" s="91"/>
      <c r="AF16" s="91"/>
      <c r="AG16" s="92"/>
      <c r="AH16" s="91"/>
      <c r="AI16" s="91"/>
      <c r="AJ16" s="91"/>
      <c r="AK16" s="91"/>
      <c r="AL16" s="91"/>
      <c r="AM16" s="91"/>
      <c r="AN16" s="91"/>
      <c r="AO16" s="91"/>
      <c r="AP16" s="91"/>
      <c r="AS16" s="91"/>
      <c r="AT16" s="92"/>
      <c r="AU16" s="91"/>
      <c r="AV16" s="91"/>
      <c r="AW16" s="91"/>
      <c r="AX16" s="91"/>
      <c r="AY16" s="91"/>
      <c r="AZ16" s="91"/>
      <c r="BA16" s="921"/>
    </row>
    <row r="17" spans="2:53">
      <c r="B17" s="101"/>
      <c r="C17" s="102"/>
      <c r="D17" s="926"/>
      <c r="E17" s="926"/>
      <c r="F17" s="923"/>
      <c r="G17" s="929"/>
      <c r="H17" s="929"/>
      <c r="I17" s="923"/>
      <c r="J17" s="929"/>
      <c r="K17" s="929"/>
      <c r="L17" s="926"/>
      <c r="M17" s="926"/>
      <c r="N17" s="929"/>
      <c r="O17" s="926"/>
      <c r="P17" s="929"/>
      <c r="Q17" s="929"/>
      <c r="R17" s="938"/>
      <c r="S17" s="926"/>
      <c r="T17" s="926"/>
      <c r="U17" s="929"/>
      <c r="V17" s="935"/>
      <c r="W17" s="932"/>
      <c r="X17" s="91"/>
      <c r="Y17" s="91"/>
      <c r="Z17" s="91"/>
      <c r="AA17" s="91"/>
      <c r="AB17" s="91"/>
      <c r="AC17" s="91"/>
      <c r="AD17" s="91"/>
      <c r="AE17" s="91"/>
      <c r="AF17" s="91"/>
      <c r="AG17" s="92"/>
      <c r="AH17" s="91"/>
      <c r="AI17" s="91"/>
      <c r="AJ17" s="91"/>
      <c r="AK17" s="91"/>
      <c r="AL17" s="91"/>
      <c r="AM17" s="91"/>
      <c r="AN17" s="91"/>
      <c r="AO17" s="91"/>
      <c r="AP17" s="91"/>
      <c r="AQ17" s="91"/>
      <c r="AR17" s="91"/>
      <c r="AS17" s="91"/>
      <c r="AT17" s="92"/>
      <c r="AU17" s="91"/>
      <c r="AV17" s="91"/>
      <c r="AW17" s="91"/>
      <c r="AX17" s="91"/>
      <c r="AY17" s="91"/>
      <c r="AZ17" s="91"/>
      <c r="BA17" s="921"/>
    </row>
    <row r="18" spans="2:53">
      <c r="B18" s="103" t="s">
        <v>193</v>
      </c>
      <c r="C18" s="104" t="s">
        <v>191</v>
      </c>
      <c r="D18" s="927"/>
      <c r="E18" s="927"/>
      <c r="F18" s="924"/>
      <c r="G18" s="930"/>
      <c r="H18" s="930"/>
      <c r="I18" s="924"/>
      <c r="J18" s="930"/>
      <c r="K18" s="930"/>
      <c r="L18" s="927"/>
      <c r="M18" s="927"/>
      <c r="N18" s="930"/>
      <c r="O18" s="927"/>
      <c r="P18" s="930"/>
      <c r="Q18" s="930"/>
      <c r="R18" s="939"/>
      <c r="S18" s="927"/>
      <c r="T18" s="927"/>
      <c r="U18" s="930"/>
      <c r="V18" s="936"/>
      <c r="W18" s="933"/>
      <c r="X18" s="91"/>
      <c r="Y18" s="91"/>
      <c r="Z18" s="91"/>
      <c r="AA18" s="91"/>
      <c r="AB18" s="91"/>
      <c r="AC18" s="91"/>
      <c r="AD18" s="91"/>
      <c r="AE18" s="91"/>
      <c r="AF18" s="91"/>
      <c r="AG18" s="92"/>
      <c r="AH18" s="91"/>
      <c r="AI18" s="91"/>
      <c r="AJ18" s="91"/>
      <c r="AK18" s="91"/>
      <c r="AL18" s="91"/>
      <c r="AM18" s="91"/>
      <c r="AN18" s="91"/>
      <c r="AO18" s="91"/>
      <c r="AP18" s="91"/>
      <c r="AQ18" s="91"/>
      <c r="AR18" s="91"/>
      <c r="AS18" s="91"/>
      <c r="AT18" s="92"/>
      <c r="AU18" s="91"/>
      <c r="AV18" s="91"/>
      <c r="AW18" s="91"/>
      <c r="AX18" s="91"/>
      <c r="AY18" s="91"/>
      <c r="AZ18" s="91"/>
      <c r="BA18" s="921"/>
    </row>
    <row r="19" spans="2:53">
      <c r="AE19" s="91"/>
      <c r="AF19" s="91"/>
      <c r="AG19" s="92"/>
      <c r="AH19" s="91"/>
      <c r="AI19" s="91"/>
      <c r="AJ19" s="91"/>
      <c r="AK19" s="91"/>
      <c r="AL19" s="91"/>
    </row>
    <row r="20" spans="2:53" s="88" customFormat="1" ht="16.2">
      <c r="B20" s="98" t="s">
        <v>237</v>
      </c>
      <c r="C20" s="98"/>
      <c r="D20" s="95"/>
      <c r="E20" s="306"/>
      <c r="F20" s="95"/>
      <c r="G20" s="95"/>
      <c r="H20" s="95"/>
      <c r="I20" s="95"/>
      <c r="J20" s="306"/>
      <c r="K20" s="306"/>
      <c r="L20" s="95"/>
      <c r="M20" s="306"/>
      <c r="N20" s="95"/>
      <c r="O20" s="95"/>
      <c r="P20" s="306"/>
      <c r="Q20" s="306"/>
      <c r="R20" s="306"/>
      <c r="S20" s="306"/>
      <c r="T20" s="306"/>
      <c r="U20" s="306"/>
      <c r="V20" s="306"/>
      <c r="W20" s="307" t="s">
        <v>458</v>
      </c>
      <c r="AE20" s="89"/>
      <c r="AF20" s="89"/>
      <c r="AG20" s="89"/>
      <c r="AH20" s="89"/>
      <c r="AI20" s="89"/>
      <c r="AJ20" s="89"/>
      <c r="AK20" s="89"/>
      <c r="AL20" s="89"/>
      <c r="AM20" s="90"/>
      <c r="AN20" s="90"/>
      <c r="AO20" s="90"/>
      <c r="AP20" s="90"/>
      <c r="AQ20" s="90"/>
      <c r="AR20" s="90"/>
      <c r="AS20" s="90"/>
      <c r="AT20" s="90"/>
      <c r="AU20" s="90"/>
      <c r="AV20" s="90"/>
      <c r="AW20" s="90"/>
      <c r="AX20" s="90"/>
      <c r="AY20" s="90"/>
      <c r="AZ20" s="90"/>
      <c r="BA20" s="90"/>
    </row>
    <row r="21" spans="2:53" ht="50.1" customHeight="1">
      <c r="B21" s="301" t="s">
        <v>205</v>
      </c>
      <c r="C21" s="205" t="s">
        <v>177</v>
      </c>
      <c r="D21" s="203" t="s">
        <v>202</v>
      </c>
      <c r="E21" s="302" t="s">
        <v>204</v>
      </c>
      <c r="F21" s="203"/>
      <c r="G21" s="203"/>
      <c r="H21" s="203" t="s">
        <v>232</v>
      </c>
      <c r="I21" s="203" t="s">
        <v>639</v>
      </c>
      <c r="J21" s="303"/>
      <c r="K21" s="302"/>
      <c r="L21" s="203"/>
      <c r="M21" s="302"/>
      <c r="N21" s="203"/>
      <c r="O21" s="203"/>
      <c r="P21" s="302"/>
      <c r="Q21" s="302"/>
      <c r="R21" s="302"/>
      <c r="S21" s="302"/>
      <c r="T21" s="302"/>
      <c r="U21" s="302"/>
      <c r="V21" s="303"/>
      <c r="W21" s="304" t="s">
        <v>644</v>
      </c>
      <c r="AG21" s="89"/>
      <c r="AH21" s="89"/>
      <c r="AI21" s="89"/>
      <c r="AJ21" s="89"/>
      <c r="AK21" s="89"/>
      <c r="AL21" s="89"/>
      <c r="AM21" s="89"/>
      <c r="AN21" s="89"/>
      <c r="AO21" s="89"/>
      <c r="AP21" s="89"/>
      <c r="AQ21" s="89"/>
      <c r="AR21" s="89"/>
      <c r="AS21" s="89"/>
      <c r="AT21" s="89"/>
      <c r="AU21" s="89"/>
      <c r="AV21" s="89"/>
      <c r="AW21" s="89"/>
      <c r="AX21" s="89"/>
      <c r="AY21" s="89"/>
      <c r="AZ21" s="89"/>
      <c r="BA21" s="89"/>
    </row>
    <row r="22" spans="2:53" ht="30" customHeight="1">
      <c r="B22" s="204" t="s">
        <v>206</v>
      </c>
      <c r="C22" s="205" t="s">
        <v>98</v>
      </c>
      <c r="D22" s="206" t="s">
        <v>202</v>
      </c>
      <c r="E22" s="206" t="s">
        <v>204</v>
      </c>
      <c r="F22" s="206"/>
      <c r="G22" s="206"/>
      <c r="H22" s="207" t="s">
        <v>231</v>
      </c>
      <c r="I22" s="206"/>
      <c r="J22" s="207"/>
      <c r="K22" s="206"/>
      <c r="L22" s="206"/>
      <c r="M22" s="206"/>
      <c r="N22" s="206"/>
      <c r="O22" s="206"/>
      <c r="P22" s="206"/>
      <c r="Q22" s="206"/>
      <c r="R22" s="206"/>
      <c r="S22" s="206"/>
      <c r="T22" s="206"/>
      <c r="U22" s="206"/>
      <c r="V22" s="207"/>
      <c r="W22" s="208" t="s">
        <v>645</v>
      </c>
      <c r="AG22" s="89"/>
      <c r="AH22" s="89"/>
      <c r="AI22" s="89"/>
      <c r="AJ22" s="89"/>
      <c r="AK22" s="89"/>
      <c r="AL22" s="89"/>
      <c r="AM22" s="89"/>
      <c r="AN22" s="89"/>
      <c r="AO22" s="89"/>
      <c r="AP22" s="89"/>
      <c r="AQ22" s="89"/>
      <c r="AR22" s="89"/>
      <c r="AS22" s="89"/>
      <c r="AT22" s="89"/>
      <c r="AU22" s="89"/>
      <c r="AV22" s="89"/>
      <c r="AW22" s="89"/>
      <c r="AX22" s="89"/>
      <c r="AY22" s="89"/>
      <c r="AZ22" s="920"/>
      <c r="BA22" s="920"/>
    </row>
    <row r="23" spans="2:53" ht="30" customHeight="1">
      <c r="B23" s="204" t="s">
        <v>207</v>
      </c>
      <c r="C23" s="205" t="s">
        <v>99</v>
      </c>
      <c r="D23" s="206" t="s">
        <v>202</v>
      </c>
      <c r="E23" s="206" t="s">
        <v>204</v>
      </c>
      <c r="F23" s="206"/>
      <c r="G23" s="855" t="s">
        <v>204</v>
      </c>
      <c r="H23" s="207"/>
      <c r="I23" s="206"/>
      <c r="J23" s="207"/>
      <c r="K23" s="206"/>
      <c r="L23" s="206"/>
      <c r="M23" s="206"/>
      <c r="N23" s="206"/>
      <c r="O23" s="206"/>
      <c r="P23" s="206"/>
      <c r="Q23" s="206"/>
      <c r="R23" s="206"/>
      <c r="S23" s="206"/>
      <c r="T23" s="206"/>
      <c r="U23" s="206"/>
      <c r="V23" s="207"/>
      <c r="W23" s="865" t="s">
        <v>1194</v>
      </c>
      <c r="AG23" s="89"/>
      <c r="AH23" s="89"/>
      <c r="AI23" s="89"/>
      <c r="AJ23" s="89"/>
      <c r="AK23" s="89"/>
      <c r="AL23" s="89"/>
      <c r="AM23" s="89"/>
      <c r="AN23" s="89"/>
      <c r="AO23" s="89"/>
      <c r="AP23" s="89"/>
      <c r="AQ23" s="89"/>
      <c r="AR23" s="89"/>
      <c r="AS23" s="89"/>
      <c r="AT23" s="89"/>
      <c r="AU23" s="89"/>
      <c r="AV23" s="89"/>
      <c r="AW23" s="89"/>
      <c r="AX23" s="89"/>
      <c r="AY23" s="89"/>
      <c r="AZ23" s="920"/>
      <c r="BA23" s="920"/>
    </row>
    <row r="24" spans="2:53" ht="30" customHeight="1">
      <c r="B24" s="216" t="s">
        <v>208</v>
      </c>
      <c r="C24" s="205" t="s">
        <v>183</v>
      </c>
      <c r="D24" s="206" t="s">
        <v>202</v>
      </c>
      <c r="E24" s="206" t="s">
        <v>202</v>
      </c>
      <c r="F24" s="206"/>
      <c r="G24" s="206"/>
      <c r="H24" s="207"/>
      <c r="I24" s="206"/>
      <c r="J24" s="207"/>
      <c r="K24" s="206"/>
      <c r="L24" s="206"/>
      <c r="M24" s="206"/>
      <c r="N24" s="206"/>
      <c r="O24" s="206"/>
      <c r="P24" s="206"/>
      <c r="Q24" s="206"/>
      <c r="R24" s="206"/>
      <c r="S24" s="206"/>
      <c r="T24" s="206"/>
      <c r="U24" s="206"/>
      <c r="V24" s="207"/>
      <c r="W24" s="208"/>
      <c r="AG24" s="89"/>
      <c r="AH24" s="89"/>
      <c r="AI24" s="89"/>
      <c r="AJ24" s="89"/>
      <c r="AK24" s="89"/>
      <c r="AL24" s="89"/>
      <c r="AM24" s="89"/>
      <c r="AN24" s="89"/>
      <c r="AO24" s="89"/>
      <c r="AP24" s="89"/>
      <c r="AQ24" s="920"/>
      <c r="AR24" s="920"/>
      <c r="AS24" s="920"/>
      <c r="AT24" s="920"/>
      <c r="AU24" s="89"/>
      <c r="AV24" s="89"/>
      <c r="AW24" s="89"/>
      <c r="AX24" s="920"/>
      <c r="AY24" s="920"/>
      <c r="AZ24" s="920"/>
      <c r="BA24" s="920"/>
    </row>
    <row r="25" spans="2:53" ht="30" customHeight="1">
      <c r="B25" s="204" t="s">
        <v>209</v>
      </c>
      <c r="C25" s="205" t="s">
        <v>448</v>
      </c>
      <c r="D25" s="206" t="s">
        <v>202</v>
      </c>
      <c r="E25" s="206" t="s">
        <v>202</v>
      </c>
      <c r="F25" s="206"/>
      <c r="G25" s="206"/>
      <c r="H25" s="207"/>
      <c r="I25" s="206"/>
      <c r="J25" s="207"/>
      <c r="K25" s="206"/>
      <c r="L25" s="206"/>
      <c r="M25" s="206"/>
      <c r="N25" s="206"/>
      <c r="O25" s="206"/>
      <c r="P25" s="206"/>
      <c r="Q25" s="206"/>
      <c r="R25" s="206"/>
      <c r="S25" s="206"/>
      <c r="T25" s="206"/>
      <c r="U25" s="206"/>
      <c r="V25" s="207"/>
      <c r="W25" s="208"/>
      <c r="AG25" s="89"/>
      <c r="AH25" s="89"/>
      <c r="AI25" s="89"/>
      <c r="AJ25" s="89"/>
      <c r="AK25" s="89"/>
      <c r="AL25" s="89"/>
      <c r="AM25" s="89"/>
      <c r="AN25" s="89"/>
      <c r="AO25" s="89"/>
      <c r="AP25" s="89"/>
      <c r="AQ25" s="89"/>
      <c r="AR25" s="89"/>
      <c r="AS25" s="89"/>
      <c r="AT25" s="89"/>
      <c r="AU25" s="89"/>
      <c r="AV25" s="89"/>
      <c r="AW25" s="89"/>
      <c r="AX25" s="89"/>
      <c r="AY25" s="89"/>
      <c r="AZ25" s="89"/>
      <c r="BA25" s="89"/>
    </row>
    <row r="26" spans="2:53" ht="30" customHeight="1">
      <c r="B26" s="204" t="s">
        <v>210</v>
      </c>
      <c r="C26" s="633" t="s">
        <v>827</v>
      </c>
      <c r="D26" s="206" t="s">
        <v>202</v>
      </c>
      <c r="E26" s="206" t="s">
        <v>202</v>
      </c>
      <c r="F26" s="206"/>
      <c r="G26" s="206"/>
      <c r="H26" s="207"/>
      <c r="I26" s="206"/>
      <c r="J26" s="207"/>
      <c r="K26" s="206"/>
      <c r="L26" s="206"/>
      <c r="M26" s="206"/>
      <c r="N26" s="206"/>
      <c r="O26" s="206"/>
      <c r="P26" s="206"/>
      <c r="Q26" s="206"/>
      <c r="R26" s="206"/>
      <c r="S26" s="206"/>
      <c r="T26" s="206"/>
      <c r="U26" s="206"/>
      <c r="V26" s="207"/>
      <c r="W26" s="208"/>
      <c r="AG26" s="89"/>
      <c r="AH26" s="89"/>
      <c r="AI26" s="89"/>
      <c r="AJ26" s="89"/>
      <c r="AK26" s="89"/>
      <c r="AL26" s="89"/>
      <c r="AM26" s="89"/>
      <c r="AN26" s="89"/>
      <c r="AO26" s="89"/>
      <c r="AP26" s="89"/>
      <c r="AQ26" s="89"/>
      <c r="AR26" s="89"/>
      <c r="AS26" s="89"/>
      <c r="AT26" s="89"/>
      <c r="AU26" s="89"/>
      <c r="AV26" s="89"/>
      <c r="AW26" s="89"/>
      <c r="AX26" s="89"/>
      <c r="AY26" s="89"/>
      <c r="AZ26" s="89"/>
      <c r="BA26" s="89"/>
    </row>
    <row r="27" spans="2:53" ht="30" customHeight="1">
      <c r="B27" s="204" t="s">
        <v>211</v>
      </c>
      <c r="C27" s="633" t="s">
        <v>828</v>
      </c>
      <c r="D27" s="206" t="s">
        <v>202</v>
      </c>
      <c r="E27" s="206" t="s">
        <v>202</v>
      </c>
      <c r="F27" s="206"/>
      <c r="G27" s="206"/>
      <c r="H27" s="207"/>
      <c r="I27" s="206"/>
      <c r="J27" s="207"/>
      <c r="K27" s="206"/>
      <c r="L27" s="206"/>
      <c r="M27" s="206"/>
      <c r="N27" s="206"/>
      <c r="O27" s="206"/>
      <c r="P27" s="206"/>
      <c r="Q27" s="206"/>
      <c r="R27" s="206"/>
      <c r="S27" s="206"/>
      <c r="T27" s="206"/>
      <c r="U27" s="206"/>
      <c r="V27" s="207"/>
      <c r="W27" s="208"/>
      <c r="AG27" s="89"/>
      <c r="AH27" s="89"/>
      <c r="AI27" s="89"/>
      <c r="AJ27" s="89"/>
      <c r="AK27" s="89"/>
      <c r="AL27" s="89"/>
      <c r="AM27" s="89"/>
      <c r="AN27" s="89"/>
      <c r="AO27" s="89"/>
      <c r="AP27" s="89"/>
      <c r="AQ27" s="89"/>
      <c r="AR27" s="89"/>
      <c r="AS27" s="89"/>
      <c r="AT27" s="89"/>
      <c r="AU27" s="89"/>
      <c r="AV27" s="89"/>
      <c r="AW27" s="89"/>
      <c r="AX27" s="89"/>
      <c r="AY27" s="89"/>
      <c r="AZ27" s="89"/>
      <c r="BA27" s="89"/>
    </row>
    <row r="28" spans="2:53" ht="30" customHeight="1">
      <c r="B28" s="204" t="s">
        <v>212</v>
      </c>
      <c r="C28" s="633" t="s">
        <v>459</v>
      </c>
      <c r="D28" s="206" t="s">
        <v>202</v>
      </c>
      <c r="E28" s="206" t="s">
        <v>202</v>
      </c>
      <c r="F28" s="206"/>
      <c r="G28" s="206"/>
      <c r="H28" s="207"/>
      <c r="I28" s="206"/>
      <c r="J28" s="207"/>
      <c r="K28" s="206"/>
      <c r="L28" s="206"/>
      <c r="M28" s="206"/>
      <c r="N28" s="206"/>
      <c r="O28" s="206"/>
      <c r="P28" s="206"/>
      <c r="Q28" s="206"/>
      <c r="R28" s="206"/>
      <c r="S28" s="206"/>
      <c r="T28" s="206"/>
      <c r="U28" s="206"/>
      <c r="V28" s="207"/>
      <c r="W28" s="208"/>
      <c r="AG28" s="89"/>
      <c r="AH28" s="89"/>
      <c r="AI28" s="89"/>
      <c r="AJ28" s="89"/>
      <c r="AK28" s="89"/>
      <c r="AL28" s="89"/>
      <c r="AM28" s="89"/>
      <c r="AN28" s="89"/>
      <c r="AO28" s="89"/>
      <c r="AP28" s="89"/>
      <c r="AQ28" s="89"/>
      <c r="AR28" s="89"/>
      <c r="AS28" s="89"/>
      <c r="AT28" s="89"/>
      <c r="AU28" s="89"/>
      <c r="AV28" s="89"/>
      <c r="AW28" s="89"/>
      <c r="AX28" s="89"/>
      <c r="AY28" s="89"/>
      <c r="AZ28" s="89"/>
      <c r="BA28" s="89"/>
    </row>
    <row r="29" spans="2:53" ht="30" customHeight="1">
      <c r="B29" s="204" t="s">
        <v>213</v>
      </c>
      <c r="C29" s="205" t="s">
        <v>178</v>
      </c>
      <c r="D29" s="206" t="s">
        <v>202</v>
      </c>
      <c r="E29" s="206" t="s">
        <v>202</v>
      </c>
      <c r="F29" s="206"/>
      <c r="G29" s="206"/>
      <c r="H29" s="207"/>
      <c r="I29" s="206"/>
      <c r="J29" s="207"/>
      <c r="K29" s="206"/>
      <c r="L29" s="206"/>
      <c r="M29" s="206"/>
      <c r="N29" s="206"/>
      <c r="O29" s="206"/>
      <c r="P29" s="206"/>
      <c r="Q29" s="206" t="s">
        <v>204</v>
      </c>
      <c r="R29" s="206"/>
      <c r="S29" s="206"/>
      <c r="T29" s="206"/>
      <c r="U29" s="206"/>
      <c r="V29" s="207"/>
      <c r="W29" s="208" t="s">
        <v>646</v>
      </c>
      <c r="AG29" s="89"/>
      <c r="AH29" s="89"/>
      <c r="AI29" s="89"/>
      <c r="AJ29" s="89"/>
      <c r="AK29" s="89"/>
      <c r="AL29" s="89"/>
      <c r="AM29" s="89"/>
      <c r="AN29" s="89"/>
      <c r="AO29" s="89"/>
      <c r="AP29" s="89"/>
      <c r="AQ29" s="89"/>
      <c r="AR29" s="89"/>
      <c r="AS29" s="89"/>
      <c r="AT29" s="89"/>
      <c r="AU29" s="89"/>
      <c r="AV29" s="89"/>
      <c r="AW29" s="89"/>
      <c r="AX29" s="89"/>
      <c r="AY29" s="89"/>
      <c r="AZ29" s="920"/>
      <c r="BA29" s="920"/>
    </row>
    <row r="30" spans="2:53" ht="30" customHeight="1">
      <c r="B30" s="204" t="s">
        <v>214</v>
      </c>
      <c r="C30" s="215" t="s">
        <v>449</v>
      </c>
      <c r="D30" s="206" t="s">
        <v>202</v>
      </c>
      <c r="E30" s="206" t="s">
        <v>202</v>
      </c>
      <c r="F30" s="206"/>
      <c r="G30" s="206"/>
      <c r="H30" s="207"/>
      <c r="I30" s="206"/>
      <c r="J30" s="207"/>
      <c r="K30" s="206"/>
      <c r="L30" s="206"/>
      <c r="M30" s="206"/>
      <c r="N30" s="206"/>
      <c r="O30" s="206"/>
      <c r="P30" s="206"/>
      <c r="Q30" s="206"/>
      <c r="R30" s="206" t="s">
        <v>204</v>
      </c>
      <c r="S30" s="206"/>
      <c r="T30" s="206"/>
      <c r="U30" s="206"/>
      <c r="V30" s="207"/>
      <c r="W30" s="208" t="s">
        <v>646</v>
      </c>
      <c r="AG30" s="89"/>
      <c r="AH30" s="89"/>
      <c r="AI30" s="89"/>
      <c r="AJ30" s="89"/>
      <c r="AK30" s="89"/>
      <c r="AL30" s="89"/>
      <c r="AM30" s="89"/>
      <c r="AN30" s="89"/>
      <c r="AO30" s="89"/>
      <c r="AP30" s="89"/>
      <c r="AQ30" s="89"/>
      <c r="AR30" s="89"/>
      <c r="AS30" s="89"/>
      <c r="AT30" s="89"/>
      <c r="AU30" s="89"/>
      <c r="AV30" s="89"/>
      <c r="AW30" s="89"/>
      <c r="AX30" s="89"/>
      <c r="AY30" s="89"/>
      <c r="AZ30" s="89"/>
      <c r="BA30" s="89"/>
    </row>
    <row r="31" spans="2:53" ht="30" customHeight="1">
      <c r="B31" s="204" t="s">
        <v>215</v>
      </c>
      <c r="C31" s="205" t="s">
        <v>179</v>
      </c>
      <c r="D31" s="206" t="s">
        <v>202</v>
      </c>
      <c r="E31" s="206" t="s">
        <v>202</v>
      </c>
      <c r="F31" s="206"/>
      <c r="G31" s="206"/>
      <c r="H31" s="207" t="s">
        <v>232</v>
      </c>
      <c r="I31" s="206"/>
      <c r="J31" s="207"/>
      <c r="K31" s="206"/>
      <c r="L31" s="206" t="s">
        <v>202</v>
      </c>
      <c r="M31" s="206"/>
      <c r="N31" s="206"/>
      <c r="O31" s="206"/>
      <c r="P31" s="206"/>
      <c r="Q31" s="206"/>
      <c r="R31" s="206"/>
      <c r="S31" s="206"/>
      <c r="T31" s="206"/>
      <c r="U31" s="206"/>
      <c r="V31" s="207"/>
      <c r="W31" s="868" t="s">
        <v>647</v>
      </c>
      <c r="AG31" s="89"/>
      <c r="AH31" s="89"/>
      <c r="AI31" s="89"/>
      <c r="AJ31" s="89"/>
      <c r="AK31" s="89"/>
      <c r="AL31" s="89"/>
      <c r="AM31" s="89"/>
      <c r="AN31" s="89"/>
      <c r="AO31" s="89"/>
      <c r="AP31" s="89"/>
      <c r="AQ31" s="89"/>
      <c r="AR31" s="89"/>
      <c r="AS31" s="89"/>
      <c r="AT31" s="89"/>
      <c r="AU31" s="89"/>
      <c r="AV31" s="89"/>
      <c r="AW31" s="89"/>
      <c r="AX31" s="89"/>
      <c r="AY31" s="89"/>
      <c r="AZ31" s="920"/>
      <c r="BA31" s="920"/>
    </row>
    <row r="32" spans="2:53" ht="30" customHeight="1">
      <c r="B32" s="204" t="s">
        <v>216</v>
      </c>
      <c r="C32" s="205" t="s">
        <v>180</v>
      </c>
      <c r="D32" s="206" t="s">
        <v>202</v>
      </c>
      <c r="E32" s="206" t="s">
        <v>202</v>
      </c>
      <c r="F32" s="206"/>
      <c r="G32" s="206"/>
      <c r="H32" s="207" t="s">
        <v>232</v>
      </c>
      <c r="I32" s="206"/>
      <c r="J32" s="207"/>
      <c r="K32" s="206"/>
      <c r="L32" s="206" t="s">
        <v>202</v>
      </c>
      <c r="M32" s="206"/>
      <c r="N32" s="206"/>
      <c r="O32" s="206"/>
      <c r="P32" s="206"/>
      <c r="Q32" s="206"/>
      <c r="R32" s="206"/>
      <c r="S32" s="206"/>
      <c r="T32" s="206"/>
      <c r="U32" s="206"/>
      <c r="V32" s="207"/>
      <c r="W32" s="868" t="s">
        <v>648</v>
      </c>
      <c r="AG32" s="89"/>
      <c r="AH32" s="89"/>
      <c r="AI32" s="89"/>
      <c r="AJ32" s="89"/>
      <c r="AK32" s="89"/>
      <c r="AL32" s="89"/>
      <c r="AM32" s="89"/>
      <c r="AN32" s="89"/>
      <c r="AO32" s="89"/>
      <c r="AP32" s="89"/>
      <c r="AQ32" s="89"/>
      <c r="AR32" s="89"/>
      <c r="AS32" s="89"/>
      <c r="AT32" s="89"/>
      <c r="AU32" s="89"/>
      <c r="AV32" s="89"/>
      <c r="AW32" s="89"/>
      <c r="AX32" s="89"/>
      <c r="AY32" s="89"/>
      <c r="AZ32" s="920"/>
      <c r="BA32" s="920"/>
    </row>
    <row r="33" spans="2:53" ht="65.099999999999994" customHeight="1">
      <c r="B33" s="204" t="s">
        <v>217</v>
      </c>
      <c r="C33" s="205" t="s">
        <v>181</v>
      </c>
      <c r="D33" s="206" t="s">
        <v>202</v>
      </c>
      <c r="E33" s="206" t="s">
        <v>202</v>
      </c>
      <c r="F33" s="206"/>
      <c r="G33" s="206"/>
      <c r="H33" s="207"/>
      <c r="I33" s="206"/>
      <c r="J33" s="207"/>
      <c r="K33" s="206"/>
      <c r="L33" s="206"/>
      <c r="M33" s="206"/>
      <c r="N33" s="206"/>
      <c r="O33" s="206"/>
      <c r="P33" s="206"/>
      <c r="Q33" s="206"/>
      <c r="R33" s="206"/>
      <c r="S33" s="206"/>
      <c r="T33" s="206"/>
      <c r="U33" s="206"/>
      <c r="V33" s="207"/>
      <c r="W33" s="868" t="s">
        <v>1481</v>
      </c>
      <c r="AG33" s="89"/>
      <c r="AH33" s="89"/>
      <c r="AI33" s="89"/>
      <c r="AJ33" s="89"/>
      <c r="AK33" s="89"/>
      <c r="AL33" s="89"/>
      <c r="AM33" s="89"/>
      <c r="AN33" s="89"/>
      <c r="AO33" s="89"/>
      <c r="AP33" s="89"/>
      <c r="AQ33" s="89"/>
      <c r="AR33" s="89"/>
      <c r="AS33" s="89"/>
      <c r="AT33" s="89"/>
      <c r="AU33" s="89"/>
      <c r="AV33" s="89"/>
      <c r="AW33" s="89"/>
      <c r="AX33" s="89"/>
      <c r="AY33" s="89"/>
      <c r="AZ33" s="920"/>
      <c r="BA33" s="920"/>
    </row>
    <row r="34" spans="2:53" ht="50.1" customHeight="1">
      <c r="B34" s="204" t="s">
        <v>218</v>
      </c>
      <c r="C34" s="215" t="s">
        <v>450</v>
      </c>
      <c r="D34" s="206" t="s">
        <v>202</v>
      </c>
      <c r="E34" s="206" t="s">
        <v>202</v>
      </c>
      <c r="F34" s="206"/>
      <c r="G34" s="855"/>
      <c r="H34" s="856"/>
      <c r="I34" s="855"/>
      <c r="J34" s="856"/>
      <c r="K34" s="855"/>
      <c r="L34" s="855"/>
      <c r="M34" s="855" t="s">
        <v>229</v>
      </c>
      <c r="N34" s="855"/>
      <c r="O34" s="855"/>
      <c r="P34" s="855"/>
      <c r="Q34" s="855"/>
      <c r="R34" s="855"/>
      <c r="S34" s="855"/>
      <c r="T34" s="855"/>
      <c r="U34" s="855"/>
      <c r="V34" s="856"/>
      <c r="W34" s="868" t="s">
        <v>1482</v>
      </c>
      <c r="AG34" s="89"/>
      <c r="AH34" s="89"/>
      <c r="AI34" s="89"/>
      <c r="AJ34" s="89"/>
      <c r="AK34" s="89"/>
      <c r="AL34" s="89"/>
      <c r="AM34" s="89"/>
      <c r="AN34" s="89"/>
      <c r="AO34" s="89"/>
      <c r="AP34" s="89"/>
      <c r="AQ34" s="89"/>
      <c r="AR34" s="89"/>
      <c r="AS34" s="89"/>
      <c r="AT34" s="89"/>
      <c r="AU34" s="89"/>
      <c r="AV34" s="89"/>
      <c r="AW34" s="89"/>
      <c r="AX34" s="89"/>
      <c r="AY34" s="89"/>
      <c r="AZ34" s="920"/>
      <c r="BA34" s="920"/>
    </row>
    <row r="35" spans="2:53" ht="30" customHeight="1">
      <c r="B35" s="204" t="s">
        <v>219</v>
      </c>
      <c r="C35" s="205" t="s">
        <v>182</v>
      </c>
      <c r="D35" s="206" t="s">
        <v>202</v>
      </c>
      <c r="E35" s="206" t="s">
        <v>202</v>
      </c>
      <c r="F35" s="206"/>
      <c r="G35" s="855" t="s">
        <v>204</v>
      </c>
      <c r="H35" s="856" t="s">
        <v>231</v>
      </c>
      <c r="I35" s="855"/>
      <c r="J35" s="856"/>
      <c r="K35" s="855"/>
      <c r="L35" s="855"/>
      <c r="M35" s="855"/>
      <c r="N35" s="855"/>
      <c r="O35" s="855"/>
      <c r="P35" s="855"/>
      <c r="Q35" s="855"/>
      <c r="R35" s="855"/>
      <c r="S35" s="855"/>
      <c r="T35" s="855"/>
      <c r="U35" s="855"/>
      <c r="V35" s="856"/>
      <c r="W35" s="865" t="s">
        <v>1196</v>
      </c>
      <c r="AG35" s="89"/>
      <c r="AH35" s="89"/>
      <c r="AI35" s="89"/>
      <c r="AJ35" s="89"/>
      <c r="AK35" s="89"/>
      <c r="AL35" s="89"/>
      <c r="AM35" s="89"/>
      <c r="AN35" s="89"/>
      <c r="AO35" s="89"/>
      <c r="AP35" s="89"/>
      <c r="AQ35" s="89"/>
      <c r="AR35" s="89"/>
      <c r="AS35" s="89"/>
      <c r="AT35" s="89"/>
      <c r="AU35" s="89"/>
      <c r="AV35" s="89"/>
      <c r="AW35" s="89"/>
      <c r="AX35" s="89"/>
      <c r="AY35" s="89"/>
      <c r="AZ35" s="920"/>
      <c r="BA35" s="920"/>
    </row>
    <row r="36" spans="2:53" ht="30" customHeight="1">
      <c r="B36" s="204" t="s">
        <v>220</v>
      </c>
      <c r="C36" s="205" t="s">
        <v>152</v>
      </c>
      <c r="D36" s="206" t="s">
        <v>202</v>
      </c>
      <c r="E36" s="206" t="s">
        <v>202</v>
      </c>
      <c r="F36" s="206"/>
      <c r="G36" s="855"/>
      <c r="H36" s="856"/>
      <c r="I36" s="855"/>
      <c r="J36" s="856"/>
      <c r="K36" s="855"/>
      <c r="L36" s="855"/>
      <c r="M36" s="855"/>
      <c r="N36" s="855"/>
      <c r="O36" s="855"/>
      <c r="P36" s="855"/>
      <c r="Q36" s="855"/>
      <c r="R36" s="855"/>
      <c r="S36" s="855"/>
      <c r="T36" s="855"/>
      <c r="U36" s="855"/>
      <c r="V36" s="856"/>
      <c r="W36" s="208"/>
      <c r="AG36" s="89"/>
      <c r="AH36" s="89"/>
      <c r="AI36" s="89"/>
      <c r="AJ36" s="89"/>
      <c r="AK36" s="89"/>
      <c r="AL36" s="89"/>
      <c r="AM36" s="89"/>
      <c r="AN36" s="89"/>
      <c r="AO36" s="89"/>
      <c r="AP36" s="89"/>
      <c r="AQ36" s="89"/>
      <c r="AR36" s="89"/>
      <c r="AS36" s="89"/>
      <c r="AT36" s="89"/>
      <c r="AU36" s="89"/>
      <c r="AV36" s="89"/>
      <c r="AW36" s="89"/>
      <c r="AX36" s="89"/>
      <c r="AY36" s="89"/>
      <c r="AZ36" s="920"/>
      <c r="BA36" s="920"/>
    </row>
    <row r="37" spans="2:53" ht="30" customHeight="1">
      <c r="B37" s="204" t="s">
        <v>221</v>
      </c>
      <c r="C37" s="633" t="s">
        <v>451</v>
      </c>
      <c r="D37" s="206" t="s">
        <v>202</v>
      </c>
      <c r="E37" s="206" t="s">
        <v>202</v>
      </c>
      <c r="F37" s="206"/>
      <c r="G37" s="855"/>
      <c r="H37" s="856" t="s">
        <v>231</v>
      </c>
      <c r="I37" s="855"/>
      <c r="J37" s="856"/>
      <c r="K37" s="855"/>
      <c r="L37" s="855"/>
      <c r="M37" s="855"/>
      <c r="N37" s="855"/>
      <c r="O37" s="855"/>
      <c r="P37" s="855"/>
      <c r="Q37" s="855"/>
      <c r="R37" s="855"/>
      <c r="S37" s="855"/>
      <c r="T37" s="855"/>
      <c r="U37" s="855"/>
      <c r="V37" s="856"/>
      <c r="W37" s="208" t="s">
        <v>444</v>
      </c>
      <c r="AG37" s="89"/>
      <c r="AH37" s="89"/>
      <c r="AI37" s="89"/>
      <c r="AJ37" s="89"/>
      <c r="AK37" s="89"/>
      <c r="AL37" s="89"/>
      <c r="AM37" s="89"/>
      <c r="AN37" s="89"/>
      <c r="AO37" s="89"/>
      <c r="AP37" s="89"/>
      <c r="AQ37" s="89"/>
      <c r="AR37" s="89"/>
      <c r="AS37" s="89"/>
      <c r="AT37" s="89"/>
      <c r="AU37" s="89"/>
      <c r="AV37" s="89"/>
      <c r="AW37" s="89"/>
      <c r="AX37" s="89"/>
      <c r="AY37" s="89"/>
      <c r="AZ37" s="920"/>
      <c r="BA37" s="920"/>
    </row>
    <row r="38" spans="2:53" ht="30" customHeight="1">
      <c r="B38" s="204" t="s">
        <v>222</v>
      </c>
      <c r="C38" s="205" t="s">
        <v>452</v>
      </c>
      <c r="D38" s="206" t="s">
        <v>202</v>
      </c>
      <c r="E38" s="206" t="s">
        <v>202</v>
      </c>
      <c r="F38" s="206"/>
      <c r="G38" s="855"/>
      <c r="H38" s="856"/>
      <c r="I38" s="855"/>
      <c r="J38" s="856"/>
      <c r="K38" s="855"/>
      <c r="L38" s="855"/>
      <c r="M38" s="855"/>
      <c r="N38" s="855"/>
      <c r="O38" s="855"/>
      <c r="P38" s="855"/>
      <c r="Q38" s="855"/>
      <c r="R38" s="855"/>
      <c r="S38" s="855"/>
      <c r="T38" s="855"/>
      <c r="U38" s="855"/>
      <c r="V38" s="856"/>
      <c r="W38" s="208"/>
      <c r="AG38" s="89"/>
      <c r="AH38" s="89"/>
      <c r="AI38" s="89"/>
      <c r="AJ38" s="89"/>
      <c r="AK38" s="89"/>
      <c r="AL38" s="89"/>
      <c r="AM38" s="89"/>
      <c r="AN38" s="89"/>
      <c r="AO38" s="89"/>
      <c r="AP38" s="89"/>
      <c r="AQ38" s="89"/>
      <c r="AR38" s="89"/>
      <c r="AS38" s="89"/>
      <c r="AT38" s="89"/>
      <c r="AU38" s="89"/>
      <c r="AV38" s="89"/>
      <c r="AW38" s="89"/>
      <c r="AX38" s="89"/>
      <c r="AY38" s="89"/>
      <c r="AZ38" s="89"/>
      <c r="BA38" s="89"/>
    </row>
    <row r="39" spans="2:53" ht="30" customHeight="1">
      <c r="B39" s="204" t="s">
        <v>223</v>
      </c>
      <c r="C39" s="205" t="s">
        <v>641</v>
      </c>
      <c r="D39" s="206" t="s">
        <v>202</v>
      </c>
      <c r="E39" s="206" t="s">
        <v>202</v>
      </c>
      <c r="F39" s="206"/>
      <c r="G39" s="855"/>
      <c r="H39" s="856"/>
      <c r="I39" s="855"/>
      <c r="J39" s="856"/>
      <c r="K39" s="855"/>
      <c r="L39" s="855"/>
      <c r="M39" s="855"/>
      <c r="N39" s="855"/>
      <c r="O39" s="855"/>
      <c r="P39" s="855"/>
      <c r="Q39" s="855"/>
      <c r="R39" s="855"/>
      <c r="S39" s="855"/>
      <c r="T39" s="855"/>
      <c r="U39" s="855"/>
      <c r="V39" s="856"/>
      <c r="W39" s="208"/>
      <c r="AG39" s="89"/>
      <c r="AH39" s="89"/>
      <c r="AI39" s="89"/>
      <c r="AJ39" s="89"/>
      <c r="AK39" s="89"/>
      <c r="AL39" s="89"/>
      <c r="AM39" s="89"/>
      <c r="AN39" s="89"/>
      <c r="AO39" s="89"/>
      <c r="AP39" s="89"/>
      <c r="AQ39" s="89"/>
      <c r="AR39" s="89"/>
      <c r="AS39" s="89"/>
      <c r="AT39" s="89"/>
      <c r="AU39" s="89"/>
      <c r="AV39" s="89"/>
      <c r="AW39" s="89"/>
      <c r="AX39" s="89"/>
      <c r="AY39" s="89"/>
      <c r="AZ39" s="920"/>
      <c r="BA39" s="920"/>
    </row>
    <row r="40" spans="2:53" ht="30" customHeight="1">
      <c r="B40" s="204" t="s">
        <v>224</v>
      </c>
      <c r="C40" s="205" t="s">
        <v>100</v>
      </c>
      <c r="D40" s="206" t="s">
        <v>202</v>
      </c>
      <c r="E40" s="206" t="s">
        <v>202</v>
      </c>
      <c r="F40" s="206"/>
      <c r="G40" s="855"/>
      <c r="H40" s="856" t="s">
        <v>231</v>
      </c>
      <c r="I40" s="855"/>
      <c r="J40" s="856"/>
      <c r="K40" s="855"/>
      <c r="L40" s="855"/>
      <c r="M40" s="855"/>
      <c r="N40" s="855"/>
      <c r="O40" s="855"/>
      <c r="P40" s="855"/>
      <c r="Q40" s="855"/>
      <c r="R40" s="855"/>
      <c r="S40" s="855"/>
      <c r="T40" s="855"/>
      <c r="U40" s="855"/>
      <c r="V40" s="856"/>
      <c r="W40" s="208" t="s">
        <v>1198</v>
      </c>
      <c r="AG40" s="89"/>
      <c r="AH40" s="89"/>
      <c r="AI40" s="89"/>
      <c r="AJ40" s="89"/>
      <c r="AK40" s="89"/>
      <c r="AL40" s="89"/>
      <c r="AM40" s="89"/>
      <c r="AN40" s="89"/>
      <c r="AO40" s="89"/>
      <c r="AP40" s="89"/>
      <c r="AQ40" s="920"/>
      <c r="AR40" s="920"/>
      <c r="AS40" s="920"/>
      <c r="AT40" s="920"/>
      <c r="AU40" s="89"/>
      <c r="AV40" s="89"/>
      <c r="AW40" s="89"/>
      <c r="AX40" s="920"/>
      <c r="AY40" s="920"/>
      <c r="AZ40" s="920"/>
      <c r="BA40" s="920"/>
    </row>
    <row r="41" spans="2:53" ht="30" customHeight="1">
      <c r="B41" s="204" t="s">
        <v>225</v>
      </c>
      <c r="C41" s="205" t="s">
        <v>101</v>
      </c>
      <c r="D41" s="206" t="s">
        <v>202</v>
      </c>
      <c r="E41" s="206" t="s">
        <v>202</v>
      </c>
      <c r="F41" s="206"/>
      <c r="G41" s="855"/>
      <c r="H41" s="856" t="s">
        <v>231</v>
      </c>
      <c r="I41" s="855"/>
      <c r="J41" s="856"/>
      <c r="K41" s="855"/>
      <c r="L41" s="855"/>
      <c r="M41" s="855"/>
      <c r="N41" s="855"/>
      <c r="O41" s="855"/>
      <c r="P41" s="855"/>
      <c r="Q41" s="855"/>
      <c r="R41" s="855"/>
      <c r="S41" s="855"/>
      <c r="T41" s="855"/>
      <c r="U41" s="855"/>
      <c r="V41" s="856"/>
      <c r="W41" s="208" t="s">
        <v>1199</v>
      </c>
      <c r="AG41" s="89"/>
      <c r="AH41" s="89"/>
      <c r="AI41" s="89"/>
      <c r="AJ41" s="89"/>
      <c r="AK41" s="89"/>
      <c r="AL41" s="89"/>
      <c r="AM41" s="89"/>
      <c r="AN41" s="89"/>
      <c r="AO41" s="89"/>
      <c r="AP41" s="89"/>
      <c r="AQ41" s="920"/>
      <c r="AR41" s="920"/>
      <c r="AS41" s="920"/>
      <c r="AT41" s="920"/>
      <c r="AU41" s="89"/>
      <c r="AV41" s="89"/>
      <c r="AW41" s="89"/>
      <c r="AX41" s="920"/>
      <c r="AY41" s="920"/>
      <c r="AZ41" s="920"/>
      <c r="BA41" s="920"/>
    </row>
    <row r="42" spans="2:53" ht="30" customHeight="1">
      <c r="B42" s="204" t="s">
        <v>226</v>
      </c>
      <c r="C42" s="205" t="s">
        <v>102</v>
      </c>
      <c r="D42" s="206" t="s">
        <v>202</v>
      </c>
      <c r="E42" s="206" t="s">
        <v>202</v>
      </c>
      <c r="F42" s="206"/>
      <c r="G42" s="855"/>
      <c r="H42" s="856"/>
      <c r="I42" s="855"/>
      <c r="J42" s="856"/>
      <c r="K42" s="855"/>
      <c r="L42" s="855"/>
      <c r="M42" s="855"/>
      <c r="N42" s="855"/>
      <c r="O42" s="855"/>
      <c r="P42" s="855"/>
      <c r="Q42" s="855"/>
      <c r="R42" s="855"/>
      <c r="S42" s="855"/>
      <c r="T42" s="855"/>
      <c r="U42" s="855"/>
      <c r="V42" s="856"/>
      <c r="W42" s="208" t="s">
        <v>649</v>
      </c>
      <c r="AG42" s="89"/>
      <c r="AH42" s="89"/>
      <c r="AI42" s="89"/>
      <c r="AJ42" s="89"/>
      <c r="AK42" s="89"/>
      <c r="AL42" s="89"/>
      <c r="AM42" s="89"/>
      <c r="AN42" s="89"/>
      <c r="AO42" s="89"/>
      <c r="AP42" s="89"/>
      <c r="AQ42" s="920"/>
      <c r="AR42" s="920"/>
      <c r="AS42" s="920"/>
      <c r="AT42" s="920"/>
      <c r="AU42" s="89"/>
      <c r="AV42" s="89"/>
      <c r="AW42" s="89"/>
      <c r="AX42" s="920"/>
      <c r="AY42" s="920"/>
      <c r="AZ42" s="920"/>
      <c r="BA42" s="920"/>
    </row>
    <row r="43" spans="2:53" ht="30" customHeight="1">
      <c r="B43" s="204" t="s">
        <v>227</v>
      </c>
      <c r="C43" s="205" t="s">
        <v>453</v>
      </c>
      <c r="D43" s="206" t="s">
        <v>202</v>
      </c>
      <c r="E43" s="206" t="s">
        <v>202</v>
      </c>
      <c r="F43" s="206"/>
      <c r="G43" s="855"/>
      <c r="H43" s="856" t="s">
        <v>231</v>
      </c>
      <c r="I43" s="855"/>
      <c r="J43" s="856"/>
      <c r="K43" s="855"/>
      <c r="L43" s="855"/>
      <c r="M43" s="855"/>
      <c r="N43" s="855"/>
      <c r="O43" s="855"/>
      <c r="P43" s="855"/>
      <c r="Q43" s="855"/>
      <c r="R43" s="855"/>
      <c r="S43" s="855" t="s">
        <v>202</v>
      </c>
      <c r="T43" s="855"/>
      <c r="U43" s="855"/>
      <c r="V43" s="856"/>
      <c r="W43" s="208" t="s">
        <v>650</v>
      </c>
      <c r="AG43" s="89"/>
      <c r="AH43" s="89"/>
      <c r="AI43" s="89"/>
      <c r="AJ43" s="89"/>
      <c r="AK43" s="89"/>
      <c r="AL43" s="89"/>
      <c r="AM43" s="89"/>
      <c r="AN43" s="89"/>
      <c r="AO43" s="89"/>
      <c r="AP43" s="89"/>
      <c r="AQ43" s="920"/>
      <c r="AR43" s="920"/>
      <c r="AS43" s="920"/>
      <c r="AT43" s="920"/>
      <c r="AU43" s="89"/>
      <c r="AV43" s="89"/>
      <c r="AW43" s="89"/>
      <c r="AX43" s="920"/>
      <c r="AY43" s="920"/>
      <c r="AZ43" s="920"/>
      <c r="BA43" s="920"/>
    </row>
    <row r="44" spans="2:53" ht="30" customHeight="1">
      <c r="B44" s="204" t="s">
        <v>228</v>
      </c>
      <c r="C44" s="205" t="s">
        <v>184</v>
      </c>
      <c r="D44" s="206" t="s">
        <v>202</v>
      </c>
      <c r="E44" s="206" t="s">
        <v>202</v>
      </c>
      <c r="F44" s="206"/>
      <c r="G44" s="855"/>
      <c r="H44" s="856"/>
      <c r="I44" s="855"/>
      <c r="J44" s="856"/>
      <c r="K44" s="855"/>
      <c r="L44" s="855"/>
      <c r="M44" s="855"/>
      <c r="N44" s="855"/>
      <c r="O44" s="855"/>
      <c r="P44" s="855"/>
      <c r="Q44" s="855"/>
      <c r="R44" s="855"/>
      <c r="S44" s="855"/>
      <c r="T44" s="855"/>
      <c r="U44" s="855"/>
      <c r="V44" s="856"/>
      <c r="W44" s="208" t="s">
        <v>651</v>
      </c>
      <c r="AG44" s="89"/>
      <c r="AH44" s="89"/>
      <c r="AI44" s="89"/>
      <c r="AJ44" s="89"/>
      <c r="AK44" s="89"/>
      <c r="AL44" s="89"/>
      <c r="AM44" s="89"/>
      <c r="AN44" s="89"/>
      <c r="AO44" s="89"/>
      <c r="AP44" s="89"/>
      <c r="AQ44" s="920"/>
      <c r="AR44" s="920"/>
      <c r="AS44" s="920"/>
      <c r="AT44" s="920"/>
      <c r="AU44" s="89"/>
      <c r="AV44" s="89"/>
      <c r="AW44" s="89"/>
      <c r="AX44" s="920"/>
      <c r="AY44" s="920"/>
      <c r="AZ44" s="920"/>
      <c r="BA44" s="920"/>
    </row>
    <row r="45" spans="2:53" ht="30" customHeight="1">
      <c r="B45" s="204" t="s">
        <v>625</v>
      </c>
      <c r="C45" s="633" t="s">
        <v>185</v>
      </c>
      <c r="D45" s="855" t="s">
        <v>202</v>
      </c>
      <c r="E45" s="855" t="s">
        <v>202</v>
      </c>
      <c r="F45" s="206"/>
      <c r="G45" s="855"/>
      <c r="H45" s="856"/>
      <c r="I45" s="855"/>
      <c r="J45" s="856"/>
      <c r="K45" s="855"/>
      <c r="L45" s="855"/>
      <c r="M45" s="855"/>
      <c r="N45" s="855"/>
      <c r="O45" s="855"/>
      <c r="P45" s="855"/>
      <c r="Q45" s="855"/>
      <c r="R45" s="855"/>
      <c r="S45" s="855"/>
      <c r="T45" s="855" t="s">
        <v>229</v>
      </c>
      <c r="U45" s="855"/>
      <c r="V45" s="856"/>
      <c r="W45" s="208" t="s">
        <v>230</v>
      </c>
      <c r="AG45" s="89"/>
      <c r="AH45" s="89"/>
      <c r="AI45" s="89"/>
      <c r="AJ45" s="89"/>
      <c r="AK45" s="89"/>
      <c r="AL45" s="89"/>
      <c r="AM45" s="89"/>
      <c r="AN45" s="89"/>
      <c r="AO45" s="89"/>
      <c r="AP45" s="89"/>
      <c r="AQ45" s="920"/>
      <c r="AR45" s="920"/>
      <c r="AS45" s="920"/>
      <c r="AT45" s="920"/>
      <c r="AU45" s="89"/>
      <c r="AV45" s="89"/>
      <c r="AW45" s="89"/>
      <c r="AX45" s="920"/>
      <c r="AY45" s="920"/>
      <c r="AZ45" s="920"/>
      <c r="BA45" s="920"/>
    </row>
    <row r="46" spans="2:53" ht="30" customHeight="1">
      <c r="B46" s="204" t="s">
        <v>626</v>
      </c>
      <c r="C46" s="633" t="s">
        <v>186</v>
      </c>
      <c r="D46" s="855" t="s">
        <v>202</v>
      </c>
      <c r="E46" s="855" t="s">
        <v>202</v>
      </c>
      <c r="F46" s="206"/>
      <c r="G46" s="855"/>
      <c r="H46" s="856" t="s">
        <v>231</v>
      </c>
      <c r="I46" s="855"/>
      <c r="J46" s="856"/>
      <c r="K46" s="855"/>
      <c r="L46" s="855"/>
      <c r="M46" s="855"/>
      <c r="N46" s="855"/>
      <c r="O46" s="855" t="s">
        <v>202</v>
      </c>
      <c r="P46" s="855"/>
      <c r="Q46" s="855"/>
      <c r="R46" s="855"/>
      <c r="S46" s="855"/>
      <c r="T46" s="855"/>
      <c r="U46" s="855"/>
      <c r="V46" s="856"/>
      <c r="W46" s="208" t="s">
        <v>445</v>
      </c>
      <c r="AG46" s="89"/>
      <c r="AH46" s="89"/>
      <c r="AI46" s="89"/>
      <c r="AJ46" s="89"/>
      <c r="AK46" s="89"/>
      <c r="AL46" s="89"/>
      <c r="AM46" s="89"/>
      <c r="AN46" s="89"/>
      <c r="AO46" s="89"/>
      <c r="AP46" s="89"/>
      <c r="AQ46" s="920"/>
      <c r="AR46" s="920"/>
      <c r="AS46" s="920"/>
      <c r="AT46" s="920"/>
      <c r="AU46" s="89"/>
      <c r="AV46" s="89"/>
      <c r="AW46" s="89"/>
      <c r="AX46" s="920"/>
      <c r="AY46" s="920"/>
      <c r="AZ46" s="920"/>
      <c r="BA46" s="920"/>
    </row>
    <row r="47" spans="2:53" ht="30" customHeight="1">
      <c r="B47" s="204" t="s">
        <v>627</v>
      </c>
      <c r="C47" s="633" t="s">
        <v>187</v>
      </c>
      <c r="D47" s="855" t="s">
        <v>202</v>
      </c>
      <c r="E47" s="855" t="s">
        <v>202</v>
      </c>
      <c r="F47" s="206"/>
      <c r="G47" s="855" t="s">
        <v>204</v>
      </c>
      <c r="H47" s="856"/>
      <c r="I47" s="855"/>
      <c r="J47" s="856"/>
      <c r="K47" s="855"/>
      <c r="L47" s="855"/>
      <c r="M47" s="855"/>
      <c r="N47" s="855"/>
      <c r="O47" s="855"/>
      <c r="P47" s="855"/>
      <c r="Q47" s="855"/>
      <c r="R47" s="855"/>
      <c r="S47" s="855"/>
      <c r="T47" s="855"/>
      <c r="U47" s="855"/>
      <c r="V47" s="856"/>
      <c r="W47" s="866" t="s">
        <v>1195</v>
      </c>
      <c r="AG47" s="89"/>
      <c r="AH47" s="89"/>
      <c r="AI47" s="89"/>
      <c r="AJ47" s="89"/>
      <c r="AK47" s="89"/>
      <c r="AL47" s="89"/>
      <c r="AM47" s="89"/>
      <c r="AN47" s="89"/>
      <c r="AO47" s="89"/>
      <c r="AP47" s="89"/>
      <c r="AQ47" s="920"/>
      <c r="AR47" s="920"/>
      <c r="AS47" s="920"/>
      <c r="AT47" s="920"/>
      <c r="AU47" s="89"/>
      <c r="AV47" s="89"/>
      <c r="AW47" s="89"/>
      <c r="AX47" s="920"/>
      <c r="AY47" s="920"/>
      <c r="AZ47" s="920"/>
      <c r="BA47" s="920"/>
    </row>
    <row r="48" spans="2:53" ht="30" customHeight="1">
      <c r="B48" s="204" t="s">
        <v>628</v>
      </c>
      <c r="C48" s="633" t="s">
        <v>169</v>
      </c>
      <c r="D48" s="855" t="s">
        <v>202</v>
      </c>
      <c r="E48" s="855" t="s">
        <v>202</v>
      </c>
      <c r="F48" s="206"/>
      <c r="G48" s="855"/>
      <c r="H48" s="856"/>
      <c r="I48" s="855"/>
      <c r="J48" s="856" t="s">
        <v>204</v>
      </c>
      <c r="K48" s="855"/>
      <c r="L48" s="855"/>
      <c r="M48" s="855"/>
      <c r="N48" s="855"/>
      <c r="O48" s="855"/>
      <c r="P48" s="855"/>
      <c r="Q48" s="855"/>
      <c r="R48" s="855"/>
      <c r="S48" s="855"/>
      <c r="T48" s="855"/>
      <c r="U48" s="855"/>
      <c r="V48" s="856"/>
      <c r="W48" s="866" t="s">
        <v>634</v>
      </c>
      <c r="AG48" s="89"/>
      <c r="AH48" s="89"/>
      <c r="AI48" s="89"/>
      <c r="AJ48" s="89"/>
      <c r="AK48" s="89"/>
      <c r="AL48" s="89"/>
      <c r="AM48" s="89"/>
      <c r="AN48" s="89"/>
      <c r="AO48" s="89"/>
      <c r="AP48" s="89"/>
      <c r="AQ48" s="920"/>
      <c r="AR48" s="920"/>
      <c r="AS48" s="920"/>
      <c r="AT48" s="920"/>
      <c r="AU48" s="89"/>
      <c r="AV48" s="89"/>
      <c r="AW48" s="89"/>
      <c r="AX48" s="920"/>
      <c r="AY48" s="920"/>
      <c r="AZ48" s="920"/>
      <c r="BA48" s="920"/>
    </row>
    <row r="49" spans="2:53" ht="30" customHeight="1">
      <c r="B49" s="204" t="s">
        <v>629</v>
      </c>
      <c r="C49" s="633" t="s">
        <v>829</v>
      </c>
      <c r="D49" s="855" t="s">
        <v>202</v>
      </c>
      <c r="E49" s="855" t="s">
        <v>202</v>
      </c>
      <c r="F49" s="634"/>
      <c r="G49" s="855"/>
      <c r="H49" s="856"/>
      <c r="I49" s="855"/>
      <c r="J49" s="856"/>
      <c r="K49" s="855"/>
      <c r="L49" s="855"/>
      <c r="M49" s="855"/>
      <c r="N49" s="855"/>
      <c r="O49" s="855"/>
      <c r="P49" s="855"/>
      <c r="Q49" s="855"/>
      <c r="R49" s="855"/>
      <c r="S49" s="855"/>
      <c r="T49" s="855"/>
      <c r="U49" s="855" t="s">
        <v>204</v>
      </c>
      <c r="V49" s="856"/>
      <c r="W49" s="866" t="s">
        <v>1173</v>
      </c>
      <c r="AG49" s="89"/>
      <c r="AH49" s="89"/>
      <c r="AI49" s="89"/>
      <c r="AJ49" s="89"/>
      <c r="AK49" s="89"/>
      <c r="AL49" s="89"/>
      <c r="AM49" s="89"/>
      <c r="AN49" s="89"/>
      <c r="AO49" s="89"/>
      <c r="AP49" s="89"/>
      <c r="AQ49" s="89"/>
      <c r="AR49" s="89"/>
      <c r="AS49" s="89"/>
      <c r="AT49" s="89"/>
      <c r="AU49" s="89"/>
      <c r="AV49" s="89"/>
      <c r="AW49" s="89"/>
      <c r="AX49" s="89"/>
      <c r="AY49" s="89"/>
      <c r="AZ49" s="89"/>
      <c r="BA49" s="89"/>
    </row>
    <row r="50" spans="2:53" ht="30" customHeight="1">
      <c r="B50" s="204" t="s">
        <v>630</v>
      </c>
      <c r="C50" s="633" t="s">
        <v>188</v>
      </c>
      <c r="D50" s="855" t="s">
        <v>202</v>
      </c>
      <c r="E50" s="855" t="s">
        <v>202</v>
      </c>
      <c r="F50" s="206"/>
      <c r="G50" s="855"/>
      <c r="H50" s="856"/>
      <c r="I50" s="855"/>
      <c r="J50" s="856"/>
      <c r="K50" s="855"/>
      <c r="L50" s="855"/>
      <c r="M50" s="855"/>
      <c r="N50" s="855"/>
      <c r="O50" s="855"/>
      <c r="P50" s="855"/>
      <c r="Q50" s="855"/>
      <c r="R50" s="855"/>
      <c r="S50" s="855"/>
      <c r="T50" s="855"/>
      <c r="U50" s="855"/>
      <c r="V50" s="856" t="s">
        <v>229</v>
      </c>
      <c r="W50" s="866"/>
      <c r="AG50" s="89"/>
      <c r="AH50" s="89"/>
      <c r="AI50" s="89"/>
      <c r="AJ50" s="89"/>
      <c r="AK50" s="89"/>
      <c r="AL50" s="89"/>
      <c r="AM50" s="89"/>
      <c r="AN50" s="89"/>
      <c r="AO50" s="89"/>
      <c r="AP50" s="89"/>
      <c r="AQ50" s="920"/>
      <c r="AR50" s="920"/>
      <c r="AS50" s="920"/>
      <c r="AT50" s="920"/>
      <c r="AU50" s="89"/>
      <c r="AV50" s="89"/>
      <c r="AW50" s="89"/>
      <c r="AX50" s="920"/>
      <c r="AY50" s="920"/>
      <c r="AZ50" s="920"/>
      <c r="BA50" s="920"/>
    </row>
    <row r="51" spans="2:53" ht="30" customHeight="1">
      <c r="B51" s="204" t="s">
        <v>631</v>
      </c>
      <c r="C51" s="862" t="s">
        <v>454</v>
      </c>
      <c r="D51" s="855" t="s">
        <v>202</v>
      </c>
      <c r="E51" s="855" t="s">
        <v>202</v>
      </c>
      <c r="F51" s="218"/>
      <c r="G51" s="857"/>
      <c r="H51" s="858"/>
      <c r="I51" s="857"/>
      <c r="J51" s="858"/>
      <c r="K51" s="857"/>
      <c r="L51" s="857"/>
      <c r="M51" s="857"/>
      <c r="N51" s="857"/>
      <c r="O51" s="857"/>
      <c r="P51" s="857"/>
      <c r="Q51" s="857"/>
      <c r="R51" s="857"/>
      <c r="S51" s="857"/>
      <c r="T51" s="857"/>
      <c r="U51" s="857"/>
      <c r="V51" s="858"/>
      <c r="W51" s="219"/>
      <c r="AG51" s="89"/>
      <c r="AH51" s="89"/>
      <c r="AI51" s="89"/>
      <c r="AJ51" s="89"/>
      <c r="AK51" s="89"/>
      <c r="AL51" s="89"/>
      <c r="AM51" s="89"/>
      <c r="AN51" s="89"/>
      <c r="AO51" s="89"/>
      <c r="AP51" s="89"/>
      <c r="AQ51" s="89"/>
      <c r="AR51" s="89"/>
      <c r="AS51" s="89"/>
      <c r="AT51" s="89"/>
      <c r="AU51" s="89"/>
      <c r="AV51" s="89"/>
      <c r="AW51" s="89"/>
      <c r="AX51" s="89"/>
      <c r="AY51" s="89"/>
      <c r="AZ51" s="89"/>
      <c r="BA51" s="89"/>
    </row>
    <row r="52" spans="2:53" ht="30" customHeight="1">
      <c r="B52" s="204" t="s">
        <v>632</v>
      </c>
      <c r="C52" s="217" t="s">
        <v>455</v>
      </c>
      <c r="D52" s="206" t="s">
        <v>202</v>
      </c>
      <c r="E52" s="206" t="s">
        <v>202</v>
      </c>
      <c r="F52" s="218"/>
      <c r="G52" s="857"/>
      <c r="H52" s="858"/>
      <c r="I52" s="857"/>
      <c r="J52" s="858"/>
      <c r="K52" s="857"/>
      <c r="L52" s="857"/>
      <c r="M52" s="857"/>
      <c r="N52" s="857"/>
      <c r="O52" s="857"/>
      <c r="P52" s="857"/>
      <c r="Q52" s="857"/>
      <c r="R52" s="857"/>
      <c r="S52" s="857"/>
      <c r="T52" s="857"/>
      <c r="U52" s="857"/>
      <c r="V52" s="858"/>
      <c r="W52" s="219"/>
      <c r="AG52" s="89"/>
      <c r="AH52" s="89"/>
      <c r="AI52" s="89"/>
      <c r="AJ52" s="89"/>
      <c r="AK52" s="89"/>
      <c r="AL52" s="89"/>
      <c r="AM52" s="89"/>
      <c r="AN52" s="89"/>
      <c r="AO52" s="89"/>
      <c r="AP52" s="89"/>
      <c r="AQ52" s="89"/>
      <c r="AR52" s="89"/>
      <c r="AS52" s="89"/>
      <c r="AT52" s="89"/>
      <c r="AU52" s="89"/>
      <c r="AV52" s="89"/>
      <c r="AW52" s="89"/>
      <c r="AX52" s="89"/>
      <c r="AY52" s="89"/>
      <c r="AZ52" s="89"/>
      <c r="BA52" s="89"/>
    </row>
    <row r="53" spans="2:53" ht="30" customHeight="1">
      <c r="B53" s="204" t="s">
        <v>633</v>
      </c>
      <c r="C53" s="217" t="s">
        <v>456</v>
      </c>
      <c r="D53" s="206" t="s">
        <v>202</v>
      </c>
      <c r="E53" s="206" t="s">
        <v>202</v>
      </c>
      <c r="F53" s="218"/>
      <c r="G53" s="857"/>
      <c r="H53" s="858"/>
      <c r="I53" s="857"/>
      <c r="J53" s="858"/>
      <c r="K53" s="857"/>
      <c r="L53" s="857"/>
      <c r="M53" s="857"/>
      <c r="N53" s="857"/>
      <c r="O53" s="857"/>
      <c r="P53" s="857"/>
      <c r="Q53" s="857"/>
      <c r="R53" s="857"/>
      <c r="S53" s="857"/>
      <c r="T53" s="857"/>
      <c r="U53" s="857"/>
      <c r="V53" s="858"/>
      <c r="W53" s="219"/>
      <c r="AG53" s="89"/>
      <c r="AH53" s="89"/>
      <c r="AI53" s="89"/>
      <c r="AJ53" s="89"/>
      <c r="AK53" s="89"/>
      <c r="AL53" s="89"/>
      <c r="AM53" s="89"/>
      <c r="AN53" s="89"/>
      <c r="AO53" s="89"/>
      <c r="AP53" s="89"/>
      <c r="AQ53" s="89"/>
      <c r="AR53" s="89"/>
      <c r="AS53" s="89"/>
      <c r="AT53" s="89"/>
      <c r="AU53" s="89"/>
      <c r="AV53" s="89"/>
      <c r="AW53" s="89"/>
      <c r="AX53" s="89"/>
      <c r="AY53" s="89"/>
      <c r="AZ53" s="89"/>
      <c r="BA53" s="89"/>
    </row>
    <row r="54" spans="2:53" ht="30" customHeight="1">
      <c r="B54" s="204" t="s">
        <v>833</v>
      </c>
      <c r="C54" s="862" t="s">
        <v>457</v>
      </c>
      <c r="D54" s="855" t="s">
        <v>202</v>
      </c>
      <c r="E54" s="855" t="s">
        <v>202</v>
      </c>
      <c r="F54" s="857"/>
      <c r="G54" s="857"/>
      <c r="H54" s="858"/>
      <c r="I54" s="857"/>
      <c r="J54" s="858"/>
      <c r="K54" s="857"/>
      <c r="L54" s="857"/>
      <c r="M54" s="857"/>
      <c r="N54" s="857"/>
      <c r="O54" s="857"/>
      <c r="P54" s="857"/>
      <c r="Q54" s="857"/>
      <c r="R54" s="857"/>
      <c r="S54" s="857"/>
      <c r="T54" s="857"/>
      <c r="U54" s="857"/>
      <c r="V54" s="858"/>
      <c r="W54" s="867" t="s">
        <v>1055</v>
      </c>
      <c r="AG54" s="89"/>
      <c r="AH54" s="89"/>
      <c r="AI54" s="89"/>
      <c r="AJ54" s="89"/>
      <c r="AK54" s="89"/>
      <c r="AL54" s="89"/>
      <c r="AM54" s="89"/>
      <c r="AN54" s="89"/>
      <c r="AO54" s="89"/>
      <c r="AP54" s="89"/>
      <c r="AQ54" s="89"/>
      <c r="AR54" s="89"/>
      <c r="AS54" s="89"/>
      <c r="AT54" s="89"/>
      <c r="AU54" s="89"/>
      <c r="AV54" s="89"/>
      <c r="AW54" s="89"/>
      <c r="AX54" s="89"/>
      <c r="AY54" s="89"/>
      <c r="AZ54" s="89"/>
      <c r="BA54" s="89"/>
    </row>
    <row r="55" spans="2:53" ht="30" customHeight="1">
      <c r="B55" s="204" t="s">
        <v>834</v>
      </c>
      <c r="C55" s="863" t="s">
        <v>830</v>
      </c>
      <c r="D55" s="855" t="s">
        <v>202</v>
      </c>
      <c r="E55" s="855" t="s">
        <v>202</v>
      </c>
      <c r="F55" s="857"/>
      <c r="G55" s="857"/>
      <c r="H55" s="858"/>
      <c r="I55" s="857"/>
      <c r="J55" s="858"/>
      <c r="K55" s="857"/>
      <c r="L55" s="857"/>
      <c r="M55" s="857"/>
      <c r="N55" s="857"/>
      <c r="O55" s="857"/>
      <c r="P55" s="857" t="s">
        <v>204</v>
      </c>
      <c r="Q55" s="857"/>
      <c r="R55" s="857"/>
      <c r="S55" s="857"/>
      <c r="T55" s="857"/>
      <c r="U55" s="857"/>
      <c r="V55" s="858"/>
      <c r="W55" s="867" t="s">
        <v>1483</v>
      </c>
      <c r="AG55" s="89"/>
      <c r="AH55" s="89"/>
      <c r="AI55" s="89"/>
      <c r="AJ55" s="89"/>
      <c r="AK55" s="89"/>
      <c r="AL55" s="89"/>
      <c r="AM55" s="89"/>
      <c r="AN55" s="89"/>
      <c r="AO55" s="89"/>
      <c r="AP55" s="89"/>
      <c r="AQ55" s="89"/>
      <c r="AR55" s="89"/>
      <c r="AS55" s="89"/>
      <c r="AT55" s="89"/>
      <c r="AU55" s="89"/>
      <c r="AV55" s="89"/>
      <c r="AW55" s="89"/>
      <c r="AX55" s="89"/>
      <c r="AY55" s="89"/>
      <c r="AZ55" s="89"/>
      <c r="BA55" s="89"/>
    </row>
    <row r="56" spans="2:53" ht="30" customHeight="1">
      <c r="B56" s="204" t="s">
        <v>835</v>
      </c>
      <c r="C56" s="863" t="s">
        <v>831</v>
      </c>
      <c r="D56" s="855" t="s">
        <v>202</v>
      </c>
      <c r="E56" s="855" t="s">
        <v>202</v>
      </c>
      <c r="F56" s="857"/>
      <c r="G56" s="857"/>
      <c r="H56" s="858"/>
      <c r="I56" s="857"/>
      <c r="J56" s="858"/>
      <c r="K56" s="857"/>
      <c r="L56" s="857"/>
      <c r="M56" s="857"/>
      <c r="N56" s="857"/>
      <c r="O56" s="857"/>
      <c r="P56" s="857" t="s">
        <v>204</v>
      </c>
      <c r="Q56" s="857"/>
      <c r="R56" s="857"/>
      <c r="S56" s="857"/>
      <c r="T56" s="857"/>
      <c r="U56" s="857"/>
      <c r="V56" s="858"/>
      <c r="W56" s="866"/>
      <c r="AG56" s="89"/>
      <c r="AH56" s="89"/>
      <c r="AI56" s="89"/>
      <c r="AJ56" s="89"/>
      <c r="AK56" s="89"/>
      <c r="AL56" s="89"/>
      <c r="AM56" s="89"/>
      <c r="AN56" s="89"/>
      <c r="AO56" s="89"/>
      <c r="AP56" s="89"/>
      <c r="AQ56" s="89"/>
      <c r="AR56" s="89"/>
      <c r="AS56" s="89"/>
      <c r="AT56" s="89"/>
      <c r="AU56" s="89"/>
      <c r="AV56" s="89"/>
      <c r="AW56" s="89"/>
      <c r="AX56" s="89"/>
      <c r="AY56" s="89"/>
      <c r="AZ56" s="89"/>
      <c r="BA56" s="89"/>
    </row>
    <row r="57" spans="2:53" ht="109.95" customHeight="1">
      <c r="B57" s="943" t="s">
        <v>836</v>
      </c>
      <c r="C57" s="946" t="s">
        <v>832</v>
      </c>
      <c r="D57" s="940" t="s">
        <v>202</v>
      </c>
      <c r="E57" s="940" t="s">
        <v>202</v>
      </c>
      <c r="F57" s="940"/>
      <c r="G57" s="940"/>
      <c r="H57" s="940"/>
      <c r="I57" s="940"/>
      <c r="J57" s="940"/>
      <c r="K57" s="940"/>
      <c r="L57" s="940"/>
      <c r="M57" s="940"/>
      <c r="N57" s="940" t="s">
        <v>202</v>
      </c>
      <c r="O57" s="940"/>
      <c r="P57" s="940"/>
      <c r="Q57" s="940"/>
      <c r="R57" s="940"/>
      <c r="S57" s="940"/>
      <c r="T57" s="940"/>
      <c r="U57" s="940"/>
      <c r="V57" s="940"/>
      <c r="W57" s="875" t="s">
        <v>1487</v>
      </c>
      <c r="AG57" s="89"/>
      <c r="AH57" s="89"/>
      <c r="AI57" s="89"/>
      <c r="AJ57" s="89"/>
      <c r="AK57" s="89"/>
      <c r="AL57" s="89"/>
      <c r="AM57" s="89"/>
      <c r="AN57" s="89"/>
      <c r="AO57" s="89"/>
      <c r="AP57" s="89"/>
      <c r="AQ57" s="89"/>
      <c r="AR57" s="89"/>
      <c r="AS57" s="89"/>
      <c r="AT57" s="89"/>
      <c r="AU57" s="89"/>
      <c r="AV57" s="89"/>
      <c r="AW57" s="89"/>
      <c r="AX57" s="89"/>
      <c r="AY57" s="89"/>
      <c r="AZ57" s="89"/>
      <c r="BA57" s="89"/>
    </row>
    <row r="58" spans="2:53" ht="14.4" customHeight="1">
      <c r="B58" s="944"/>
      <c r="C58" s="947"/>
      <c r="D58" s="941"/>
      <c r="E58" s="941"/>
      <c r="F58" s="941"/>
      <c r="G58" s="941"/>
      <c r="H58" s="941"/>
      <c r="I58" s="941"/>
      <c r="J58" s="941"/>
      <c r="K58" s="941"/>
      <c r="L58" s="941"/>
      <c r="M58" s="941"/>
      <c r="N58" s="941"/>
      <c r="O58" s="941"/>
      <c r="P58" s="941"/>
      <c r="Q58" s="941"/>
      <c r="R58" s="941"/>
      <c r="S58" s="941"/>
      <c r="T58" s="941"/>
      <c r="U58" s="941"/>
      <c r="V58" s="941"/>
      <c r="W58" s="877" t="s">
        <v>1484</v>
      </c>
      <c r="AG58" s="89"/>
      <c r="AH58" s="89"/>
      <c r="AI58" s="89"/>
      <c r="AJ58" s="89"/>
      <c r="AK58" s="89"/>
      <c r="AL58" s="89"/>
      <c r="AM58" s="89"/>
      <c r="AN58" s="89"/>
      <c r="AO58" s="89"/>
      <c r="AP58" s="89"/>
      <c r="AQ58" s="89"/>
      <c r="AR58" s="89"/>
      <c r="AS58" s="89"/>
      <c r="AT58" s="89"/>
      <c r="AU58" s="89"/>
      <c r="AV58" s="89"/>
      <c r="AW58" s="89"/>
      <c r="AX58" s="89"/>
      <c r="AY58" s="89"/>
      <c r="AZ58" s="89"/>
      <c r="BA58" s="89"/>
    </row>
    <row r="59" spans="2:53" ht="14.4" customHeight="1">
      <c r="B59" s="944"/>
      <c r="C59" s="947"/>
      <c r="D59" s="941"/>
      <c r="E59" s="941"/>
      <c r="F59" s="941"/>
      <c r="G59" s="941"/>
      <c r="H59" s="941"/>
      <c r="I59" s="941"/>
      <c r="J59" s="941"/>
      <c r="K59" s="941"/>
      <c r="L59" s="941"/>
      <c r="M59" s="941"/>
      <c r="N59" s="941"/>
      <c r="O59" s="941"/>
      <c r="P59" s="941"/>
      <c r="Q59" s="941"/>
      <c r="R59" s="941"/>
      <c r="S59" s="941"/>
      <c r="T59" s="941"/>
      <c r="U59" s="941"/>
      <c r="V59" s="941"/>
      <c r="W59" s="876" t="s">
        <v>1486</v>
      </c>
      <c r="AG59" s="89"/>
      <c r="AH59" s="89"/>
      <c r="AI59" s="89"/>
      <c r="AJ59" s="89"/>
      <c r="AK59" s="89"/>
      <c r="AL59" s="89"/>
      <c r="AM59" s="89"/>
      <c r="AN59" s="89"/>
      <c r="AO59" s="89"/>
      <c r="AP59" s="89"/>
      <c r="AQ59" s="89"/>
      <c r="AR59" s="89"/>
      <c r="AS59" s="89"/>
      <c r="AT59" s="89"/>
      <c r="AU59" s="89"/>
      <c r="AV59" s="89"/>
      <c r="AW59" s="89"/>
      <c r="AX59" s="89"/>
      <c r="AY59" s="89"/>
      <c r="AZ59" s="89"/>
      <c r="BA59" s="89"/>
    </row>
    <row r="60" spans="2:53" ht="14.4" customHeight="1">
      <c r="B60" s="945"/>
      <c r="C60" s="948"/>
      <c r="D60" s="942"/>
      <c r="E60" s="942"/>
      <c r="F60" s="942"/>
      <c r="G60" s="942"/>
      <c r="H60" s="942"/>
      <c r="I60" s="942"/>
      <c r="J60" s="942"/>
      <c r="K60" s="942"/>
      <c r="L60" s="942"/>
      <c r="M60" s="942"/>
      <c r="N60" s="942"/>
      <c r="O60" s="942"/>
      <c r="P60" s="942"/>
      <c r="Q60" s="942"/>
      <c r="R60" s="942"/>
      <c r="S60" s="942"/>
      <c r="T60" s="942"/>
      <c r="U60" s="942"/>
      <c r="V60" s="942"/>
      <c r="W60" s="878" t="s">
        <v>1485</v>
      </c>
      <c r="AG60" s="89"/>
      <c r="AH60" s="89"/>
      <c r="AI60" s="89"/>
      <c r="AJ60" s="89"/>
      <c r="AK60" s="89"/>
      <c r="AL60" s="89"/>
      <c r="AM60" s="89"/>
      <c r="AN60" s="89"/>
      <c r="AO60" s="89"/>
      <c r="AP60" s="89"/>
      <c r="AQ60" s="89"/>
      <c r="AR60" s="89"/>
      <c r="AS60" s="89"/>
      <c r="AT60" s="89"/>
      <c r="AU60" s="89"/>
      <c r="AV60" s="89"/>
      <c r="AW60" s="89"/>
      <c r="AX60" s="89"/>
      <c r="AY60" s="89"/>
      <c r="AZ60" s="89"/>
      <c r="BA60" s="89"/>
    </row>
    <row r="61" spans="2:53" ht="30" customHeight="1">
      <c r="B61" s="204" t="s">
        <v>837</v>
      </c>
      <c r="C61" s="863" t="s">
        <v>189</v>
      </c>
      <c r="D61" s="855" t="s">
        <v>202</v>
      </c>
      <c r="E61" s="855" t="s">
        <v>202</v>
      </c>
      <c r="F61" s="855"/>
      <c r="G61" s="855"/>
      <c r="H61" s="856"/>
      <c r="I61" s="855"/>
      <c r="J61" s="856"/>
      <c r="K61" s="855" t="s">
        <v>204</v>
      </c>
      <c r="L61" s="855"/>
      <c r="M61" s="855"/>
      <c r="N61" s="855"/>
      <c r="O61" s="855"/>
      <c r="P61" s="855"/>
      <c r="Q61" s="855"/>
      <c r="R61" s="855"/>
      <c r="S61" s="855"/>
      <c r="T61" s="855"/>
      <c r="U61" s="855"/>
      <c r="V61" s="856"/>
      <c r="W61" s="208" t="s">
        <v>651</v>
      </c>
      <c r="AG61" s="89"/>
      <c r="AH61" s="89"/>
      <c r="AI61" s="89"/>
      <c r="AJ61" s="89"/>
      <c r="AK61" s="89"/>
      <c r="AL61" s="89"/>
      <c r="AM61" s="89"/>
      <c r="AN61" s="89"/>
      <c r="AO61" s="89"/>
      <c r="AP61" s="89"/>
      <c r="AQ61" s="920"/>
      <c r="AR61" s="920"/>
      <c r="AS61" s="920"/>
      <c r="AT61" s="920"/>
      <c r="AU61" s="89"/>
      <c r="AV61" s="89"/>
      <c r="AW61" s="89"/>
      <c r="AX61" s="920"/>
      <c r="AY61" s="920"/>
      <c r="AZ61" s="920"/>
      <c r="BA61" s="920"/>
    </row>
    <row r="62" spans="2:53" ht="30" customHeight="1">
      <c r="B62" s="204" t="s">
        <v>838</v>
      </c>
      <c r="C62" s="863" t="s">
        <v>460</v>
      </c>
      <c r="D62" s="857" t="s">
        <v>202</v>
      </c>
      <c r="E62" s="857" t="s">
        <v>202</v>
      </c>
      <c r="F62" s="857"/>
      <c r="G62" s="857"/>
      <c r="H62" s="857"/>
      <c r="I62" s="857"/>
      <c r="J62" s="857"/>
      <c r="K62" s="857"/>
      <c r="L62" s="857"/>
      <c r="M62" s="857"/>
      <c r="N62" s="857"/>
      <c r="O62" s="857"/>
      <c r="P62" s="857"/>
      <c r="Q62" s="857"/>
      <c r="R62" s="856"/>
      <c r="S62" s="857"/>
      <c r="T62" s="857"/>
      <c r="U62" s="857"/>
      <c r="V62" s="857"/>
      <c r="W62" s="219"/>
      <c r="AG62" s="89"/>
      <c r="AH62" s="89"/>
      <c r="AI62" s="89"/>
      <c r="AJ62" s="89"/>
      <c r="AK62" s="89"/>
      <c r="AL62" s="89"/>
      <c r="AM62" s="89"/>
      <c r="AN62" s="89"/>
      <c r="AO62" s="89"/>
      <c r="AP62" s="89"/>
      <c r="AQ62" s="89"/>
      <c r="AR62" s="89"/>
      <c r="AS62" s="89"/>
      <c r="AT62" s="89"/>
      <c r="AU62" s="89"/>
      <c r="AV62" s="89"/>
      <c r="AW62" s="89"/>
      <c r="AX62" s="89"/>
      <c r="AY62" s="89"/>
      <c r="AZ62" s="89"/>
      <c r="BA62" s="89"/>
    </row>
    <row r="63" spans="2:53" ht="30" customHeight="1">
      <c r="B63" s="305" t="s">
        <v>838</v>
      </c>
      <c r="C63" s="864" t="s">
        <v>1045</v>
      </c>
      <c r="D63" s="859" t="s">
        <v>202</v>
      </c>
      <c r="E63" s="859" t="s">
        <v>202</v>
      </c>
      <c r="F63" s="859" t="s">
        <v>202</v>
      </c>
      <c r="G63" s="859"/>
      <c r="H63" s="859"/>
      <c r="I63" s="859"/>
      <c r="J63" s="859"/>
      <c r="K63" s="859"/>
      <c r="L63" s="859"/>
      <c r="M63" s="859"/>
      <c r="N63" s="859"/>
      <c r="O63" s="860"/>
      <c r="P63" s="859"/>
      <c r="Q63" s="860"/>
      <c r="R63" s="861"/>
      <c r="S63" s="859"/>
      <c r="T63" s="859"/>
      <c r="U63" s="859"/>
      <c r="V63" s="859"/>
      <c r="W63" s="209"/>
      <c r="AG63" s="89"/>
      <c r="AH63" s="89"/>
      <c r="AI63" s="89"/>
      <c r="AJ63" s="89"/>
      <c r="AK63" s="89"/>
      <c r="AL63" s="89"/>
      <c r="AM63" s="89"/>
      <c r="AN63" s="89"/>
      <c r="AO63" s="89"/>
      <c r="AP63" s="89"/>
      <c r="AQ63" s="89"/>
      <c r="AR63" s="89"/>
      <c r="AS63" s="89"/>
      <c r="AT63" s="89"/>
      <c r="AU63" s="89"/>
      <c r="AV63" s="89"/>
      <c r="AW63" s="89"/>
      <c r="AX63" s="89"/>
      <c r="AY63" s="89"/>
      <c r="AZ63" s="89"/>
      <c r="BA63" s="89"/>
    </row>
    <row r="65" spans="23:23">
      <c r="W65" s="96"/>
    </row>
    <row r="66" spans="23:23">
      <c r="W66" s="96"/>
    </row>
  </sheetData>
  <mergeCells count="101">
    <mergeCell ref="V57:V60"/>
    <mergeCell ref="Q57:Q60"/>
    <mergeCell ref="R57:R60"/>
    <mergeCell ref="S57:S60"/>
    <mergeCell ref="T57:T60"/>
    <mergeCell ref="U57:U60"/>
    <mergeCell ref="L57:L60"/>
    <mergeCell ref="M57:M60"/>
    <mergeCell ref="N57:N60"/>
    <mergeCell ref="O57:O60"/>
    <mergeCell ref="P57:P60"/>
    <mergeCell ref="G57:G60"/>
    <mergeCell ref="H57:H60"/>
    <mergeCell ref="I57:I60"/>
    <mergeCell ref="J57:J60"/>
    <mergeCell ref="K57:K60"/>
    <mergeCell ref="B57:B60"/>
    <mergeCell ref="F57:F60"/>
    <mergeCell ref="E57:E60"/>
    <mergeCell ref="D57:D60"/>
    <mergeCell ref="C57:C60"/>
    <mergeCell ref="F4:F18"/>
    <mergeCell ref="D4:D18"/>
    <mergeCell ref="H4:H18"/>
    <mergeCell ref="AQ42:AR42"/>
    <mergeCell ref="E4:E18"/>
    <mergeCell ref="M4:M18"/>
    <mergeCell ref="Q4:Q18"/>
    <mergeCell ref="W4:W18"/>
    <mergeCell ref="S4:S18"/>
    <mergeCell ref="T4:T18"/>
    <mergeCell ref="L4:L18"/>
    <mergeCell ref="O4:O18"/>
    <mergeCell ref="V4:V18"/>
    <mergeCell ref="J4:J18"/>
    <mergeCell ref="AQ40:AR40"/>
    <mergeCell ref="AQ41:AR41"/>
    <mergeCell ref="G4:G18"/>
    <mergeCell ref="I4:I18"/>
    <mergeCell ref="U4:U18"/>
    <mergeCell ref="P4:P18"/>
    <mergeCell ref="N4:N18"/>
    <mergeCell ref="K4:K18"/>
    <mergeCell ref="R4:R18"/>
    <mergeCell ref="BA4:BA18"/>
    <mergeCell ref="AZ31:BA31"/>
    <mergeCell ref="AZ29:BA29"/>
    <mergeCell ref="AZ23:BA23"/>
    <mergeCell ref="AZ22:BA22"/>
    <mergeCell ref="AZ24:BA24"/>
    <mergeCell ref="AS24:AT24"/>
    <mergeCell ref="AQ24:AR24"/>
    <mergeCell ref="AX24:AY24"/>
    <mergeCell ref="AZ34:BA34"/>
    <mergeCell ref="AS42:AT42"/>
    <mergeCell ref="AZ32:BA32"/>
    <mergeCell ref="AZ39:BA39"/>
    <mergeCell ref="AZ36:BA36"/>
    <mergeCell ref="AZ37:BA37"/>
    <mergeCell ref="AZ35:BA35"/>
    <mergeCell ref="AS40:AT40"/>
    <mergeCell ref="AS41:AT41"/>
    <mergeCell ref="AX40:AY40"/>
    <mergeCell ref="AZ40:BA40"/>
    <mergeCell ref="AZ33:BA33"/>
    <mergeCell ref="AX41:AY41"/>
    <mergeCell ref="AZ41:BA41"/>
    <mergeCell ref="AX42:AY42"/>
    <mergeCell ref="AZ42:BA42"/>
    <mergeCell ref="AS47:AT47"/>
    <mergeCell ref="AZ43:BA43"/>
    <mergeCell ref="AQ45:AR45"/>
    <mergeCell ref="AX45:AY45"/>
    <mergeCell ref="AZ45:BA45"/>
    <mergeCell ref="AS43:AT43"/>
    <mergeCell ref="AS44:AT44"/>
    <mergeCell ref="AZ44:BA44"/>
    <mergeCell ref="AQ43:AR43"/>
    <mergeCell ref="AX43:AY43"/>
    <mergeCell ref="AZ46:BA46"/>
    <mergeCell ref="AS46:AT46"/>
    <mergeCell ref="AQ44:AR44"/>
    <mergeCell ref="AS45:AT45"/>
    <mergeCell ref="AX44:AY44"/>
    <mergeCell ref="AQ46:AR46"/>
    <mergeCell ref="AQ47:AR47"/>
    <mergeCell ref="AX47:AY47"/>
    <mergeCell ref="AZ47:BA47"/>
    <mergeCell ref="AX46:AY46"/>
    <mergeCell ref="AX50:AY50"/>
    <mergeCell ref="AZ50:BA50"/>
    <mergeCell ref="AQ61:AR61"/>
    <mergeCell ref="AS50:AT50"/>
    <mergeCell ref="AS61:AT61"/>
    <mergeCell ref="AX61:AY61"/>
    <mergeCell ref="AZ61:BA61"/>
    <mergeCell ref="AQ50:AR50"/>
    <mergeCell ref="AQ48:AR48"/>
    <mergeCell ref="AX48:AY48"/>
    <mergeCell ref="AZ48:BA48"/>
    <mergeCell ref="AS48:AT48"/>
  </mergeCells>
  <phoneticPr fontId="3"/>
  <hyperlinks>
    <hyperlink ref="W58" r:id="rId1" xr:uid="{D298CF35-2620-483D-9E5A-7D91CA154F06}"/>
    <hyperlink ref="W60" r:id="rId2" xr:uid="{DB3162A9-C973-4186-A7B5-E349A3C474C8}"/>
  </hyperlinks>
  <printOptions horizontalCentered="1"/>
  <pageMargins left="0.19685039370078741" right="0.19685039370078741" top="0.19685039370078741" bottom="0.19685039370078741" header="0.31496062992125984" footer="0.31496062992125984"/>
  <pageSetup paperSize="9" scale="59"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C997-3F31-418D-AD62-D3920DDDD151}">
  <sheetPr>
    <tabColor rgb="FFFF0000"/>
    <pageSetUpPr fitToPage="1"/>
  </sheetPr>
  <dimension ref="B1:AZ63"/>
  <sheetViews>
    <sheetView view="pageBreakPreview" zoomScale="75" zoomScaleNormal="85" zoomScaleSheetLayoutView="75" workbookViewId="0">
      <pane xSplit="3" ySplit="18" topLeftCell="D19" activePane="bottomRight" state="frozen"/>
      <selection activeCell="J23" sqref="J23:L23"/>
      <selection pane="topRight" activeCell="J23" sqref="J23:L23"/>
      <selection pane="bottomLeft" activeCell="J23" sqref="J23:L23"/>
      <selection pane="bottomRight"/>
    </sheetView>
  </sheetViews>
  <sheetFormatPr defaultColWidth="9" defaultRowHeight="12"/>
  <cols>
    <col min="1" max="1" width="1" style="85" customWidth="1"/>
    <col min="2" max="2" width="8.21875" style="85" customWidth="1"/>
    <col min="3" max="3" width="29" style="87" customWidth="1"/>
    <col min="4" max="21" width="5.6640625" style="85" customWidth="1"/>
    <col min="22" max="22" width="100.6640625" style="85" customWidth="1"/>
    <col min="23" max="23" width="1.109375" style="85" customWidth="1"/>
    <col min="24" max="52" width="3.109375" style="85" customWidth="1"/>
    <col min="53" max="16384" width="9" style="85"/>
  </cols>
  <sheetData>
    <row r="1" spans="2:52" ht="16.2">
      <c r="B1" s="97" t="s">
        <v>1494</v>
      </c>
    </row>
    <row r="3" spans="2:52" s="86" customFormat="1" ht="13.5" customHeight="1">
      <c r="B3" s="99"/>
      <c r="C3" s="100" t="s">
        <v>192</v>
      </c>
      <c r="D3" s="883" t="s">
        <v>1493</v>
      </c>
      <c r="E3" s="870">
        <v>2</v>
      </c>
      <c r="F3" s="869">
        <v>5</v>
      </c>
      <c r="G3" s="871">
        <v>7</v>
      </c>
      <c r="H3" s="872" t="s">
        <v>1054</v>
      </c>
      <c r="I3" s="873" t="s">
        <v>1028</v>
      </c>
      <c r="J3" s="869" t="s">
        <v>1016</v>
      </c>
      <c r="K3" s="869" t="s">
        <v>858</v>
      </c>
      <c r="L3" s="869">
        <v>27</v>
      </c>
      <c r="M3" s="871">
        <v>28</v>
      </c>
      <c r="N3" s="869">
        <v>34</v>
      </c>
      <c r="O3" s="869">
        <v>35</v>
      </c>
      <c r="P3" s="869">
        <v>37</v>
      </c>
      <c r="Q3" s="869" t="s">
        <v>852</v>
      </c>
      <c r="R3" s="869">
        <v>38</v>
      </c>
      <c r="S3" s="869">
        <v>39</v>
      </c>
      <c r="T3" s="869">
        <v>40</v>
      </c>
      <c r="U3" s="873">
        <v>41</v>
      </c>
      <c r="V3" s="105" t="s">
        <v>233</v>
      </c>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2:52" ht="12" customHeight="1">
      <c r="B4" s="101"/>
      <c r="C4" s="102"/>
      <c r="D4" s="925" t="s">
        <v>197</v>
      </c>
      <c r="E4" s="925" t="s">
        <v>436</v>
      </c>
      <c r="F4" s="922" t="s">
        <v>1046</v>
      </c>
      <c r="G4" s="928" t="s">
        <v>203</v>
      </c>
      <c r="H4" s="922" t="s">
        <v>515</v>
      </c>
      <c r="I4" s="928" t="s">
        <v>653</v>
      </c>
      <c r="J4" s="928" t="s">
        <v>589</v>
      </c>
      <c r="K4" s="925" t="s">
        <v>618</v>
      </c>
      <c r="L4" s="925" t="s">
        <v>624</v>
      </c>
      <c r="M4" s="928" t="s">
        <v>1000</v>
      </c>
      <c r="N4" s="925" t="s">
        <v>619</v>
      </c>
      <c r="O4" s="928" t="s">
        <v>951</v>
      </c>
      <c r="P4" s="928" t="s">
        <v>621</v>
      </c>
      <c r="Q4" s="937" t="s">
        <v>622</v>
      </c>
      <c r="R4" s="925" t="s">
        <v>620</v>
      </c>
      <c r="S4" s="925" t="s">
        <v>623</v>
      </c>
      <c r="T4" s="928" t="s">
        <v>908</v>
      </c>
      <c r="U4" s="934" t="s">
        <v>190</v>
      </c>
      <c r="V4" s="931" t="s">
        <v>1480</v>
      </c>
      <c r="W4" s="91"/>
      <c r="X4" s="91"/>
      <c r="Y4" s="91"/>
      <c r="Z4" s="91"/>
      <c r="AA4" s="94"/>
      <c r="AB4" s="91"/>
      <c r="AC4" s="91"/>
      <c r="AD4" s="91"/>
      <c r="AE4" s="91"/>
      <c r="AF4" s="92"/>
      <c r="AG4" s="91"/>
      <c r="AH4" s="91"/>
      <c r="AI4" s="91" t="s">
        <v>174</v>
      </c>
      <c r="AJ4" s="91"/>
      <c r="AK4" s="91" t="s">
        <v>174</v>
      </c>
      <c r="AL4" s="94"/>
      <c r="AM4" s="94"/>
      <c r="AN4" s="91"/>
      <c r="AO4" s="91"/>
      <c r="AU4" s="91"/>
      <c r="AZ4" s="921"/>
    </row>
    <row r="5" spans="2:52" ht="12" customHeight="1">
      <c r="B5" s="101"/>
      <c r="C5" s="102"/>
      <c r="D5" s="926"/>
      <c r="E5" s="926"/>
      <c r="F5" s="923"/>
      <c r="G5" s="929"/>
      <c r="H5" s="923"/>
      <c r="I5" s="929"/>
      <c r="J5" s="929"/>
      <c r="K5" s="926"/>
      <c r="L5" s="926"/>
      <c r="M5" s="929"/>
      <c r="N5" s="926"/>
      <c r="O5" s="929"/>
      <c r="P5" s="929"/>
      <c r="Q5" s="938"/>
      <c r="R5" s="926"/>
      <c r="S5" s="926"/>
      <c r="T5" s="929"/>
      <c r="U5" s="935"/>
      <c r="V5" s="932"/>
      <c r="W5" s="91"/>
      <c r="X5" s="91"/>
      <c r="Y5" s="91"/>
      <c r="Z5" s="91"/>
      <c r="AA5" s="91"/>
      <c r="AB5" s="91"/>
      <c r="AC5" s="91"/>
      <c r="AD5" s="91"/>
      <c r="AE5" s="91"/>
      <c r="AF5" s="92"/>
      <c r="AG5" s="91"/>
      <c r="AH5" s="91"/>
      <c r="AI5" s="91"/>
      <c r="AJ5" s="91"/>
      <c r="AK5" s="91"/>
      <c r="AL5" s="91"/>
      <c r="AM5" s="91"/>
      <c r="AN5" s="91"/>
      <c r="AO5" s="91"/>
      <c r="AR5" s="91"/>
      <c r="AS5" s="92"/>
      <c r="AT5" s="91"/>
      <c r="AU5" s="91"/>
      <c r="AV5" s="91"/>
      <c r="AW5" s="91"/>
      <c r="AX5" s="91"/>
      <c r="AY5" s="91"/>
      <c r="AZ5" s="921"/>
    </row>
    <row r="6" spans="2:52" ht="12" customHeight="1">
      <c r="B6" s="101"/>
      <c r="C6" s="102"/>
      <c r="D6" s="926"/>
      <c r="E6" s="926"/>
      <c r="F6" s="923"/>
      <c r="G6" s="929"/>
      <c r="H6" s="923"/>
      <c r="I6" s="929"/>
      <c r="J6" s="929"/>
      <c r="K6" s="926"/>
      <c r="L6" s="926"/>
      <c r="M6" s="929"/>
      <c r="N6" s="926"/>
      <c r="O6" s="929"/>
      <c r="P6" s="929"/>
      <c r="Q6" s="938"/>
      <c r="R6" s="926"/>
      <c r="S6" s="926"/>
      <c r="T6" s="929"/>
      <c r="U6" s="935"/>
      <c r="V6" s="932"/>
      <c r="W6" s="91"/>
      <c r="X6" s="91"/>
      <c r="Y6" s="91"/>
      <c r="Z6" s="91"/>
      <c r="AA6" s="91"/>
      <c r="AB6" s="91"/>
      <c r="AC6" s="91"/>
      <c r="AD6" s="91"/>
      <c r="AE6" s="91"/>
      <c r="AF6" s="92"/>
      <c r="AG6" s="91"/>
      <c r="AH6" s="91"/>
      <c r="AI6" s="91"/>
      <c r="AJ6" s="91"/>
      <c r="AK6" s="91"/>
      <c r="AL6" s="91"/>
      <c r="AM6" s="91"/>
      <c r="AN6" s="91"/>
      <c r="AO6" s="91"/>
      <c r="AR6" s="91"/>
      <c r="AS6" s="92"/>
      <c r="AT6" s="91"/>
      <c r="AU6" s="91"/>
      <c r="AV6" s="91"/>
      <c r="AW6" s="91"/>
      <c r="AX6" s="91"/>
      <c r="AY6" s="91"/>
      <c r="AZ6" s="921"/>
    </row>
    <row r="7" spans="2:52" ht="12" customHeight="1">
      <c r="B7" s="101"/>
      <c r="C7" s="102"/>
      <c r="D7" s="926"/>
      <c r="E7" s="926"/>
      <c r="F7" s="923"/>
      <c r="G7" s="929"/>
      <c r="H7" s="923"/>
      <c r="I7" s="929"/>
      <c r="J7" s="929"/>
      <c r="K7" s="926"/>
      <c r="L7" s="926"/>
      <c r="M7" s="929"/>
      <c r="N7" s="926"/>
      <c r="O7" s="929"/>
      <c r="P7" s="929"/>
      <c r="Q7" s="938"/>
      <c r="R7" s="926"/>
      <c r="S7" s="926"/>
      <c r="T7" s="929"/>
      <c r="U7" s="935"/>
      <c r="V7" s="932"/>
      <c r="W7" s="91"/>
      <c r="X7" s="91"/>
      <c r="Y7" s="91"/>
      <c r="Z7" s="91"/>
      <c r="AA7" s="91"/>
      <c r="AB7" s="91"/>
      <c r="AC7" s="91"/>
      <c r="AD7" s="91"/>
      <c r="AE7" s="91"/>
      <c r="AF7" s="92"/>
      <c r="AG7" s="91"/>
      <c r="AH7" s="91"/>
      <c r="AI7" s="91"/>
      <c r="AJ7" s="91"/>
      <c r="AK7" s="91"/>
      <c r="AL7" s="91"/>
      <c r="AM7" s="91"/>
      <c r="AN7" s="91"/>
      <c r="AO7" s="91"/>
      <c r="AR7" s="91"/>
      <c r="AS7" s="92"/>
      <c r="AT7" s="91"/>
      <c r="AU7" s="91"/>
      <c r="AV7" s="91"/>
      <c r="AW7" s="91"/>
      <c r="AX7" s="91"/>
      <c r="AY7" s="91"/>
      <c r="AZ7" s="921"/>
    </row>
    <row r="8" spans="2:52" ht="12" customHeight="1">
      <c r="B8" s="101"/>
      <c r="C8" s="102"/>
      <c r="D8" s="926"/>
      <c r="E8" s="926"/>
      <c r="F8" s="923"/>
      <c r="G8" s="929"/>
      <c r="H8" s="923"/>
      <c r="I8" s="929"/>
      <c r="J8" s="929"/>
      <c r="K8" s="926"/>
      <c r="L8" s="926"/>
      <c r="M8" s="929"/>
      <c r="N8" s="926"/>
      <c r="O8" s="929"/>
      <c r="P8" s="929"/>
      <c r="Q8" s="938"/>
      <c r="R8" s="926"/>
      <c r="S8" s="926"/>
      <c r="T8" s="929"/>
      <c r="U8" s="935"/>
      <c r="V8" s="932"/>
      <c r="W8" s="91"/>
      <c r="X8" s="91"/>
      <c r="Y8" s="91"/>
      <c r="Z8" s="91"/>
      <c r="AA8" s="91"/>
      <c r="AB8" s="91"/>
      <c r="AC8" s="91"/>
      <c r="AD8" s="91"/>
      <c r="AE8" s="91"/>
      <c r="AF8" s="92"/>
      <c r="AG8" s="91"/>
      <c r="AH8" s="91"/>
      <c r="AI8" s="91"/>
      <c r="AJ8" s="91"/>
      <c r="AK8" s="91"/>
      <c r="AL8" s="91"/>
      <c r="AM8" s="91"/>
      <c r="AN8" s="91"/>
      <c r="AO8" s="91"/>
      <c r="AR8" s="91"/>
      <c r="AS8" s="92"/>
      <c r="AT8" s="91"/>
      <c r="AU8" s="91"/>
      <c r="AV8" s="91"/>
      <c r="AW8" s="91"/>
      <c r="AX8" s="91"/>
      <c r="AY8" s="91"/>
      <c r="AZ8" s="921"/>
    </row>
    <row r="9" spans="2:52" ht="12" customHeight="1">
      <c r="B9" s="101"/>
      <c r="C9" s="102"/>
      <c r="D9" s="926"/>
      <c r="E9" s="926"/>
      <c r="F9" s="923"/>
      <c r="G9" s="929"/>
      <c r="H9" s="923"/>
      <c r="I9" s="929"/>
      <c r="J9" s="929"/>
      <c r="K9" s="926"/>
      <c r="L9" s="926"/>
      <c r="M9" s="929"/>
      <c r="N9" s="926"/>
      <c r="O9" s="929"/>
      <c r="P9" s="929"/>
      <c r="Q9" s="938"/>
      <c r="R9" s="926"/>
      <c r="S9" s="926"/>
      <c r="T9" s="929"/>
      <c r="U9" s="935"/>
      <c r="V9" s="932"/>
      <c r="W9" s="91"/>
      <c r="X9" s="91"/>
      <c r="Y9" s="91"/>
      <c r="Z9" s="91"/>
      <c r="AA9" s="91"/>
      <c r="AB9" s="91"/>
      <c r="AC9" s="91"/>
      <c r="AD9" s="91"/>
      <c r="AE9" s="91"/>
      <c r="AF9" s="92"/>
      <c r="AG9" s="91"/>
      <c r="AH9" s="91"/>
      <c r="AI9" s="91"/>
      <c r="AJ9" s="91"/>
      <c r="AK9" s="91"/>
      <c r="AL9" s="91"/>
      <c r="AM9" s="91"/>
      <c r="AN9" s="91"/>
      <c r="AO9" s="91"/>
      <c r="AR9" s="91"/>
      <c r="AS9" s="92"/>
      <c r="AT9" s="91"/>
      <c r="AU9" s="91"/>
      <c r="AV9" s="91"/>
      <c r="AW9" s="91"/>
      <c r="AX9" s="91"/>
      <c r="AY9" s="91"/>
      <c r="AZ9" s="921"/>
    </row>
    <row r="10" spans="2:52" ht="12" customHeight="1">
      <c r="B10" s="101"/>
      <c r="C10" s="102"/>
      <c r="D10" s="926"/>
      <c r="E10" s="926"/>
      <c r="F10" s="923"/>
      <c r="G10" s="929"/>
      <c r="H10" s="923"/>
      <c r="I10" s="929"/>
      <c r="J10" s="929"/>
      <c r="K10" s="926"/>
      <c r="L10" s="926"/>
      <c r="M10" s="929"/>
      <c r="N10" s="926"/>
      <c r="O10" s="929"/>
      <c r="P10" s="929"/>
      <c r="Q10" s="938"/>
      <c r="R10" s="926"/>
      <c r="S10" s="926"/>
      <c r="T10" s="929"/>
      <c r="U10" s="935"/>
      <c r="V10" s="932"/>
      <c r="W10" s="91"/>
      <c r="X10" s="91"/>
      <c r="Y10" s="91"/>
      <c r="Z10" s="91"/>
      <c r="AA10" s="91"/>
      <c r="AB10" s="91"/>
      <c r="AC10" s="91"/>
      <c r="AD10" s="91"/>
      <c r="AE10" s="91"/>
      <c r="AF10" s="92"/>
      <c r="AG10" s="91"/>
      <c r="AH10" s="91"/>
      <c r="AI10" s="91"/>
      <c r="AJ10" s="91"/>
      <c r="AK10" s="91"/>
      <c r="AL10" s="91"/>
      <c r="AM10" s="91"/>
      <c r="AN10" s="91"/>
      <c r="AO10" s="91"/>
      <c r="AR10" s="91"/>
      <c r="AS10" s="92"/>
      <c r="AT10" s="91"/>
      <c r="AU10" s="91"/>
      <c r="AV10" s="91"/>
      <c r="AW10" s="91"/>
      <c r="AX10" s="91"/>
      <c r="AY10" s="91"/>
      <c r="AZ10" s="921"/>
    </row>
    <row r="11" spans="2:52" ht="12" customHeight="1">
      <c r="B11" s="101"/>
      <c r="C11" s="102"/>
      <c r="D11" s="926"/>
      <c r="E11" s="926"/>
      <c r="F11" s="923"/>
      <c r="G11" s="929"/>
      <c r="H11" s="923"/>
      <c r="I11" s="929"/>
      <c r="J11" s="929"/>
      <c r="K11" s="926"/>
      <c r="L11" s="926"/>
      <c r="M11" s="929"/>
      <c r="N11" s="926"/>
      <c r="O11" s="929"/>
      <c r="P11" s="929"/>
      <c r="Q11" s="938"/>
      <c r="R11" s="926"/>
      <c r="S11" s="926"/>
      <c r="T11" s="929"/>
      <c r="U11" s="935"/>
      <c r="V11" s="932"/>
      <c r="W11" s="91"/>
      <c r="X11" s="91"/>
      <c r="Y11" s="91"/>
      <c r="Z11" s="91"/>
      <c r="AA11" s="91"/>
      <c r="AB11" s="91"/>
      <c r="AC11" s="91"/>
      <c r="AD11" s="91"/>
      <c r="AE11" s="91"/>
      <c r="AF11" s="92"/>
      <c r="AG11" s="91"/>
      <c r="AH11" s="91"/>
      <c r="AI11" s="91"/>
      <c r="AJ11" s="91"/>
      <c r="AK11" s="91"/>
      <c r="AL11" s="91"/>
      <c r="AM11" s="91"/>
      <c r="AN11" s="91"/>
      <c r="AO11" s="91"/>
      <c r="AR11" s="91"/>
      <c r="AS11" s="92"/>
      <c r="AT11" s="91"/>
      <c r="AU11" s="91"/>
      <c r="AV11" s="91"/>
      <c r="AW11" s="91"/>
      <c r="AX11" s="91"/>
      <c r="AY11" s="91"/>
      <c r="AZ11" s="921"/>
    </row>
    <row r="12" spans="2:52" ht="12" customHeight="1">
      <c r="B12" s="101"/>
      <c r="C12" s="102"/>
      <c r="D12" s="926"/>
      <c r="E12" s="926"/>
      <c r="F12" s="923"/>
      <c r="G12" s="929"/>
      <c r="H12" s="923"/>
      <c r="I12" s="929"/>
      <c r="J12" s="929"/>
      <c r="K12" s="926"/>
      <c r="L12" s="926"/>
      <c r="M12" s="929"/>
      <c r="N12" s="926"/>
      <c r="O12" s="929"/>
      <c r="P12" s="929"/>
      <c r="Q12" s="938"/>
      <c r="R12" s="926"/>
      <c r="S12" s="926"/>
      <c r="T12" s="929"/>
      <c r="U12" s="935"/>
      <c r="V12" s="932"/>
      <c r="W12" s="91"/>
      <c r="X12" s="91"/>
      <c r="Y12" s="91"/>
      <c r="Z12" s="91"/>
      <c r="AA12" s="91"/>
      <c r="AB12" s="91"/>
      <c r="AC12" s="91"/>
      <c r="AD12" s="91"/>
      <c r="AE12" s="91"/>
      <c r="AF12" s="92"/>
      <c r="AG12" s="91"/>
      <c r="AH12" s="91"/>
      <c r="AI12" s="91"/>
      <c r="AJ12" s="91"/>
      <c r="AK12" s="91"/>
      <c r="AL12" s="91"/>
      <c r="AM12" s="91"/>
      <c r="AN12" s="91"/>
      <c r="AO12" s="91"/>
      <c r="AR12" s="91"/>
      <c r="AS12" s="92"/>
      <c r="AT12" s="91"/>
      <c r="AU12" s="91"/>
      <c r="AV12" s="91"/>
      <c r="AW12" s="91"/>
      <c r="AX12" s="91"/>
      <c r="AY12" s="91"/>
      <c r="AZ12" s="921"/>
    </row>
    <row r="13" spans="2:52" ht="12" customHeight="1">
      <c r="B13" s="101"/>
      <c r="C13" s="102"/>
      <c r="D13" s="926"/>
      <c r="E13" s="926"/>
      <c r="F13" s="923"/>
      <c r="G13" s="929"/>
      <c r="H13" s="923"/>
      <c r="I13" s="929"/>
      <c r="J13" s="929"/>
      <c r="K13" s="926"/>
      <c r="L13" s="926"/>
      <c r="M13" s="929"/>
      <c r="N13" s="926"/>
      <c r="O13" s="929"/>
      <c r="P13" s="929"/>
      <c r="Q13" s="938"/>
      <c r="R13" s="926"/>
      <c r="S13" s="926"/>
      <c r="T13" s="929"/>
      <c r="U13" s="935"/>
      <c r="V13" s="932"/>
      <c r="W13" s="91"/>
      <c r="X13" s="91"/>
      <c r="Y13" s="91"/>
      <c r="Z13" s="91"/>
      <c r="AA13" s="91"/>
      <c r="AB13" s="91"/>
      <c r="AC13" s="91"/>
      <c r="AD13" s="91"/>
      <c r="AE13" s="91"/>
      <c r="AF13" s="92"/>
      <c r="AG13" s="91"/>
      <c r="AH13" s="91"/>
      <c r="AI13" s="91"/>
      <c r="AJ13" s="91"/>
      <c r="AK13" s="91"/>
      <c r="AL13" s="91"/>
      <c r="AM13" s="91"/>
      <c r="AN13" s="91"/>
      <c r="AO13" s="91"/>
      <c r="AR13" s="91"/>
      <c r="AS13" s="92"/>
      <c r="AT13" s="91"/>
      <c r="AU13" s="91"/>
      <c r="AV13" s="91"/>
      <c r="AW13" s="91"/>
      <c r="AX13" s="91"/>
      <c r="AY13" s="91"/>
      <c r="AZ13" s="921"/>
    </row>
    <row r="14" spans="2:52" ht="12" customHeight="1">
      <c r="B14" s="101"/>
      <c r="C14" s="102"/>
      <c r="D14" s="926"/>
      <c r="E14" s="926"/>
      <c r="F14" s="923"/>
      <c r="G14" s="929"/>
      <c r="H14" s="923"/>
      <c r="I14" s="929"/>
      <c r="J14" s="929"/>
      <c r="K14" s="926"/>
      <c r="L14" s="926"/>
      <c r="M14" s="929"/>
      <c r="N14" s="926"/>
      <c r="O14" s="929"/>
      <c r="P14" s="929"/>
      <c r="Q14" s="938"/>
      <c r="R14" s="926"/>
      <c r="S14" s="926"/>
      <c r="T14" s="929"/>
      <c r="U14" s="935"/>
      <c r="V14" s="932"/>
      <c r="W14" s="91"/>
      <c r="X14" s="91"/>
      <c r="Y14" s="91"/>
      <c r="Z14" s="91"/>
      <c r="AA14" s="91"/>
      <c r="AB14" s="91"/>
      <c r="AC14" s="91"/>
      <c r="AD14" s="91"/>
      <c r="AE14" s="91"/>
      <c r="AF14" s="92"/>
      <c r="AG14" s="91"/>
      <c r="AH14" s="91"/>
      <c r="AI14" s="91"/>
      <c r="AJ14" s="91"/>
      <c r="AK14" s="91"/>
      <c r="AL14" s="91"/>
      <c r="AM14" s="91"/>
      <c r="AN14" s="91"/>
      <c r="AO14" s="91"/>
      <c r="AR14" s="91"/>
      <c r="AS14" s="92"/>
      <c r="AT14" s="91"/>
      <c r="AU14" s="91"/>
      <c r="AV14" s="91"/>
      <c r="AW14" s="91"/>
      <c r="AX14" s="91"/>
      <c r="AY14" s="91"/>
      <c r="AZ14" s="921"/>
    </row>
    <row r="15" spans="2:52" ht="12" customHeight="1">
      <c r="B15" s="101"/>
      <c r="C15" s="102"/>
      <c r="D15" s="926"/>
      <c r="E15" s="926"/>
      <c r="F15" s="923"/>
      <c r="G15" s="929"/>
      <c r="H15" s="923"/>
      <c r="I15" s="929"/>
      <c r="J15" s="929"/>
      <c r="K15" s="926"/>
      <c r="L15" s="926"/>
      <c r="M15" s="929"/>
      <c r="N15" s="926"/>
      <c r="O15" s="929"/>
      <c r="P15" s="929"/>
      <c r="Q15" s="938"/>
      <c r="R15" s="926"/>
      <c r="S15" s="926"/>
      <c r="T15" s="929"/>
      <c r="U15" s="935"/>
      <c r="V15" s="932"/>
      <c r="W15" s="91"/>
      <c r="X15" s="91"/>
      <c r="Y15" s="91"/>
      <c r="Z15" s="91"/>
      <c r="AA15" s="91"/>
      <c r="AB15" s="91"/>
      <c r="AC15" s="91"/>
      <c r="AD15" s="91"/>
      <c r="AE15" s="91"/>
      <c r="AF15" s="92"/>
      <c r="AG15" s="91"/>
      <c r="AH15" s="91"/>
      <c r="AI15" s="91"/>
      <c r="AJ15" s="91"/>
      <c r="AK15" s="91"/>
      <c r="AL15" s="91"/>
      <c r="AM15" s="91"/>
      <c r="AN15" s="91"/>
      <c r="AO15" s="91"/>
      <c r="AR15" s="91"/>
      <c r="AS15" s="92"/>
      <c r="AT15" s="91"/>
      <c r="AU15" s="91"/>
      <c r="AV15" s="91"/>
      <c r="AW15" s="91"/>
      <c r="AX15" s="91"/>
      <c r="AY15" s="91"/>
      <c r="AZ15" s="921"/>
    </row>
    <row r="16" spans="2:52" ht="12" customHeight="1">
      <c r="B16" s="101"/>
      <c r="C16" s="102"/>
      <c r="D16" s="926"/>
      <c r="E16" s="926"/>
      <c r="F16" s="923"/>
      <c r="G16" s="929"/>
      <c r="H16" s="923"/>
      <c r="I16" s="929"/>
      <c r="J16" s="929"/>
      <c r="K16" s="926"/>
      <c r="L16" s="926"/>
      <c r="M16" s="929"/>
      <c r="N16" s="926"/>
      <c r="O16" s="929"/>
      <c r="P16" s="929"/>
      <c r="Q16" s="938"/>
      <c r="R16" s="926"/>
      <c r="S16" s="926"/>
      <c r="T16" s="929"/>
      <c r="U16" s="935"/>
      <c r="V16" s="932"/>
      <c r="W16" s="91"/>
      <c r="X16" s="91"/>
      <c r="Y16" s="91"/>
      <c r="Z16" s="91"/>
      <c r="AA16" s="91"/>
      <c r="AB16" s="91"/>
      <c r="AC16" s="91"/>
      <c r="AD16" s="91"/>
      <c r="AE16" s="91"/>
      <c r="AF16" s="92"/>
      <c r="AG16" s="91"/>
      <c r="AH16" s="91"/>
      <c r="AI16" s="91"/>
      <c r="AJ16" s="91"/>
      <c r="AK16" s="91"/>
      <c r="AL16" s="91"/>
      <c r="AM16" s="91"/>
      <c r="AN16" s="91"/>
      <c r="AO16" s="91"/>
      <c r="AR16" s="91"/>
      <c r="AS16" s="92"/>
      <c r="AT16" s="91"/>
      <c r="AU16" s="91"/>
      <c r="AV16" s="91"/>
      <c r="AW16" s="91"/>
      <c r="AX16" s="91"/>
      <c r="AY16" s="91"/>
      <c r="AZ16" s="921"/>
    </row>
    <row r="17" spans="2:52" ht="12" customHeight="1">
      <c r="B17" s="101"/>
      <c r="C17" s="102"/>
      <c r="D17" s="926"/>
      <c r="E17" s="926"/>
      <c r="F17" s="923"/>
      <c r="G17" s="929"/>
      <c r="H17" s="923"/>
      <c r="I17" s="929"/>
      <c r="J17" s="929"/>
      <c r="K17" s="926"/>
      <c r="L17" s="926"/>
      <c r="M17" s="929"/>
      <c r="N17" s="926"/>
      <c r="O17" s="929"/>
      <c r="P17" s="929"/>
      <c r="Q17" s="938"/>
      <c r="R17" s="926"/>
      <c r="S17" s="926"/>
      <c r="T17" s="929"/>
      <c r="U17" s="935"/>
      <c r="V17" s="932"/>
      <c r="W17" s="91"/>
      <c r="X17" s="91"/>
      <c r="Y17" s="91"/>
      <c r="Z17" s="91"/>
      <c r="AA17" s="91"/>
      <c r="AB17" s="91"/>
      <c r="AC17" s="91"/>
      <c r="AD17" s="91"/>
      <c r="AE17" s="91"/>
      <c r="AF17" s="92"/>
      <c r="AG17" s="91"/>
      <c r="AH17" s="91"/>
      <c r="AI17" s="91"/>
      <c r="AJ17" s="91"/>
      <c r="AK17" s="91"/>
      <c r="AL17" s="91"/>
      <c r="AM17" s="91"/>
      <c r="AN17" s="91"/>
      <c r="AO17" s="91"/>
      <c r="AP17" s="91"/>
      <c r="AQ17" s="91"/>
      <c r="AR17" s="91"/>
      <c r="AS17" s="92"/>
      <c r="AT17" s="91"/>
      <c r="AU17" s="91"/>
      <c r="AV17" s="91"/>
      <c r="AW17" s="91"/>
      <c r="AX17" s="91"/>
      <c r="AY17" s="91"/>
      <c r="AZ17" s="921"/>
    </row>
    <row r="18" spans="2:52" ht="12" customHeight="1">
      <c r="B18" s="103" t="s">
        <v>193</v>
      </c>
      <c r="C18" s="104" t="s">
        <v>191</v>
      </c>
      <c r="D18" s="927"/>
      <c r="E18" s="927"/>
      <c r="F18" s="924"/>
      <c r="G18" s="930"/>
      <c r="H18" s="924"/>
      <c r="I18" s="930"/>
      <c r="J18" s="930"/>
      <c r="K18" s="927"/>
      <c r="L18" s="927"/>
      <c r="M18" s="930"/>
      <c r="N18" s="927"/>
      <c r="O18" s="930"/>
      <c r="P18" s="930"/>
      <c r="Q18" s="939"/>
      <c r="R18" s="927"/>
      <c r="S18" s="927"/>
      <c r="T18" s="930"/>
      <c r="U18" s="936"/>
      <c r="V18" s="933"/>
      <c r="W18" s="91"/>
      <c r="X18" s="91"/>
      <c r="Y18" s="91"/>
      <c r="Z18" s="91"/>
      <c r="AA18" s="91"/>
      <c r="AB18" s="91"/>
      <c r="AC18" s="91"/>
      <c r="AD18" s="91"/>
      <c r="AE18" s="91"/>
      <c r="AF18" s="92"/>
      <c r="AG18" s="91"/>
      <c r="AH18" s="91"/>
      <c r="AI18" s="91"/>
      <c r="AJ18" s="91"/>
      <c r="AK18" s="91"/>
      <c r="AL18" s="91"/>
      <c r="AM18" s="91"/>
      <c r="AN18" s="91"/>
      <c r="AO18" s="91"/>
      <c r="AP18" s="91"/>
      <c r="AQ18" s="91"/>
      <c r="AR18" s="91"/>
      <c r="AS18" s="92"/>
      <c r="AT18" s="91"/>
      <c r="AU18" s="91"/>
      <c r="AV18" s="91"/>
      <c r="AW18" s="91"/>
      <c r="AX18" s="91"/>
      <c r="AY18" s="91"/>
      <c r="AZ18" s="921"/>
    </row>
    <row r="19" spans="2:52">
      <c r="AD19" s="91"/>
      <c r="AE19" s="91"/>
      <c r="AF19" s="92"/>
      <c r="AG19" s="91"/>
      <c r="AH19" s="91"/>
      <c r="AI19" s="91"/>
      <c r="AJ19" s="91"/>
      <c r="AK19" s="91"/>
    </row>
    <row r="20" spans="2:52" s="88" customFormat="1" ht="16.2">
      <c r="B20" s="98" t="s">
        <v>237</v>
      </c>
      <c r="C20" s="98"/>
      <c r="D20" s="95"/>
      <c r="E20" s="306"/>
      <c r="F20" s="95"/>
      <c r="G20" s="95"/>
      <c r="H20" s="95"/>
      <c r="I20" s="306"/>
      <c r="J20" s="306"/>
      <c r="K20" s="95"/>
      <c r="L20" s="306"/>
      <c r="M20" s="95"/>
      <c r="N20" s="95"/>
      <c r="O20" s="306"/>
      <c r="P20" s="306"/>
      <c r="Q20" s="306"/>
      <c r="R20" s="306"/>
      <c r="S20" s="306"/>
      <c r="T20" s="306"/>
      <c r="U20" s="306"/>
      <c r="V20" s="307" t="s">
        <v>458</v>
      </c>
      <c r="AD20" s="89"/>
      <c r="AE20" s="89"/>
      <c r="AF20" s="89"/>
      <c r="AG20" s="89"/>
      <c r="AH20" s="89"/>
      <c r="AI20" s="89"/>
      <c r="AJ20" s="89"/>
      <c r="AK20" s="89"/>
      <c r="AL20" s="90"/>
      <c r="AM20" s="90"/>
      <c r="AN20" s="90"/>
      <c r="AO20" s="90"/>
      <c r="AP20" s="90"/>
      <c r="AQ20" s="90"/>
      <c r="AR20" s="90"/>
      <c r="AS20" s="90"/>
      <c r="AT20" s="90"/>
      <c r="AU20" s="90"/>
      <c r="AV20" s="90"/>
      <c r="AW20" s="90"/>
      <c r="AX20" s="90"/>
      <c r="AY20" s="90"/>
      <c r="AZ20" s="90"/>
    </row>
    <row r="21" spans="2:52" ht="30" customHeight="1">
      <c r="B21" s="301" t="s">
        <v>205</v>
      </c>
      <c r="C21" s="205" t="s">
        <v>177</v>
      </c>
      <c r="D21" s="203" t="s">
        <v>202</v>
      </c>
      <c r="E21" s="302" t="s">
        <v>204</v>
      </c>
      <c r="F21" s="203"/>
      <c r="G21" s="203" t="s">
        <v>232</v>
      </c>
      <c r="H21" s="203" t="s">
        <v>639</v>
      </c>
      <c r="I21" s="303"/>
      <c r="J21" s="302"/>
      <c r="K21" s="203"/>
      <c r="L21" s="302"/>
      <c r="M21" s="203"/>
      <c r="N21" s="203"/>
      <c r="O21" s="302"/>
      <c r="P21" s="302"/>
      <c r="Q21" s="302"/>
      <c r="R21" s="302"/>
      <c r="S21" s="302"/>
      <c r="T21" s="302"/>
      <c r="U21" s="303"/>
      <c r="V21" s="304" t="s">
        <v>1111</v>
      </c>
      <c r="AF21" s="89"/>
      <c r="AG21" s="89"/>
      <c r="AH21" s="89"/>
      <c r="AI21" s="89"/>
      <c r="AJ21" s="89"/>
      <c r="AK21" s="89"/>
      <c r="AL21" s="89"/>
      <c r="AM21" s="89"/>
      <c r="AN21" s="89"/>
      <c r="AO21" s="89"/>
      <c r="AP21" s="89"/>
      <c r="AQ21" s="89"/>
      <c r="AR21" s="89"/>
      <c r="AS21" s="89"/>
      <c r="AT21" s="89"/>
      <c r="AU21" s="89"/>
      <c r="AV21" s="89"/>
      <c r="AW21" s="89"/>
      <c r="AX21" s="89"/>
      <c r="AY21" s="89"/>
      <c r="AZ21" s="89"/>
    </row>
    <row r="22" spans="2:52" ht="30" customHeight="1">
      <c r="B22" s="204" t="s">
        <v>206</v>
      </c>
      <c r="C22" s="633" t="s">
        <v>98</v>
      </c>
      <c r="D22" s="855" t="s">
        <v>202</v>
      </c>
      <c r="E22" s="855" t="s">
        <v>204</v>
      </c>
      <c r="F22" s="855"/>
      <c r="G22" s="856" t="s">
        <v>231</v>
      </c>
      <c r="H22" s="855"/>
      <c r="I22" s="856"/>
      <c r="J22" s="855"/>
      <c r="K22" s="855"/>
      <c r="L22" s="855"/>
      <c r="M22" s="855"/>
      <c r="N22" s="855"/>
      <c r="O22" s="855"/>
      <c r="P22" s="855"/>
      <c r="Q22" s="855"/>
      <c r="R22" s="855"/>
      <c r="S22" s="855"/>
      <c r="T22" s="855"/>
      <c r="U22" s="856"/>
      <c r="V22" s="208" t="s">
        <v>645</v>
      </c>
      <c r="AF22" s="89"/>
      <c r="AG22" s="89"/>
      <c r="AH22" s="89"/>
      <c r="AI22" s="89"/>
      <c r="AJ22" s="89"/>
      <c r="AK22" s="89"/>
      <c r="AL22" s="89"/>
      <c r="AM22" s="89"/>
      <c r="AN22" s="89"/>
      <c r="AO22" s="89"/>
      <c r="AP22" s="89"/>
      <c r="AQ22" s="89"/>
      <c r="AR22" s="89"/>
      <c r="AS22" s="89"/>
      <c r="AT22" s="89"/>
      <c r="AU22" s="89"/>
      <c r="AV22" s="89"/>
      <c r="AW22" s="89"/>
      <c r="AX22" s="89"/>
      <c r="AY22" s="920"/>
      <c r="AZ22" s="920"/>
    </row>
    <row r="23" spans="2:52" ht="30" customHeight="1">
      <c r="B23" s="204" t="s">
        <v>207</v>
      </c>
      <c r="C23" s="633" t="s">
        <v>99</v>
      </c>
      <c r="D23" s="855" t="s">
        <v>202</v>
      </c>
      <c r="E23" s="855" t="s">
        <v>204</v>
      </c>
      <c r="F23" s="855"/>
      <c r="G23" s="856"/>
      <c r="H23" s="855"/>
      <c r="I23" s="856"/>
      <c r="J23" s="855"/>
      <c r="K23" s="855"/>
      <c r="L23" s="855"/>
      <c r="M23" s="855"/>
      <c r="N23" s="855"/>
      <c r="O23" s="855"/>
      <c r="P23" s="855"/>
      <c r="Q23" s="855"/>
      <c r="R23" s="855"/>
      <c r="S23" s="855"/>
      <c r="T23" s="855"/>
      <c r="U23" s="856"/>
      <c r="V23" s="208"/>
      <c r="AF23" s="89"/>
      <c r="AG23" s="89"/>
      <c r="AH23" s="89"/>
      <c r="AI23" s="89"/>
      <c r="AJ23" s="89"/>
      <c r="AK23" s="89"/>
      <c r="AL23" s="89"/>
      <c r="AM23" s="89"/>
      <c r="AN23" s="89"/>
      <c r="AO23" s="89"/>
      <c r="AP23" s="89"/>
      <c r="AQ23" s="89"/>
      <c r="AR23" s="89"/>
      <c r="AS23" s="89"/>
      <c r="AT23" s="89"/>
      <c r="AU23" s="89"/>
      <c r="AV23" s="89"/>
      <c r="AW23" s="89"/>
      <c r="AX23" s="89"/>
      <c r="AY23" s="920"/>
      <c r="AZ23" s="920"/>
    </row>
    <row r="24" spans="2:52" ht="30" customHeight="1">
      <c r="B24" s="204" t="s">
        <v>208</v>
      </c>
      <c r="C24" s="633" t="s">
        <v>183</v>
      </c>
      <c r="D24" s="855" t="s">
        <v>202</v>
      </c>
      <c r="E24" s="855" t="s">
        <v>202</v>
      </c>
      <c r="F24" s="855"/>
      <c r="G24" s="856"/>
      <c r="H24" s="855"/>
      <c r="I24" s="856"/>
      <c r="J24" s="855"/>
      <c r="K24" s="855"/>
      <c r="L24" s="855"/>
      <c r="M24" s="855"/>
      <c r="N24" s="855"/>
      <c r="O24" s="855"/>
      <c r="P24" s="855"/>
      <c r="Q24" s="855"/>
      <c r="R24" s="855"/>
      <c r="S24" s="855"/>
      <c r="T24" s="855"/>
      <c r="U24" s="856"/>
      <c r="V24" s="208"/>
      <c r="AF24" s="89"/>
      <c r="AG24" s="89"/>
      <c r="AH24" s="89"/>
      <c r="AI24" s="89"/>
      <c r="AJ24" s="89"/>
      <c r="AK24" s="89"/>
      <c r="AL24" s="89"/>
      <c r="AM24" s="89"/>
      <c r="AN24" s="89"/>
      <c r="AO24" s="89"/>
      <c r="AP24" s="920"/>
      <c r="AQ24" s="920"/>
      <c r="AR24" s="920"/>
      <c r="AS24" s="920"/>
      <c r="AT24" s="89"/>
      <c r="AU24" s="89"/>
      <c r="AV24" s="89"/>
      <c r="AW24" s="920"/>
      <c r="AX24" s="920"/>
      <c r="AY24" s="920"/>
      <c r="AZ24" s="920"/>
    </row>
    <row r="25" spans="2:52" ht="30" customHeight="1">
      <c r="B25" s="204" t="s">
        <v>209</v>
      </c>
      <c r="C25" s="633" t="s">
        <v>448</v>
      </c>
      <c r="D25" s="855" t="s">
        <v>202</v>
      </c>
      <c r="E25" s="855" t="s">
        <v>202</v>
      </c>
      <c r="F25" s="855"/>
      <c r="G25" s="856"/>
      <c r="H25" s="855"/>
      <c r="I25" s="856"/>
      <c r="J25" s="855"/>
      <c r="K25" s="855"/>
      <c r="L25" s="855"/>
      <c r="M25" s="855"/>
      <c r="N25" s="855"/>
      <c r="O25" s="855"/>
      <c r="P25" s="855"/>
      <c r="Q25" s="855"/>
      <c r="R25" s="855"/>
      <c r="S25" s="855"/>
      <c r="T25" s="855"/>
      <c r="U25" s="856"/>
      <c r="V25" s="208"/>
      <c r="AF25" s="89"/>
      <c r="AG25" s="89"/>
      <c r="AH25" s="89"/>
      <c r="AI25" s="89"/>
      <c r="AJ25" s="89"/>
      <c r="AK25" s="89"/>
      <c r="AL25" s="89"/>
      <c r="AM25" s="89"/>
      <c r="AN25" s="89"/>
      <c r="AO25" s="89"/>
      <c r="AP25" s="89"/>
      <c r="AQ25" s="89"/>
      <c r="AR25" s="89"/>
      <c r="AS25" s="89"/>
      <c r="AT25" s="89"/>
      <c r="AU25" s="89"/>
      <c r="AV25" s="89"/>
      <c r="AW25" s="89"/>
      <c r="AX25" s="89"/>
      <c r="AY25" s="89"/>
      <c r="AZ25" s="89"/>
    </row>
    <row r="26" spans="2:52" ht="30" customHeight="1">
      <c r="B26" s="204" t="s">
        <v>210</v>
      </c>
      <c r="C26" s="633" t="s">
        <v>827</v>
      </c>
      <c r="D26" s="855" t="s">
        <v>202</v>
      </c>
      <c r="E26" s="855" t="s">
        <v>202</v>
      </c>
      <c r="F26" s="855"/>
      <c r="G26" s="856"/>
      <c r="H26" s="855"/>
      <c r="I26" s="856"/>
      <c r="J26" s="855"/>
      <c r="K26" s="855"/>
      <c r="L26" s="855"/>
      <c r="M26" s="855"/>
      <c r="N26" s="855"/>
      <c r="O26" s="855"/>
      <c r="P26" s="855"/>
      <c r="Q26" s="855"/>
      <c r="R26" s="855"/>
      <c r="S26" s="855"/>
      <c r="T26" s="855"/>
      <c r="U26" s="856"/>
      <c r="V26" s="208"/>
      <c r="AF26" s="89"/>
      <c r="AG26" s="89"/>
      <c r="AH26" s="89"/>
      <c r="AI26" s="89"/>
      <c r="AJ26" s="89"/>
      <c r="AK26" s="89"/>
      <c r="AL26" s="89"/>
      <c r="AM26" s="89"/>
      <c r="AN26" s="89"/>
      <c r="AO26" s="89"/>
      <c r="AP26" s="89"/>
      <c r="AQ26" s="89"/>
      <c r="AR26" s="89"/>
      <c r="AS26" s="89"/>
      <c r="AT26" s="89"/>
      <c r="AU26" s="89"/>
      <c r="AV26" s="89"/>
      <c r="AW26" s="89"/>
      <c r="AX26" s="89"/>
      <c r="AY26" s="89"/>
      <c r="AZ26" s="89"/>
    </row>
    <row r="27" spans="2:52" ht="30" customHeight="1">
      <c r="B27" s="204" t="s">
        <v>211</v>
      </c>
      <c r="C27" s="633" t="s">
        <v>828</v>
      </c>
      <c r="D27" s="855" t="s">
        <v>202</v>
      </c>
      <c r="E27" s="855" t="s">
        <v>202</v>
      </c>
      <c r="F27" s="855"/>
      <c r="G27" s="856"/>
      <c r="H27" s="855"/>
      <c r="I27" s="856"/>
      <c r="J27" s="855"/>
      <c r="K27" s="855"/>
      <c r="L27" s="855"/>
      <c r="M27" s="855"/>
      <c r="N27" s="855"/>
      <c r="O27" s="855"/>
      <c r="P27" s="855"/>
      <c r="Q27" s="855"/>
      <c r="R27" s="855"/>
      <c r="S27" s="855"/>
      <c r="T27" s="855"/>
      <c r="U27" s="856"/>
      <c r="V27" s="208"/>
      <c r="AF27" s="89"/>
      <c r="AG27" s="89"/>
      <c r="AH27" s="89"/>
      <c r="AI27" s="89"/>
      <c r="AJ27" s="89"/>
      <c r="AK27" s="89"/>
      <c r="AL27" s="89"/>
      <c r="AM27" s="89"/>
      <c r="AN27" s="89"/>
      <c r="AO27" s="89"/>
      <c r="AP27" s="89"/>
      <c r="AQ27" s="89"/>
      <c r="AR27" s="89"/>
      <c r="AS27" s="89"/>
      <c r="AT27" s="89"/>
      <c r="AU27" s="89"/>
      <c r="AV27" s="89"/>
      <c r="AW27" s="89"/>
      <c r="AX27" s="89"/>
      <c r="AY27" s="89"/>
      <c r="AZ27" s="89"/>
    </row>
    <row r="28" spans="2:52" ht="30" customHeight="1">
      <c r="B28" s="204" t="s">
        <v>212</v>
      </c>
      <c r="C28" s="633" t="s">
        <v>459</v>
      </c>
      <c r="D28" s="855" t="s">
        <v>202</v>
      </c>
      <c r="E28" s="855" t="s">
        <v>202</v>
      </c>
      <c r="F28" s="855"/>
      <c r="G28" s="856"/>
      <c r="H28" s="855"/>
      <c r="I28" s="856"/>
      <c r="J28" s="855"/>
      <c r="K28" s="855"/>
      <c r="L28" s="855"/>
      <c r="M28" s="855"/>
      <c r="N28" s="855"/>
      <c r="O28" s="855"/>
      <c r="P28" s="855"/>
      <c r="Q28" s="855"/>
      <c r="R28" s="855"/>
      <c r="S28" s="855"/>
      <c r="T28" s="855"/>
      <c r="U28" s="856"/>
      <c r="V28" s="208"/>
      <c r="AF28" s="89"/>
      <c r="AG28" s="89"/>
      <c r="AH28" s="89"/>
      <c r="AI28" s="89"/>
      <c r="AJ28" s="89"/>
      <c r="AK28" s="89"/>
      <c r="AL28" s="89"/>
      <c r="AM28" s="89"/>
      <c r="AN28" s="89"/>
      <c r="AO28" s="89"/>
      <c r="AP28" s="89"/>
      <c r="AQ28" s="89"/>
      <c r="AR28" s="89"/>
      <c r="AS28" s="89"/>
      <c r="AT28" s="89"/>
      <c r="AU28" s="89"/>
      <c r="AV28" s="89"/>
      <c r="AW28" s="89"/>
      <c r="AX28" s="89"/>
      <c r="AY28" s="89"/>
      <c r="AZ28" s="89"/>
    </row>
    <row r="29" spans="2:52" ht="30" customHeight="1">
      <c r="B29" s="204" t="s">
        <v>213</v>
      </c>
      <c r="C29" s="633" t="s">
        <v>178</v>
      </c>
      <c r="D29" s="855" t="s">
        <v>202</v>
      </c>
      <c r="E29" s="855" t="s">
        <v>202</v>
      </c>
      <c r="F29" s="855"/>
      <c r="G29" s="856"/>
      <c r="H29" s="855"/>
      <c r="I29" s="856"/>
      <c r="J29" s="855"/>
      <c r="K29" s="855"/>
      <c r="L29" s="855"/>
      <c r="M29" s="855"/>
      <c r="N29" s="855"/>
      <c r="O29" s="855"/>
      <c r="P29" s="855" t="s">
        <v>204</v>
      </c>
      <c r="Q29" s="855"/>
      <c r="R29" s="855"/>
      <c r="S29" s="855"/>
      <c r="T29" s="855"/>
      <c r="U29" s="856"/>
      <c r="V29" s="208"/>
      <c r="AF29" s="89"/>
      <c r="AG29" s="89"/>
      <c r="AH29" s="89"/>
      <c r="AI29" s="89"/>
      <c r="AJ29" s="89"/>
      <c r="AK29" s="89"/>
      <c r="AL29" s="89"/>
      <c r="AM29" s="89"/>
      <c r="AN29" s="89"/>
      <c r="AO29" s="89"/>
      <c r="AP29" s="89"/>
      <c r="AQ29" s="89"/>
      <c r="AR29" s="89"/>
      <c r="AS29" s="89"/>
      <c r="AT29" s="89"/>
      <c r="AU29" s="89"/>
      <c r="AV29" s="89"/>
      <c r="AW29" s="89"/>
      <c r="AX29" s="89"/>
      <c r="AY29" s="920"/>
      <c r="AZ29" s="920"/>
    </row>
    <row r="30" spans="2:52" ht="30" customHeight="1">
      <c r="B30" s="204" t="s">
        <v>214</v>
      </c>
      <c r="C30" s="874" t="s">
        <v>449</v>
      </c>
      <c r="D30" s="855" t="s">
        <v>202</v>
      </c>
      <c r="E30" s="855" t="s">
        <v>202</v>
      </c>
      <c r="F30" s="855"/>
      <c r="G30" s="856"/>
      <c r="H30" s="855"/>
      <c r="I30" s="856"/>
      <c r="J30" s="855"/>
      <c r="K30" s="855"/>
      <c r="L30" s="855"/>
      <c r="M30" s="855"/>
      <c r="N30" s="855"/>
      <c r="O30" s="855"/>
      <c r="P30" s="855"/>
      <c r="Q30" s="855" t="s">
        <v>204</v>
      </c>
      <c r="R30" s="855"/>
      <c r="S30" s="855"/>
      <c r="T30" s="855"/>
      <c r="U30" s="856"/>
      <c r="V30" s="208"/>
      <c r="AF30" s="89"/>
      <c r="AG30" s="89"/>
      <c r="AH30" s="89"/>
      <c r="AI30" s="89"/>
      <c r="AJ30" s="89"/>
      <c r="AK30" s="89"/>
      <c r="AL30" s="89"/>
      <c r="AM30" s="89"/>
      <c r="AN30" s="89"/>
      <c r="AO30" s="89"/>
      <c r="AP30" s="89"/>
      <c r="AQ30" s="89"/>
      <c r="AR30" s="89"/>
      <c r="AS30" s="89"/>
      <c r="AT30" s="89"/>
      <c r="AU30" s="89"/>
      <c r="AV30" s="89"/>
      <c r="AW30" s="89"/>
      <c r="AX30" s="89"/>
      <c r="AY30" s="89"/>
      <c r="AZ30" s="89"/>
    </row>
    <row r="31" spans="2:52" ht="30" customHeight="1">
      <c r="B31" s="204" t="s">
        <v>215</v>
      </c>
      <c r="C31" s="633" t="s">
        <v>179</v>
      </c>
      <c r="D31" s="855" t="s">
        <v>202</v>
      </c>
      <c r="E31" s="855" t="s">
        <v>202</v>
      </c>
      <c r="F31" s="855"/>
      <c r="G31" s="856" t="s">
        <v>232</v>
      </c>
      <c r="H31" s="855"/>
      <c r="I31" s="856"/>
      <c r="J31" s="855"/>
      <c r="K31" s="855" t="s">
        <v>202</v>
      </c>
      <c r="L31" s="855"/>
      <c r="M31" s="855"/>
      <c r="N31" s="855"/>
      <c r="O31" s="855"/>
      <c r="P31" s="855"/>
      <c r="Q31" s="855"/>
      <c r="R31" s="855"/>
      <c r="S31" s="855"/>
      <c r="T31" s="855"/>
      <c r="U31" s="856"/>
      <c r="V31" s="208" t="s">
        <v>1113</v>
      </c>
      <c r="AF31" s="89"/>
      <c r="AG31" s="89"/>
      <c r="AH31" s="89"/>
      <c r="AI31" s="89"/>
      <c r="AJ31" s="89"/>
      <c r="AK31" s="89"/>
      <c r="AL31" s="89"/>
      <c r="AM31" s="89"/>
      <c r="AN31" s="89"/>
      <c r="AO31" s="89"/>
      <c r="AP31" s="89"/>
      <c r="AQ31" s="89"/>
      <c r="AR31" s="89"/>
      <c r="AS31" s="89"/>
      <c r="AT31" s="89"/>
      <c r="AU31" s="89"/>
      <c r="AV31" s="89"/>
      <c r="AW31" s="89"/>
      <c r="AX31" s="89"/>
      <c r="AY31" s="920"/>
      <c r="AZ31" s="920"/>
    </row>
    <row r="32" spans="2:52" ht="30" customHeight="1">
      <c r="B32" s="204" t="s">
        <v>216</v>
      </c>
      <c r="C32" s="633" t="s">
        <v>180</v>
      </c>
      <c r="D32" s="855" t="s">
        <v>202</v>
      </c>
      <c r="E32" s="855" t="s">
        <v>202</v>
      </c>
      <c r="F32" s="855"/>
      <c r="G32" s="856" t="s">
        <v>232</v>
      </c>
      <c r="H32" s="855"/>
      <c r="I32" s="856"/>
      <c r="J32" s="855"/>
      <c r="K32" s="855" t="s">
        <v>202</v>
      </c>
      <c r="L32" s="855"/>
      <c r="M32" s="855"/>
      <c r="N32" s="855"/>
      <c r="O32" s="855"/>
      <c r="P32" s="855"/>
      <c r="Q32" s="855"/>
      <c r="R32" s="855"/>
      <c r="S32" s="855"/>
      <c r="T32" s="855"/>
      <c r="U32" s="856"/>
      <c r="V32" s="208" t="s">
        <v>1113</v>
      </c>
      <c r="AF32" s="89"/>
      <c r="AG32" s="89"/>
      <c r="AH32" s="89"/>
      <c r="AI32" s="89"/>
      <c r="AJ32" s="89"/>
      <c r="AK32" s="89"/>
      <c r="AL32" s="89"/>
      <c r="AM32" s="89"/>
      <c r="AN32" s="89"/>
      <c r="AO32" s="89"/>
      <c r="AP32" s="89"/>
      <c r="AQ32" s="89"/>
      <c r="AR32" s="89"/>
      <c r="AS32" s="89"/>
      <c r="AT32" s="89"/>
      <c r="AU32" s="89"/>
      <c r="AV32" s="89"/>
      <c r="AW32" s="89"/>
      <c r="AX32" s="89"/>
      <c r="AY32" s="920"/>
      <c r="AZ32" s="920"/>
    </row>
    <row r="33" spans="2:52" ht="30" customHeight="1">
      <c r="B33" s="204" t="s">
        <v>217</v>
      </c>
      <c r="C33" s="633" t="s">
        <v>181</v>
      </c>
      <c r="D33" s="855" t="s">
        <v>202</v>
      </c>
      <c r="E33" s="855" t="s">
        <v>202</v>
      </c>
      <c r="F33" s="855"/>
      <c r="G33" s="856"/>
      <c r="H33" s="855"/>
      <c r="I33" s="856"/>
      <c r="J33" s="855"/>
      <c r="K33" s="855"/>
      <c r="L33" s="855"/>
      <c r="M33" s="855"/>
      <c r="N33" s="855"/>
      <c r="O33" s="855"/>
      <c r="P33" s="855"/>
      <c r="Q33" s="855"/>
      <c r="R33" s="855"/>
      <c r="S33" s="855"/>
      <c r="T33" s="855"/>
      <c r="U33" s="856"/>
      <c r="V33" s="208" t="s">
        <v>1479</v>
      </c>
      <c r="AF33" s="89"/>
      <c r="AG33" s="89"/>
      <c r="AH33" s="89"/>
      <c r="AI33" s="89"/>
      <c r="AJ33" s="89"/>
      <c r="AK33" s="89"/>
      <c r="AL33" s="89"/>
      <c r="AM33" s="89"/>
      <c r="AN33" s="89"/>
      <c r="AO33" s="89"/>
      <c r="AP33" s="89"/>
      <c r="AQ33" s="89"/>
      <c r="AR33" s="89"/>
      <c r="AS33" s="89"/>
      <c r="AT33" s="89"/>
      <c r="AU33" s="89"/>
      <c r="AV33" s="89"/>
      <c r="AW33" s="89"/>
      <c r="AX33" s="89"/>
      <c r="AY33" s="920"/>
      <c r="AZ33" s="920"/>
    </row>
    <row r="34" spans="2:52" ht="30" customHeight="1">
      <c r="B34" s="204" t="s">
        <v>218</v>
      </c>
      <c r="C34" s="874" t="s">
        <v>450</v>
      </c>
      <c r="D34" s="855" t="s">
        <v>202</v>
      </c>
      <c r="E34" s="855" t="s">
        <v>202</v>
      </c>
      <c r="F34" s="855"/>
      <c r="G34" s="856"/>
      <c r="H34" s="855"/>
      <c r="I34" s="856"/>
      <c r="J34" s="855"/>
      <c r="K34" s="855"/>
      <c r="L34" s="855" t="s">
        <v>204</v>
      </c>
      <c r="M34" s="855"/>
      <c r="N34" s="855"/>
      <c r="O34" s="855"/>
      <c r="P34" s="855"/>
      <c r="Q34" s="855"/>
      <c r="R34" s="855"/>
      <c r="S34" s="855"/>
      <c r="T34" s="855"/>
      <c r="U34" s="856"/>
      <c r="V34" s="208" t="s">
        <v>1479</v>
      </c>
      <c r="AF34" s="89"/>
      <c r="AG34" s="89"/>
      <c r="AH34" s="89"/>
      <c r="AI34" s="89"/>
      <c r="AJ34" s="89"/>
      <c r="AK34" s="89"/>
      <c r="AL34" s="89"/>
      <c r="AM34" s="89"/>
      <c r="AN34" s="89"/>
      <c r="AO34" s="89"/>
      <c r="AP34" s="89"/>
      <c r="AQ34" s="89"/>
      <c r="AR34" s="89"/>
      <c r="AS34" s="89"/>
      <c r="AT34" s="89"/>
      <c r="AU34" s="89"/>
      <c r="AV34" s="89"/>
      <c r="AW34" s="89"/>
      <c r="AX34" s="89"/>
      <c r="AY34" s="920"/>
      <c r="AZ34" s="920"/>
    </row>
    <row r="35" spans="2:52" ht="30" customHeight="1">
      <c r="B35" s="204" t="s">
        <v>219</v>
      </c>
      <c r="C35" s="633" t="s">
        <v>182</v>
      </c>
      <c r="D35" s="855" t="s">
        <v>202</v>
      </c>
      <c r="E35" s="855" t="s">
        <v>202</v>
      </c>
      <c r="F35" s="855"/>
      <c r="G35" s="856" t="s">
        <v>231</v>
      </c>
      <c r="H35" s="855"/>
      <c r="I35" s="856"/>
      <c r="J35" s="855"/>
      <c r="K35" s="855"/>
      <c r="L35" s="855"/>
      <c r="M35" s="855"/>
      <c r="N35" s="855"/>
      <c r="O35" s="855"/>
      <c r="P35" s="855"/>
      <c r="Q35" s="855"/>
      <c r="R35" s="855"/>
      <c r="S35" s="855"/>
      <c r="T35" s="855"/>
      <c r="U35" s="856"/>
      <c r="V35" s="208" t="s">
        <v>1114</v>
      </c>
      <c r="AF35" s="89"/>
      <c r="AG35" s="89"/>
      <c r="AH35" s="89"/>
      <c r="AI35" s="89"/>
      <c r="AJ35" s="89"/>
      <c r="AK35" s="89"/>
      <c r="AL35" s="89"/>
      <c r="AM35" s="89"/>
      <c r="AN35" s="89"/>
      <c r="AO35" s="89"/>
      <c r="AP35" s="89"/>
      <c r="AQ35" s="89"/>
      <c r="AR35" s="89"/>
      <c r="AS35" s="89"/>
      <c r="AT35" s="89"/>
      <c r="AU35" s="89"/>
      <c r="AV35" s="89"/>
      <c r="AW35" s="89"/>
      <c r="AX35" s="89"/>
      <c r="AY35" s="920"/>
      <c r="AZ35" s="920"/>
    </row>
    <row r="36" spans="2:52" ht="30" customHeight="1">
      <c r="B36" s="204" t="s">
        <v>220</v>
      </c>
      <c r="C36" s="633" t="s">
        <v>152</v>
      </c>
      <c r="D36" s="855" t="s">
        <v>202</v>
      </c>
      <c r="E36" s="855" t="s">
        <v>202</v>
      </c>
      <c r="F36" s="855"/>
      <c r="G36" s="856"/>
      <c r="H36" s="855"/>
      <c r="I36" s="856"/>
      <c r="J36" s="855"/>
      <c r="K36" s="855"/>
      <c r="L36" s="855"/>
      <c r="M36" s="855"/>
      <c r="N36" s="855"/>
      <c r="O36" s="855"/>
      <c r="P36" s="855"/>
      <c r="Q36" s="855"/>
      <c r="R36" s="855"/>
      <c r="S36" s="855"/>
      <c r="T36" s="855"/>
      <c r="U36" s="856"/>
      <c r="V36" s="208"/>
      <c r="AF36" s="89"/>
      <c r="AG36" s="89"/>
      <c r="AH36" s="89"/>
      <c r="AI36" s="89"/>
      <c r="AJ36" s="89"/>
      <c r="AK36" s="89"/>
      <c r="AL36" s="89"/>
      <c r="AM36" s="89"/>
      <c r="AN36" s="89"/>
      <c r="AO36" s="89"/>
      <c r="AP36" s="89"/>
      <c r="AQ36" s="89"/>
      <c r="AR36" s="89"/>
      <c r="AS36" s="89"/>
      <c r="AT36" s="89"/>
      <c r="AU36" s="89"/>
      <c r="AV36" s="89"/>
      <c r="AW36" s="89"/>
      <c r="AX36" s="89"/>
      <c r="AY36" s="920"/>
      <c r="AZ36" s="920"/>
    </row>
    <row r="37" spans="2:52" ht="30" customHeight="1">
      <c r="B37" s="204" t="s">
        <v>221</v>
      </c>
      <c r="C37" s="633" t="s">
        <v>451</v>
      </c>
      <c r="D37" s="855" t="s">
        <v>202</v>
      </c>
      <c r="E37" s="855" t="s">
        <v>202</v>
      </c>
      <c r="F37" s="855"/>
      <c r="G37" s="856" t="s">
        <v>231</v>
      </c>
      <c r="H37" s="855"/>
      <c r="I37" s="856"/>
      <c r="J37" s="855"/>
      <c r="K37" s="855"/>
      <c r="L37" s="855"/>
      <c r="M37" s="855"/>
      <c r="N37" s="855"/>
      <c r="O37" s="855"/>
      <c r="P37" s="855"/>
      <c r="Q37" s="855"/>
      <c r="R37" s="855"/>
      <c r="S37" s="855"/>
      <c r="T37" s="855"/>
      <c r="U37" s="856"/>
      <c r="V37" s="208" t="s">
        <v>234</v>
      </c>
      <c r="AF37" s="89"/>
      <c r="AG37" s="89"/>
      <c r="AH37" s="89"/>
      <c r="AI37" s="89"/>
      <c r="AJ37" s="89"/>
      <c r="AK37" s="89"/>
      <c r="AL37" s="89"/>
      <c r="AM37" s="89"/>
      <c r="AN37" s="89"/>
      <c r="AO37" s="89"/>
      <c r="AP37" s="89"/>
      <c r="AQ37" s="89"/>
      <c r="AR37" s="89"/>
      <c r="AS37" s="89"/>
      <c r="AT37" s="89"/>
      <c r="AU37" s="89"/>
      <c r="AV37" s="89"/>
      <c r="AW37" s="89"/>
      <c r="AX37" s="89"/>
      <c r="AY37" s="920"/>
      <c r="AZ37" s="920"/>
    </row>
    <row r="38" spans="2:52" ht="30" customHeight="1">
      <c r="B38" s="204" t="s">
        <v>222</v>
      </c>
      <c r="C38" s="633" t="s">
        <v>452</v>
      </c>
      <c r="D38" s="855" t="s">
        <v>202</v>
      </c>
      <c r="E38" s="855" t="s">
        <v>202</v>
      </c>
      <c r="F38" s="855"/>
      <c r="G38" s="856"/>
      <c r="H38" s="855"/>
      <c r="I38" s="856"/>
      <c r="J38" s="855"/>
      <c r="K38" s="855"/>
      <c r="L38" s="855"/>
      <c r="M38" s="855"/>
      <c r="N38" s="855"/>
      <c r="O38" s="855"/>
      <c r="P38" s="855"/>
      <c r="Q38" s="855"/>
      <c r="R38" s="855"/>
      <c r="S38" s="855"/>
      <c r="T38" s="855"/>
      <c r="U38" s="856"/>
      <c r="V38" s="208"/>
      <c r="AF38" s="89"/>
      <c r="AG38" s="89"/>
      <c r="AH38" s="89"/>
      <c r="AI38" s="89"/>
      <c r="AJ38" s="89"/>
      <c r="AK38" s="89"/>
      <c r="AL38" s="89"/>
      <c r="AM38" s="89"/>
      <c r="AN38" s="89"/>
      <c r="AO38" s="89"/>
      <c r="AP38" s="89"/>
      <c r="AQ38" s="89"/>
      <c r="AR38" s="89"/>
      <c r="AS38" s="89"/>
      <c r="AT38" s="89"/>
      <c r="AU38" s="89"/>
      <c r="AV38" s="89"/>
      <c r="AW38" s="89"/>
      <c r="AX38" s="89"/>
      <c r="AY38" s="89"/>
      <c r="AZ38" s="89"/>
    </row>
    <row r="39" spans="2:52" ht="30" customHeight="1">
      <c r="B39" s="204" t="s">
        <v>223</v>
      </c>
      <c r="C39" s="633" t="s">
        <v>641</v>
      </c>
      <c r="D39" s="855" t="s">
        <v>202</v>
      </c>
      <c r="E39" s="855" t="s">
        <v>202</v>
      </c>
      <c r="F39" s="855"/>
      <c r="G39" s="856"/>
      <c r="H39" s="855"/>
      <c r="I39" s="856"/>
      <c r="J39" s="855"/>
      <c r="K39" s="855"/>
      <c r="L39" s="855"/>
      <c r="M39" s="855"/>
      <c r="N39" s="855"/>
      <c r="O39" s="855"/>
      <c r="P39" s="855"/>
      <c r="Q39" s="855"/>
      <c r="R39" s="855"/>
      <c r="S39" s="855"/>
      <c r="T39" s="855"/>
      <c r="U39" s="856"/>
      <c r="V39" s="208"/>
      <c r="AF39" s="89"/>
      <c r="AG39" s="89"/>
      <c r="AH39" s="89"/>
      <c r="AI39" s="89"/>
      <c r="AJ39" s="89"/>
      <c r="AK39" s="89"/>
      <c r="AL39" s="89"/>
      <c r="AM39" s="89"/>
      <c r="AN39" s="89"/>
      <c r="AO39" s="89"/>
      <c r="AP39" s="89"/>
      <c r="AQ39" s="89"/>
      <c r="AR39" s="89"/>
      <c r="AS39" s="89"/>
      <c r="AT39" s="89"/>
      <c r="AU39" s="89"/>
      <c r="AV39" s="89"/>
      <c r="AW39" s="89"/>
      <c r="AX39" s="89"/>
      <c r="AY39" s="920"/>
      <c r="AZ39" s="920"/>
    </row>
    <row r="40" spans="2:52" ht="30" customHeight="1">
      <c r="B40" s="204" t="s">
        <v>224</v>
      </c>
      <c r="C40" s="633" t="s">
        <v>100</v>
      </c>
      <c r="D40" s="855" t="s">
        <v>202</v>
      </c>
      <c r="E40" s="855" t="s">
        <v>202</v>
      </c>
      <c r="F40" s="855"/>
      <c r="G40" s="856" t="s">
        <v>231</v>
      </c>
      <c r="H40" s="855"/>
      <c r="I40" s="856"/>
      <c r="J40" s="855"/>
      <c r="K40" s="855"/>
      <c r="L40" s="855"/>
      <c r="M40" s="855"/>
      <c r="N40" s="855"/>
      <c r="O40" s="855"/>
      <c r="P40" s="855"/>
      <c r="Q40" s="855"/>
      <c r="R40" s="855"/>
      <c r="S40" s="855"/>
      <c r="T40" s="855"/>
      <c r="U40" s="856"/>
      <c r="V40" s="208" t="s">
        <v>236</v>
      </c>
      <c r="AF40" s="89"/>
      <c r="AG40" s="89"/>
      <c r="AH40" s="89"/>
      <c r="AI40" s="89"/>
      <c r="AJ40" s="89"/>
      <c r="AK40" s="89"/>
      <c r="AL40" s="89"/>
      <c r="AM40" s="89"/>
      <c r="AN40" s="89"/>
      <c r="AO40" s="89"/>
      <c r="AP40" s="920"/>
      <c r="AQ40" s="920"/>
      <c r="AR40" s="920"/>
      <c r="AS40" s="920"/>
      <c r="AT40" s="89"/>
      <c r="AU40" s="89"/>
      <c r="AV40" s="89"/>
      <c r="AW40" s="920"/>
      <c r="AX40" s="920"/>
      <c r="AY40" s="920"/>
      <c r="AZ40" s="920"/>
    </row>
    <row r="41" spans="2:52" ht="30" customHeight="1">
      <c r="B41" s="204" t="s">
        <v>225</v>
      </c>
      <c r="C41" s="633" t="s">
        <v>101</v>
      </c>
      <c r="D41" s="855" t="s">
        <v>202</v>
      </c>
      <c r="E41" s="855" t="s">
        <v>202</v>
      </c>
      <c r="F41" s="855"/>
      <c r="G41" s="856" t="s">
        <v>231</v>
      </c>
      <c r="H41" s="855"/>
      <c r="I41" s="856"/>
      <c r="J41" s="855"/>
      <c r="K41" s="855"/>
      <c r="L41" s="855"/>
      <c r="M41" s="855"/>
      <c r="N41" s="855"/>
      <c r="O41" s="855"/>
      <c r="P41" s="855"/>
      <c r="Q41" s="855"/>
      <c r="R41" s="855"/>
      <c r="S41" s="855"/>
      <c r="T41" s="855"/>
      <c r="U41" s="856"/>
      <c r="V41" s="208" t="s">
        <v>236</v>
      </c>
      <c r="AF41" s="89"/>
      <c r="AG41" s="89"/>
      <c r="AH41" s="89"/>
      <c r="AI41" s="89"/>
      <c r="AJ41" s="89"/>
      <c r="AK41" s="89"/>
      <c r="AL41" s="89"/>
      <c r="AM41" s="89"/>
      <c r="AN41" s="89"/>
      <c r="AO41" s="89"/>
      <c r="AP41" s="920"/>
      <c r="AQ41" s="920"/>
      <c r="AR41" s="920"/>
      <c r="AS41" s="920"/>
      <c r="AT41" s="89"/>
      <c r="AU41" s="89"/>
      <c r="AV41" s="89"/>
      <c r="AW41" s="920"/>
      <c r="AX41" s="920"/>
      <c r="AY41" s="920"/>
      <c r="AZ41" s="920"/>
    </row>
    <row r="42" spans="2:52" ht="30" customHeight="1">
      <c r="B42" s="204" t="s">
        <v>226</v>
      </c>
      <c r="C42" s="633" t="s">
        <v>102</v>
      </c>
      <c r="D42" s="855" t="s">
        <v>202</v>
      </c>
      <c r="E42" s="855" t="s">
        <v>202</v>
      </c>
      <c r="F42" s="855"/>
      <c r="G42" s="856"/>
      <c r="H42" s="855"/>
      <c r="I42" s="856"/>
      <c r="J42" s="855"/>
      <c r="K42" s="855"/>
      <c r="L42" s="855"/>
      <c r="M42" s="855"/>
      <c r="N42" s="855"/>
      <c r="O42" s="855"/>
      <c r="P42" s="855"/>
      <c r="Q42" s="855"/>
      <c r="R42" s="855"/>
      <c r="S42" s="855"/>
      <c r="T42" s="855"/>
      <c r="U42" s="856"/>
      <c r="V42" s="208"/>
      <c r="AF42" s="89"/>
      <c r="AG42" s="89"/>
      <c r="AH42" s="89"/>
      <c r="AI42" s="89"/>
      <c r="AJ42" s="89"/>
      <c r="AK42" s="89"/>
      <c r="AL42" s="89"/>
      <c r="AM42" s="89"/>
      <c r="AN42" s="89"/>
      <c r="AO42" s="89"/>
      <c r="AP42" s="920"/>
      <c r="AQ42" s="920"/>
      <c r="AR42" s="920"/>
      <c r="AS42" s="920"/>
      <c r="AT42" s="89"/>
      <c r="AU42" s="89"/>
      <c r="AV42" s="89"/>
      <c r="AW42" s="920"/>
      <c r="AX42" s="920"/>
      <c r="AY42" s="920"/>
      <c r="AZ42" s="920"/>
    </row>
    <row r="43" spans="2:52" ht="30" customHeight="1">
      <c r="B43" s="204" t="s">
        <v>227</v>
      </c>
      <c r="C43" s="633" t="s">
        <v>453</v>
      </c>
      <c r="D43" s="855" t="s">
        <v>202</v>
      </c>
      <c r="E43" s="855" t="s">
        <v>202</v>
      </c>
      <c r="F43" s="855"/>
      <c r="G43" s="856" t="s">
        <v>231</v>
      </c>
      <c r="H43" s="855"/>
      <c r="I43" s="856"/>
      <c r="J43" s="855"/>
      <c r="K43" s="855"/>
      <c r="L43" s="855"/>
      <c r="M43" s="855"/>
      <c r="N43" s="855"/>
      <c r="O43" s="855"/>
      <c r="P43" s="855"/>
      <c r="Q43" s="855"/>
      <c r="R43" s="855" t="s">
        <v>202</v>
      </c>
      <c r="S43" s="855"/>
      <c r="T43" s="855"/>
      <c r="U43" s="856"/>
      <c r="V43" s="208" t="s">
        <v>1115</v>
      </c>
      <c r="AF43" s="89"/>
      <c r="AG43" s="89"/>
      <c r="AH43" s="89"/>
      <c r="AI43" s="89"/>
      <c r="AJ43" s="89"/>
      <c r="AK43" s="89"/>
      <c r="AL43" s="89"/>
      <c r="AM43" s="89"/>
      <c r="AN43" s="89"/>
      <c r="AO43" s="89"/>
      <c r="AP43" s="920"/>
      <c r="AQ43" s="920"/>
      <c r="AR43" s="920"/>
      <c r="AS43" s="920"/>
      <c r="AT43" s="89"/>
      <c r="AU43" s="89"/>
      <c r="AV43" s="89"/>
      <c r="AW43" s="920"/>
      <c r="AX43" s="920"/>
      <c r="AY43" s="920"/>
      <c r="AZ43" s="920"/>
    </row>
    <row r="44" spans="2:52" ht="30" customHeight="1">
      <c r="B44" s="204" t="s">
        <v>228</v>
      </c>
      <c r="C44" s="633" t="s">
        <v>184</v>
      </c>
      <c r="D44" s="855" t="s">
        <v>202</v>
      </c>
      <c r="E44" s="855" t="s">
        <v>202</v>
      </c>
      <c r="F44" s="855"/>
      <c r="G44" s="856"/>
      <c r="H44" s="855"/>
      <c r="I44" s="856"/>
      <c r="J44" s="855"/>
      <c r="K44" s="855"/>
      <c r="L44" s="855"/>
      <c r="M44" s="855"/>
      <c r="N44" s="855"/>
      <c r="O44" s="855"/>
      <c r="P44" s="855"/>
      <c r="Q44" s="855"/>
      <c r="R44" s="855"/>
      <c r="S44" s="855"/>
      <c r="T44" s="855"/>
      <c r="U44" s="856"/>
      <c r="V44" s="208"/>
      <c r="AF44" s="89"/>
      <c r="AG44" s="89"/>
      <c r="AH44" s="89"/>
      <c r="AI44" s="89"/>
      <c r="AJ44" s="89"/>
      <c r="AK44" s="89"/>
      <c r="AL44" s="89"/>
      <c r="AM44" s="89"/>
      <c r="AN44" s="89"/>
      <c r="AO44" s="89"/>
      <c r="AP44" s="920"/>
      <c r="AQ44" s="920"/>
      <c r="AR44" s="920"/>
      <c r="AS44" s="920"/>
      <c r="AT44" s="89"/>
      <c r="AU44" s="89"/>
      <c r="AV44" s="89"/>
      <c r="AW44" s="920"/>
      <c r="AX44" s="920"/>
      <c r="AY44" s="920"/>
      <c r="AZ44" s="920"/>
    </row>
    <row r="45" spans="2:52" ht="30" customHeight="1">
      <c r="B45" s="204" t="s">
        <v>625</v>
      </c>
      <c r="C45" s="633" t="s">
        <v>185</v>
      </c>
      <c r="D45" s="855" t="s">
        <v>202</v>
      </c>
      <c r="E45" s="855" t="s">
        <v>202</v>
      </c>
      <c r="F45" s="855"/>
      <c r="G45" s="856"/>
      <c r="H45" s="855"/>
      <c r="I45" s="856"/>
      <c r="J45" s="855"/>
      <c r="K45" s="855"/>
      <c r="L45" s="855"/>
      <c r="M45" s="855"/>
      <c r="N45" s="855"/>
      <c r="O45" s="855"/>
      <c r="P45" s="855"/>
      <c r="Q45" s="855"/>
      <c r="R45" s="855"/>
      <c r="S45" s="855" t="s">
        <v>204</v>
      </c>
      <c r="T45" s="855"/>
      <c r="U45" s="856"/>
      <c r="V45" s="208"/>
      <c r="AF45" s="89"/>
      <c r="AG45" s="89"/>
      <c r="AH45" s="89"/>
      <c r="AI45" s="89"/>
      <c r="AJ45" s="89"/>
      <c r="AK45" s="89"/>
      <c r="AL45" s="89"/>
      <c r="AM45" s="89"/>
      <c r="AN45" s="89"/>
      <c r="AO45" s="89"/>
      <c r="AP45" s="920"/>
      <c r="AQ45" s="920"/>
      <c r="AR45" s="920"/>
      <c r="AS45" s="920"/>
      <c r="AT45" s="89"/>
      <c r="AU45" s="89"/>
      <c r="AV45" s="89"/>
      <c r="AW45" s="920"/>
      <c r="AX45" s="920"/>
      <c r="AY45" s="920"/>
      <c r="AZ45" s="920"/>
    </row>
    <row r="46" spans="2:52" ht="30" customHeight="1">
      <c r="B46" s="204" t="s">
        <v>626</v>
      </c>
      <c r="C46" s="633" t="s">
        <v>186</v>
      </c>
      <c r="D46" s="855" t="s">
        <v>202</v>
      </c>
      <c r="E46" s="855" t="s">
        <v>202</v>
      </c>
      <c r="F46" s="855"/>
      <c r="G46" s="856" t="s">
        <v>231</v>
      </c>
      <c r="H46" s="855"/>
      <c r="I46" s="856"/>
      <c r="J46" s="855"/>
      <c r="K46" s="855"/>
      <c r="L46" s="855"/>
      <c r="M46" s="855"/>
      <c r="N46" s="855" t="s">
        <v>202</v>
      </c>
      <c r="O46" s="855"/>
      <c r="P46" s="855"/>
      <c r="Q46" s="855"/>
      <c r="R46" s="855"/>
      <c r="S46" s="855"/>
      <c r="T46" s="855"/>
      <c r="U46" s="856"/>
      <c r="V46" s="208" t="s">
        <v>235</v>
      </c>
      <c r="AF46" s="89"/>
      <c r="AG46" s="89"/>
      <c r="AH46" s="89"/>
      <c r="AI46" s="89"/>
      <c r="AJ46" s="89"/>
      <c r="AK46" s="89"/>
      <c r="AL46" s="89"/>
      <c r="AM46" s="89"/>
      <c r="AN46" s="89"/>
      <c r="AO46" s="89"/>
      <c r="AP46" s="920"/>
      <c r="AQ46" s="920"/>
      <c r="AR46" s="920"/>
      <c r="AS46" s="920"/>
      <c r="AT46" s="89"/>
      <c r="AU46" s="89"/>
      <c r="AV46" s="89"/>
      <c r="AW46" s="920"/>
      <c r="AX46" s="920"/>
      <c r="AY46" s="920"/>
      <c r="AZ46" s="920"/>
    </row>
    <row r="47" spans="2:52" ht="30" customHeight="1">
      <c r="B47" s="204" t="s">
        <v>627</v>
      </c>
      <c r="C47" s="633" t="s">
        <v>187</v>
      </c>
      <c r="D47" s="855" t="s">
        <v>202</v>
      </c>
      <c r="E47" s="855" t="s">
        <v>202</v>
      </c>
      <c r="F47" s="855"/>
      <c r="G47" s="856"/>
      <c r="H47" s="855"/>
      <c r="I47" s="856"/>
      <c r="J47" s="855"/>
      <c r="K47" s="855"/>
      <c r="L47" s="855"/>
      <c r="M47" s="855"/>
      <c r="N47" s="855"/>
      <c r="O47" s="855"/>
      <c r="P47" s="855"/>
      <c r="Q47" s="855"/>
      <c r="R47" s="855"/>
      <c r="S47" s="855"/>
      <c r="T47" s="855"/>
      <c r="U47" s="856"/>
      <c r="V47" s="208"/>
      <c r="AF47" s="89"/>
      <c r="AG47" s="89"/>
      <c r="AH47" s="89"/>
      <c r="AI47" s="89"/>
      <c r="AJ47" s="89"/>
      <c r="AK47" s="89"/>
      <c r="AL47" s="89"/>
      <c r="AM47" s="89"/>
      <c r="AN47" s="89"/>
      <c r="AO47" s="89"/>
      <c r="AP47" s="920"/>
      <c r="AQ47" s="920"/>
      <c r="AR47" s="920"/>
      <c r="AS47" s="920"/>
      <c r="AT47" s="89"/>
      <c r="AU47" s="89"/>
      <c r="AV47" s="89"/>
      <c r="AW47" s="920"/>
      <c r="AX47" s="920"/>
      <c r="AY47" s="920"/>
      <c r="AZ47" s="920"/>
    </row>
    <row r="48" spans="2:52" ht="30" customHeight="1">
      <c r="B48" s="204" t="s">
        <v>628</v>
      </c>
      <c r="C48" s="633" t="s">
        <v>169</v>
      </c>
      <c r="D48" s="855" t="s">
        <v>202</v>
      </c>
      <c r="E48" s="855" t="s">
        <v>202</v>
      </c>
      <c r="F48" s="855"/>
      <c r="G48" s="856"/>
      <c r="H48" s="855"/>
      <c r="I48" s="856" t="s">
        <v>204</v>
      </c>
      <c r="J48" s="855"/>
      <c r="K48" s="855"/>
      <c r="L48" s="855"/>
      <c r="M48" s="855"/>
      <c r="N48" s="855"/>
      <c r="O48" s="855"/>
      <c r="P48" s="855"/>
      <c r="Q48" s="855"/>
      <c r="R48" s="855"/>
      <c r="S48" s="855"/>
      <c r="T48" s="855"/>
      <c r="U48" s="856"/>
      <c r="V48" s="208"/>
      <c r="AF48" s="89"/>
      <c r="AG48" s="89"/>
      <c r="AH48" s="89"/>
      <c r="AI48" s="89"/>
      <c r="AJ48" s="89"/>
      <c r="AK48" s="89"/>
      <c r="AL48" s="89"/>
      <c r="AM48" s="89"/>
      <c r="AN48" s="89"/>
      <c r="AO48" s="89"/>
      <c r="AP48" s="920"/>
      <c r="AQ48" s="920"/>
      <c r="AR48" s="920"/>
      <c r="AS48" s="920"/>
      <c r="AT48" s="89"/>
      <c r="AU48" s="89"/>
      <c r="AV48" s="89"/>
      <c r="AW48" s="920"/>
      <c r="AX48" s="920"/>
      <c r="AY48" s="920"/>
      <c r="AZ48" s="920"/>
    </row>
    <row r="49" spans="2:52" ht="30" customHeight="1">
      <c r="B49" s="204" t="s">
        <v>629</v>
      </c>
      <c r="C49" s="633" t="s">
        <v>829</v>
      </c>
      <c r="D49" s="855" t="s">
        <v>202</v>
      </c>
      <c r="E49" s="855" t="s">
        <v>202</v>
      </c>
      <c r="F49" s="855"/>
      <c r="G49" s="856"/>
      <c r="H49" s="855"/>
      <c r="I49" s="856"/>
      <c r="J49" s="855"/>
      <c r="K49" s="855"/>
      <c r="L49" s="855"/>
      <c r="M49" s="855"/>
      <c r="N49" s="855"/>
      <c r="O49" s="855"/>
      <c r="P49" s="855"/>
      <c r="Q49" s="855"/>
      <c r="R49" s="855"/>
      <c r="S49" s="855"/>
      <c r="T49" s="855" t="s">
        <v>204</v>
      </c>
      <c r="U49" s="856"/>
      <c r="V49" s="208"/>
      <c r="AF49" s="89"/>
      <c r="AG49" s="89"/>
      <c r="AH49" s="89"/>
      <c r="AI49" s="89"/>
      <c r="AJ49" s="89"/>
      <c r="AK49" s="89"/>
      <c r="AL49" s="89"/>
      <c r="AM49" s="89"/>
      <c r="AN49" s="89"/>
      <c r="AO49" s="89"/>
      <c r="AP49" s="89"/>
      <c r="AQ49" s="89"/>
      <c r="AR49" s="89"/>
      <c r="AS49" s="89"/>
      <c r="AT49" s="89"/>
      <c r="AU49" s="89"/>
      <c r="AV49" s="89"/>
      <c r="AW49" s="89"/>
      <c r="AX49" s="89"/>
      <c r="AY49" s="89"/>
      <c r="AZ49" s="89"/>
    </row>
    <row r="50" spans="2:52" ht="30" customHeight="1">
      <c r="B50" s="204" t="s">
        <v>630</v>
      </c>
      <c r="C50" s="633" t="s">
        <v>188</v>
      </c>
      <c r="D50" s="855" t="s">
        <v>202</v>
      </c>
      <c r="E50" s="855" t="s">
        <v>202</v>
      </c>
      <c r="F50" s="855"/>
      <c r="G50" s="856"/>
      <c r="H50" s="855"/>
      <c r="I50" s="856"/>
      <c r="J50" s="855"/>
      <c r="K50" s="855"/>
      <c r="L50" s="855"/>
      <c r="M50" s="855"/>
      <c r="N50" s="855"/>
      <c r="O50" s="855"/>
      <c r="P50" s="855"/>
      <c r="Q50" s="855"/>
      <c r="R50" s="855"/>
      <c r="S50" s="855"/>
      <c r="T50" s="855"/>
      <c r="U50" s="856" t="s">
        <v>204</v>
      </c>
      <c r="V50" s="208"/>
      <c r="AF50" s="89"/>
      <c r="AG50" s="89"/>
      <c r="AH50" s="89"/>
      <c r="AI50" s="89"/>
      <c r="AJ50" s="89"/>
      <c r="AK50" s="89"/>
      <c r="AL50" s="89"/>
      <c r="AM50" s="89"/>
      <c r="AN50" s="89"/>
      <c r="AO50" s="89"/>
      <c r="AP50" s="920"/>
      <c r="AQ50" s="920"/>
      <c r="AR50" s="920"/>
      <c r="AS50" s="920"/>
      <c r="AT50" s="89"/>
      <c r="AU50" s="89"/>
      <c r="AV50" s="89"/>
      <c r="AW50" s="920"/>
      <c r="AX50" s="920"/>
      <c r="AY50" s="920"/>
      <c r="AZ50" s="920"/>
    </row>
    <row r="51" spans="2:52" ht="30" customHeight="1">
      <c r="B51" s="204" t="s">
        <v>631</v>
      </c>
      <c r="C51" s="862" t="s">
        <v>454</v>
      </c>
      <c r="D51" s="855" t="s">
        <v>202</v>
      </c>
      <c r="E51" s="855" t="s">
        <v>202</v>
      </c>
      <c r="F51" s="857"/>
      <c r="G51" s="858"/>
      <c r="H51" s="857"/>
      <c r="I51" s="858"/>
      <c r="J51" s="857"/>
      <c r="K51" s="857"/>
      <c r="L51" s="857"/>
      <c r="M51" s="857"/>
      <c r="N51" s="857"/>
      <c r="O51" s="857"/>
      <c r="P51" s="857"/>
      <c r="Q51" s="857"/>
      <c r="R51" s="857"/>
      <c r="S51" s="857"/>
      <c r="T51" s="857"/>
      <c r="U51" s="858"/>
      <c r="V51" s="219"/>
      <c r="AF51" s="89"/>
      <c r="AG51" s="89"/>
      <c r="AH51" s="89"/>
      <c r="AI51" s="89"/>
      <c r="AJ51" s="89"/>
      <c r="AK51" s="89"/>
      <c r="AL51" s="89"/>
      <c r="AM51" s="89"/>
      <c r="AN51" s="89"/>
      <c r="AO51" s="89"/>
      <c r="AP51" s="89"/>
      <c r="AQ51" s="89"/>
      <c r="AR51" s="89"/>
      <c r="AS51" s="89"/>
      <c r="AT51" s="89"/>
      <c r="AU51" s="89"/>
      <c r="AV51" s="89"/>
      <c r="AW51" s="89"/>
      <c r="AX51" s="89"/>
      <c r="AY51" s="89"/>
      <c r="AZ51" s="89"/>
    </row>
    <row r="52" spans="2:52" ht="30" customHeight="1">
      <c r="B52" s="204" t="s">
        <v>632</v>
      </c>
      <c r="C52" s="862" t="s">
        <v>455</v>
      </c>
      <c r="D52" s="855" t="s">
        <v>202</v>
      </c>
      <c r="E52" s="855" t="s">
        <v>202</v>
      </c>
      <c r="F52" s="857"/>
      <c r="G52" s="858"/>
      <c r="H52" s="857"/>
      <c r="I52" s="858"/>
      <c r="J52" s="857"/>
      <c r="K52" s="857"/>
      <c r="L52" s="857"/>
      <c r="M52" s="857"/>
      <c r="N52" s="857"/>
      <c r="O52" s="857"/>
      <c r="P52" s="857"/>
      <c r="Q52" s="857"/>
      <c r="R52" s="857"/>
      <c r="S52" s="857"/>
      <c r="T52" s="857"/>
      <c r="U52" s="858"/>
      <c r="V52" s="219"/>
      <c r="AF52" s="89"/>
      <c r="AG52" s="89"/>
      <c r="AH52" s="89"/>
      <c r="AI52" s="89"/>
      <c r="AJ52" s="89"/>
      <c r="AK52" s="89"/>
      <c r="AL52" s="89"/>
      <c r="AM52" s="89"/>
      <c r="AN52" s="89"/>
      <c r="AO52" s="89"/>
      <c r="AP52" s="89"/>
      <c r="AQ52" s="89"/>
      <c r="AR52" s="89"/>
      <c r="AS52" s="89"/>
      <c r="AT52" s="89"/>
      <c r="AU52" s="89"/>
      <c r="AV52" s="89"/>
      <c r="AW52" s="89"/>
      <c r="AX52" s="89"/>
      <c r="AY52" s="89"/>
      <c r="AZ52" s="89"/>
    </row>
    <row r="53" spans="2:52" ht="30" customHeight="1">
      <c r="B53" s="204" t="s">
        <v>633</v>
      </c>
      <c r="C53" s="862" t="s">
        <v>456</v>
      </c>
      <c r="D53" s="855" t="s">
        <v>202</v>
      </c>
      <c r="E53" s="855" t="s">
        <v>202</v>
      </c>
      <c r="F53" s="857"/>
      <c r="G53" s="858"/>
      <c r="H53" s="857"/>
      <c r="I53" s="858"/>
      <c r="J53" s="857"/>
      <c r="K53" s="857"/>
      <c r="L53" s="857"/>
      <c r="M53" s="857"/>
      <c r="N53" s="857"/>
      <c r="O53" s="857"/>
      <c r="P53" s="857"/>
      <c r="Q53" s="857"/>
      <c r="R53" s="857"/>
      <c r="S53" s="857"/>
      <c r="T53" s="857"/>
      <c r="U53" s="858"/>
      <c r="V53" s="219"/>
      <c r="AF53" s="89"/>
      <c r="AG53" s="89"/>
      <c r="AH53" s="89"/>
      <c r="AI53" s="89"/>
      <c r="AJ53" s="89"/>
      <c r="AK53" s="89"/>
      <c r="AL53" s="89"/>
      <c r="AM53" s="89"/>
      <c r="AN53" s="89"/>
      <c r="AO53" s="89"/>
      <c r="AP53" s="89"/>
      <c r="AQ53" s="89"/>
      <c r="AR53" s="89"/>
      <c r="AS53" s="89"/>
      <c r="AT53" s="89"/>
      <c r="AU53" s="89"/>
      <c r="AV53" s="89"/>
      <c r="AW53" s="89"/>
      <c r="AX53" s="89"/>
      <c r="AY53" s="89"/>
      <c r="AZ53" s="89"/>
    </row>
    <row r="54" spans="2:52" ht="30" customHeight="1">
      <c r="B54" s="204" t="s">
        <v>833</v>
      </c>
      <c r="C54" s="862" t="s">
        <v>457</v>
      </c>
      <c r="D54" s="855" t="s">
        <v>202</v>
      </c>
      <c r="E54" s="855" t="s">
        <v>202</v>
      </c>
      <c r="F54" s="857"/>
      <c r="G54" s="858"/>
      <c r="H54" s="857"/>
      <c r="I54" s="858"/>
      <c r="J54" s="857"/>
      <c r="K54" s="857"/>
      <c r="L54" s="857"/>
      <c r="M54" s="857"/>
      <c r="N54" s="857"/>
      <c r="O54" s="857"/>
      <c r="P54" s="857"/>
      <c r="Q54" s="857"/>
      <c r="R54" s="857"/>
      <c r="S54" s="857"/>
      <c r="T54" s="857"/>
      <c r="U54" s="858"/>
      <c r="V54" s="588"/>
      <c r="AF54" s="89"/>
      <c r="AG54" s="89"/>
      <c r="AH54" s="89"/>
      <c r="AI54" s="89"/>
      <c r="AJ54" s="89"/>
      <c r="AK54" s="89"/>
      <c r="AL54" s="89"/>
      <c r="AM54" s="89"/>
      <c r="AN54" s="89"/>
      <c r="AO54" s="89"/>
      <c r="AP54" s="89"/>
      <c r="AQ54" s="89"/>
      <c r="AR54" s="89"/>
      <c r="AS54" s="89"/>
      <c r="AT54" s="89"/>
      <c r="AU54" s="89"/>
      <c r="AV54" s="89"/>
      <c r="AW54" s="89"/>
      <c r="AX54" s="89"/>
      <c r="AY54" s="89"/>
      <c r="AZ54" s="89"/>
    </row>
    <row r="55" spans="2:52" ht="30" customHeight="1">
      <c r="B55" s="204" t="s">
        <v>834</v>
      </c>
      <c r="C55" s="863" t="s">
        <v>830</v>
      </c>
      <c r="D55" s="855" t="s">
        <v>202</v>
      </c>
      <c r="E55" s="855" t="s">
        <v>202</v>
      </c>
      <c r="F55" s="857"/>
      <c r="G55" s="858"/>
      <c r="H55" s="857"/>
      <c r="I55" s="858"/>
      <c r="J55" s="857"/>
      <c r="K55" s="857"/>
      <c r="L55" s="857"/>
      <c r="M55" s="857"/>
      <c r="N55" s="857"/>
      <c r="O55" s="857" t="s">
        <v>204</v>
      </c>
      <c r="P55" s="857"/>
      <c r="Q55" s="857"/>
      <c r="R55" s="857"/>
      <c r="S55" s="857"/>
      <c r="T55" s="857"/>
      <c r="U55" s="858"/>
      <c r="V55" s="219"/>
      <c r="AF55" s="89"/>
      <c r="AG55" s="89"/>
      <c r="AH55" s="89"/>
      <c r="AI55" s="89"/>
      <c r="AJ55" s="89"/>
      <c r="AK55" s="89"/>
      <c r="AL55" s="89"/>
      <c r="AM55" s="89"/>
      <c r="AN55" s="89"/>
      <c r="AO55" s="89"/>
      <c r="AP55" s="89"/>
      <c r="AQ55" s="89"/>
      <c r="AR55" s="89"/>
      <c r="AS55" s="89"/>
      <c r="AT55" s="89"/>
      <c r="AU55" s="89"/>
      <c r="AV55" s="89"/>
      <c r="AW55" s="89"/>
      <c r="AX55" s="89"/>
      <c r="AY55" s="89"/>
      <c r="AZ55" s="89"/>
    </row>
    <row r="56" spans="2:52" ht="30" customHeight="1">
      <c r="B56" s="204" t="s">
        <v>835</v>
      </c>
      <c r="C56" s="863" t="s">
        <v>831</v>
      </c>
      <c r="D56" s="855" t="s">
        <v>202</v>
      </c>
      <c r="E56" s="855" t="s">
        <v>202</v>
      </c>
      <c r="F56" s="857"/>
      <c r="G56" s="858"/>
      <c r="H56" s="857"/>
      <c r="I56" s="858"/>
      <c r="J56" s="857"/>
      <c r="K56" s="857"/>
      <c r="L56" s="857"/>
      <c r="M56" s="857"/>
      <c r="N56" s="857"/>
      <c r="O56" s="857" t="s">
        <v>204</v>
      </c>
      <c r="P56" s="857"/>
      <c r="Q56" s="857"/>
      <c r="R56" s="857"/>
      <c r="S56" s="857"/>
      <c r="T56" s="857"/>
      <c r="U56" s="858"/>
      <c r="V56" s="219"/>
      <c r="AF56" s="89"/>
      <c r="AG56" s="89"/>
      <c r="AH56" s="89"/>
      <c r="AI56" s="89"/>
      <c r="AJ56" s="89"/>
      <c r="AK56" s="89"/>
      <c r="AL56" s="89"/>
      <c r="AM56" s="89"/>
      <c r="AN56" s="89"/>
      <c r="AO56" s="89"/>
      <c r="AP56" s="89"/>
      <c r="AQ56" s="89"/>
      <c r="AR56" s="89"/>
      <c r="AS56" s="89"/>
      <c r="AT56" s="89"/>
      <c r="AU56" s="89"/>
      <c r="AV56" s="89"/>
      <c r="AW56" s="89"/>
      <c r="AX56" s="89"/>
      <c r="AY56" s="89"/>
      <c r="AZ56" s="89"/>
    </row>
    <row r="57" spans="2:52" ht="30" customHeight="1">
      <c r="B57" s="204" t="s">
        <v>836</v>
      </c>
      <c r="C57" s="863" t="s">
        <v>832</v>
      </c>
      <c r="D57" s="855" t="s">
        <v>202</v>
      </c>
      <c r="E57" s="855" t="s">
        <v>202</v>
      </c>
      <c r="F57" s="857"/>
      <c r="G57" s="858"/>
      <c r="H57" s="857"/>
      <c r="I57" s="858"/>
      <c r="J57" s="857"/>
      <c r="K57" s="857"/>
      <c r="L57" s="857"/>
      <c r="M57" s="857" t="s">
        <v>204</v>
      </c>
      <c r="N57" s="857"/>
      <c r="O57" s="857"/>
      <c r="P57" s="857"/>
      <c r="Q57" s="857"/>
      <c r="R57" s="857"/>
      <c r="S57" s="857"/>
      <c r="T57" s="857"/>
      <c r="U57" s="858"/>
      <c r="V57" s="219"/>
      <c r="AF57" s="89"/>
      <c r="AG57" s="89"/>
      <c r="AH57" s="89"/>
      <c r="AI57" s="89"/>
      <c r="AJ57" s="89"/>
      <c r="AK57" s="89"/>
      <c r="AL57" s="89"/>
      <c r="AM57" s="89"/>
      <c r="AN57" s="89"/>
      <c r="AO57" s="89"/>
      <c r="AP57" s="89"/>
      <c r="AQ57" s="89"/>
      <c r="AR57" s="89"/>
      <c r="AS57" s="89"/>
      <c r="AT57" s="89"/>
      <c r="AU57" s="89"/>
      <c r="AV57" s="89"/>
      <c r="AW57" s="89"/>
      <c r="AX57" s="89"/>
      <c r="AY57" s="89"/>
      <c r="AZ57" s="89"/>
    </row>
    <row r="58" spans="2:52" ht="30" customHeight="1">
      <c r="B58" s="204" t="s">
        <v>837</v>
      </c>
      <c r="C58" s="863" t="s">
        <v>189</v>
      </c>
      <c r="D58" s="855" t="s">
        <v>202</v>
      </c>
      <c r="E58" s="855" t="s">
        <v>202</v>
      </c>
      <c r="F58" s="855"/>
      <c r="G58" s="856"/>
      <c r="H58" s="855"/>
      <c r="I58" s="856"/>
      <c r="J58" s="855" t="s">
        <v>204</v>
      </c>
      <c r="K58" s="855"/>
      <c r="L58" s="855"/>
      <c r="M58" s="855"/>
      <c r="N58" s="855"/>
      <c r="O58" s="855"/>
      <c r="P58" s="855"/>
      <c r="Q58" s="855"/>
      <c r="R58" s="855"/>
      <c r="S58" s="855"/>
      <c r="T58" s="855"/>
      <c r="U58" s="856"/>
      <c r="V58" s="208"/>
      <c r="AF58" s="89"/>
      <c r="AG58" s="89"/>
      <c r="AH58" s="89"/>
      <c r="AI58" s="89"/>
      <c r="AJ58" s="89"/>
      <c r="AK58" s="89"/>
      <c r="AL58" s="89"/>
      <c r="AM58" s="89"/>
      <c r="AN58" s="89"/>
      <c r="AO58" s="89"/>
      <c r="AP58" s="920"/>
      <c r="AQ58" s="920"/>
      <c r="AR58" s="920"/>
      <c r="AS58" s="920"/>
      <c r="AT58" s="89"/>
      <c r="AU58" s="89"/>
      <c r="AV58" s="89"/>
      <c r="AW58" s="920"/>
      <c r="AX58" s="920"/>
      <c r="AY58" s="920"/>
      <c r="AZ58" s="920"/>
    </row>
    <row r="59" spans="2:52" ht="30" customHeight="1">
      <c r="B59" s="204" t="s">
        <v>838</v>
      </c>
      <c r="C59" s="863" t="s">
        <v>460</v>
      </c>
      <c r="D59" s="857" t="s">
        <v>202</v>
      </c>
      <c r="E59" s="857" t="s">
        <v>202</v>
      </c>
      <c r="F59" s="857"/>
      <c r="G59" s="857"/>
      <c r="H59" s="857"/>
      <c r="I59" s="857"/>
      <c r="J59" s="857"/>
      <c r="K59" s="857"/>
      <c r="L59" s="857"/>
      <c r="M59" s="857"/>
      <c r="N59" s="857"/>
      <c r="O59" s="857"/>
      <c r="P59" s="857"/>
      <c r="Q59" s="856"/>
      <c r="R59" s="857"/>
      <c r="S59" s="857"/>
      <c r="T59" s="857"/>
      <c r="U59" s="857"/>
      <c r="V59" s="219"/>
      <c r="AF59" s="89"/>
      <c r="AG59" s="89"/>
      <c r="AH59" s="89"/>
      <c r="AI59" s="89"/>
      <c r="AJ59" s="89"/>
      <c r="AK59" s="89"/>
      <c r="AL59" s="89"/>
      <c r="AM59" s="89"/>
      <c r="AN59" s="89"/>
      <c r="AO59" s="89"/>
      <c r="AP59" s="89"/>
      <c r="AQ59" s="89"/>
      <c r="AR59" s="89"/>
      <c r="AS59" s="89"/>
      <c r="AT59" s="89"/>
      <c r="AU59" s="89"/>
      <c r="AV59" s="89"/>
      <c r="AW59" s="89"/>
      <c r="AX59" s="89"/>
      <c r="AY59" s="89"/>
      <c r="AZ59" s="89"/>
    </row>
    <row r="60" spans="2:52" ht="30" customHeight="1">
      <c r="B60" s="305" t="s">
        <v>1112</v>
      </c>
      <c r="C60" s="864" t="s">
        <v>1045</v>
      </c>
      <c r="D60" s="859" t="s">
        <v>202</v>
      </c>
      <c r="E60" s="859" t="s">
        <v>202</v>
      </c>
      <c r="F60" s="859" t="s">
        <v>202</v>
      </c>
      <c r="G60" s="859"/>
      <c r="H60" s="859"/>
      <c r="I60" s="859"/>
      <c r="J60" s="859"/>
      <c r="K60" s="859"/>
      <c r="L60" s="859"/>
      <c r="M60" s="859"/>
      <c r="N60" s="860"/>
      <c r="O60" s="859"/>
      <c r="P60" s="860"/>
      <c r="Q60" s="861"/>
      <c r="R60" s="859"/>
      <c r="S60" s="859"/>
      <c r="T60" s="859"/>
      <c r="U60" s="859"/>
      <c r="V60" s="209"/>
      <c r="AF60" s="89"/>
      <c r="AG60" s="89"/>
      <c r="AH60" s="89"/>
      <c r="AI60" s="89"/>
      <c r="AJ60" s="89"/>
      <c r="AK60" s="89"/>
      <c r="AL60" s="89"/>
      <c r="AM60" s="89"/>
      <c r="AN60" s="89"/>
      <c r="AO60" s="89"/>
      <c r="AP60" s="89"/>
      <c r="AQ60" s="89"/>
      <c r="AR60" s="89"/>
      <c r="AS60" s="89"/>
      <c r="AT60" s="89"/>
      <c r="AU60" s="89"/>
      <c r="AV60" s="89"/>
      <c r="AW60" s="89"/>
      <c r="AX60" s="89"/>
      <c r="AY60" s="89"/>
      <c r="AZ60" s="89"/>
    </row>
    <row r="62" spans="2:52">
      <c r="V62" s="96"/>
    </row>
    <row r="63" spans="2:52">
      <c r="V63" s="96"/>
    </row>
  </sheetData>
  <mergeCells count="79">
    <mergeCell ref="I4:I18"/>
    <mergeCell ref="D4:D18"/>
    <mergeCell ref="E4:E18"/>
    <mergeCell ref="F4:F18"/>
    <mergeCell ref="G4:G18"/>
    <mergeCell ref="H4:H18"/>
    <mergeCell ref="U4:U18"/>
    <mergeCell ref="J4:J18"/>
    <mergeCell ref="K4:K18"/>
    <mergeCell ref="L4:L18"/>
    <mergeCell ref="M4:M18"/>
    <mergeCell ref="N4:N18"/>
    <mergeCell ref="O4:O18"/>
    <mergeCell ref="P4:P18"/>
    <mergeCell ref="Q4:Q18"/>
    <mergeCell ref="R4:R18"/>
    <mergeCell ref="S4:S18"/>
    <mergeCell ref="T4:T18"/>
    <mergeCell ref="AY35:AZ35"/>
    <mergeCell ref="V4:V18"/>
    <mergeCell ref="AZ4:AZ18"/>
    <mergeCell ref="AY22:AZ22"/>
    <mergeCell ref="AY23:AZ23"/>
    <mergeCell ref="AP24:AQ24"/>
    <mergeCell ref="AR24:AS24"/>
    <mergeCell ref="AW24:AX24"/>
    <mergeCell ref="AY24:AZ24"/>
    <mergeCell ref="AY29:AZ29"/>
    <mergeCell ref="AY31:AZ31"/>
    <mergeCell ref="AY32:AZ32"/>
    <mergeCell ref="AY33:AZ33"/>
    <mergeCell ref="AY34:AZ34"/>
    <mergeCell ref="AY36:AZ36"/>
    <mergeCell ref="AY37:AZ37"/>
    <mergeCell ref="AY39:AZ39"/>
    <mergeCell ref="AP40:AQ40"/>
    <mergeCell ref="AR40:AS40"/>
    <mergeCell ref="AW40:AX40"/>
    <mergeCell ref="AY40:AZ40"/>
    <mergeCell ref="AP41:AQ41"/>
    <mergeCell ref="AR41:AS41"/>
    <mergeCell ref="AW41:AX41"/>
    <mergeCell ref="AY41:AZ41"/>
    <mergeCell ref="AP42:AQ42"/>
    <mergeCell ref="AR42:AS42"/>
    <mergeCell ref="AW42:AX42"/>
    <mergeCell ref="AY42:AZ42"/>
    <mergeCell ref="AP43:AQ43"/>
    <mergeCell ref="AR43:AS43"/>
    <mergeCell ref="AW43:AX43"/>
    <mergeCell ref="AY43:AZ43"/>
    <mergeCell ref="AP44:AQ44"/>
    <mergeCell ref="AR44:AS44"/>
    <mergeCell ref="AW44:AX44"/>
    <mergeCell ref="AY44:AZ44"/>
    <mergeCell ref="AP45:AQ45"/>
    <mergeCell ref="AR45:AS45"/>
    <mergeCell ref="AW45:AX45"/>
    <mergeCell ref="AY45:AZ45"/>
    <mergeCell ref="AP46:AQ46"/>
    <mergeCell ref="AR46:AS46"/>
    <mergeCell ref="AW46:AX46"/>
    <mergeCell ref="AY46:AZ46"/>
    <mergeCell ref="AP47:AQ47"/>
    <mergeCell ref="AR47:AS47"/>
    <mergeCell ref="AW47:AX47"/>
    <mergeCell ref="AY47:AZ47"/>
    <mergeCell ref="AP48:AQ48"/>
    <mergeCell ref="AR48:AS48"/>
    <mergeCell ref="AW48:AX48"/>
    <mergeCell ref="AY48:AZ48"/>
    <mergeCell ref="AP50:AQ50"/>
    <mergeCell ref="AR50:AS50"/>
    <mergeCell ref="AW50:AX50"/>
    <mergeCell ref="AY50:AZ50"/>
    <mergeCell ref="AP58:AQ58"/>
    <mergeCell ref="AR58:AS58"/>
    <mergeCell ref="AW58:AX58"/>
    <mergeCell ref="AY58:AZ58"/>
  </mergeCells>
  <phoneticPr fontId="3"/>
  <printOptions horizontalCentered="1"/>
  <pageMargins left="0.19685039370078741" right="0.19685039370078741" top="0.19685039370078741" bottom="0.19685039370078741" header="0.31496062992125984" footer="0.31496062992125984"/>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6CFE-35D4-483E-9F7A-64577A39FFEA}">
  <sheetPr>
    <tabColor rgb="FFFFFF00"/>
    <pageSetUpPr fitToPage="1"/>
  </sheetPr>
  <dimension ref="B2:AN83"/>
  <sheetViews>
    <sheetView view="pageBreakPreview" zoomScale="70" zoomScaleNormal="100" zoomScaleSheetLayoutView="70" workbookViewId="0">
      <selection activeCell="M26" sqref="M26:AN26"/>
    </sheetView>
  </sheetViews>
  <sheetFormatPr defaultRowHeight="13.2"/>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2" spans="2:40">
      <c r="B2" t="s">
        <v>799</v>
      </c>
    </row>
    <row r="3" spans="2:40" ht="14.25" customHeight="1">
      <c r="AB3" s="963" t="s">
        <v>82</v>
      </c>
      <c r="AC3" s="964"/>
      <c r="AD3" s="964"/>
      <c r="AE3" s="964"/>
      <c r="AF3" s="965"/>
      <c r="AG3" s="957"/>
      <c r="AH3" s="958"/>
      <c r="AI3" s="958"/>
      <c r="AJ3" s="958"/>
      <c r="AK3" s="958"/>
      <c r="AL3" s="958"/>
      <c r="AM3" s="958"/>
      <c r="AN3" s="959"/>
    </row>
    <row r="5" spans="2:40">
      <c r="B5" s="1069" t="s">
        <v>435</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69"/>
      <c r="AL5" s="1069"/>
      <c r="AM5" s="1069"/>
      <c r="AN5" s="1069"/>
    </row>
    <row r="6" spans="2:40" ht="13.5" customHeight="1">
      <c r="AE6" s="379" t="s">
        <v>313</v>
      </c>
      <c r="AF6" s="1069"/>
      <c r="AG6" s="1069"/>
      <c r="AH6" t="s">
        <v>34</v>
      </c>
      <c r="AI6" s="1069"/>
      <c r="AJ6" s="1069"/>
      <c r="AK6" t="s">
        <v>261</v>
      </c>
      <c r="AL6" s="1069"/>
      <c r="AM6" s="1069"/>
      <c r="AN6" t="s">
        <v>29</v>
      </c>
    </row>
    <row r="7" spans="2:40">
      <c r="B7" s="1069"/>
      <c r="C7" s="1069"/>
      <c r="D7" s="1069"/>
      <c r="E7" s="1069"/>
      <c r="F7" s="1069"/>
      <c r="G7" s="1069"/>
      <c r="H7" s="1069" t="s">
        <v>800</v>
      </c>
      <c r="I7" s="1069"/>
      <c r="J7" s="1069"/>
      <c r="K7" t="s">
        <v>801</v>
      </c>
    </row>
    <row r="8" spans="2:40">
      <c r="V8" s="1087" t="s">
        <v>802</v>
      </c>
      <c r="W8" s="1087"/>
      <c r="X8" s="1087"/>
      <c r="Y8" s="1087"/>
      <c r="Z8" s="1087"/>
      <c r="AA8" s="1087"/>
      <c r="AB8" s="1087"/>
      <c r="AC8" s="1087"/>
      <c r="AD8" s="1087"/>
      <c r="AE8" s="1087"/>
      <c r="AF8" s="1087"/>
      <c r="AG8" s="1087"/>
      <c r="AH8" s="1087"/>
      <c r="AI8" s="1087"/>
      <c r="AJ8" s="1087"/>
      <c r="AK8" s="1087"/>
      <c r="AL8" s="1087"/>
      <c r="AM8" s="1087"/>
      <c r="AN8" s="1087"/>
    </row>
    <row r="9" spans="2:40">
      <c r="Y9" s="1069"/>
      <c r="Z9" s="1069"/>
      <c r="AA9" s="1069"/>
      <c r="AB9" s="1069"/>
      <c r="AC9" s="1069"/>
      <c r="AD9" s="1069"/>
      <c r="AE9" s="1069"/>
      <c r="AF9" s="1069"/>
      <c r="AG9" s="1069"/>
      <c r="AH9" s="1069"/>
      <c r="AI9" s="1069"/>
      <c r="AJ9" s="1069"/>
      <c r="AK9" s="1069"/>
      <c r="AL9" s="1069"/>
      <c r="AM9" s="1069"/>
      <c r="AN9" s="1069"/>
    </row>
    <row r="10" spans="2:40">
      <c r="V10" s="1069" t="s">
        <v>240</v>
      </c>
      <c r="W10" s="1069"/>
      <c r="X10" s="1069"/>
      <c r="Y10" s="1069"/>
      <c r="Z10" s="1069"/>
      <c r="AA10" s="1069"/>
      <c r="AB10" s="1069"/>
      <c r="AC10" s="1069"/>
      <c r="AD10" s="1069"/>
      <c r="AE10" s="1069"/>
      <c r="AF10" s="1069"/>
      <c r="AG10" s="1069"/>
      <c r="AH10" s="1069"/>
      <c r="AI10" s="1069"/>
      <c r="AJ10" s="1069"/>
      <c r="AK10" s="1069"/>
      <c r="AL10" s="1069"/>
      <c r="AM10" s="1069"/>
      <c r="AN10" s="1069"/>
    </row>
    <row r="11" spans="2:40">
      <c r="Y11" s="1069"/>
      <c r="Z11" s="1069"/>
      <c r="AA11" s="1069"/>
      <c r="AB11" s="1069"/>
      <c r="AC11" s="1069"/>
      <c r="AD11" s="1069"/>
      <c r="AE11" s="1069"/>
      <c r="AF11" s="1069"/>
      <c r="AG11" s="1069"/>
      <c r="AH11" s="1069"/>
      <c r="AI11" s="1069"/>
      <c r="AJ11" s="1069"/>
      <c r="AK11" s="1069"/>
      <c r="AL11" s="1069"/>
      <c r="AM11" s="1069"/>
      <c r="AN11" s="1069"/>
    </row>
    <row r="12" spans="2:40">
      <c r="C12" t="s">
        <v>242</v>
      </c>
    </row>
    <row r="13" spans="2:40">
      <c r="N13" s="1070"/>
      <c r="O13" s="1070"/>
      <c r="AB13" s="963" t="s">
        <v>803</v>
      </c>
      <c r="AC13" s="964"/>
      <c r="AD13" s="964"/>
      <c r="AE13" s="964"/>
      <c r="AF13" s="964"/>
      <c r="AG13" s="964"/>
      <c r="AH13" s="964"/>
      <c r="AI13" s="965"/>
      <c r="AJ13" s="1042"/>
      <c r="AK13" s="1043"/>
      <c r="AL13" s="1043"/>
      <c r="AM13" s="1043"/>
      <c r="AN13" s="1063"/>
    </row>
    <row r="14" spans="2:40" ht="14.25" customHeight="1">
      <c r="B14" s="973" t="s">
        <v>84</v>
      </c>
      <c r="C14" s="1056" t="s">
        <v>7</v>
      </c>
      <c r="D14" s="1044"/>
      <c r="E14" s="1044"/>
      <c r="F14" s="1044"/>
      <c r="G14" s="1044"/>
      <c r="H14" s="1044"/>
      <c r="I14" s="1044"/>
      <c r="J14" s="1044"/>
      <c r="K14" s="1044"/>
      <c r="L14" s="1071"/>
      <c r="M14" s="1072"/>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3"/>
      <c r="AL14" s="1073"/>
      <c r="AM14" s="1073"/>
      <c r="AN14" s="1074"/>
    </row>
    <row r="15" spans="2:40" ht="14.25" customHeight="1">
      <c r="B15" s="974"/>
      <c r="C15" s="1075" t="s">
        <v>85</v>
      </c>
      <c r="D15" s="1076"/>
      <c r="E15" s="1076"/>
      <c r="F15" s="1076"/>
      <c r="G15" s="1076"/>
      <c r="H15" s="1076"/>
      <c r="I15" s="1076"/>
      <c r="J15" s="1076"/>
      <c r="K15" s="1076"/>
      <c r="L15" s="1076"/>
      <c r="M15" s="1077"/>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8"/>
      <c r="AL15" s="1078"/>
      <c r="AM15" s="1078"/>
      <c r="AN15" s="1079"/>
    </row>
    <row r="16" spans="2:40" ht="13.5" customHeight="1">
      <c r="B16" s="974"/>
      <c r="C16" s="1056" t="s">
        <v>804</v>
      </c>
      <c r="D16" s="1044"/>
      <c r="E16" s="1044"/>
      <c r="F16" s="1044"/>
      <c r="G16" s="1044"/>
      <c r="H16" s="1044"/>
      <c r="I16" s="1044"/>
      <c r="J16" s="1044"/>
      <c r="K16" s="1044"/>
      <c r="L16" s="1045"/>
      <c r="M16" s="1042" t="s">
        <v>259</v>
      </c>
      <c r="N16" s="1043"/>
      <c r="O16" s="1043"/>
      <c r="P16" s="1043"/>
      <c r="Q16" s="1043"/>
      <c r="R16" s="1043"/>
      <c r="S16" s="1043"/>
      <c r="T16" t="s">
        <v>260</v>
      </c>
      <c r="U16" s="1043"/>
      <c r="V16" s="1043"/>
      <c r="W16" s="1043"/>
      <c r="X16" t="s">
        <v>198</v>
      </c>
      <c r="Y16" s="1044"/>
      <c r="Z16" s="1044"/>
      <c r="AA16" s="1044"/>
      <c r="AB16" s="1044"/>
      <c r="AC16" s="1044"/>
      <c r="AD16" s="1044"/>
      <c r="AE16" s="1044"/>
      <c r="AF16" s="1044"/>
      <c r="AG16" s="1044"/>
      <c r="AH16" s="1044"/>
      <c r="AI16" s="1044"/>
      <c r="AJ16" s="1044"/>
      <c r="AK16" s="1044"/>
      <c r="AL16" s="1044"/>
      <c r="AM16" s="1044"/>
      <c r="AN16" s="1045"/>
    </row>
    <row r="17" spans="2:40" ht="13.5" customHeight="1">
      <c r="B17" s="974"/>
      <c r="C17" s="1075"/>
      <c r="D17" s="1076"/>
      <c r="E17" s="1076"/>
      <c r="F17" s="1076"/>
      <c r="G17" s="1076"/>
      <c r="H17" s="1076"/>
      <c r="I17" s="1076"/>
      <c r="J17" s="1076"/>
      <c r="K17" s="1076"/>
      <c r="L17" s="1080"/>
      <c r="M17" s="1046" t="s">
        <v>805</v>
      </c>
      <c r="N17" s="1047"/>
      <c r="O17" s="1047"/>
      <c r="P17" s="1047"/>
      <c r="Q17" t="s">
        <v>806</v>
      </c>
      <c r="R17" s="1047"/>
      <c r="S17" s="1047"/>
      <c r="T17" s="1047"/>
      <c r="U17" s="1047"/>
      <c r="V17" s="1047" t="s">
        <v>807</v>
      </c>
      <c r="W17" s="1047"/>
      <c r="X17" s="1048"/>
      <c r="Y17" s="1048"/>
      <c r="Z17" s="1048"/>
      <c r="AA17" s="1048"/>
      <c r="AB17" s="1048"/>
      <c r="AC17" s="1048"/>
      <c r="AD17" s="1048"/>
      <c r="AE17" s="1048"/>
      <c r="AF17" s="1048"/>
      <c r="AG17" s="1048"/>
      <c r="AH17" s="1048"/>
      <c r="AI17" s="1048"/>
      <c r="AJ17" s="1048"/>
      <c r="AK17" s="1048"/>
      <c r="AL17" s="1048"/>
      <c r="AM17" s="1048"/>
      <c r="AN17" s="1049"/>
    </row>
    <row r="18" spans="2:40" ht="13.5" customHeight="1">
      <c r="B18" s="974"/>
      <c r="C18" s="1060"/>
      <c r="D18" s="1061"/>
      <c r="E18" s="1061"/>
      <c r="F18" s="1061"/>
      <c r="G18" s="1061"/>
      <c r="H18" s="1061"/>
      <c r="I18" s="1061"/>
      <c r="J18" s="1061"/>
      <c r="K18" s="1061"/>
      <c r="L18" s="1062"/>
      <c r="M18" s="1081" t="s">
        <v>88</v>
      </c>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3"/>
    </row>
    <row r="19" spans="2:40" ht="14.25" customHeight="1">
      <c r="B19" s="974"/>
      <c r="C19" s="1084" t="s">
        <v>89</v>
      </c>
      <c r="D19" s="1085"/>
      <c r="E19" s="1085"/>
      <c r="F19" s="1085"/>
      <c r="G19" s="1085"/>
      <c r="H19" s="1085"/>
      <c r="I19" s="1085"/>
      <c r="J19" s="1085"/>
      <c r="K19" s="1085"/>
      <c r="L19" s="1086"/>
      <c r="M19" s="963" t="s">
        <v>9</v>
      </c>
      <c r="N19" s="964"/>
      <c r="O19" s="964"/>
      <c r="P19" s="964"/>
      <c r="Q19" s="965"/>
      <c r="R19" s="957"/>
      <c r="S19" s="958"/>
      <c r="T19" s="958"/>
      <c r="U19" s="958"/>
      <c r="V19" s="958"/>
      <c r="W19" s="958"/>
      <c r="X19" s="958"/>
      <c r="Y19" s="958"/>
      <c r="Z19" s="958"/>
      <c r="AA19" s="959"/>
      <c r="AB19" s="1042" t="s">
        <v>10</v>
      </c>
      <c r="AC19" s="1043"/>
      <c r="AD19" s="1043"/>
      <c r="AE19" s="1043"/>
      <c r="AF19" s="1063"/>
      <c r="AG19" s="957"/>
      <c r="AH19" s="958"/>
      <c r="AI19" s="958"/>
      <c r="AJ19" s="958"/>
      <c r="AK19" s="958"/>
      <c r="AL19" s="958"/>
      <c r="AM19" s="958"/>
      <c r="AN19" s="959"/>
    </row>
    <row r="20" spans="2:40" ht="14.25" customHeight="1">
      <c r="B20" s="974"/>
      <c r="C20" s="966" t="s">
        <v>808</v>
      </c>
      <c r="D20" s="966"/>
      <c r="E20" s="966"/>
      <c r="F20" s="966"/>
      <c r="G20" s="966"/>
      <c r="H20" s="966"/>
      <c r="I20" s="966"/>
      <c r="J20" s="966"/>
      <c r="K20" s="966"/>
      <c r="L20" s="966"/>
      <c r="M20" s="976"/>
      <c r="N20" s="953"/>
      <c r="O20" s="953"/>
      <c r="P20" s="953"/>
      <c r="Q20" s="953"/>
      <c r="R20" s="953"/>
      <c r="S20" s="953"/>
      <c r="T20" s="953"/>
      <c r="U20" s="954"/>
      <c r="V20" s="976" t="s">
        <v>11</v>
      </c>
      <c r="W20" s="953"/>
      <c r="X20" s="953"/>
      <c r="Y20" s="953"/>
      <c r="Z20" s="953"/>
      <c r="AA20" s="954"/>
      <c r="AB20" s="976"/>
      <c r="AC20" s="953"/>
      <c r="AD20" s="953"/>
      <c r="AE20" s="953"/>
      <c r="AF20" s="953"/>
      <c r="AG20" s="953"/>
      <c r="AH20" s="953"/>
      <c r="AI20" s="953"/>
      <c r="AJ20" s="953"/>
      <c r="AK20" s="953"/>
      <c r="AL20" s="953"/>
      <c r="AM20" s="953"/>
      <c r="AN20" s="954"/>
    </row>
    <row r="21" spans="2:40" ht="14.25" customHeight="1">
      <c r="B21" s="974"/>
      <c r="C21" s="966" t="s">
        <v>241</v>
      </c>
      <c r="D21" s="966"/>
      <c r="E21" s="966"/>
      <c r="F21" s="966"/>
      <c r="G21" s="966"/>
      <c r="H21" s="966"/>
      <c r="I21" s="966"/>
      <c r="J21" s="1067"/>
      <c r="K21" s="1067"/>
      <c r="L21" s="1068"/>
      <c r="M21" s="976" t="s">
        <v>13</v>
      </c>
      <c r="N21" s="953"/>
      <c r="O21" s="953"/>
      <c r="P21" s="953"/>
      <c r="Q21" s="954"/>
      <c r="R21" s="960"/>
      <c r="S21" s="961"/>
      <c r="T21" s="961"/>
      <c r="U21" s="961"/>
      <c r="V21" s="961"/>
      <c r="W21" s="961"/>
      <c r="X21" s="961"/>
      <c r="Y21" s="961"/>
      <c r="Z21" s="961"/>
      <c r="AA21" s="962"/>
      <c r="AB21" s="953" t="s">
        <v>14</v>
      </c>
      <c r="AC21" s="953"/>
      <c r="AD21" s="953"/>
      <c r="AE21" s="953"/>
      <c r="AF21" s="954"/>
      <c r="AG21" s="960"/>
      <c r="AH21" s="961"/>
      <c r="AI21" s="961"/>
      <c r="AJ21" s="961"/>
      <c r="AK21" s="961"/>
      <c r="AL21" s="961"/>
      <c r="AM21" s="961"/>
      <c r="AN21" s="962"/>
    </row>
    <row r="22" spans="2:40" ht="13.5" customHeight="1">
      <c r="B22" s="974"/>
      <c r="C22" s="1041" t="s">
        <v>15</v>
      </c>
      <c r="D22" s="1041"/>
      <c r="E22" s="1041"/>
      <c r="F22" s="1041"/>
      <c r="G22" s="1041"/>
      <c r="H22" s="1041"/>
      <c r="I22" s="1041"/>
      <c r="J22" s="1064"/>
      <c r="K22" s="1064"/>
      <c r="L22" s="1064"/>
      <c r="M22" s="1042" t="s">
        <v>259</v>
      </c>
      <c r="N22" s="1043"/>
      <c r="O22" s="1043"/>
      <c r="P22" s="1043"/>
      <c r="Q22" s="1043"/>
      <c r="R22" s="1043"/>
      <c r="S22" s="1043"/>
      <c r="T22" t="s">
        <v>260</v>
      </c>
      <c r="U22" s="1043"/>
      <c r="V22" s="1043"/>
      <c r="W22" s="1043"/>
      <c r="X22" t="s">
        <v>198</v>
      </c>
      <c r="Y22" s="1044"/>
      <c r="Z22" s="1044"/>
      <c r="AA22" s="1044"/>
      <c r="AB22" s="1044"/>
      <c r="AC22" s="1044"/>
      <c r="AD22" s="1044"/>
      <c r="AE22" s="1044"/>
      <c r="AF22" s="1044"/>
      <c r="AG22" s="1044"/>
      <c r="AH22" s="1044"/>
      <c r="AI22" s="1044"/>
      <c r="AJ22" s="1044"/>
      <c r="AK22" s="1044"/>
      <c r="AL22" s="1044"/>
      <c r="AM22" s="1044"/>
      <c r="AN22" s="1045"/>
    </row>
    <row r="23" spans="2:40" ht="14.25" customHeight="1">
      <c r="B23" s="974"/>
      <c r="C23" s="1041"/>
      <c r="D23" s="1041"/>
      <c r="E23" s="1041"/>
      <c r="F23" s="1041"/>
      <c r="G23" s="1041"/>
      <c r="H23" s="1041"/>
      <c r="I23" s="1041"/>
      <c r="J23" s="1064"/>
      <c r="K23" s="1064"/>
      <c r="L23" s="1064"/>
      <c r="M23" s="1046" t="s">
        <v>805</v>
      </c>
      <c r="N23" s="1047"/>
      <c r="O23" s="1047"/>
      <c r="P23" s="1047"/>
      <c r="Q23" t="s">
        <v>806</v>
      </c>
      <c r="R23" s="1047"/>
      <c r="S23" s="1047"/>
      <c r="T23" s="1047"/>
      <c r="U23" s="1047"/>
      <c r="V23" s="1047" t="s">
        <v>807</v>
      </c>
      <c r="W23" s="1047"/>
      <c r="X23" s="1048"/>
      <c r="Y23" s="1048"/>
      <c r="Z23" s="1048"/>
      <c r="AA23" s="1048"/>
      <c r="AB23" s="1048"/>
      <c r="AC23" s="1048"/>
      <c r="AD23" s="1048"/>
      <c r="AE23" s="1048"/>
      <c r="AF23" s="1048"/>
      <c r="AG23" s="1048"/>
      <c r="AH23" s="1048"/>
      <c r="AI23" s="1048"/>
      <c r="AJ23" s="1048"/>
      <c r="AK23" s="1048"/>
      <c r="AL23" s="1048"/>
      <c r="AM23" s="1048"/>
      <c r="AN23" s="1049"/>
    </row>
    <row r="24" spans="2:40">
      <c r="B24" s="975"/>
      <c r="C24" s="1065"/>
      <c r="D24" s="1065"/>
      <c r="E24" s="1065"/>
      <c r="F24" s="1065"/>
      <c r="G24" s="1065"/>
      <c r="H24" s="1065"/>
      <c r="I24" s="1065"/>
      <c r="J24" s="1066"/>
      <c r="K24" s="1066"/>
      <c r="L24" s="1066"/>
      <c r="M24" s="1050"/>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5"/>
    </row>
    <row r="25" spans="2:40" ht="14.25" customHeight="1">
      <c r="B25" s="987" t="s">
        <v>809</v>
      </c>
      <c r="C25" s="1056" t="s">
        <v>243</v>
      </c>
      <c r="D25" s="1044"/>
      <c r="E25" s="1044"/>
      <c r="F25" s="1044"/>
      <c r="G25" s="1044"/>
      <c r="H25" s="1044"/>
      <c r="I25" s="1044"/>
      <c r="J25" s="1044"/>
      <c r="K25" s="1044"/>
      <c r="L25" s="1045"/>
      <c r="M25" s="1057"/>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9"/>
    </row>
    <row r="26" spans="2:40" ht="14.25" customHeight="1">
      <c r="B26" s="988"/>
      <c r="C26" s="1060" t="s">
        <v>810</v>
      </c>
      <c r="D26" s="1061"/>
      <c r="E26" s="1061"/>
      <c r="F26" s="1061"/>
      <c r="G26" s="1061"/>
      <c r="H26" s="1061"/>
      <c r="I26" s="1061"/>
      <c r="J26" s="1061"/>
      <c r="K26" s="1061"/>
      <c r="L26" s="1062"/>
      <c r="M26" s="1060"/>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c r="AL26" s="1061"/>
      <c r="AM26" s="1061"/>
      <c r="AN26" s="1062"/>
    </row>
    <row r="27" spans="2:40" ht="13.5" customHeight="1">
      <c r="B27" s="988"/>
      <c r="C27" s="1041" t="s">
        <v>811</v>
      </c>
      <c r="D27" s="1041"/>
      <c r="E27" s="1041"/>
      <c r="F27" s="1041"/>
      <c r="G27" s="1041"/>
      <c r="H27" s="1041"/>
      <c r="I27" s="1041"/>
      <c r="J27" s="1041"/>
      <c r="K27" s="1041"/>
      <c r="L27" s="1041"/>
      <c r="M27" s="1042" t="s">
        <v>259</v>
      </c>
      <c r="N27" s="1043"/>
      <c r="O27" s="1043"/>
      <c r="P27" s="1043"/>
      <c r="Q27" s="1043"/>
      <c r="R27" s="1043"/>
      <c r="S27" s="1043"/>
      <c r="T27" t="s">
        <v>260</v>
      </c>
      <c r="U27" s="1043"/>
      <c r="V27" s="1043"/>
      <c r="W27" s="1043"/>
      <c r="X27" t="s">
        <v>198</v>
      </c>
      <c r="Y27" s="1044"/>
      <c r="Z27" s="1044"/>
      <c r="AA27" s="1044"/>
      <c r="AB27" s="1044"/>
      <c r="AC27" s="1044"/>
      <c r="AD27" s="1044"/>
      <c r="AE27" s="1044"/>
      <c r="AF27" s="1044"/>
      <c r="AG27" s="1044"/>
      <c r="AH27" s="1044"/>
      <c r="AI27" s="1044"/>
      <c r="AJ27" s="1044"/>
      <c r="AK27" s="1044"/>
      <c r="AL27" s="1044"/>
      <c r="AM27" s="1044"/>
      <c r="AN27" s="1045"/>
    </row>
    <row r="28" spans="2:40" ht="14.25" customHeight="1">
      <c r="B28" s="988"/>
      <c r="C28" s="1041"/>
      <c r="D28" s="1041"/>
      <c r="E28" s="1041"/>
      <c r="F28" s="1041"/>
      <c r="G28" s="1041"/>
      <c r="H28" s="1041"/>
      <c r="I28" s="1041"/>
      <c r="J28" s="1041"/>
      <c r="K28" s="1041"/>
      <c r="L28" s="1041"/>
      <c r="M28" s="1046" t="s">
        <v>805</v>
      </c>
      <c r="N28" s="1047"/>
      <c r="O28" s="1047"/>
      <c r="P28" s="1047"/>
      <c r="Q28" t="s">
        <v>806</v>
      </c>
      <c r="R28" s="1047"/>
      <c r="S28" s="1047"/>
      <c r="T28" s="1047"/>
      <c r="U28" s="1047"/>
      <c r="V28" s="1047" t="s">
        <v>807</v>
      </c>
      <c r="W28" s="1047"/>
      <c r="X28" s="1048"/>
      <c r="Y28" s="1048"/>
      <c r="Z28" s="1048"/>
      <c r="AA28" s="1048"/>
      <c r="AB28" s="1048"/>
      <c r="AC28" s="1048"/>
      <c r="AD28" s="1048"/>
      <c r="AE28" s="1048"/>
      <c r="AF28" s="1048"/>
      <c r="AG28" s="1048"/>
      <c r="AH28" s="1048"/>
      <c r="AI28" s="1048"/>
      <c r="AJ28" s="1048"/>
      <c r="AK28" s="1048"/>
      <c r="AL28" s="1048"/>
      <c r="AM28" s="1048"/>
      <c r="AN28" s="1049"/>
    </row>
    <row r="29" spans="2:40">
      <c r="B29" s="988"/>
      <c r="C29" s="1041"/>
      <c r="D29" s="1041"/>
      <c r="E29" s="1041"/>
      <c r="F29" s="1041"/>
      <c r="G29" s="1041"/>
      <c r="H29" s="1041"/>
      <c r="I29" s="1041"/>
      <c r="J29" s="1041"/>
      <c r="K29" s="1041"/>
      <c r="L29" s="1041"/>
      <c r="M29" s="1050"/>
      <c r="N29" s="1051"/>
      <c r="O29" s="1051"/>
      <c r="P29" s="1051"/>
      <c r="Q29" s="1051"/>
      <c r="R29" s="1051"/>
      <c r="S29" s="1051"/>
      <c r="T29" s="1051"/>
      <c r="U29" s="1051"/>
      <c r="V29" s="1051"/>
      <c r="W29" s="1051"/>
      <c r="X29" s="1051"/>
      <c r="Y29" s="1051"/>
      <c r="Z29" s="1051"/>
      <c r="AA29" s="1051"/>
      <c r="AB29" s="1051"/>
      <c r="AC29" s="1051"/>
      <c r="AD29" s="1051"/>
      <c r="AE29" s="1051"/>
      <c r="AF29" s="1051"/>
      <c r="AG29" s="1051"/>
      <c r="AH29" s="1051"/>
      <c r="AI29" s="1051"/>
      <c r="AJ29" s="1051"/>
      <c r="AK29" s="1051"/>
      <c r="AL29" s="1051"/>
      <c r="AM29" s="1051"/>
      <c r="AN29" s="1055"/>
    </row>
    <row r="30" spans="2:40" ht="14.25" customHeight="1">
      <c r="B30" s="988"/>
      <c r="C30" s="1041" t="s">
        <v>89</v>
      </c>
      <c r="D30" s="1041"/>
      <c r="E30" s="1041"/>
      <c r="F30" s="1041"/>
      <c r="G30" s="1041"/>
      <c r="H30" s="1041"/>
      <c r="I30" s="1041"/>
      <c r="J30" s="1041"/>
      <c r="K30" s="1041"/>
      <c r="L30" s="1041"/>
      <c r="M30" s="963" t="s">
        <v>9</v>
      </c>
      <c r="N30" s="964"/>
      <c r="O30" s="964"/>
      <c r="P30" s="964"/>
      <c r="Q30" s="965"/>
      <c r="R30" s="957"/>
      <c r="S30" s="958"/>
      <c r="T30" s="958"/>
      <c r="U30" s="958"/>
      <c r="V30" s="958"/>
      <c r="W30" s="958"/>
      <c r="X30" s="958"/>
      <c r="Y30" s="958"/>
      <c r="Z30" s="958"/>
      <c r="AA30" s="959"/>
      <c r="AB30" s="1042" t="s">
        <v>10</v>
      </c>
      <c r="AC30" s="1043"/>
      <c r="AD30" s="1043"/>
      <c r="AE30" s="1043"/>
      <c r="AF30" s="1063"/>
      <c r="AG30" s="957"/>
      <c r="AH30" s="958"/>
      <c r="AI30" s="958"/>
      <c r="AJ30" s="958"/>
      <c r="AK30" s="958"/>
      <c r="AL30" s="958"/>
      <c r="AM30" s="958"/>
      <c r="AN30" s="959"/>
    </row>
    <row r="31" spans="2:40" ht="13.5" customHeight="1">
      <c r="B31" s="988"/>
      <c r="C31" s="1054" t="s">
        <v>812</v>
      </c>
      <c r="D31" s="1054"/>
      <c r="E31" s="1054"/>
      <c r="F31" s="1054"/>
      <c r="G31" s="1054"/>
      <c r="H31" s="1054"/>
      <c r="I31" s="1054"/>
      <c r="J31" s="1054"/>
      <c r="K31" s="1054"/>
      <c r="L31" s="1054"/>
      <c r="M31" s="1042" t="s">
        <v>259</v>
      </c>
      <c r="N31" s="1043"/>
      <c r="O31" s="1043"/>
      <c r="P31" s="1043"/>
      <c r="Q31" s="1043"/>
      <c r="R31" s="1043"/>
      <c r="S31" s="1043"/>
      <c r="T31" t="s">
        <v>260</v>
      </c>
      <c r="U31" s="1043"/>
      <c r="V31" s="1043"/>
      <c r="W31" s="1043"/>
      <c r="X31" t="s">
        <v>198</v>
      </c>
      <c r="Y31" s="1044"/>
      <c r="Z31" s="1044"/>
      <c r="AA31" s="1044"/>
      <c r="AB31" s="1044"/>
      <c r="AC31" s="1044"/>
      <c r="AD31" s="1044"/>
      <c r="AE31" s="1044"/>
      <c r="AF31" s="1044"/>
      <c r="AG31" s="1044"/>
      <c r="AH31" s="1044"/>
      <c r="AI31" s="1044"/>
      <c r="AJ31" s="1044"/>
      <c r="AK31" s="1044"/>
      <c r="AL31" s="1044"/>
      <c r="AM31" s="1044"/>
      <c r="AN31" s="1045"/>
    </row>
    <row r="32" spans="2:40" ht="14.25" customHeight="1">
      <c r="B32" s="988"/>
      <c r="C32" s="1054"/>
      <c r="D32" s="1054"/>
      <c r="E32" s="1054"/>
      <c r="F32" s="1054"/>
      <c r="G32" s="1054"/>
      <c r="H32" s="1054"/>
      <c r="I32" s="1054"/>
      <c r="J32" s="1054"/>
      <c r="K32" s="1054"/>
      <c r="L32" s="1054"/>
      <c r="M32" s="1046" t="s">
        <v>805</v>
      </c>
      <c r="N32" s="1047"/>
      <c r="O32" s="1047"/>
      <c r="P32" s="1047"/>
      <c r="Q32" t="s">
        <v>806</v>
      </c>
      <c r="R32" s="1047"/>
      <c r="S32" s="1047"/>
      <c r="T32" s="1047"/>
      <c r="U32" s="1047"/>
      <c r="V32" s="1047" t="s">
        <v>807</v>
      </c>
      <c r="W32" s="1047"/>
      <c r="X32" s="1048"/>
      <c r="Y32" s="1048"/>
      <c r="Z32" s="1048"/>
      <c r="AA32" s="1048"/>
      <c r="AB32" s="1048"/>
      <c r="AC32" s="1048"/>
      <c r="AD32" s="1048"/>
      <c r="AE32" s="1048"/>
      <c r="AF32" s="1048"/>
      <c r="AG32" s="1048"/>
      <c r="AH32" s="1048"/>
      <c r="AI32" s="1048"/>
      <c r="AJ32" s="1048"/>
      <c r="AK32" s="1048"/>
      <c r="AL32" s="1048"/>
      <c r="AM32" s="1048"/>
      <c r="AN32" s="1049"/>
    </row>
    <row r="33" spans="2:40">
      <c r="B33" s="988"/>
      <c r="C33" s="1054"/>
      <c r="D33" s="1054"/>
      <c r="E33" s="1054"/>
      <c r="F33" s="1054"/>
      <c r="G33" s="1054"/>
      <c r="H33" s="1054"/>
      <c r="I33" s="1054"/>
      <c r="J33" s="1054"/>
      <c r="K33" s="1054"/>
      <c r="L33" s="1054"/>
      <c r="M33" s="1050"/>
      <c r="N33" s="1051"/>
      <c r="O33" s="1051"/>
      <c r="P33" s="1051"/>
      <c r="Q33" s="1051"/>
      <c r="R33" s="1051"/>
      <c r="S33" s="1051"/>
      <c r="T33" s="1051"/>
      <c r="U33" s="1051"/>
      <c r="V33" s="1051"/>
      <c r="W33" s="1051"/>
      <c r="X33" s="1051"/>
      <c r="Y33" s="1051"/>
      <c r="Z33" s="1051"/>
      <c r="AA33" s="1051"/>
      <c r="AB33" s="1051"/>
      <c r="AC33" s="1051"/>
      <c r="AD33" s="1051"/>
      <c r="AE33" s="1051"/>
      <c r="AF33" s="1051"/>
      <c r="AG33" s="1051"/>
      <c r="AH33" s="1051"/>
      <c r="AI33" s="1051"/>
      <c r="AJ33" s="1051"/>
      <c r="AK33" s="1051"/>
      <c r="AL33" s="1051"/>
      <c r="AM33" s="1051"/>
      <c r="AN33" s="1055"/>
    </row>
    <row r="34" spans="2:40" ht="14.25" customHeight="1">
      <c r="B34" s="988"/>
      <c r="C34" s="1041"/>
      <c r="D34" s="1041"/>
      <c r="E34" s="1041"/>
      <c r="F34" s="1041"/>
      <c r="G34" s="1041"/>
      <c r="H34" s="1041"/>
      <c r="I34" s="1041"/>
      <c r="J34" s="1041"/>
      <c r="K34" s="1041"/>
      <c r="L34" s="1041"/>
      <c r="M34" s="963" t="s">
        <v>9</v>
      </c>
      <c r="N34" s="964"/>
      <c r="O34" s="964"/>
      <c r="P34" s="964"/>
      <c r="Q34" s="965"/>
      <c r="R34" s="957"/>
      <c r="S34" s="958"/>
      <c r="T34" s="958"/>
      <c r="U34" s="958"/>
      <c r="V34" s="958"/>
      <c r="W34" s="958"/>
      <c r="X34" s="958"/>
      <c r="Y34" s="958"/>
      <c r="Z34" s="958"/>
      <c r="AA34" s="959"/>
      <c r="AB34" s="1042" t="s">
        <v>10</v>
      </c>
      <c r="AC34" s="1043"/>
      <c r="AD34" s="1043"/>
      <c r="AE34" s="1043"/>
      <c r="AF34" s="1063"/>
      <c r="AG34" s="957"/>
      <c r="AH34" s="958"/>
      <c r="AI34" s="958"/>
      <c r="AJ34" s="958"/>
      <c r="AK34" s="958"/>
      <c r="AL34" s="958"/>
      <c r="AM34" s="958"/>
      <c r="AN34" s="959"/>
    </row>
    <row r="35" spans="2:40" ht="14.25" customHeight="1">
      <c r="B35" s="988"/>
      <c r="C35" s="1041" t="s">
        <v>17</v>
      </c>
      <c r="D35" s="1041"/>
      <c r="E35" s="1041"/>
      <c r="F35" s="1041"/>
      <c r="G35" s="1041"/>
      <c r="H35" s="1041"/>
      <c r="I35" s="1041"/>
      <c r="J35" s="1041"/>
      <c r="K35" s="1041"/>
      <c r="L35" s="1041"/>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row>
    <row r="36" spans="2:40" ht="13.5" customHeight="1">
      <c r="B36" s="988"/>
      <c r="C36" s="1041" t="s">
        <v>18</v>
      </c>
      <c r="D36" s="1041"/>
      <c r="E36" s="1041"/>
      <c r="F36" s="1041"/>
      <c r="G36" s="1041"/>
      <c r="H36" s="1041"/>
      <c r="I36" s="1041"/>
      <c r="J36" s="1041"/>
      <c r="K36" s="1041"/>
      <c r="L36" s="1041"/>
      <c r="M36" s="1042" t="s">
        <v>259</v>
      </c>
      <c r="N36" s="1043"/>
      <c r="O36" s="1043"/>
      <c r="P36" s="1043"/>
      <c r="Q36" s="1043"/>
      <c r="R36" s="1043"/>
      <c r="S36" s="1043"/>
      <c r="T36" t="s">
        <v>260</v>
      </c>
      <c r="U36" s="1043"/>
      <c r="V36" s="1043"/>
      <c r="W36" s="1043"/>
      <c r="X36" t="s">
        <v>198</v>
      </c>
      <c r="Y36" s="1044"/>
      <c r="Z36" s="1044"/>
      <c r="AA36" s="1044"/>
      <c r="AB36" s="1044"/>
      <c r="AC36" s="1044"/>
      <c r="AD36" s="1044"/>
      <c r="AE36" s="1044"/>
      <c r="AF36" s="1044"/>
      <c r="AG36" s="1044"/>
      <c r="AH36" s="1044"/>
      <c r="AI36" s="1044"/>
      <c r="AJ36" s="1044"/>
      <c r="AK36" s="1044"/>
      <c r="AL36" s="1044"/>
      <c r="AM36" s="1044"/>
      <c r="AN36" s="1045"/>
    </row>
    <row r="37" spans="2:40" ht="14.25" customHeight="1">
      <c r="B37" s="988"/>
      <c r="C37" s="1041"/>
      <c r="D37" s="1041"/>
      <c r="E37" s="1041"/>
      <c r="F37" s="1041"/>
      <c r="G37" s="1041"/>
      <c r="H37" s="1041"/>
      <c r="I37" s="1041"/>
      <c r="J37" s="1041"/>
      <c r="K37" s="1041"/>
      <c r="L37" s="1041"/>
      <c r="M37" s="1046" t="s">
        <v>805</v>
      </c>
      <c r="N37" s="1047"/>
      <c r="O37" s="1047"/>
      <c r="P37" s="1047"/>
      <c r="Q37" t="s">
        <v>806</v>
      </c>
      <c r="R37" s="1047"/>
      <c r="S37" s="1047"/>
      <c r="T37" s="1047"/>
      <c r="U37" s="1047"/>
      <c r="V37" s="1047" t="s">
        <v>807</v>
      </c>
      <c r="W37" s="1047"/>
      <c r="X37" s="1048"/>
      <c r="Y37" s="1048"/>
      <c r="Z37" s="1048"/>
      <c r="AA37" s="1048"/>
      <c r="AB37" s="1048"/>
      <c r="AC37" s="1048"/>
      <c r="AD37" s="1048"/>
      <c r="AE37" s="1048"/>
      <c r="AF37" s="1048"/>
      <c r="AG37" s="1048"/>
      <c r="AH37" s="1048"/>
      <c r="AI37" s="1048"/>
      <c r="AJ37" s="1048"/>
      <c r="AK37" s="1048"/>
      <c r="AL37" s="1048"/>
      <c r="AM37" s="1048"/>
      <c r="AN37" s="1049"/>
    </row>
    <row r="38" spans="2:40">
      <c r="B38" s="989"/>
      <c r="C38" s="1041"/>
      <c r="D38" s="1041"/>
      <c r="E38" s="1041"/>
      <c r="F38" s="1041"/>
      <c r="G38" s="1041"/>
      <c r="H38" s="1041"/>
      <c r="I38" s="1041"/>
      <c r="J38" s="1041"/>
      <c r="K38" s="1041"/>
      <c r="L38" s="1041"/>
      <c r="M38" s="1050"/>
      <c r="N38" s="1051"/>
      <c r="O38" s="1052"/>
      <c r="P38" s="1052"/>
      <c r="Q38" s="1052"/>
      <c r="R38" s="1052"/>
      <c r="S38" s="1052"/>
      <c r="T38" s="1052"/>
      <c r="U38" s="1052"/>
      <c r="V38" s="1052"/>
      <c r="W38" s="1052"/>
      <c r="X38" s="1052"/>
      <c r="Y38" s="1052"/>
      <c r="Z38" s="1052"/>
      <c r="AA38" s="1052"/>
      <c r="AB38" s="1052"/>
      <c r="AC38" s="1052"/>
      <c r="AD38" s="1052"/>
      <c r="AE38" s="1051"/>
      <c r="AF38" s="1051"/>
      <c r="AG38" s="1051"/>
      <c r="AH38" s="1051"/>
      <c r="AI38" s="1051"/>
      <c r="AJ38" s="1052"/>
      <c r="AK38" s="1052"/>
      <c r="AL38" s="1052"/>
      <c r="AM38" s="1052"/>
      <c r="AN38" s="1053"/>
    </row>
    <row r="39" spans="2:40" ht="13.5" customHeight="1">
      <c r="B39" s="987" t="s">
        <v>813</v>
      </c>
      <c r="C39" s="990" t="s">
        <v>91</v>
      </c>
      <c r="D39" s="991"/>
      <c r="E39" s="991"/>
      <c r="F39" s="991"/>
      <c r="G39" s="991"/>
      <c r="H39" s="991"/>
      <c r="I39" s="991"/>
      <c r="J39" s="991"/>
      <c r="K39" s="991"/>
      <c r="L39" s="991"/>
      <c r="M39" s="991"/>
      <c r="N39" s="992"/>
      <c r="O39" s="996" t="s">
        <v>19</v>
      </c>
      <c r="P39" s="997"/>
      <c r="Q39" s="1000" t="s">
        <v>244</v>
      </c>
      <c r="R39" s="991"/>
      <c r="S39" s="991"/>
      <c r="T39" s="991"/>
      <c r="U39" s="1001"/>
      <c r="V39" s="977" t="s">
        <v>20</v>
      </c>
      <c r="W39" s="978"/>
      <c r="X39" s="978"/>
      <c r="Y39" s="978"/>
      <c r="Z39" s="978"/>
      <c r="AA39" s="978"/>
      <c r="AB39" s="978"/>
      <c r="AC39" s="978"/>
      <c r="AD39" s="979"/>
      <c r="AE39" s="990" t="s">
        <v>56</v>
      </c>
      <c r="AF39" s="991"/>
      <c r="AG39" s="991"/>
      <c r="AH39" s="991"/>
      <c r="AI39" s="991"/>
      <c r="AJ39" s="990" t="s">
        <v>57</v>
      </c>
      <c r="AK39" s="991"/>
      <c r="AL39" s="991"/>
      <c r="AM39" s="991"/>
      <c r="AN39" s="1001"/>
    </row>
    <row r="40" spans="2:40" ht="14.25" customHeight="1">
      <c r="B40" s="988"/>
      <c r="C40" s="993"/>
      <c r="D40" s="994"/>
      <c r="E40" s="994"/>
      <c r="F40" s="994"/>
      <c r="G40" s="994"/>
      <c r="H40" s="994"/>
      <c r="I40" s="994"/>
      <c r="J40" s="994"/>
      <c r="K40" s="994"/>
      <c r="L40" s="994"/>
      <c r="M40" s="994"/>
      <c r="N40" s="995"/>
      <c r="O40" s="998"/>
      <c r="P40" s="999"/>
      <c r="Q40" s="1037" t="s">
        <v>31</v>
      </c>
      <c r="R40" s="1038"/>
      <c r="S40" s="1038"/>
      <c r="T40" s="1038"/>
      <c r="U40" s="1039"/>
      <c r="V40" s="983"/>
      <c r="W40" s="984"/>
      <c r="X40" s="984"/>
      <c r="Y40" s="984"/>
      <c r="Z40" s="984"/>
      <c r="AA40" s="984"/>
      <c r="AB40" s="984"/>
      <c r="AC40" s="984"/>
      <c r="AD40" s="985"/>
      <c r="AE40" s="993" t="s">
        <v>31</v>
      </c>
      <c r="AF40" s="994"/>
      <c r="AG40" s="994"/>
      <c r="AH40" s="994"/>
      <c r="AI40" s="994"/>
      <c r="AJ40" s="1040" t="s">
        <v>32</v>
      </c>
      <c r="AK40" s="1038"/>
      <c r="AL40" s="1038"/>
      <c r="AM40" s="1038"/>
      <c r="AN40" s="1039"/>
    </row>
    <row r="41" spans="2:40" ht="14.25" customHeight="1">
      <c r="B41" s="988"/>
      <c r="C41" s="974" t="s">
        <v>814</v>
      </c>
      <c r="E41" s="949" t="s">
        <v>2</v>
      </c>
      <c r="F41" s="949"/>
      <c r="G41" s="949"/>
      <c r="H41" s="949"/>
      <c r="I41" s="949"/>
      <c r="J41" s="949"/>
      <c r="K41" s="949"/>
      <c r="L41" s="949"/>
      <c r="M41" s="949"/>
      <c r="N41" s="1036"/>
      <c r="O41" s="951"/>
      <c r="P41" s="952"/>
      <c r="Q41" s="951"/>
      <c r="R41" s="953"/>
      <c r="S41" s="953"/>
      <c r="T41" s="953"/>
      <c r="U41" s="954"/>
      <c r="V41" t="s">
        <v>194</v>
      </c>
      <c r="W41" s="955" t="s">
        <v>815</v>
      </c>
      <c r="X41" s="955"/>
      <c r="Y41" t="s">
        <v>194</v>
      </c>
      <c r="Z41" s="955" t="s">
        <v>246</v>
      </c>
      <c r="AA41" s="955"/>
      <c r="AB41" t="s">
        <v>194</v>
      </c>
      <c r="AC41" s="955" t="s">
        <v>245</v>
      </c>
      <c r="AD41" s="956"/>
      <c r="AE41" s="957"/>
      <c r="AF41" s="958"/>
      <c r="AG41" s="958"/>
      <c r="AH41" s="958"/>
      <c r="AI41" s="959"/>
      <c r="AJ41" s="960"/>
      <c r="AK41" s="961"/>
      <c r="AL41" s="961"/>
      <c r="AM41" s="961"/>
      <c r="AN41" s="962"/>
    </row>
    <row r="42" spans="2:40" ht="14.25" customHeight="1">
      <c r="B42" s="988"/>
      <c r="C42" s="974"/>
      <c r="E42" s="949" t="s">
        <v>3</v>
      </c>
      <c r="F42" s="1035"/>
      <c r="G42" s="1035"/>
      <c r="H42" s="1035"/>
      <c r="I42" s="1035"/>
      <c r="J42" s="1035"/>
      <c r="K42" s="1035"/>
      <c r="L42" s="1035"/>
      <c r="M42" s="1035"/>
      <c r="N42" s="1036"/>
      <c r="O42" s="951"/>
      <c r="P42" s="952"/>
      <c r="Q42" s="951"/>
      <c r="R42" s="953"/>
      <c r="S42" s="953"/>
      <c r="T42" s="953"/>
      <c r="U42" s="954"/>
      <c r="V42" t="s">
        <v>194</v>
      </c>
      <c r="W42" s="955" t="s">
        <v>815</v>
      </c>
      <c r="X42" s="955"/>
      <c r="Y42" t="s">
        <v>194</v>
      </c>
      <c r="Z42" s="955" t="s">
        <v>246</v>
      </c>
      <c r="AA42" s="955"/>
      <c r="AB42" t="s">
        <v>194</v>
      </c>
      <c r="AC42" s="955" t="s">
        <v>245</v>
      </c>
      <c r="AD42" s="956"/>
      <c r="AE42" s="957"/>
      <c r="AF42" s="958"/>
      <c r="AG42" s="958"/>
      <c r="AH42" s="958"/>
      <c r="AI42" s="959"/>
      <c r="AJ42" s="960"/>
      <c r="AK42" s="961"/>
      <c r="AL42" s="961"/>
      <c r="AM42" s="961"/>
      <c r="AN42" s="962"/>
    </row>
    <row r="43" spans="2:40" ht="14.25" customHeight="1">
      <c r="B43" s="988"/>
      <c r="C43" s="974"/>
      <c r="E43" s="949" t="s">
        <v>247</v>
      </c>
      <c r="F43" s="1035"/>
      <c r="G43" s="1035"/>
      <c r="H43" s="1035"/>
      <c r="I43" s="1035"/>
      <c r="J43" s="1035"/>
      <c r="K43" s="1035"/>
      <c r="L43" s="1035"/>
      <c r="M43" s="1035"/>
      <c r="N43" s="1036"/>
      <c r="O43" s="951"/>
      <c r="P43" s="952"/>
      <c r="Q43" s="951"/>
      <c r="R43" s="953"/>
      <c r="S43" s="953"/>
      <c r="T43" s="953"/>
      <c r="U43" s="954"/>
      <c r="V43" t="s">
        <v>194</v>
      </c>
      <c r="W43" s="955" t="s">
        <v>815</v>
      </c>
      <c r="X43" s="955"/>
      <c r="Y43" t="s">
        <v>194</v>
      </c>
      <c r="Z43" s="955" t="s">
        <v>246</v>
      </c>
      <c r="AA43" s="955"/>
      <c r="AB43" t="s">
        <v>194</v>
      </c>
      <c r="AC43" s="955" t="s">
        <v>245</v>
      </c>
      <c r="AD43" s="956"/>
      <c r="AE43" s="957"/>
      <c r="AF43" s="958"/>
      <c r="AG43" s="958"/>
      <c r="AH43" s="958"/>
      <c r="AI43" s="959"/>
      <c r="AJ43" s="960"/>
      <c r="AK43" s="961"/>
      <c r="AL43" s="961"/>
      <c r="AM43" s="961"/>
      <c r="AN43" s="962"/>
    </row>
    <row r="44" spans="2:40" ht="14.25" customHeight="1">
      <c r="B44" s="988"/>
      <c r="C44" s="974"/>
      <c r="E44" s="949" t="s">
        <v>283</v>
      </c>
      <c r="F44" s="1035"/>
      <c r="G44" s="1035"/>
      <c r="H44" s="1035"/>
      <c r="I44" s="1035"/>
      <c r="J44" s="1035"/>
      <c r="K44" s="1035"/>
      <c r="L44" s="1035"/>
      <c r="M44" s="1035"/>
      <c r="N44" s="1036"/>
      <c r="O44" s="951"/>
      <c r="P44" s="952"/>
      <c r="Q44" s="951"/>
      <c r="R44" s="953"/>
      <c r="S44" s="953"/>
      <c r="T44" s="953"/>
      <c r="U44" s="954"/>
      <c r="V44" t="s">
        <v>194</v>
      </c>
      <c r="W44" s="955" t="s">
        <v>815</v>
      </c>
      <c r="X44" s="955"/>
      <c r="Y44" t="s">
        <v>194</v>
      </c>
      <c r="Z44" s="955" t="s">
        <v>246</v>
      </c>
      <c r="AA44" s="955"/>
      <c r="AB44" t="s">
        <v>194</v>
      </c>
      <c r="AC44" s="955" t="s">
        <v>245</v>
      </c>
      <c r="AD44" s="956"/>
      <c r="AE44" s="957"/>
      <c r="AF44" s="958"/>
      <c r="AG44" s="958"/>
      <c r="AH44" s="958"/>
      <c r="AI44" s="959"/>
      <c r="AJ44" s="960"/>
      <c r="AK44" s="961"/>
      <c r="AL44" s="961"/>
      <c r="AM44" s="961"/>
      <c r="AN44" s="962"/>
    </row>
    <row r="45" spans="2:40" ht="14.25" customHeight="1">
      <c r="B45" s="988"/>
      <c r="C45" s="974"/>
      <c r="E45" s="949" t="s">
        <v>248</v>
      </c>
      <c r="F45" s="1035"/>
      <c r="G45" s="1035"/>
      <c r="H45" s="1035"/>
      <c r="I45" s="1035"/>
      <c r="J45" s="1035"/>
      <c r="K45" s="1035"/>
      <c r="L45" s="1035"/>
      <c r="M45" s="1035"/>
      <c r="N45" s="1036"/>
      <c r="O45" s="951"/>
      <c r="P45" s="952"/>
      <c r="Q45" s="951"/>
      <c r="R45" s="953"/>
      <c r="S45" s="953"/>
      <c r="T45" s="953"/>
      <c r="U45" s="954"/>
      <c r="V45" t="s">
        <v>194</v>
      </c>
      <c r="W45" s="955" t="s">
        <v>815</v>
      </c>
      <c r="X45" s="955"/>
      <c r="Y45" t="s">
        <v>194</v>
      </c>
      <c r="Z45" s="955" t="s">
        <v>246</v>
      </c>
      <c r="AA45" s="955"/>
      <c r="AB45" t="s">
        <v>194</v>
      </c>
      <c r="AC45" s="955" t="s">
        <v>245</v>
      </c>
      <c r="AD45" s="956"/>
      <c r="AE45" s="957"/>
      <c r="AF45" s="958"/>
      <c r="AG45" s="958"/>
      <c r="AH45" s="958"/>
      <c r="AI45" s="959"/>
      <c r="AJ45" s="960"/>
      <c r="AK45" s="961"/>
      <c r="AL45" s="961"/>
      <c r="AM45" s="961"/>
      <c r="AN45" s="962"/>
    </row>
    <row r="46" spans="2:40" ht="14.25" customHeight="1">
      <c r="B46" s="988"/>
      <c r="C46" s="974"/>
      <c r="E46" s="949" t="s">
        <v>4</v>
      </c>
      <c r="F46" s="1035"/>
      <c r="G46" s="1035"/>
      <c r="H46" s="1035"/>
      <c r="I46" s="1035"/>
      <c r="J46" s="1035"/>
      <c r="K46" s="1035"/>
      <c r="L46" s="1035"/>
      <c r="M46" s="1035"/>
      <c r="N46" s="1036"/>
      <c r="O46" s="951"/>
      <c r="P46" s="952"/>
      <c r="Q46" s="951"/>
      <c r="R46" s="953"/>
      <c r="S46" s="953"/>
      <c r="T46" s="953"/>
      <c r="U46" s="954"/>
      <c r="V46" t="s">
        <v>194</v>
      </c>
      <c r="W46" s="955" t="s">
        <v>815</v>
      </c>
      <c r="X46" s="955"/>
      <c r="Y46" t="s">
        <v>194</v>
      </c>
      <c r="Z46" s="955" t="s">
        <v>246</v>
      </c>
      <c r="AA46" s="955"/>
      <c r="AB46" t="s">
        <v>194</v>
      </c>
      <c r="AC46" s="955" t="s">
        <v>245</v>
      </c>
      <c r="AD46" s="956"/>
      <c r="AE46" s="957"/>
      <c r="AF46" s="958"/>
      <c r="AG46" s="958"/>
      <c r="AH46" s="958"/>
      <c r="AI46" s="959"/>
      <c r="AJ46" s="960"/>
      <c r="AK46" s="961"/>
      <c r="AL46" s="961"/>
      <c r="AM46" s="961"/>
      <c r="AN46" s="962"/>
    </row>
    <row r="47" spans="2:40" ht="14.25" customHeight="1">
      <c r="B47" s="988"/>
      <c r="C47" s="974"/>
      <c r="E47" s="949" t="s">
        <v>816</v>
      </c>
      <c r="F47" s="1035"/>
      <c r="G47" s="1035"/>
      <c r="H47" s="1035"/>
      <c r="I47" s="1035"/>
      <c r="J47" s="1035"/>
      <c r="K47" s="1035"/>
      <c r="L47" s="1035"/>
      <c r="M47" s="1035"/>
      <c r="N47" s="1036"/>
      <c r="O47" s="951"/>
      <c r="P47" s="952"/>
      <c r="Q47" s="951"/>
      <c r="R47" s="953"/>
      <c r="S47" s="953"/>
      <c r="T47" s="953"/>
      <c r="U47" s="954"/>
      <c r="V47" t="s">
        <v>194</v>
      </c>
      <c r="W47" s="955" t="s">
        <v>815</v>
      </c>
      <c r="X47" s="955"/>
      <c r="Y47" t="s">
        <v>194</v>
      </c>
      <c r="Z47" s="955" t="s">
        <v>246</v>
      </c>
      <c r="AA47" s="955"/>
      <c r="AB47" t="s">
        <v>194</v>
      </c>
      <c r="AC47" s="955" t="s">
        <v>245</v>
      </c>
      <c r="AD47" s="956"/>
      <c r="AE47" s="957"/>
      <c r="AF47" s="958"/>
      <c r="AG47" s="958"/>
      <c r="AH47" s="958"/>
      <c r="AI47" s="959"/>
      <c r="AJ47" s="960"/>
      <c r="AK47" s="961"/>
      <c r="AL47" s="961"/>
      <c r="AM47" s="961"/>
      <c r="AN47" s="962"/>
    </row>
    <row r="48" spans="2:40" ht="14.25" customHeight="1">
      <c r="B48" s="988"/>
      <c r="C48" s="974"/>
      <c r="E48" s="949" t="s">
        <v>6</v>
      </c>
      <c r="F48" s="1035"/>
      <c r="G48" s="1035"/>
      <c r="H48" s="1035"/>
      <c r="I48" s="1035"/>
      <c r="J48" s="1035"/>
      <c r="K48" s="1035"/>
      <c r="L48" s="1035"/>
      <c r="M48" s="1035"/>
      <c r="N48" s="1036"/>
      <c r="O48" s="951"/>
      <c r="P48" s="952"/>
      <c r="Q48" s="951"/>
      <c r="R48" s="953"/>
      <c r="S48" s="953"/>
      <c r="T48" s="953"/>
      <c r="U48" s="954"/>
      <c r="V48" t="s">
        <v>194</v>
      </c>
      <c r="W48" s="955" t="s">
        <v>815</v>
      </c>
      <c r="X48" s="955"/>
      <c r="Y48" t="s">
        <v>194</v>
      </c>
      <c r="Z48" s="955" t="s">
        <v>246</v>
      </c>
      <c r="AA48" s="955"/>
      <c r="AB48" t="s">
        <v>194</v>
      </c>
      <c r="AC48" s="955" t="s">
        <v>245</v>
      </c>
      <c r="AD48" s="956"/>
      <c r="AE48" s="957"/>
      <c r="AF48" s="958"/>
      <c r="AG48" s="958"/>
      <c r="AH48" s="958"/>
      <c r="AI48" s="959"/>
      <c r="AJ48" s="960"/>
      <c r="AK48" s="961"/>
      <c r="AL48" s="961"/>
      <c r="AM48" s="961"/>
      <c r="AN48" s="962"/>
    </row>
    <row r="49" spans="2:40" ht="14.25" customHeight="1">
      <c r="B49" s="988"/>
      <c r="C49" s="974"/>
      <c r="E49" s="949" t="s">
        <v>249</v>
      </c>
      <c r="F49" s="1035"/>
      <c r="G49" s="1035"/>
      <c r="H49" s="1035"/>
      <c r="I49" s="1035"/>
      <c r="J49" s="1035"/>
      <c r="K49" s="1035"/>
      <c r="L49" s="1035"/>
      <c r="M49" s="1035"/>
      <c r="N49" s="1036"/>
      <c r="O49" s="951"/>
      <c r="P49" s="952"/>
      <c r="Q49" s="951"/>
      <c r="R49" s="953"/>
      <c r="S49" s="953"/>
      <c r="T49" s="953"/>
      <c r="U49" s="954"/>
      <c r="V49" t="s">
        <v>194</v>
      </c>
      <c r="W49" s="955" t="s">
        <v>815</v>
      </c>
      <c r="X49" s="955"/>
      <c r="Y49" t="s">
        <v>194</v>
      </c>
      <c r="Z49" s="955" t="s">
        <v>246</v>
      </c>
      <c r="AA49" s="955"/>
      <c r="AB49" t="s">
        <v>194</v>
      </c>
      <c r="AC49" s="955" t="s">
        <v>245</v>
      </c>
      <c r="AD49" s="956"/>
      <c r="AE49" s="957"/>
      <c r="AF49" s="958"/>
      <c r="AG49" s="958"/>
      <c r="AH49" s="958"/>
      <c r="AI49" s="959"/>
      <c r="AJ49" s="960"/>
      <c r="AK49" s="961"/>
      <c r="AL49" s="961"/>
      <c r="AM49" s="961"/>
      <c r="AN49" s="962"/>
    </row>
    <row r="50" spans="2:40" ht="14.25" customHeight="1">
      <c r="B50" s="988"/>
      <c r="C50" s="974"/>
      <c r="E50" s="949" t="s">
        <v>250</v>
      </c>
      <c r="F50" s="1035"/>
      <c r="G50" s="1035"/>
      <c r="H50" s="1035"/>
      <c r="I50" s="1035"/>
      <c r="J50" s="1035"/>
      <c r="K50" s="1035"/>
      <c r="L50" s="1035"/>
      <c r="M50" s="1035"/>
      <c r="N50" s="1036"/>
      <c r="O50" s="951"/>
      <c r="P50" s="952"/>
      <c r="Q50" s="951"/>
      <c r="R50" s="953"/>
      <c r="S50" s="953"/>
      <c r="T50" s="953"/>
      <c r="U50" s="954"/>
      <c r="V50" t="s">
        <v>194</v>
      </c>
      <c r="W50" s="955" t="s">
        <v>815</v>
      </c>
      <c r="X50" s="955"/>
      <c r="Y50" t="s">
        <v>194</v>
      </c>
      <c r="Z50" s="955" t="s">
        <v>246</v>
      </c>
      <c r="AA50" s="955"/>
      <c r="AB50" t="s">
        <v>194</v>
      </c>
      <c r="AC50" s="955" t="s">
        <v>245</v>
      </c>
      <c r="AD50" s="956"/>
      <c r="AE50" s="957"/>
      <c r="AF50" s="958"/>
      <c r="AG50" s="958"/>
      <c r="AH50" s="958"/>
      <c r="AI50" s="959"/>
      <c r="AJ50" s="960"/>
      <c r="AK50" s="961"/>
      <c r="AL50" s="961"/>
      <c r="AM50" s="961"/>
      <c r="AN50" s="962"/>
    </row>
    <row r="51" spans="2:40" ht="14.25" customHeight="1" thickBot="1">
      <c r="B51" s="988"/>
      <c r="C51" s="974"/>
      <c r="E51" s="1026" t="s">
        <v>5</v>
      </c>
      <c r="F51" s="1027"/>
      <c r="G51" s="1027"/>
      <c r="H51" s="1027"/>
      <c r="I51" s="1027"/>
      <c r="J51" s="1027"/>
      <c r="K51" s="1027"/>
      <c r="L51" s="1027"/>
      <c r="M51" s="1027"/>
      <c r="N51" s="1028"/>
      <c r="O51" s="1029"/>
      <c r="P51" s="1030"/>
      <c r="Q51" s="1029"/>
      <c r="R51" s="1031"/>
      <c r="S51" s="1031"/>
      <c r="T51" s="1031"/>
      <c r="U51" s="1032"/>
      <c r="V51" t="s">
        <v>194</v>
      </c>
      <c r="W51" s="1033" t="s">
        <v>815</v>
      </c>
      <c r="X51" s="1033"/>
      <c r="Y51" t="s">
        <v>194</v>
      </c>
      <c r="Z51" s="1033" t="s">
        <v>246</v>
      </c>
      <c r="AA51" s="1033"/>
      <c r="AB51" t="s">
        <v>194</v>
      </c>
      <c r="AC51" s="1033" t="s">
        <v>245</v>
      </c>
      <c r="AD51" s="1034"/>
      <c r="AE51" s="1005"/>
      <c r="AF51" s="1006"/>
      <c r="AG51" s="1006"/>
      <c r="AH51" s="1006"/>
      <c r="AI51" s="1007"/>
      <c r="AJ51" s="1008"/>
      <c r="AK51" s="1009"/>
      <c r="AL51" s="1009"/>
      <c r="AM51" s="1009"/>
      <c r="AN51" s="1010"/>
    </row>
    <row r="52" spans="2:40" ht="14.25" customHeight="1" thickTop="1">
      <c r="B52" s="988"/>
      <c r="C52" s="974"/>
      <c r="E52" s="1011" t="s">
        <v>77</v>
      </c>
      <c r="F52" s="1012"/>
      <c r="G52" s="1012"/>
      <c r="H52" s="1012"/>
      <c r="I52" s="1012"/>
      <c r="J52" s="1012"/>
      <c r="K52" s="1012"/>
      <c r="L52" s="1012"/>
      <c r="M52" s="1012"/>
      <c r="N52" s="1013"/>
      <c r="O52" s="1014"/>
      <c r="P52" s="1015"/>
      <c r="Q52" s="1014"/>
      <c r="R52" s="1016"/>
      <c r="S52" s="1016"/>
      <c r="T52" s="1016"/>
      <c r="U52" s="1017"/>
      <c r="V52" t="s">
        <v>194</v>
      </c>
      <c r="W52" s="1018" t="s">
        <v>815</v>
      </c>
      <c r="X52" s="1018"/>
      <c r="Y52" t="s">
        <v>194</v>
      </c>
      <c r="Z52" s="1018" t="s">
        <v>246</v>
      </c>
      <c r="AA52" s="1018"/>
      <c r="AB52" t="s">
        <v>194</v>
      </c>
      <c r="AC52" s="1018" t="s">
        <v>245</v>
      </c>
      <c r="AD52" s="1019"/>
      <c r="AE52" s="1020"/>
      <c r="AF52" s="1021"/>
      <c r="AG52" s="1021"/>
      <c r="AH52" s="1021"/>
      <c r="AI52" s="1022"/>
      <c r="AJ52" s="1023"/>
      <c r="AK52" s="1024"/>
      <c r="AL52" s="1024"/>
      <c r="AM52" s="1024"/>
      <c r="AN52" s="1025"/>
    </row>
    <row r="53" spans="2:40" ht="14.25" customHeight="1">
      <c r="B53" s="988"/>
      <c r="C53" s="974"/>
      <c r="E53" s="1002" t="s">
        <v>251</v>
      </c>
      <c r="F53" s="1003"/>
      <c r="G53" s="1003"/>
      <c r="H53" s="1003"/>
      <c r="I53" s="1003"/>
      <c r="J53" s="1003"/>
      <c r="K53" s="1003"/>
      <c r="L53" s="1003"/>
      <c r="M53" s="1003"/>
      <c r="N53" s="1004"/>
      <c r="O53" s="951"/>
      <c r="P53" s="952"/>
      <c r="Q53" s="951"/>
      <c r="R53" s="953"/>
      <c r="S53" s="953"/>
      <c r="T53" s="953"/>
      <c r="U53" s="954"/>
      <c r="V53" t="s">
        <v>194</v>
      </c>
      <c r="W53" s="955" t="s">
        <v>815</v>
      </c>
      <c r="X53" s="955"/>
      <c r="Y53" t="s">
        <v>194</v>
      </c>
      <c r="Z53" s="955" t="s">
        <v>246</v>
      </c>
      <c r="AA53" s="955"/>
      <c r="AB53" t="s">
        <v>194</v>
      </c>
      <c r="AC53" s="955" t="s">
        <v>245</v>
      </c>
      <c r="AD53" s="956"/>
      <c r="AE53" s="957"/>
      <c r="AF53" s="958"/>
      <c r="AG53" s="958"/>
      <c r="AH53" s="958"/>
      <c r="AI53" s="959"/>
      <c r="AJ53" s="960"/>
      <c r="AK53" s="961"/>
      <c r="AL53" s="961"/>
      <c r="AM53" s="961"/>
      <c r="AN53" s="962"/>
    </row>
    <row r="54" spans="2:40" ht="14.25" customHeight="1">
      <c r="B54" s="988"/>
      <c r="C54" s="974"/>
      <c r="E54" s="1002" t="s">
        <v>252</v>
      </c>
      <c r="F54" s="1003"/>
      <c r="G54" s="1003"/>
      <c r="H54" s="1003"/>
      <c r="I54" s="1003"/>
      <c r="J54" s="1003"/>
      <c r="K54" s="1003"/>
      <c r="L54" s="1003"/>
      <c r="M54" s="1003"/>
      <c r="N54" s="1004"/>
      <c r="O54" s="951"/>
      <c r="P54" s="952"/>
      <c r="Q54" s="951"/>
      <c r="R54" s="953"/>
      <c r="S54" s="953"/>
      <c r="T54" s="953"/>
      <c r="U54" s="954"/>
      <c r="V54" t="s">
        <v>194</v>
      </c>
      <c r="W54" s="955" t="s">
        <v>815</v>
      </c>
      <c r="X54" s="955"/>
      <c r="Y54" t="s">
        <v>194</v>
      </c>
      <c r="Z54" s="955" t="s">
        <v>246</v>
      </c>
      <c r="AA54" s="955"/>
      <c r="AB54" t="s">
        <v>194</v>
      </c>
      <c r="AC54" s="955" t="s">
        <v>245</v>
      </c>
      <c r="AD54" s="956"/>
      <c r="AE54" s="957"/>
      <c r="AF54" s="958"/>
      <c r="AG54" s="958"/>
      <c r="AH54" s="958"/>
      <c r="AI54" s="959"/>
      <c r="AJ54" s="960"/>
      <c r="AK54" s="961"/>
      <c r="AL54" s="961"/>
      <c r="AM54" s="961"/>
      <c r="AN54" s="962"/>
    </row>
    <row r="55" spans="2:40" ht="14.25" customHeight="1">
      <c r="B55" s="988"/>
      <c r="C55" s="974"/>
      <c r="E55" s="1002" t="s">
        <v>253</v>
      </c>
      <c r="F55" s="1003"/>
      <c r="G55" s="1003"/>
      <c r="H55" s="1003"/>
      <c r="I55" s="1003"/>
      <c r="J55" s="1003"/>
      <c r="K55" s="1003"/>
      <c r="L55" s="1003"/>
      <c r="M55" s="1003"/>
      <c r="N55" s="1004"/>
      <c r="O55" s="951"/>
      <c r="P55" s="952"/>
      <c r="Q55" s="951"/>
      <c r="R55" s="953"/>
      <c r="S55" s="953"/>
      <c r="T55" s="953"/>
      <c r="U55" s="954"/>
      <c r="V55" t="s">
        <v>194</v>
      </c>
      <c r="W55" s="955" t="s">
        <v>815</v>
      </c>
      <c r="X55" s="955"/>
      <c r="Y55" t="s">
        <v>194</v>
      </c>
      <c r="Z55" s="955" t="s">
        <v>246</v>
      </c>
      <c r="AA55" s="955"/>
      <c r="AB55" t="s">
        <v>194</v>
      </c>
      <c r="AC55" s="955" t="s">
        <v>245</v>
      </c>
      <c r="AD55" s="956"/>
      <c r="AE55" s="957"/>
      <c r="AF55" s="958"/>
      <c r="AG55" s="958"/>
      <c r="AH55" s="958"/>
      <c r="AI55" s="959"/>
      <c r="AJ55" s="960"/>
      <c r="AK55" s="961"/>
      <c r="AL55" s="961"/>
      <c r="AM55" s="961"/>
      <c r="AN55" s="962"/>
    </row>
    <row r="56" spans="2:40" ht="14.25" customHeight="1">
      <c r="B56" s="988"/>
      <c r="C56" s="974"/>
      <c r="E56" s="1002" t="s">
        <v>254</v>
      </c>
      <c r="F56" s="1003"/>
      <c r="G56" s="1003"/>
      <c r="H56" s="1003"/>
      <c r="I56" s="1003"/>
      <c r="J56" s="1003"/>
      <c r="K56" s="1003"/>
      <c r="L56" s="1003"/>
      <c r="M56" s="1003"/>
      <c r="N56" s="1004"/>
      <c r="O56" s="951"/>
      <c r="P56" s="952"/>
      <c r="Q56" s="951"/>
      <c r="R56" s="953"/>
      <c r="S56" s="953"/>
      <c r="T56" s="953"/>
      <c r="U56" s="954"/>
      <c r="V56" t="s">
        <v>194</v>
      </c>
      <c r="W56" s="955" t="s">
        <v>815</v>
      </c>
      <c r="X56" s="955"/>
      <c r="Y56" t="s">
        <v>194</v>
      </c>
      <c r="Z56" s="955" t="s">
        <v>246</v>
      </c>
      <c r="AA56" s="955"/>
      <c r="AB56" t="s">
        <v>194</v>
      </c>
      <c r="AC56" s="955" t="s">
        <v>245</v>
      </c>
      <c r="AD56" s="956"/>
      <c r="AE56" s="957"/>
      <c r="AF56" s="958"/>
      <c r="AG56" s="958"/>
      <c r="AH56" s="958"/>
      <c r="AI56" s="959"/>
      <c r="AJ56" s="960"/>
      <c r="AK56" s="961"/>
      <c r="AL56" s="961"/>
      <c r="AM56" s="961"/>
      <c r="AN56" s="962"/>
    </row>
    <row r="57" spans="2:40" ht="14.25" customHeight="1">
      <c r="B57" s="988"/>
      <c r="C57" s="974"/>
      <c r="E57" s="1002" t="s">
        <v>79</v>
      </c>
      <c r="F57" s="1003"/>
      <c r="G57" s="1003"/>
      <c r="H57" s="1003"/>
      <c r="I57" s="1003"/>
      <c r="J57" s="1003"/>
      <c r="K57" s="1003"/>
      <c r="L57" s="1003"/>
      <c r="M57" s="1003"/>
      <c r="N57" s="1004"/>
      <c r="O57" s="951"/>
      <c r="P57" s="952"/>
      <c r="Q57" s="951"/>
      <c r="R57" s="953"/>
      <c r="S57" s="953"/>
      <c r="T57" s="953"/>
      <c r="U57" s="954"/>
      <c r="V57" t="s">
        <v>194</v>
      </c>
      <c r="W57" s="955" t="s">
        <v>815</v>
      </c>
      <c r="X57" s="955"/>
      <c r="Y57" t="s">
        <v>194</v>
      </c>
      <c r="Z57" s="955" t="s">
        <v>246</v>
      </c>
      <c r="AA57" s="955"/>
      <c r="AB57" t="s">
        <v>194</v>
      </c>
      <c r="AC57" s="955" t="s">
        <v>245</v>
      </c>
      <c r="AD57" s="956"/>
      <c r="AE57" s="957"/>
      <c r="AF57" s="958"/>
      <c r="AG57" s="958"/>
      <c r="AH57" s="958"/>
      <c r="AI57" s="959"/>
      <c r="AJ57" s="960"/>
      <c r="AK57" s="961"/>
      <c r="AL57" s="961"/>
      <c r="AM57" s="961"/>
      <c r="AN57" s="962"/>
    </row>
    <row r="58" spans="2:40" ht="14.25" customHeight="1">
      <c r="B58" s="988"/>
      <c r="C58" s="974"/>
      <c r="E58" s="1002" t="s">
        <v>255</v>
      </c>
      <c r="F58" s="1003"/>
      <c r="G58" s="1003"/>
      <c r="H58" s="1003"/>
      <c r="I58" s="1003"/>
      <c r="J58" s="1003"/>
      <c r="K58" s="1003"/>
      <c r="L58" s="1003"/>
      <c r="M58" s="1003"/>
      <c r="N58" s="1004"/>
      <c r="O58" s="951"/>
      <c r="P58" s="952"/>
      <c r="Q58" s="951"/>
      <c r="R58" s="953"/>
      <c r="S58" s="953"/>
      <c r="T58" s="953"/>
      <c r="U58" s="954"/>
      <c r="V58" t="s">
        <v>194</v>
      </c>
      <c r="W58" s="955" t="s">
        <v>815</v>
      </c>
      <c r="X58" s="955"/>
      <c r="Y58" t="s">
        <v>194</v>
      </c>
      <c r="Z58" s="955" t="s">
        <v>246</v>
      </c>
      <c r="AA58" s="955"/>
      <c r="AB58" t="s">
        <v>194</v>
      </c>
      <c r="AC58" s="955" t="s">
        <v>245</v>
      </c>
      <c r="AD58" s="956"/>
      <c r="AE58" s="957"/>
      <c r="AF58" s="958"/>
      <c r="AG58" s="958"/>
      <c r="AH58" s="958"/>
      <c r="AI58" s="959"/>
      <c r="AJ58" s="960"/>
      <c r="AK58" s="961"/>
      <c r="AL58" s="961"/>
      <c r="AM58" s="961"/>
      <c r="AN58" s="962"/>
    </row>
    <row r="59" spans="2:40" ht="14.25" customHeight="1">
      <c r="B59" s="988"/>
      <c r="C59" s="974"/>
      <c r="E59" s="1002" t="s">
        <v>256</v>
      </c>
      <c r="F59" s="1003"/>
      <c r="G59" s="1003"/>
      <c r="H59" s="1003"/>
      <c r="I59" s="1003"/>
      <c r="J59" s="1003"/>
      <c r="K59" s="1003"/>
      <c r="L59" s="1003"/>
      <c r="M59" s="1003"/>
      <c r="N59" s="1004"/>
      <c r="O59" s="951"/>
      <c r="P59" s="952"/>
      <c r="Q59" s="951"/>
      <c r="R59" s="953"/>
      <c r="S59" s="953"/>
      <c r="T59" s="953"/>
      <c r="U59" s="954"/>
      <c r="V59" t="s">
        <v>194</v>
      </c>
      <c r="W59" s="955" t="s">
        <v>815</v>
      </c>
      <c r="X59" s="955"/>
      <c r="Y59" t="s">
        <v>194</v>
      </c>
      <c r="Z59" s="955" t="s">
        <v>246</v>
      </c>
      <c r="AA59" s="955"/>
      <c r="AB59" t="s">
        <v>194</v>
      </c>
      <c r="AC59" s="955" t="s">
        <v>245</v>
      </c>
      <c r="AD59" s="956"/>
      <c r="AE59" s="957"/>
      <c r="AF59" s="958"/>
      <c r="AG59" s="958"/>
      <c r="AH59" s="958"/>
      <c r="AI59" s="959"/>
      <c r="AJ59" s="960"/>
      <c r="AK59" s="961"/>
      <c r="AL59" s="961"/>
      <c r="AM59" s="961"/>
      <c r="AN59" s="962"/>
    </row>
    <row r="60" spans="2:40" ht="14.25" customHeight="1">
      <c r="B60" s="988"/>
      <c r="C60" s="975"/>
      <c r="E60" s="1002" t="s">
        <v>80</v>
      </c>
      <c r="F60" s="1003"/>
      <c r="G60" s="1003"/>
      <c r="H60" s="1003"/>
      <c r="I60" s="1003"/>
      <c r="J60" s="1003"/>
      <c r="K60" s="1003"/>
      <c r="L60" s="1003"/>
      <c r="M60" s="1003"/>
      <c r="N60" s="1004"/>
      <c r="O60" s="951"/>
      <c r="P60" s="952"/>
      <c r="Q60" s="951"/>
      <c r="R60" s="953"/>
      <c r="S60" s="953"/>
      <c r="T60" s="953"/>
      <c r="U60" s="954"/>
      <c r="V60" t="s">
        <v>194</v>
      </c>
      <c r="W60" s="955" t="s">
        <v>815</v>
      </c>
      <c r="X60" s="955"/>
      <c r="Y60" t="s">
        <v>194</v>
      </c>
      <c r="Z60" s="955" t="s">
        <v>246</v>
      </c>
      <c r="AA60" s="955"/>
      <c r="AB60" t="s">
        <v>194</v>
      </c>
      <c r="AC60" s="955" t="s">
        <v>245</v>
      </c>
      <c r="AD60" s="956"/>
      <c r="AE60" s="957"/>
      <c r="AF60" s="958"/>
      <c r="AG60" s="958"/>
      <c r="AH60" s="958"/>
      <c r="AI60" s="959"/>
      <c r="AJ60" s="960"/>
      <c r="AK60" s="961"/>
      <c r="AL60" s="961"/>
      <c r="AM60" s="961"/>
      <c r="AN60" s="962"/>
    </row>
    <row r="61" spans="2:40" ht="14.25" customHeight="1">
      <c r="B61" s="988"/>
      <c r="C61" s="986" t="s">
        <v>817</v>
      </c>
      <c r="E61" s="949" t="s">
        <v>818</v>
      </c>
      <c r="F61" s="949"/>
      <c r="G61" s="949"/>
      <c r="H61" s="949"/>
      <c r="I61" s="949"/>
      <c r="J61" s="949"/>
      <c r="K61" s="949"/>
      <c r="L61" s="949"/>
      <c r="M61" s="949"/>
      <c r="N61" s="950"/>
      <c r="O61" s="951"/>
      <c r="P61" s="952"/>
      <c r="Q61" s="951"/>
      <c r="R61" s="953"/>
      <c r="S61" s="953"/>
      <c r="T61" s="953"/>
      <c r="U61" s="954"/>
      <c r="V61" t="s">
        <v>194</v>
      </c>
      <c r="W61" s="955" t="s">
        <v>815</v>
      </c>
      <c r="X61" s="955"/>
      <c r="Y61" t="s">
        <v>194</v>
      </c>
      <c r="Z61" s="955" t="s">
        <v>246</v>
      </c>
      <c r="AA61" s="955"/>
      <c r="AB61" t="s">
        <v>194</v>
      </c>
      <c r="AC61" s="955" t="s">
        <v>245</v>
      </c>
      <c r="AD61" s="956"/>
      <c r="AE61" s="957"/>
      <c r="AF61" s="958"/>
      <c r="AG61" s="958"/>
      <c r="AH61" s="958"/>
      <c r="AI61" s="959"/>
      <c r="AJ61" s="960"/>
      <c r="AK61" s="961"/>
      <c r="AL61" s="961"/>
      <c r="AM61" s="961"/>
      <c r="AN61" s="962"/>
    </row>
    <row r="62" spans="2:40" ht="14.25" customHeight="1">
      <c r="B62" s="988"/>
      <c r="C62" s="986"/>
      <c r="E62" s="949" t="s">
        <v>278</v>
      </c>
      <c r="F62" s="949"/>
      <c r="G62" s="949"/>
      <c r="H62" s="949"/>
      <c r="I62" s="949"/>
      <c r="J62" s="949"/>
      <c r="K62" s="949"/>
      <c r="L62" s="949"/>
      <c r="M62" s="949"/>
      <c r="N62" s="950"/>
      <c r="O62" s="951"/>
      <c r="P62" s="952"/>
      <c r="Q62" s="951"/>
      <c r="R62" s="953"/>
      <c r="S62" s="953"/>
      <c r="T62" s="953"/>
      <c r="U62" s="954"/>
      <c r="V62" t="s">
        <v>194</v>
      </c>
      <c r="W62" s="955" t="s">
        <v>815</v>
      </c>
      <c r="X62" s="955"/>
      <c r="Y62" t="s">
        <v>194</v>
      </c>
      <c r="Z62" s="955" t="s">
        <v>246</v>
      </c>
      <c r="AA62" s="955"/>
      <c r="AB62" t="s">
        <v>194</v>
      </c>
      <c r="AC62" s="955" t="s">
        <v>245</v>
      </c>
      <c r="AD62" s="956"/>
      <c r="AE62" s="957"/>
      <c r="AF62" s="958"/>
      <c r="AG62" s="958"/>
      <c r="AH62" s="958"/>
      <c r="AI62" s="959"/>
      <c r="AJ62" s="960"/>
      <c r="AK62" s="961"/>
      <c r="AL62" s="961"/>
      <c r="AM62" s="961"/>
      <c r="AN62" s="962"/>
    </row>
    <row r="63" spans="2:40" ht="14.25" customHeight="1">
      <c r="B63" s="989"/>
      <c r="C63" s="986"/>
      <c r="E63" s="949" t="s">
        <v>258</v>
      </c>
      <c r="F63" s="949"/>
      <c r="G63" s="949"/>
      <c r="H63" s="949"/>
      <c r="I63" s="949"/>
      <c r="J63" s="949"/>
      <c r="K63" s="949"/>
      <c r="L63" s="949"/>
      <c r="M63" s="949"/>
      <c r="N63" s="950"/>
      <c r="O63" s="951"/>
      <c r="P63" s="952"/>
      <c r="Q63" s="951"/>
      <c r="R63" s="953"/>
      <c r="S63" s="953"/>
      <c r="T63" s="953"/>
      <c r="U63" s="954"/>
      <c r="V63" t="s">
        <v>194</v>
      </c>
      <c r="W63" s="955" t="s">
        <v>815</v>
      </c>
      <c r="X63" s="955"/>
      <c r="Y63" t="s">
        <v>194</v>
      </c>
      <c r="Z63" s="955" t="s">
        <v>246</v>
      </c>
      <c r="AA63" s="955"/>
      <c r="AB63" t="s">
        <v>194</v>
      </c>
      <c r="AC63" s="955" t="s">
        <v>245</v>
      </c>
      <c r="AD63" s="956"/>
      <c r="AE63" s="957"/>
      <c r="AF63" s="958"/>
      <c r="AG63" s="958"/>
      <c r="AH63" s="958"/>
      <c r="AI63" s="959"/>
      <c r="AJ63" s="960"/>
      <c r="AK63" s="961"/>
      <c r="AL63" s="961"/>
      <c r="AM63" s="961"/>
      <c r="AN63" s="962"/>
    </row>
    <row r="64" spans="2:40" ht="14.25" customHeight="1">
      <c r="B64" s="967" t="s">
        <v>21</v>
      </c>
      <c r="C64" s="949"/>
      <c r="D64" s="949"/>
      <c r="E64" s="949"/>
      <c r="F64" s="949"/>
      <c r="G64" s="949"/>
      <c r="H64" s="949"/>
      <c r="I64" s="949"/>
      <c r="J64" s="949"/>
      <c r="K64" s="949"/>
      <c r="L64" s="968"/>
      <c r="W64" s="969"/>
      <c r="X64" s="969"/>
      <c r="Y64" s="969"/>
      <c r="Z64" s="969"/>
      <c r="AA64" s="969"/>
      <c r="AB64" s="969"/>
      <c r="AC64" s="969"/>
      <c r="AD64" s="969"/>
      <c r="AE64" s="969"/>
      <c r="AF64" s="969"/>
      <c r="AG64" s="969"/>
      <c r="AH64" s="969"/>
      <c r="AI64" s="969"/>
      <c r="AJ64" s="969"/>
      <c r="AK64" s="969"/>
      <c r="AL64" s="969"/>
      <c r="AM64" s="969"/>
      <c r="AN64" s="969"/>
    </row>
    <row r="65" spans="2:40" ht="14.25" customHeight="1">
      <c r="B65" s="970" t="s">
        <v>40</v>
      </c>
      <c r="C65" s="971"/>
      <c r="D65" s="971"/>
      <c r="E65" s="971"/>
      <c r="F65" s="971"/>
      <c r="G65" s="971"/>
      <c r="H65" s="971"/>
      <c r="I65" s="971"/>
      <c r="J65" s="971"/>
      <c r="K65" s="971"/>
      <c r="L65" s="971"/>
      <c r="M65" s="971"/>
      <c r="N65" s="971"/>
      <c r="O65" s="972"/>
      <c r="W65" s="969"/>
      <c r="X65" s="969"/>
      <c r="Y65" s="969"/>
      <c r="Z65" s="969"/>
      <c r="AA65" s="969"/>
      <c r="AB65" s="969"/>
      <c r="AC65" s="969"/>
      <c r="AD65" s="969"/>
      <c r="AE65" s="969"/>
      <c r="AF65" s="969"/>
      <c r="AG65" s="969"/>
      <c r="AH65" s="969"/>
      <c r="AI65" s="969"/>
      <c r="AJ65" s="969"/>
      <c r="AK65" s="969"/>
      <c r="AL65" s="969"/>
      <c r="AM65" s="969"/>
      <c r="AN65" s="969"/>
    </row>
    <row r="66" spans="2:40" ht="14.25" customHeight="1">
      <c r="B66" s="973" t="s">
        <v>22</v>
      </c>
      <c r="C66" s="976" t="s">
        <v>92</v>
      </c>
      <c r="D66" s="953"/>
      <c r="E66" s="953"/>
      <c r="F66" s="953"/>
      <c r="G66" s="953"/>
      <c r="H66" s="953"/>
      <c r="I66" s="953"/>
      <c r="J66" s="953"/>
      <c r="K66" s="953"/>
      <c r="L66" s="953"/>
      <c r="M66" s="953"/>
      <c r="N66" s="953"/>
      <c r="O66" s="953"/>
      <c r="P66" s="953"/>
      <c r="Q66" s="953"/>
      <c r="R66" s="953"/>
      <c r="S66" s="953"/>
      <c r="T66" s="953"/>
      <c r="U66" s="954"/>
      <c r="V66" s="976" t="s">
        <v>33</v>
      </c>
      <c r="W66" s="953"/>
      <c r="X66" s="953"/>
      <c r="Y66" s="953"/>
      <c r="Z66" s="953"/>
      <c r="AA66" s="953"/>
      <c r="AB66" s="953"/>
      <c r="AC66" s="953"/>
      <c r="AD66" s="953"/>
      <c r="AE66" s="953"/>
      <c r="AF66" s="953"/>
      <c r="AG66" s="953"/>
      <c r="AH66" s="953"/>
      <c r="AI66" s="953"/>
      <c r="AJ66" s="953"/>
      <c r="AK66" s="953"/>
      <c r="AL66" s="953"/>
      <c r="AM66" s="953"/>
      <c r="AN66" s="954"/>
    </row>
    <row r="67" spans="2:40">
      <c r="B67" s="974"/>
      <c r="C67" s="977"/>
      <c r="D67" s="978"/>
      <c r="E67" s="978"/>
      <c r="F67" s="978"/>
      <c r="G67" s="978"/>
      <c r="H67" s="978"/>
      <c r="I67" s="978"/>
      <c r="J67" s="978"/>
      <c r="K67" s="978"/>
      <c r="L67" s="978"/>
      <c r="M67" s="978"/>
      <c r="N67" s="978"/>
      <c r="O67" s="978"/>
      <c r="P67" s="978"/>
      <c r="Q67" s="978"/>
      <c r="R67" s="978"/>
      <c r="S67" s="978"/>
      <c r="T67" s="978"/>
      <c r="U67" s="979"/>
      <c r="V67" s="977"/>
      <c r="W67" s="978"/>
      <c r="X67" s="978"/>
      <c r="Y67" s="978"/>
      <c r="Z67" s="978"/>
      <c r="AA67" s="978"/>
      <c r="AB67" s="978"/>
      <c r="AC67" s="978"/>
      <c r="AD67" s="978"/>
      <c r="AE67" s="978"/>
      <c r="AF67" s="978"/>
      <c r="AG67" s="978"/>
      <c r="AH67" s="978"/>
      <c r="AI67" s="978"/>
      <c r="AJ67" s="978"/>
      <c r="AK67" s="978"/>
      <c r="AL67" s="978"/>
      <c r="AM67" s="978"/>
      <c r="AN67" s="979"/>
    </row>
    <row r="68" spans="2:40">
      <c r="B68" s="974"/>
      <c r="C68" s="980"/>
      <c r="D68" s="981"/>
      <c r="E68" s="981"/>
      <c r="F68" s="981"/>
      <c r="G68" s="981"/>
      <c r="H68" s="981"/>
      <c r="I68" s="981"/>
      <c r="J68" s="981"/>
      <c r="K68" s="981"/>
      <c r="L68" s="981"/>
      <c r="M68" s="981"/>
      <c r="N68" s="981"/>
      <c r="O68" s="981"/>
      <c r="P68" s="981"/>
      <c r="Q68" s="981"/>
      <c r="R68" s="981"/>
      <c r="S68" s="981"/>
      <c r="T68" s="981"/>
      <c r="U68" s="982"/>
      <c r="V68" s="980"/>
      <c r="W68" s="981"/>
      <c r="X68" s="981"/>
      <c r="Y68" s="981"/>
      <c r="Z68" s="981"/>
      <c r="AA68" s="981"/>
      <c r="AB68" s="981"/>
      <c r="AC68" s="981"/>
      <c r="AD68" s="981"/>
      <c r="AE68" s="981"/>
      <c r="AF68" s="981"/>
      <c r="AG68" s="981"/>
      <c r="AH68" s="981"/>
      <c r="AI68" s="981"/>
      <c r="AJ68" s="981"/>
      <c r="AK68" s="981"/>
      <c r="AL68" s="981"/>
      <c r="AM68" s="981"/>
      <c r="AN68" s="982"/>
    </row>
    <row r="69" spans="2:40">
      <c r="B69" s="974"/>
      <c r="C69" s="980"/>
      <c r="D69" s="981"/>
      <c r="E69" s="981"/>
      <c r="F69" s="981"/>
      <c r="G69" s="981"/>
      <c r="H69" s="981"/>
      <c r="I69" s="981"/>
      <c r="J69" s="981"/>
      <c r="K69" s="981"/>
      <c r="L69" s="981"/>
      <c r="M69" s="981"/>
      <c r="N69" s="981"/>
      <c r="O69" s="981"/>
      <c r="P69" s="981"/>
      <c r="Q69" s="981"/>
      <c r="R69" s="981"/>
      <c r="S69" s="981"/>
      <c r="T69" s="981"/>
      <c r="U69" s="982"/>
      <c r="V69" s="980"/>
      <c r="W69" s="981"/>
      <c r="X69" s="981"/>
      <c r="Y69" s="981"/>
      <c r="Z69" s="981"/>
      <c r="AA69" s="981"/>
      <c r="AB69" s="981"/>
      <c r="AC69" s="981"/>
      <c r="AD69" s="981"/>
      <c r="AE69" s="981"/>
      <c r="AF69" s="981"/>
      <c r="AG69" s="981"/>
      <c r="AH69" s="981"/>
      <c r="AI69" s="981"/>
      <c r="AJ69" s="981"/>
      <c r="AK69" s="981"/>
      <c r="AL69" s="981"/>
      <c r="AM69" s="981"/>
      <c r="AN69" s="982"/>
    </row>
    <row r="70" spans="2:40">
      <c r="B70" s="975"/>
      <c r="C70" s="983"/>
      <c r="D70" s="984"/>
      <c r="E70" s="984"/>
      <c r="F70" s="984"/>
      <c r="G70" s="984"/>
      <c r="H70" s="984"/>
      <c r="I70" s="984"/>
      <c r="J70" s="984"/>
      <c r="K70" s="984"/>
      <c r="L70" s="984"/>
      <c r="M70" s="984"/>
      <c r="N70" s="984"/>
      <c r="O70" s="984"/>
      <c r="P70" s="984"/>
      <c r="Q70" s="984"/>
      <c r="R70" s="984"/>
      <c r="S70" s="984"/>
      <c r="T70" s="984"/>
      <c r="U70" s="985"/>
      <c r="V70" s="983"/>
      <c r="W70" s="984"/>
      <c r="X70" s="984"/>
      <c r="Y70" s="984"/>
      <c r="Z70" s="984"/>
      <c r="AA70" s="984"/>
      <c r="AB70" s="984"/>
      <c r="AC70" s="984"/>
      <c r="AD70" s="984"/>
      <c r="AE70" s="984"/>
      <c r="AF70" s="984"/>
      <c r="AG70" s="984"/>
      <c r="AH70" s="984"/>
      <c r="AI70" s="984"/>
      <c r="AJ70" s="984"/>
      <c r="AK70" s="984"/>
      <c r="AL70" s="984"/>
      <c r="AM70" s="984"/>
      <c r="AN70" s="985"/>
    </row>
    <row r="71" spans="2:40" ht="14.25" customHeight="1">
      <c r="B71" s="963" t="s">
        <v>23</v>
      </c>
      <c r="C71" s="964"/>
      <c r="D71" s="964"/>
      <c r="E71" s="964"/>
      <c r="F71" s="965"/>
      <c r="G71" s="966" t="s">
        <v>24</v>
      </c>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row>
    <row r="73" spans="2:40">
      <c r="B73" t="s">
        <v>819</v>
      </c>
    </row>
    <row r="74" spans="2:40">
      <c r="B74" t="s">
        <v>820</v>
      </c>
    </row>
    <row r="75" spans="2:40">
      <c r="B75" t="s">
        <v>821</v>
      </c>
    </row>
    <row r="76" spans="2:40">
      <c r="B76" t="s">
        <v>123</v>
      </c>
    </row>
    <row r="77" spans="2:40">
      <c r="B77" t="s">
        <v>59</v>
      </c>
    </row>
    <row r="78" spans="2:40">
      <c r="B78" t="s">
        <v>822</v>
      </c>
    </row>
    <row r="79" spans="2:40">
      <c r="B79" t="s">
        <v>823</v>
      </c>
    </row>
    <row r="80" spans="2:40">
      <c r="D80" t="s">
        <v>824</v>
      </c>
    </row>
    <row r="81" spans="2:2">
      <c r="B81" t="s">
        <v>825</v>
      </c>
    </row>
    <row r="82" spans="2:2">
      <c r="B82" t="s">
        <v>826</v>
      </c>
    </row>
    <row r="83" spans="2:2">
      <c r="B83" t="s">
        <v>117</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D784B339-9794-4BC7-A82F-6C715D87B7B6}">
      <formula1>"□,■"</formula1>
    </dataValidation>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650AFA9B-926B-4338-A33D-18657F107635}">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5EA2-65D4-47F4-9315-8BDDA30C9DA1}">
  <sheetPr>
    <tabColor rgb="FFFFFF00"/>
    <pageSetUpPr fitToPage="1"/>
  </sheetPr>
  <dimension ref="A2:AF47"/>
  <sheetViews>
    <sheetView view="pageBreakPreview" zoomScale="70" zoomScaleNormal="70" zoomScaleSheetLayoutView="70" workbookViewId="0"/>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256" width="9" style="1"/>
    <col min="257" max="258" width="4.21875" style="1" customWidth="1"/>
    <col min="259" max="259" width="25" style="1" customWidth="1"/>
    <col min="260" max="260" width="4.88671875" style="1" customWidth="1"/>
    <col min="261" max="261" width="41.6640625" style="1" customWidth="1"/>
    <col min="262" max="262" width="4.88671875" style="1" customWidth="1"/>
    <col min="263" max="263" width="19.6640625" style="1" customWidth="1"/>
    <col min="264" max="264" width="33.88671875" style="1" customWidth="1"/>
    <col min="265" max="280" width="5.33203125" style="1" customWidth="1"/>
    <col min="281" max="288" width="4.88671875" style="1" customWidth="1"/>
    <col min="289" max="512" width="9" style="1"/>
    <col min="513" max="514" width="4.21875" style="1" customWidth="1"/>
    <col min="515" max="515" width="25" style="1" customWidth="1"/>
    <col min="516" max="516" width="4.88671875" style="1" customWidth="1"/>
    <col min="517" max="517" width="41.6640625" style="1" customWidth="1"/>
    <col min="518" max="518" width="4.88671875" style="1" customWidth="1"/>
    <col min="519" max="519" width="19.6640625" style="1" customWidth="1"/>
    <col min="520" max="520" width="33.88671875" style="1" customWidth="1"/>
    <col min="521" max="536" width="5.33203125" style="1" customWidth="1"/>
    <col min="537" max="544" width="4.88671875" style="1" customWidth="1"/>
    <col min="545" max="768" width="9" style="1"/>
    <col min="769" max="770" width="4.21875" style="1" customWidth="1"/>
    <col min="771" max="771" width="25" style="1" customWidth="1"/>
    <col min="772" max="772" width="4.88671875" style="1" customWidth="1"/>
    <col min="773" max="773" width="41.6640625" style="1" customWidth="1"/>
    <col min="774" max="774" width="4.88671875" style="1" customWidth="1"/>
    <col min="775" max="775" width="19.6640625" style="1" customWidth="1"/>
    <col min="776" max="776" width="33.88671875" style="1" customWidth="1"/>
    <col min="777" max="792" width="5.33203125" style="1" customWidth="1"/>
    <col min="793" max="800" width="4.88671875" style="1" customWidth="1"/>
    <col min="801" max="1024" width="9" style="1"/>
    <col min="1025" max="1026" width="4.21875" style="1" customWidth="1"/>
    <col min="1027" max="1027" width="25" style="1" customWidth="1"/>
    <col min="1028" max="1028" width="4.88671875" style="1" customWidth="1"/>
    <col min="1029" max="1029" width="41.6640625" style="1" customWidth="1"/>
    <col min="1030" max="1030" width="4.88671875" style="1" customWidth="1"/>
    <col min="1031" max="1031" width="19.6640625" style="1" customWidth="1"/>
    <col min="1032" max="1032" width="33.88671875" style="1" customWidth="1"/>
    <col min="1033" max="1048" width="5.33203125" style="1" customWidth="1"/>
    <col min="1049" max="1056" width="4.88671875" style="1" customWidth="1"/>
    <col min="1057" max="1280" width="9" style="1"/>
    <col min="1281" max="1282" width="4.21875" style="1" customWidth="1"/>
    <col min="1283" max="1283" width="25" style="1" customWidth="1"/>
    <col min="1284" max="1284" width="4.88671875" style="1" customWidth="1"/>
    <col min="1285" max="1285" width="41.6640625" style="1" customWidth="1"/>
    <col min="1286" max="1286" width="4.88671875" style="1" customWidth="1"/>
    <col min="1287" max="1287" width="19.6640625" style="1" customWidth="1"/>
    <col min="1288" max="1288" width="33.88671875" style="1" customWidth="1"/>
    <col min="1289" max="1304" width="5.33203125" style="1" customWidth="1"/>
    <col min="1305" max="1312" width="4.88671875" style="1" customWidth="1"/>
    <col min="1313" max="1536" width="9" style="1"/>
    <col min="1537" max="1538" width="4.21875" style="1" customWidth="1"/>
    <col min="1539" max="1539" width="25" style="1" customWidth="1"/>
    <col min="1540" max="1540" width="4.88671875" style="1" customWidth="1"/>
    <col min="1541" max="1541" width="41.6640625" style="1" customWidth="1"/>
    <col min="1542" max="1542" width="4.88671875" style="1" customWidth="1"/>
    <col min="1543" max="1543" width="19.6640625" style="1" customWidth="1"/>
    <col min="1544" max="1544" width="33.88671875" style="1" customWidth="1"/>
    <col min="1545" max="1560" width="5.33203125" style="1" customWidth="1"/>
    <col min="1561" max="1568" width="4.88671875" style="1" customWidth="1"/>
    <col min="1569" max="1792" width="9" style="1"/>
    <col min="1793" max="1794" width="4.21875" style="1" customWidth="1"/>
    <col min="1795" max="1795" width="25" style="1" customWidth="1"/>
    <col min="1796" max="1796" width="4.88671875" style="1" customWidth="1"/>
    <col min="1797" max="1797" width="41.6640625" style="1" customWidth="1"/>
    <col min="1798" max="1798" width="4.88671875" style="1" customWidth="1"/>
    <col min="1799" max="1799" width="19.6640625" style="1" customWidth="1"/>
    <col min="1800" max="1800" width="33.88671875" style="1" customWidth="1"/>
    <col min="1801" max="1816" width="5.33203125" style="1" customWidth="1"/>
    <col min="1817" max="1824" width="4.88671875" style="1" customWidth="1"/>
    <col min="1825" max="2048" width="9" style="1"/>
    <col min="2049" max="2050" width="4.21875" style="1" customWidth="1"/>
    <col min="2051" max="2051" width="25" style="1" customWidth="1"/>
    <col min="2052" max="2052" width="4.88671875" style="1" customWidth="1"/>
    <col min="2053" max="2053" width="41.6640625" style="1" customWidth="1"/>
    <col min="2054" max="2054" width="4.88671875" style="1" customWidth="1"/>
    <col min="2055" max="2055" width="19.6640625" style="1" customWidth="1"/>
    <col min="2056" max="2056" width="33.88671875" style="1" customWidth="1"/>
    <col min="2057" max="2072" width="5.33203125" style="1" customWidth="1"/>
    <col min="2073" max="2080" width="4.88671875" style="1" customWidth="1"/>
    <col min="2081" max="2304" width="9" style="1"/>
    <col min="2305" max="2306" width="4.21875" style="1" customWidth="1"/>
    <col min="2307" max="2307" width="25" style="1" customWidth="1"/>
    <col min="2308" max="2308" width="4.88671875" style="1" customWidth="1"/>
    <col min="2309" max="2309" width="41.6640625" style="1" customWidth="1"/>
    <col min="2310" max="2310" width="4.88671875" style="1" customWidth="1"/>
    <col min="2311" max="2311" width="19.6640625" style="1" customWidth="1"/>
    <col min="2312" max="2312" width="33.88671875" style="1" customWidth="1"/>
    <col min="2313" max="2328" width="5.33203125" style="1" customWidth="1"/>
    <col min="2329" max="2336" width="4.88671875" style="1" customWidth="1"/>
    <col min="2337" max="2560" width="9" style="1"/>
    <col min="2561" max="2562" width="4.21875" style="1" customWidth="1"/>
    <col min="2563" max="2563" width="25" style="1" customWidth="1"/>
    <col min="2564" max="2564" width="4.88671875" style="1" customWidth="1"/>
    <col min="2565" max="2565" width="41.6640625" style="1" customWidth="1"/>
    <col min="2566" max="2566" width="4.88671875" style="1" customWidth="1"/>
    <col min="2567" max="2567" width="19.6640625" style="1" customWidth="1"/>
    <col min="2568" max="2568" width="33.88671875" style="1" customWidth="1"/>
    <col min="2569" max="2584" width="5.33203125" style="1" customWidth="1"/>
    <col min="2585" max="2592" width="4.88671875" style="1" customWidth="1"/>
    <col min="2593" max="2816" width="9" style="1"/>
    <col min="2817" max="2818" width="4.21875" style="1" customWidth="1"/>
    <col min="2819" max="2819" width="25" style="1" customWidth="1"/>
    <col min="2820" max="2820" width="4.88671875" style="1" customWidth="1"/>
    <col min="2821" max="2821" width="41.6640625" style="1" customWidth="1"/>
    <col min="2822" max="2822" width="4.88671875" style="1" customWidth="1"/>
    <col min="2823" max="2823" width="19.6640625" style="1" customWidth="1"/>
    <col min="2824" max="2824" width="33.88671875" style="1" customWidth="1"/>
    <col min="2825" max="2840" width="5.33203125" style="1" customWidth="1"/>
    <col min="2841" max="2848" width="4.88671875" style="1" customWidth="1"/>
    <col min="2849" max="3072" width="9" style="1"/>
    <col min="3073" max="3074" width="4.21875" style="1" customWidth="1"/>
    <col min="3075" max="3075" width="25" style="1" customWidth="1"/>
    <col min="3076" max="3076" width="4.88671875" style="1" customWidth="1"/>
    <col min="3077" max="3077" width="41.6640625" style="1" customWidth="1"/>
    <col min="3078" max="3078" width="4.88671875" style="1" customWidth="1"/>
    <col min="3079" max="3079" width="19.6640625" style="1" customWidth="1"/>
    <col min="3080" max="3080" width="33.88671875" style="1" customWidth="1"/>
    <col min="3081" max="3096" width="5.33203125" style="1" customWidth="1"/>
    <col min="3097" max="3104" width="4.88671875" style="1" customWidth="1"/>
    <col min="3105" max="3328" width="9" style="1"/>
    <col min="3329" max="3330" width="4.21875" style="1" customWidth="1"/>
    <col min="3331" max="3331" width="25" style="1" customWidth="1"/>
    <col min="3332" max="3332" width="4.88671875" style="1" customWidth="1"/>
    <col min="3333" max="3333" width="41.6640625" style="1" customWidth="1"/>
    <col min="3334" max="3334" width="4.88671875" style="1" customWidth="1"/>
    <col min="3335" max="3335" width="19.6640625" style="1" customWidth="1"/>
    <col min="3336" max="3336" width="33.88671875" style="1" customWidth="1"/>
    <col min="3337" max="3352" width="5.33203125" style="1" customWidth="1"/>
    <col min="3353" max="3360" width="4.88671875" style="1" customWidth="1"/>
    <col min="3361" max="3584" width="9" style="1"/>
    <col min="3585" max="3586" width="4.21875" style="1" customWidth="1"/>
    <col min="3587" max="3587" width="25" style="1" customWidth="1"/>
    <col min="3588" max="3588" width="4.88671875" style="1" customWidth="1"/>
    <col min="3589" max="3589" width="41.6640625" style="1" customWidth="1"/>
    <col min="3590" max="3590" width="4.88671875" style="1" customWidth="1"/>
    <col min="3591" max="3591" width="19.6640625" style="1" customWidth="1"/>
    <col min="3592" max="3592" width="33.88671875" style="1" customWidth="1"/>
    <col min="3593" max="3608" width="5.33203125" style="1" customWidth="1"/>
    <col min="3609" max="3616" width="4.88671875" style="1" customWidth="1"/>
    <col min="3617" max="3840" width="9" style="1"/>
    <col min="3841" max="3842" width="4.21875" style="1" customWidth="1"/>
    <col min="3843" max="3843" width="25" style="1" customWidth="1"/>
    <col min="3844" max="3844" width="4.88671875" style="1" customWidth="1"/>
    <col min="3845" max="3845" width="41.6640625" style="1" customWidth="1"/>
    <col min="3846" max="3846" width="4.88671875" style="1" customWidth="1"/>
    <col min="3847" max="3847" width="19.6640625" style="1" customWidth="1"/>
    <col min="3848" max="3848" width="33.88671875" style="1" customWidth="1"/>
    <col min="3849" max="3864" width="5.33203125" style="1" customWidth="1"/>
    <col min="3865" max="3872" width="4.88671875" style="1" customWidth="1"/>
    <col min="3873" max="4096" width="9" style="1"/>
    <col min="4097" max="4098" width="4.21875" style="1" customWidth="1"/>
    <col min="4099" max="4099" width="25" style="1" customWidth="1"/>
    <col min="4100" max="4100" width="4.88671875" style="1" customWidth="1"/>
    <col min="4101" max="4101" width="41.6640625" style="1" customWidth="1"/>
    <col min="4102" max="4102" width="4.88671875" style="1" customWidth="1"/>
    <col min="4103" max="4103" width="19.6640625" style="1" customWidth="1"/>
    <col min="4104" max="4104" width="33.88671875" style="1" customWidth="1"/>
    <col min="4105" max="4120" width="5.33203125" style="1" customWidth="1"/>
    <col min="4121" max="4128" width="4.88671875" style="1" customWidth="1"/>
    <col min="4129" max="4352" width="9" style="1"/>
    <col min="4353" max="4354" width="4.21875" style="1" customWidth="1"/>
    <col min="4355" max="4355" width="25" style="1" customWidth="1"/>
    <col min="4356" max="4356" width="4.88671875" style="1" customWidth="1"/>
    <col min="4357" max="4357" width="41.6640625" style="1" customWidth="1"/>
    <col min="4358" max="4358" width="4.88671875" style="1" customWidth="1"/>
    <col min="4359" max="4359" width="19.6640625" style="1" customWidth="1"/>
    <col min="4360" max="4360" width="33.88671875" style="1" customWidth="1"/>
    <col min="4361" max="4376" width="5.33203125" style="1" customWidth="1"/>
    <col min="4377" max="4384" width="4.88671875" style="1" customWidth="1"/>
    <col min="4385" max="4608" width="9" style="1"/>
    <col min="4609" max="4610" width="4.21875" style="1" customWidth="1"/>
    <col min="4611" max="4611" width="25" style="1" customWidth="1"/>
    <col min="4612" max="4612" width="4.88671875" style="1" customWidth="1"/>
    <col min="4613" max="4613" width="41.6640625" style="1" customWidth="1"/>
    <col min="4614" max="4614" width="4.88671875" style="1" customWidth="1"/>
    <col min="4615" max="4615" width="19.6640625" style="1" customWidth="1"/>
    <col min="4616" max="4616" width="33.88671875" style="1" customWidth="1"/>
    <col min="4617" max="4632" width="5.33203125" style="1" customWidth="1"/>
    <col min="4633" max="4640" width="4.88671875" style="1" customWidth="1"/>
    <col min="4641" max="4864" width="9" style="1"/>
    <col min="4865" max="4866" width="4.21875" style="1" customWidth="1"/>
    <col min="4867" max="4867" width="25" style="1" customWidth="1"/>
    <col min="4868" max="4868" width="4.88671875" style="1" customWidth="1"/>
    <col min="4869" max="4869" width="41.6640625" style="1" customWidth="1"/>
    <col min="4870" max="4870" width="4.88671875" style="1" customWidth="1"/>
    <col min="4871" max="4871" width="19.6640625" style="1" customWidth="1"/>
    <col min="4872" max="4872" width="33.88671875" style="1" customWidth="1"/>
    <col min="4873" max="4888" width="5.33203125" style="1" customWidth="1"/>
    <col min="4889" max="4896" width="4.88671875" style="1" customWidth="1"/>
    <col min="4897" max="5120" width="9" style="1"/>
    <col min="5121" max="5122" width="4.21875" style="1" customWidth="1"/>
    <col min="5123" max="5123" width="25" style="1" customWidth="1"/>
    <col min="5124" max="5124" width="4.88671875" style="1" customWidth="1"/>
    <col min="5125" max="5125" width="41.6640625" style="1" customWidth="1"/>
    <col min="5126" max="5126" width="4.88671875" style="1" customWidth="1"/>
    <col min="5127" max="5127" width="19.6640625" style="1" customWidth="1"/>
    <col min="5128" max="5128" width="33.88671875" style="1" customWidth="1"/>
    <col min="5129" max="5144" width="5.33203125" style="1" customWidth="1"/>
    <col min="5145" max="5152" width="4.88671875" style="1" customWidth="1"/>
    <col min="5153" max="5376" width="9" style="1"/>
    <col min="5377" max="5378" width="4.21875" style="1" customWidth="1"/>
    <col min="5379" max="5379" width="25" style="1" customWidth="1"/>
    <col min="5380" max="5380" width="4.88671875" style="1" customWidth="1"/>
    <col min="5381" max="5381" width="41.6640625" style="1" customWidth="1"/>
    <col min="5382" max="5382" width="4.88671875" style="1" customWidth="1"/>
    <col min="5383" max="5383" width="19.6640625" style="1" customWidth="1"/>
    <col min="5384" max="5384" width="33.88671875" style="1" customWidth="1"/>
    <col min="5385" max="5400" width="5.33203125" style="1" customWidth="1"/>
    <col min="5401" max="5408" width="4.88671875" style="1" customWidth="1"/>
    <col min="5409" max="5632" width="9" style="1"/>
    <col min="5633" max="5634" width="4.21875" style="1" customWidth="1"/>
    <col min="5635" max="5635" width="25" style="1" customWidth="1"/>
    <col min="5636" max="5636" width="4.88671875" style="1" customWidth="1"/>
    <col min="5637" max="5637" width="41.6640625" style="1" customWidth="1"/>
    <col min="5638" max="5638" width="4.88671875" style="1" customWidth="1"/>
    <col min="5639" max="5639" width="19.6640625" style="1" customWidth="1"/>
    <col min="5640" max="5640" width="33.88671875" style="1" customWidth="1"/>
    <col min="5641" max="5656" width="5.33203125" style="1" customWidth="1"/>
    <col min="5657" max="5664" width="4.88671875" style="1" customWidth="1"/>
    <col min="5665" max="5888" width="9" style="1"/>
    <col min="5889" max="5890" width="4.21875" style="1" customWidth="1"/>
    <col min="5891" max="5891" width="25" style="1" customWidth="1"/>
    <col min="5892" max="5892" width="4.88671875" style="1" customWidth="1"/>
    <col min="5893" max="5893" width="41.6640625" style="1" customWidth="1"/>
    <col min="5894" max="5894" width="4.88671875" style="1" customWidth="1"/>
    <col min="5895" max="5895" width="19.6640625" style="1" customWidth="1"/>
    <col min="5896" max="5896" width="33.88671875" style="1" customWidth="1"/>
    <col min="5897" max="5912" width="5.33203125" style="1" customWidth="1"/>
    <col min="5913" max="5920" width="4.88671875" style="1" customWidth="1"/>
    <col min="5921" max="6144" width="9" style="1"/>
    <col min="6145" max="6146" width="4.21875" style="1" customWidth="1"/>
    <col min="6147" max="6147" width="25" style="1" customWidth="1"/>
    <col min="6148" max="6148" width="4.88671875" style="1" customWidth="1"/>
    <col min="6149" max="6149" width="41.6640625" style="1" customWidth="1"/>
    <col min="6150" max="6150" width="4.88671875" style="1" customWidth="1"/>
    <col min="6151" max="6151" width="19.6640625" style="1" customWidth="1"/>
    <col min="6152" max="6152" width="33.88671875" style="1" customWidth="1"/>
    <col min="6153" max="6168" width="5.33203125" style="1" customWidth="1"/>
    <col min="6169" max="6176" width="4.88671875" style="1" customWidth="1"/>
    <col min="6177" max="6400" width="9" style="1"/>
    <col min="6401" max="6402" width="4.21875" style="1" customWidth="1"/>
    <col min="6403" max="6403" width="25" style="1" customWidth="1"/>
    <col min="6404" max="6404" width="4.88671875" style="1" customWidth="1"/>
    <col min="6405" max="6405" width="41.6640625" style="1" customWidth="1"/>
    <col min="6406" max="6406" width="4.88671875" style="1" customWidth="1"/>
    <col min="6407" max="6407" width="19.6640625" style="1" customWidth="1"/>
    <col min="6408" max="6408" width="33.88671875" style="1" customWidth="1"/>
    <col min="6409" max="6424" width="5.33203125" style="1" customWidth="1"/>
    <col min="6425" max="6432" width="4.88671875" style="1" customWidth="1"/>
    <col min="6433" max="6656" width="9" style="1"/>
    <col min="6657" max="6658" width="4.21875" style="1" customWidth="1"/>
    <col min="6659" max="6659" width="25" style="1" customWidth="1"/>
    <col min="6660" max="6660" width="4.88671875" style="1" customWidth="1"/>
    <col min="6661" max="6661" width="41.6640625" style="1" customWidth="1"/>
    <col min="6662" max="6662" width="4.88671875" style="1" customWidth="1"/>
    <col min="6663" max="6663" width="19.6640625" style="1" customWidth="1"/>
    <col min="6664" max="6664" width="33.88671875" style="1" customWidth="1"/>
    <col min="6665" max="6680" width="5.33203125" style="1" customWidth="1"/>
    <col min="6681" max="6688" width="4.88671875" style="1" customWidth="1"/>
    <col min="6689" max="6912" width="9" style="1"/>
    <col min="6913" max="6914" width="4.21875" style="1" customWidth="1"/>
    <col min="6915" max="6915" width="25" style="1" customWidth="1"/>
    <col min="6916" max="6916" width="4.88671875" style="1" customWidth="1"/>
    <col min="6917" max="6917" width="41.6640625" style="1" customWidth="1"/>
    <col min="6918" max="6918" width="4.88671875" style="1" customWidth="1"/>
    <col min="6919" max="6919" width="19.6640625" style="1" customWidth="1"/>
    <col min="6920" max="6920" width="33.88671875" style="1" customWidth="1"/>
    <col min="6921" max="6936" width="5.33203125" style="1" customWidth="1"/>
    <col min="6937" max="6944" width="4.88671875" style="1" customWidth="1"/>
    <col min="6945" max="7168" width="9" style="1"/>
    <col min="7169" max="7170" width="4.21875" style="1" customWidth="1"/>
    <col min="7171" max="7171" width="25" style="1" customWidth="1"/>
    <col min="7172" max="7172" width="4.88671875" style="1" customWidth="1"/>
    <col min="7173" max="7173" width="41.6640625" style="1" customWidth="1"/>
    <col min="7174" max="7174" width="4.88671875" style="1" customWidth="1"/>
    <col min="7175" max="7175" width="19.6640625" style="1" customWidth="1"/>
    <col min="7176" max="7176" width="33.88671875" style="1" customWidth="1"/>
    <col min="7177" max="7192" width="5.33203125" style="1" customWidth="1"/>
    <col min="7193" max="7200" width="4.88671875" style="1" customWidth="1"/>
    <col min="7201" max="7424" width="9" style="1"/>
    <col min="7425" max="7426" width="4.21875" style="1" customWidth="1"/>
    <col min="7427" max="7427" width="25" style="1" customWidth="1"/>
    <col min="7428" max="7428" width="4.88671875" style="1" customWidth="1"/>
    <col min="7429" max="7429" width="41.6640625" style="1" customWidth="1"/>
    <col min="7430" max="7430" width="4.88671875" style="1" customWidth="1"/>
    <col min="7431" max="7431" width="19.6640625" style="1" customWidth="1"/>
    <col min="7432" max="7432" width="33.88671875" style="1" customWidth="1"/>
    <col min="7433" max="7448" width="5.33203125" style="1" customWidth="1"/>
    <col min="7449" max="7456" width="4.88671875" style="1" customWidth="1"/>
    <col min="7457" max="7680" width="9" style="1"/>
    <col min="7681" max="7682" width="4.21875" style="1" customWidth="1"/>
    <col min="7683" max="7683" width="25" style="1" customWidth="1"/>
    <col min="7684" max="7684" width="4.88671875" style="1" customWidth="1"/>
    <col min="7685" max="7685" width="41.6640625" style="1" customWidth="1"/>
    <col min="7686" max="7686" width="4.88671875" style="1" customWidth="1"/>
    <col min="7687" max="7687" width="19.6640625" style="1" customWidth="1"/>
    <col min="7688" max="7688" width="33.88671875" style="1" customWidth="1"/>
    <col min="7689" max="7704" width="5.33203125" style="1" customWidth="1"/>
    <col min="7705" max="7712" width="4.88671875" style="1" customWidth="1"/>
    <col min="7713" max="7936" width="9" style="1"/>
    <col min="7937" max="7938" width="4.21875" style="1" customWidth="1"/>
    <col min="7939" max="7939" width="25" style="1" customWidth="1"/>
    <col min="7940" max="7940" width="4.88671875" style="1" customWidth="1"/>
    <col min="7941" max="7941" width="41.6640625" style="1" customWidth="1"/>
    <col min="7942" max="7942" width="4.88671875" style="1" customWidth="1"/>
    <col min="7943" max="7943" width="19.6640625" style="1" customWidth="1"/>
    <col min="7944" max="7944" width="33.88671875" style="1" customWidth="1"/>
    <col min="7945" max="7960" width="5.33203125" style="1" customWidth="1"/>
    <col min="7961" max="7968" width="4.88671875" style="1" customWidth="1"/>
    <col min="7969" max="8192" width="9" style="1"/>
    <col min="8193" max="8194" width="4.21875" style="1" customWidth="1"/>
    <col min="8195" max="8195" width="25" style="1" customWidth="1"/>
    <col min="8196" max="8196" width="4.88671875" style="1" customWidth="1"/>
    <col min="8197" max="8197" width="41.6640625" style="1" customWidth="1"/>
    <col min="8198" max="8198" width="4.88671875" style="1" customWidth="1"/>
    <col min="8199" max="8199" width="19.6640625" style="1" customWidth="1"/>
    <col min="8200" max="8200" width="33.88671875" style="1" customWidth="1"/>
    <col min="8201" max="8216" width="5.33203125" style="1" customWidth="1"/>
    <col min="8217" max="8224" width="4.88671875" style="1" customWidth="1"/>
    <col min="8225" max="8448" width="9" style="1"/>
    <col min="8449" max="8450" width="4.21875" style="1" customWidth="1"/>
    <col min="8451" max="8451" width="25" style="1" customWidth="1"/>
    <col min="8452" max="8452" width="4.88671875" style="1" customWidth="1"/>
    <col min="8453" max="8453" width="41.6640625" style="1" customWidth="1"/>
    <col min="8454" max="8454" width="4.88671875" style="1" customWidth="1"/>
    <col min="8455" max="8455" width="19.6640625" style="1" customWidth="1"/>
    <col min="8456" max="8456" width="33.88671875" style="1" customWidth="1"/>
    <col min="8457" max="8472" width="5.33203125" style="1" customWidth="1"/>
    <col min="8473" max="8480" width="4.88671875" style="1" customWidth="1"/>
    <col min="8481" max="8704" width="9" style="1"/>
    <col min="8705" max="8706" width="4.21875" style="1" customWidth="1"/>
    <col min="8707" max="8707" width="25" style="1" customWidth="1"/>
    <col min="8708" max="8708" width="4.88671875" style="1" customWidth="1"/>
    <col min="8709" max="8709" width="41.6640625" style="1" customWidth="1"/>
    <col min="8710" max="8710" width="4.88671875" style="1" customWidth="1"/>
    <col min="8711" max="8711" width="19.6640625" style="1" customWidth="1"/>
    <col min="8712" max="8712" width="33.88671875" style="1" customWidth="1"/>
    <col min="8713" max="8728" width="5.33203125" style="1" customWidth="1"/>
    <col min="8729" max="8736" width="4.88671875" style="1" customWidth="1"/>
    <col min="8737" max="8960" width="9" style="1"/>
    <col min="8961" max="8962" width="4.21875" style="1" customWidth="1"/>
    <col min="8963" max="8963" width="25" style="1" customWidth="1"/>
    <col min="8964" max="8964" width="4.88671875" style="1" customWidth="1"/>
    <col min="8965" max="8965" width="41.6640625" style="1" customWidth="1"/>
    <col min="8966" max="8966" width="4.88671875" style="1" customWidth="1"/>
    <col min="8967" max="8967" width="19.6640625" style="1" customWidth="1"/>
    <col min="8968" max="8968" width="33.88671875" style="1" customWidth="1"/>
    <col min="8969" max="8984" width="5.33203125" style="1" customWidth="1"/>
    <col min="8985" max="8992" width="4.88671875" style="1" customWidth="1"/>
    <col min="8993" max="9216" width="9" style="1"/>
    <col min="9217" max="9218" width="4.21875" style="1" customWidth="1"/>
    <col min="9219" max="9219" width="25" style="1" customWidth="1"/>
    <col min="9220" max="9220" width="4.88671875" style="1" customWidth="1"/>
    <col min="9221" max="9221" width="41.6640625" style="1" customWidth="1"/>
    <col min="9222" max="9222" width="4.88671875" style="1" customWidth="1"/>
    <col min="9223" max="9223" width="19.6640625" style="1" customWidth="1"/>
    <col min="9224" max="9224" width="33.88671875" style="1" customWidth="1"/>
    <col min="9225" max="9240" width="5.33203125" style="1" customWidth="1"/>
    <col min="9241" max="9248" width="4.88671875" style="1" customWidth="1"/>
    <col min="9249" max="9472" width="9" style="1"/>
    <col min="9473" max="9474" width="4.21875" style="1" customWidth="1"/>
    <col min="9475" max="9475" width="25" style="1" customWidth="1"/>
    <col min="9476" max="9476" width="4.88671875" style="1" customWidth="1"/>
    <col min="9477" max="9477" width="41.6640625" style="1" customWidth="1"/>
    <col min="9478" max="9478" width="4.88671875" style="1" customWidth="1"/>
    <col min="9479" max="9479" width="19.6640625" style="1" customWidth="1"/>
    <col min="9480" max="9480" width="33.88671875" style="1" customWidth="1"/>
    <col min="9481" max="9496" width="5.33203125" style="1" customWidth="1"/>
    <col min="9497" max="9504" width="4.88671875" style="1" customWidth="1"/>
    <col min="9505" max="9728" width="9" style="1"/>
    <col min="9729" max="9730" width="4.21875" style="1" customWidth="1"/>
    <col min="9731" max="9731" width="25" style="1" customWidth="1"/>
    <col min="9732" max="9732" width="4.88671875" style="1" customWidth="1"/>
    <col min="9733" max="9733" width="41.6640625" style="1" customWidth="1"/>
    <col min="9734" max="9734" width="4.88671875" style="1" customWidth="1"/>
    <col min="9735" max="9735" width="19.6640625" style="1" customWidth="1"/>
    <col min="9736" max="9736" width="33.88671875" style="1" customWidth="1"/>
    <col min="9737" max="9752" width="5.33203125" style="1" customWidth="1"/>
    <col min="9753" max="9760" width="4.88671875" style="1" customWidth="1"/>
    <col min="9761" max="9984" width="9" style="1"/>
    <col min="9985" max="9986" width="4.21875" style="1" customWidth="1"/>
    <col min="9987" max="9987" width="25" style="1" customWidth="1"/>
    <col min="9988" max="9988" width="4.88671875" style="1" customWidth="1"/>
    <col min="9989" max="9989" width="41.6640625" style="1" customWidth="1"/>
    <col min="9990" max="9990" width="4.88671875" style="1" customWidth="1"/>
    <col min="9991" max="9991" width="19.6640625" style="1" customWidth="1"/>
    <col min="9992" max="9992" width="33.88671875" style="1" customWidth="1"/>
    <col min="9993" max="10008" width="5.33203125" style="1" customWidth="1"/>
    <col min="10009" max="10016" width="4.88671875" style="1" customWidth="1"/>
    <col min="10017" max="10240" width="9" style="1"/>
    <col min="10241" max="10242" width="4.21875" style="1" customWidth="1"/>
    <col min="10243" max="10243" width="25" style="1" customWidth="1"/>
    <col min="10244" max="10244" width="4.88671875" style="1" customWidth="1"/>
    <col min="10245" max="10245" width="41.6640625" style="1" customWidth="1"/>
    <col min="10246" max="10246" width="4.88671875" style="1" customWidth="1"/>
    <col min="10247" max="10247" width="19.6640625" style="1" customWidth="1"/>
    <col min="10248" max="10248" width="33.88671875" style="1" customWidth="1"/>
    <col min="10249" max="10264" width="5.33203125" style="1" customWidth="1"/>
    <col min="10265" max="10272" width="4.88671875" style="1" customWidth="1"/>
    <col min="10273" max="10496" width="9" style="1"/>
    <col min="10497" max="10498" width="4.21875" style="1" customWidth="1"/>
    <col min="10499" max="10499" width="25" style="1" customWidth="1"/>
    <col min="10500" max="10500" width="4.88671875" style="1" customWidth="1"/>
    <col min="10501" max="10501" width="41.6640625" style="1" customWidth="1"/>
    <col min="10502" max="10502" width="4.88671875" style="1" customWidth="1"/>
    <col min="10503" max="10503" width="19.6640625" style="1" customWidth="1"/>
    <col min="10504" max="10504" width="33.88671875" style="1" customWidth="1"/>
    <col min="10505" max="10520" width="5.33203125" style="1" customWidth="1"/>
    <col min="10521" max="10528" width="4.88671875" style="1" customWidth="1"/>
    <col min="10529" max="10752" width="9" style="1"/>
    <col min="10753" max="10754" width="4.21875" style="1" customWidth="1"/>
    <col min="10755" max="10755" width="25" style="1" customWidth="1"/>
    <col min="10756" max="10756" width="4.88671875" style="1" customWidth="1"/>
    <col min="10757" max="10757" width="41.6640625" style="1" customWidth="1"/>
    <col min="10758" max="10758" width="4.88671875" style="1" customWidth="1"/>
    <col min="10759" max="10759" width="19.6640625" style="1" customWidth="1"/>
    <col min="10760" max="10760" width="33.88671875" style="1" customWidth="1"/>
    <col min="10761" max="10776" width="5.33203125" style="1" customWidth="1"/>
    <col min="10777" max="10784" width="4.88671875" style="1" customWidth="1"/>
    <col min="10785" max="11008" width="9" style="1"/>
    <col min="11009" max="11010" width="4.21875" style="1" customWidth="1"/>
    <col min="11011" max="11011" width="25" style="1" customWidth="1"/>
    <col min="11012" max="11012" width="4.88671875" style="1" customWidth="1"/>
    <col min="11013" max="11013" width="41.6640625" style="1" customWidth="1"/>
    <col min="11014" max="11014" width="4.88671875" style="1" customWidth="1"/>
    <col min="11015" max="11015" width="19.6640625" style="1" customWidth="1"/>
    <col min="11016" max="11016" width="33.88671875" style="1" customWidth="1"/>
    <col min="11017" max="11032" width="5.33203125" style="1" customWidth="1"/>
    <col min="11033" max="11040" width="4.88671875" style="1" customWidth="1"/>
    <col min="11041" max="11264" width="9" style="1"/>
    <col min="11265" max="11266" width="4.21875" style="1" customWidth="1"/>
    <col min="11267" max="11267" width="25" style="1" customWidth="1"/>
    <col min="11268" max="11268" width="4.88671875" style="1" customWidth="1"/>
    <col min="11269" max="11269" width="41.6640625" style="1" customWidth="1"/>
    <col min="11270" max="11270" width="4.88671875" style="1" customWidth="1"/>
    <col min="11271" max="11271" width="19.6640625" style="1" customWidth="1"/>
    <col min="11272" max="11272" width="33.88671875" style="1" customWidth="1"/>
    <col min="11273" max="11288" width="5.33203125" style="1" customWidth="1"/>
    <col min="11289" max="11296" width="4.88671875" style="1" customWidth="1"/>
    <col min="11297" max="11520" width="9" style="1"/>
    <col min="11521" max="11522" width="4.21875" style="1" customWidth="1"/>
    <col min="11523" max="11523" width="25" style="1" customWidth="1"/>
    <col min="11524" max="11524" width="4.88671875" style="1" customWidth="1"/>
    <col min="11525" max="11525" width="41.6640625" style="1" customWidth="1"/>
    <col min="11526" max="11526" width="4.88671875" style="1" customWidth="1"/>
    <col min="11527" max="11527" width="19.6640625" style="1" customWidth="1"/>
    <col min="11528" max="11528" width="33.88671875" style="1" customWidth="1"/>
    <col min="11529" max="11544" width="5.33203125" style="1" customWidth="1"/>
    <col min="11545" max="11552" width="4.88671875" style="1" customWidth="1"/>
    <col min="11553" max="11776" width="9" style="1"/>
    <col min="11777" max="11778" width="4.21875" style="1" customWidth="1"/>
    <col min="11779" max="11779" width="25" style="1" customWidth="1"/>
    <col min="11780" max="11780" width="4.88671875" style="1" customWidth="1"/>
    <col min="11781" max="11781" width="41.6640625" style="1" customWidth="1"/>
    <col min="11782" max="11782" width="4.88671875" style="1" customWidth="1"/>
    <col min="11783" max="11783" width="19.6640625" style="1" customWidth="1"/>
    <col min="11784" max="11784" width="33.88671875" style="1" customWidth="1"/>
    <col min="11785" max="11800" width="5.33203125" style="1" customWidth="1"/>
    <col min="11801" max="11808" width="4.88671875" style="1" customWidth="1"/>
    <col min="11809" max="12032" width="9" style="1"/>
    <col min="12033" max="12034" width="4.21875" style="1" customWidth="1"/>
    <col min="12035" max="12035" width="25" style="1" customWidth="1"/>
    <col min="12036" max="12036" width="4.88671875" style="1" customWidth="1"/>
    <col min="12037" max="12037" width="41.6640625" style="1" customWidth="1"/>
    <col min="12038" max="12038" width="4.88671875" style="1" customWidth="1"/>
    <col min="12039" max="12039" width="19.6640625" style="1" customWidth="1"/>
    <col min="12040" max="12040" width="33.88671875" style="1" customWidth="1"/>
    <col min="12041" max="12056" width="5.33203125" style="1" customWidth="1"/>
    <col min="12057" max="12064" width="4.88671875" style="1" customWidth="1"/>
    <col min="12065" max="12288" width="9" style="1"/>
    <col min="12289" max="12290" width="4.21875" style="1" customWidth="1"/>
    <col min="12291" max="12291" width="25" style="1" customWidth="1"/>
    <col min="12292" max="12292" width="4.88671875" style="1" customWidth="1"/>
    <col min="12293" max="12293" width="41.6640625" style="1" customWidth="1"/>
    <col min="12294" max="12294" width="4.88671875" style="1" customWidth="1"/>
    <col min="12295" max="12295" width="19.6640625" style="1" customWidth="1"/>
    <col min="12296" max="12296" width="33.88671875" style="1" customWidth="1"/>
    <col min="12297" max="12312" width="5.33203125" style="1" customWidth="1"/>
    <col min="12313" max="12320" width="4.88671875" style="1" customWidth="1"/>
    <col min="12321" max="12544" width="9" style="1"/>
    <col min="12545" max="12546" width="4.21875" style="1" customWidth="1"/>
    <col min="12547" max="12547" width="25" style="1" customWidth="1"/>
    <col min="12548" max="12548" width="4.88671875" style="1" customWidth="1"/>
    <col min="12549" max="12549" width="41.6640625" style="1" customWidth="1"/>
    <col min="12550" max="12550" width="4.88671875" style="1" customWidth="1"/>
    <col min="12551" max="12551" width="19.6640625" style="1" customWidth="1"/>
    <col min="12552" max="12552" width="33.88671875" style="1" customWidth="1"/>
    <col min="12553" max="12568" width="5.33203125" style="1" customWidth="1"/>
    <col min="12569" max="12576" width="4.88671875" style="1" customWidth="1"/>
    <col min="12577" max="12800" width="9" style="1"/>
    <col min="12801" max="12802" width="4.21875" style="1" customWidth="1"/>
    <col min="12803" max="12803" width="25" style="1" customWidth="1"/>
    <col min="12804" max="12804" width="4.88671875" style="1" customWidth="1"/>
    <col min="12805" max="12805" width="41.6640625" style="1" customWidth="1"/>
    <col min="12806" max="12806" width="4.88671875" style="1" customWidth="1"/>
    <col min="12807" max="12807" width="19.6640625" style="1" customWidth="1"/>
    <col min="12808" max="12808" width="33.88671875" style="1" customWidth="1"/>
    <col min="12809" max="12824" width="5.33203125" style="1" customWidth="1"/>
    <col min="12825" max="12832" width="4.88671875" style="1" customWidth="1"/>
    <col min="12833" max="13056" width="9" style="1"/>
    <col min="13057" max="13058" width="4.21875" style="1" customWidth="1"/>
    <col min="13059" max="13059" width="25" style="1" customWidth="1"/>
    <col min="13060" max="13060" width="4.88671875" style="1" customWidth="1"/>
    <col min="13061" max="13061" width="41.6640625" style="1" customWidth="1"/>
    <col min="13062" max="13062" width="4.88671875" style="1" customWidth="1"/>
    <col min="13063" max="13063" width="19.6640625" style="1" customWidth="1"/>
    <col min="13064" max="13064" width="33.88671875" style="1" customWidth="1"/>
    <col min="13065" max="13080" width="5.33203125" style="1" customWidth="1"/>
    <col min="13081" max="13088" width="4.88671875" style="1" customWidth="1"/>
    <col min="13089" max="13312" width="9" style="1"/>
    <col min="13313" max="13314" width="4.21875" style="1" customWidth="1"/>
    <col min="13315" max="13315" width="25" style="1" customWidth="1"/>
    <col min="13316" max="13316" width="4.88671875" style="1" customWidth="1"/>
    <col min="13317" max="13317" width="41.6640625" style="1" customWidth="1"/>
    <col min="13318" max="13318" width="4.88671875" style="1" customWidth="1"/>
    <col min="13319" max="13319" width="19.6640625" style="1" customWidth="1"/>
    <col min="13320" max="13320" width="33.88671875" style="1" customWidth="1"/>
    <col min="13321" max="13336" width="5.33203125" style="1" customWidth="1"/>
    <col min="13337" max="13344" width="4.88671875" style="1" customWidth="1"/>
    <col min="13345" max="13568" width="9" style="1"/>
    <col min="13569" max="13570" width="4.21875" style="1" customWidth="1"/>
    <col min="13571" max="13571" width="25" style="1" customWidth="1"/>
    <col min="13572" max="13572" width="4.88671875" style="1" customWidth="1"/>
    <col min="13573" max="13573" width="41.6640625" style="1" customWidth="1"/>
    <col min="13574" max="13574" width="4.88671875" style="1" customWidth="1"/>
    <col min="13575" max="13575" width="19.6640625" style="1" customWidth="1"/>
    <col min="13576" max="13576" width="33.88671875" style="1" customWidth="1"/>
    <col min="13577" max="13592" width="5.33203125" style="1" customWidth="1"/>
    <col min="13593" max="13600" width="4.88671875" style="1" customWidth="1"/>
    <col min="13601" max="13824" width="9" style="1"/>
    <col min="13825" max="13826" width="4.21875" style="1" customWidth="1"/>
    <col min="13827" max="13827" width="25" style="1" customWidth="1"/>
    <col min="13828" max="13828" width="4.88671875" style="1" customWidth="1"/>
    <col min="13829" max="13829" width="41.6640625" style="1" customWidth="1"/>
    <col min="13830" max="13830" width="4.88671875" style="1" customWidth="1"/>
    <col min="13831" max="13831" width="19.6640625" style="1" customWidth="1"/>
    <col min="13832" max="13832" width="33.88671875" style="1" customWidth="1"/>
    <col min="13833" max="13848" width="5.33203125" style="1" customWidth="1"/>
    <col min="13849" max="13856" width="4.88671875" style="1" customWidth="1"/>
    <col min="13857" max="14080" width="9" style="1"/>
    <col min="14081" max="14082" width="4.21875" style="1" customWidth="1"/>
    <col min="14083" max="14083" width="25" style="1" customWidth="1"/>
    <col min="14084" max="14084" width="4.88671875" style="1" customWidth="1"/>
    <col min="14085" max="14085" width="41.6640625" style="1" customWidth="1"/>
    <col min="14086" max="14086" width="4.88671875" style="1" customWidth="1"/>
    <col min="14087" max="14087" width="19.6640625" style="1" customWidth="1"/>
    <col min="14088" max="14088" width="33.88671875" style="1" customWidth="1"/>
    <col min="14089" max="14104" width="5.33203125" style="1" customWidth="1"/>
    <col min="14105" max="14112" width="4.88671875" style="1" customWidth="1"/>
    <col min="14113" max="14336" width="9" style="1"/>
    <col min="14337" max="14338" width="4.21875" style="1" customWidth="1"/>
    <col min="14339" max="14339" width="25" style="1" customWidth="1"/>
    <col min="14340" max="14340" width="4.88671875" style="1" customWidth="1"/>
    <col min="14341" max="14341" width="41.6640625" style="1" customWidth="1"/>
    <col min="14342" max="14342" width="4.88671875" style="1" customWidth="1"/>
    <col min="14343" max="14343" width="19.6640625" style="1" customWidth="1"/>
    <col min="14344" max="14344" width="33.88671875" style="1" customWidth="1"/>
    <col min="14345" max="14360" width="5.33203125" style="1" customWidth="1"/>
    <col min="14361" max="14368" width="4.88671875" style="1" customWidth="1"/>
    <col min="14369" max="14592" width="9" style="1"/>
    <col min="14593" max="14594" width="4.21875" style="1" customWidth="1"/>
    <col min="14595" max="14595" width="25" style="1" customWidth="1"/>
    <col min="14596" max="14596" width="4.88671875" style="1" customWidth="1"/>
    <col min="14597" max="14597" width="41.6640625" style="1" customWidth="1"/>
    <col min="14598" max="14598" width="4.88671875" style="1" customWidth="1"/>
    <col min="14599" max="14599" width="19.6640625" style="1" customWidth="1"/>
    <col min="14600" max="14600" width="33.88671875" style="1" customWidth="1"/>
    <col min="14601" max="14616" width="5.33203125" style="1" customWidth="1"/>
    <col min="14617" max="14624" width="4.88671875" style="1" customWidth="1"/>
    <col min="14625" max="14848" width="9" style="1"/>
    <col min="14849" max="14850" width="4.21875" style="1" customWidth="1"/>
    <col min="14851" max="14851" width="25" style="1" customWidth="1"/>
    <col min="14852" max="14852" width="4.88671875" style="1" customWidth="1"/>
    <col min="14853" max="14853" width="41.6640625" style="1" customWidth="1"/>
    <col min="14854" max="14854" width="4.88671875" style="1" customWidth="1"/>
    <col min="14855" max="14855" width="19.6640625" style="1" customWidth="1"/>
    <col min="14856" max="14856" width="33.88671875" style="1" customWidth="1"/>
    <col min="14857" max="14872" width="5.33203125" style="1" customWidth="1"/>
    <col min="14873" max="14880" width="4.88671875" style="1" customWidth="1"/>
    <col min="14881" max="15104" width="9" style="1"/>
    <col min="15105" max="15106" width="4.21875" style="1" customWidth="1"/>
    <col min="15107" max="15107" width="25" style="1" customWidth="1"/>
    <col min="15108" max="15108" width="4.88671875" style="1" customWidth="1"/>
    <col min="15109" max="15109" width="41.6640625" style="1" customWidth="1"/>
    <col min="15110" max="15110" width="4.88671875" style="1" customWidth="1"/>
    <col min="15111" max="15111" width="19.6640625" style="1" customWidth="1"/>
    <col min="15112" max="15112" width="33.88671875" style="1" customWidth="1"/>
    <col min="15113" max="15128" width="5.33203125" style="1" customWidth="1"/>
    <col min="15129" max="15136" width="4.88671875" style="1" customWidth="1"/>
    <col min="15137" max="15360" width="9" style="1"/>
    <col min="15361" max="15362" width="4.21875" style="1" customWidth="1"/>
    <col min="15363" max="15363" width="25" style="1" customWidth="1"/>
    <col min="15364" max="15364" width="4.88671875" style="1" customWidth="1"/>
    <col min="15365" max="15365" width="41.6640625" style="1" customWidth="1"/>
    <col min="15366" max="15366" width="4.88671875" style="1" customWidth="1"/>
    <col min="15367" max="15367" width="19.6640625" style="1" customWidth="1"/>
    <col min="15368" max="15368" width="33.88671875" style="1" customWidth="1"/>
    <col min="15369" max="15384" width="5.33203125" style="1" customWidth="1"/>
    <col min="15385" max="15392" width="4.88671875" style="1" customWidth="1"/>
    <col min="15393" max="15616" width="9" style="1"/>
    <col min="15617" max="15618" width="4.21875" style="1" customWidth="1"/>
    <col min="15619" max="15619" width="25" style="1" customWidth="1"/>
    <col min="15620" max="15620" width="4.88671875" style="1" customWidth="1"/>
    <col min="15621" max="15621" width="41.6640625" style="1" customWidth="1"/>
    <col min="15622" max="15622" width="4.88671875" style="1" customWidth="1"/>
    <col min="15623" max="15623" width="19.6640625" style="1" customWidth="1"/>
    <col min="15624" max="15624" width="33.88671875" style="1" customWidth="1"/>
    <col min="15625" max="15640" width="5.33203125" style="1" customWidth="1"/>
    <col min="15641" max="15648" width="4.88671875" style="1" customWidth="1"/>
    <col min="15649" max="15872" width="9" style="1"/>
    <col min="15873" max="15874" width="4.21875" style="1" customWidth="1"/>
    <col min="15875" max="15875" width="25" style="1" customWidth="1"/>
    <col min="15876" max="15876" width="4.88671875" style="1" customWidth="1"/>
    <col min="15877" max="15877" width="41.6640625" style="1" customWidth="1"/>
    <col min="15878" max="15878" width="4.88671875" style="1" customWidth="1"/>
    <col min="15879" max="15879" width="19.6640625" style="1" customWidth="1"/>
    <col min="15880" max="15880" width="33.88671875" style="1" customWidth="1"/>
    <col min="15881" max="15896" width="5.33203125" style="1" customWidth="1"/>
    <col min="15897" max="15904" width="4.88671875" style="1" customWidth="1"/>
    <col min="15905" max="16128" width="9" style="1"/>
    <col min="16129" max="16130" width="4.21875" style="1" customWidth="1"/>
    <col min="16131" max="16131" width="25" style="1" customWidth="1"/>
    <col min="16132" max="16132" width="4.88671875" style="1" customWidth="1"/>
    <col min="16133" max="16133" width="41.6640625" style="1" customWidth="1"/>
    <col min="16134" max="16134" width="4.88671875" style="1" customWidth="1"/>
    <col min="16135" max="16135" width="19.6640625" style="1" customWidth="1"/>
    <col min="16136" max="16136" width="33.88671875" style="1" customWidth="1"/>
    <col min="16137" max="16152" width="5.33203125" style="1" customWidth="1"/>
    <col min="16153" max="16160" width="4.88671875" style="1" customWidth="1"/>
    <col min="16161" max="16384" width="9" style="1"/>
  </cols>
  <sheetData>
    <row r="2" spans="1:32" ht="20.25" customHeight="1">
      <c r="A2" s="336" t="s">
        <v>1489</v>
      </c>
      <c r="B2" s="572"/>
    </row>
    <row r="3" spans="1:32" ht="20.25" customHeight="1">
      <c r="A3" s="1094" t="s">
        <v>730</v>
      </c>
      <c r="B3" s="1094"/>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4"/>
      <c r="AC3" s="1094"/>
      <c r="AD3" s="1094"/>
      <c r="AE3" s="1094"/>
      <c r="AF3" s="1094"/>
    </row>
    <row r="4" spans="1:32" ht="20.25" customHeight="1"/>
    <row r="5" spans="1:32" ht="30" customHeight="1">
      <c r="S5" s="957" t="s">
        <v>731</v>
      </c>
      <c r="T5" s="958"/>
      <c r="U5" s="958"/>
      <c r="V5" s="959"/>
      <c r="W5" s="337"/>
      <c r="X5" s="338"/>
      <c r="Y5" s="338"/>
      <c r="Z5" s="338"/>
      <c r="AA5" s="338"/>
      <c r="AB5" s="338"/>
      <c r="AC5" s="338"/>
      <c r="AD5" s="338"/>
      <c r="AE5" s="338"/>
      <c r="AF5" s="383"/>
    </row>
    <row r="6" spans="1:32" ht="20.25" customHeight="1"/>
    <row r="7" spans="1:32" ht="17.25" customHeight="1">
      <c r="A7" s="957" t="s">
        <v>732</v>
      </c>
      <c r="B7" s="958"/>
      <c r="C7" s="959"/>
      <c r="D7" s="957" t="s">
        <v>1</v>
      </c>
      <c r="E7" s="959"/>
      <c r="F7" s="957" t="s">
        <v>733</v>
      </c>
      <c r="G7" s="959"/>
      <c r="H7" s="957" t="s">
        <v>734</v>
      </c>
      <c r="I7" s="958"/>
      <c r="J7" s="958"/>
      <c r="K7" s="958"/>
      <c r="L7" s="958"/>
      <c r="M7" s="958"/>
      <c r="N7" s="958"/>
      <c r="O7" s="958"/>
      <c r="P7" s="958"/>
      <c r="Q7" s="958"/>
      <c r="R7" s="958"/>
      <c r="S7" s="958"/>
      <c r="T7" s="958"/>
      <c r="U7" s="958"/>
      <c r="V7" s="958"/>
      <c r="W7" s="958"/>
      <c r="X7" s="959"/>
      <c r="Y7" s="957" t="s">
        <v>460</v>
      </c>
      <c r="Z7" s="958"/>
      <c r="AA7" s="958"/>
      <c r="AB7" s="959"/>
      <c r="AC7" s="957" t="s">
        <v>735</v>
      </c>
      <c r="AD7" s="958"/>
      <c r="AE7" s="958"/>
      <c r="AF7" s="959"/>
    </row>
    <row r="8" spans="1:32" ht="18.75" customHeight="1">
      <c r="A8" s="1095" t="s">
        <v>736</v>
      </c>
      <c r="B8" s="1096"/>
      <c r="C8" s="1097"/>
      <c r="D8" s="1095"/>
      <c r="E8" s="1097"/>
      <c r="F8" s="1095"/>
      <c r="G8" s="1097"/>
      <c r="H8" s="1100" t="s">
        <v>737</v>
      </c>
      <c r="I8" s="603" t="s">
        <v>194</v>
      </c>
      <c r="J8" s="22" t="s">
        <v>738</v>
      </c>
      <c r="K8" s="339"/>
      <c r="L8" s="339"/>
      <c r="M8" s="603" t="s">
        <v>194</v>
      </c>
      <c r="N8" s="22" t="s">
        <v>739</v>
      </c>
      <c r="O8" s="339"/>
      <c r="P8" s="339"/>
      <c r="Q8" s="603" t="s">
        <v>194</v>
      </c>
      <c r="R8" s="22" t="s">
        <v>740</v>
      </c>
      <c r="S8" s="339"/>
      <c r="T8" s="339"/>
      <c r="U8" s="603" t="s">
        <v>194</v>
      </c>
      <c r="V8" s="22" t="s">
        <v>741</v>
      </c>
      <c r="W8" s="339"/>
      <c r="X8" s="340"/>
      <c r="Y8" s="1088"/>
      <c r="Z8" s="1089"/>
      <c r="AA8" s="1089"/>
      <c r="AB8" s="1090"/>
      <c r="AC8" s="1088"/>
      <c r="AD8" s="1089"/>
      <c r="AE8" s="1089"/>
      <c r="AF8" s="1090"/>
    </row>
    <row r="9" spans="1:32" ht="18.75" customHeight="1">
      <c r="A9" s="1098"/>
      <c r="B9" s="1069"/>
      <c r="C9" s="1099"/>
      <c r="D9" s="1098"/>
      <c r="E9" s="1099"/>
      <c r="F9" s="1098"/>
      <c r="G9" s="1099"/>
      <c r="H9" s="1101"/>
      <c r="I9" s="341" t="s">
        <v>194</v>
      </c>
      <c r="J9" s="2" t="s">
        <v>742</v>
      </c>
      <c r="K9" s="342"/>
      <c r="L9" s="342"/>
      <c r="M9" s="603" t="s">
        <v>194</v>
      </c>
      <c r="N9" s="2" t="s">
        <v>743</v>
      </c>
      <c r="O9" s="342"/>
      <c r="P9" s="342"/>
      <c r="Q9" s="603" t="s">
        <v>194</v>
      </c>
      <c r="R9" s="2" t="s">
        <v>744</v>
      </c>
      <c r="S9" s="342"/>
      <c r="T9" s="342"/>
      <c r="U9" s="603" t="s">
        <v>194</v>
      </c>
      <c r="V9" s="2" t="s">
        <v>745</v>
      </c>
      <c r="W9" s="342"/>
      <c r="X9" s="343"/>
      <c r="Y9" s="1091"/>
      <c r="Z9" s="1092"/>
      <c r="AA9" s="1092"/>
      <c r="AB9" s="1093"/>
      <c r="AC9" s="1091"/>
      <c r="AD9" s="1092"/>
      <c r="AE9" s="1092"/>
      <c r="AF9" s="1093"/>
    </row>
    <row r="10" spans="1:32" ht="18.75" customHeight="1">
      <c r="A10" s="41"/>
      <c r="B10" s="601"/>
      <c r="C10" s="344"/>
      <c r="D10" s="345"/>
      <c r="E10" s="340"/>
      <c r="F10" s="389"/>
      <c r="G10" s="23"/>
      <c r="H10" s="346" t="s">
        <v>746</v>
      </c>
      <c r="I10" s="347" t="s">
        <v>194</v>
      </c>
      <c r="J10" s="348" t="s">
        <v>747</v>
      </c>
      <c r="K10" s="349"/>
      <c r="L10" s="600"/>
      <c r="M10" s="350" t="s">
        <v>194</v>
      </c>
      <c r="N10" s="348" t="s">
        <v>748</v>
      </c>
      <c r="O10" s="351"/>
      <c r="P10" s="349"/>
      <c r="Q10" s="349"/>
      <c r="R10" s="349"/>
      <c r="S10" s="349"/>
      <c r="T10" s="349"/>
      <c r="U10" s="349"/>
      <c r="V10" s="349"/>
      <c r="W10" s="349"/>
      <c r="X10" s="352"/>
      <c r="Y10" s="353" t="s">
        <v>194</v>
      </c>
      <c r="Z10" s="22" t="s">
        <v>749</v>
      </c>
      <c r="AA10" s="22"/>
      <c r="AB10" s="354"/>
      <c r="AC10" s="353" t="s">
        <v>194</v>
      </c>
      <c r="AD10" s="22" t="s">
        <v>749</v>
      </c>
      <c r="AE10" s="22"/>
      <c r="AF10" s="354"/>
    </row>
    <row r="11" spans="1:32" ht="18.75" customHeight="1">
      <c r="A11" s="355"/>
      <c r="B11" s="398"/>
      <c r="C11" s="356"/>
      <c r="D11" s="357"/>
      <c r="E11" s="343"/>
      <c r="F11" s="393"/>
      <c r="G11" s="420"/>
      <c r="H11" s="358" t="s">
        <v>98</v>
      </c>
      <c r="I11" s="359" t="s">
        <v>194</v>
      </c>
      <c r="J11" s="360" t="s">
        <v>750</v>
      </c>
      <c r="K11" s="360"/>
      <c r="L11" s="361" t="s">
        <v>194</v>
      </c>
      <c r="M11" s="360" t="s">
        <v>751</v>
      </c>
      <c r="N11" s="360"/>
      <c r="O11" s="360"/>
      <c r="P11" s="361" t="s">
        <v>194</v>
      </c>
      <c r="Q11" s="362" t="s">
        <v>752</v>
      </c>
      <c r="R11" s="362"/>
      <c r="S11" s="362"/>
      <c r="T11" s="361" t="s">
        <v>194</v>
      </c>
      <c r="U11" s="362" t="s">
        <v>753</v>
      </c>
      <c r="V11" s="362"/>
      <c r="W11" s="363"/>
      <c r="X11" s="364"/>
      <c r="Y11" s="341" t="s">
        <v>194</v>
      </c>
      <c r="Z11" s="2" t="s">
        <v>754</v>
      </c>
      <c r="AA11" s="418"/>
      <c r="AB11" s="365"/>
      <c r="AC11" s="341" t="s">
        <v>194</v>
      </c>
      <c r="AD11" s="2" t="s">
        <v>754</v>
      </c>
      <c r="AE11" s="418"/>
      <c r="AF11" s="365"/>
    </row>
    <row r="12" spans="1:32" ht="18.75" customHeight="1">
      <c r="A12" s="355"/>
      <c r="B12" s="398"/>
      <c r="C12" s="356"/>
      <c r="D12" s="357"/>
      <c r="E12" s="343"/>
      <c r="F12" s="393"/>
      <c r="G12" s="420"/>
      <c r="H12" s="358" t="s">
        <v>99</v>
      </c>
      <c r="I12" s="359" t="s">
        <v>194</v>
      </c>
      <c r="J12" s="360" t="s">
        <v>755</v>
      </c>
      <c r="K12" s="363"/>
      <c r="L12" s="366"/>
      <c r="M12" s="361" t="s">
        <v>194</v>
      </c>
      <c r="N12" s="360" t="s">
        <v>756</v>
      </c>
      <c r="O12" s="363"/>
      <c r="P12" s="363"/>
      <c r="Q12" s="363"/>
      <c r="R12" s="363"/>
      <c r="S12" s="363"/>
      <c r="T12" s="363"/>
      <c r="U12" s="363"/>
      <c r="V12" s="363"/>
      <c r="W12" s="363"/>
      <c r="X12" s="364"/>
      <c r="Y12" s="367"/>
      <c r="Z12" s="418"/>
      <c r="AA12" s="418"/>
      <c r="AB12" s="365"/>
      <c r="AC12" s="367"/>
      <c r="AD12" s="418"/>
      <c r="AE12" s="418"/>
      <c r="AF12" s="365"/>
    </row>
    <row r="13" spans="1:32" ht="18.75" customHeight="1">
      <c r="A13" s="355"/>
      <c r="B13" s="398"/>
      <c r="C13" s="356"/>
      <c r="D13" s="357"/>
      <c r="E13" s="343"/>
      <c r="F13" s="393"/>
      <c r="G13" s="420"/>
      <c r="H13" s="358" t="s">
        <v>757</v>
      </c>
      <c r="I13" s="359" t="s">
        <v>194</v>
      </c>
      <c r="J13" s="360" t="s">
        <v>758</v>
      </c>
      <c r="K13" s="363"/>
      <c r="L13" s="366"/>
      <c r="M13" s="361" t="s">
        <v>194</v>
      </c>
      <c r="N13" s="360" t="s">
        <v>759</v>
      </c>
      <c r="O13" s="363"/>
      <c r="P13" s="363"/>
      <c r="Q13" s="363"/>
      <c r="R13" s="363"/>
      <c r="S13" s="363"/>
      <c r="T13" s="363"/>
      <c r="U13" s="363"/>
      <c r="V13" s="363"/>
      <c r="W13" s="363"/>
      <c r="X13" s="364"/>
      <c r="Y13" s="367"/>
      <c r="Z13" s="418"/>
      <c r="AA13" s="418"/>
      <c r="AB13" s="365"/>
      <c r="AC13" s="367"/>
      <c r="AD13" s="418"/>
      <c r="AE13" s="418"/>
      <c r="AF13" s="365"/>
    </row>
    <row r="14" spans="1:32" ht="18.75" customHeight="1">
      <c r="A14" s="355"/>
      <c r="B14" s="398"/>
      <c r="C14" s="356"/>
      <c r="D14" s="357"/>
      <c r="E14" s="343"/>
      <c r="F14" s="393"/>
      <c r="G14" s="420"/>
      <c r="H14" s="358" t="s">
        <v>448</v>
      </c>
      <c r="I14" s="359" t="s">
        <v>194</v>
      </c>
      <c r="J14" s="360" t="s">
        <v>758</v>
      </c>
      <c r="K14" s="363"/>
      <c r="L14" s="366"/>
      <c r="M14" s="361" t="s">
        <v>194</v>
      </c>
      <c r="N14" s="360" t="s">
        <v>759</v>
      </c>
      <c r="O14" s="363"/>
      <c r="P14" s="363"/>
      <c r="Q14" s="363"/>
      <c r="R14" s="363"/>
      <c r="S14" s="363"/>
      <c r="T14" s="363"/>
      <c r="U14" s="363"/>
      <c r="V14" s="363"/>
      <c r="W14" s="363"/>
      <c r="X14" s="364"/>
      <c r="Y14" s="367"/>
      <c r="Z14" s="418"/>
      <c r="AA14" s="418"/>
      <c r="AB14" s="365"/>
      <c r="AC14" s="367"/>
      <c r="AD14" s="418"/>
      <c r="AE14" s="418"/>
      <c r="AF14" s="365"/>
    </row>
    <row r="15" spans="1:32" ht="19.5" customHeight="1">
      <c r="A15" s="355"/>
      <c r="B15" s="398"/>
      <c r="C15" s="368"/>
      <c r="D15" s="241"/>
      <c r="E15" s="343"/>
      <c r="F15" s="393"/>
      <c r="G15" s="420"/>
      <c r="H15" s="591" t="s">
        <v>760</v>
      </c>
      <c r="I15" s="359" t="s">
        <v>194</v>
      </c>
      <c r="J15" s="360" t="s">
        <v>758</v>
      </c>
      <c r="K15" s="363"/>
      <c r="L15" s="366"/>
      <c r="M15" s="361" t="s">
        <v>194</v>
      </c>
      <c r="N15" s="360" t="s">
        <v>761</v>
      </c>
      <c r="O15" s="361"/>
      <c r="P15" s="360"/>
      <c r="Q15" s="592"/>
      <c r="R15" s="592"/>
      <c r="S15" s="592"/>
      <c r="T15" s="592"/>
      <c r="U15" s="592"/>
      <c r="V15" s="592"/>
      <c r="W15" s="592"/>
      <c r="X15" s="593"/>
      <c r="Y15" s="418"/>
      <c r="Z15" s="418"/>
      <c r="AA15" s="418"/>
      <c r="AB15" s="365"/>
      <c r="AC15" s="367"/>
      <c r="AD15" s="418"/>
      <c r="AE15" s="418"/>
      <c r="AF15" s="365"/>
    </row>
    <row r="16" spans="1:32" ht="19.5" customHeight="1">
      <c r="A16" s="355"/>
      <c r="B16" s="398"/>
      <c r="C16" s="368"/>
      <c r="D16" s="241"/>
      <c r="E16" s="343"/>
      <c r="F16" s="393"/>
      <c r="G16" s="420"/>
      <c r="H16" s="591" t="s">
        <v>762</v>
      </c>
      <c r="I16" s="359" t="s">
        <v>194</v>
      </c>
      <c r="J16" s="360" t="s">
        <v>758</v>
      </c>
      <c r="K16" s="363"/>
      <c r="L16" s="366"/>
      <c r="M16" s="361" t="s">
        <v>194</v>
      </c>
      <c r="N16" s="360" t="s">
        <v>761</v>
      </c>
      <c r="O16" s="361"/>
      <c r="P16" s="360"/>
      <c r="Q16" s="592"/>
      <c r="R16" s="592"/>
      <c r="S16" s="592"/>
      <c r="T16" s="592"/>
      <c r="U16" s="592"/>
      <c r="V16" s="592"/>
      <c r="W16" s="592"/>
      <c r="X16" s="593"/>
      <c r="Y16" s="418"/>
      <c r="Z16" s="418"/>
      <c r="AA16" s="418"/>
      <c r="AB16" s="365"/>
      <c r="AC16" s="367"/>
      <c r="AD16" s="418"/>
      <c r="AE16" s="418"/>
      <c r="AF16" s="365"/>
    </row>
    <row r="17" spans="1:32" ht="37.5" customHeight="1">
      <c r="A17" s="355"/>
      <c r="B17" s="398"/>
      <c r="C17" s="356"/>
      <c r="D17" s="357"/>
      <c r="E17" s="343"/>
      <c r="F17" s="393"/>
      <c r="G17" s="420"/>
      <c r="H17" s="369" t="s">
        <v>763</v>
      </c>
      <c r="I17" s="370" t="s">
        <v>194</v>
      </c>
      <c r="J17" s="371" t="s">
        <v>750</v>
      </c>
      <c r="K17" s="372"/>
      <c r="L17" s="373" t="s">
        <v>194</v>
      </c>
      <c r="M17" s="371" t="s">
        <v>764</v>
      </c>
      <c r="N17" s="360"/>
      <c r="O17" s="360"/>
      <c r="P17" s="360"/>
      <c r="Q17" s="360"/>
      <c r="R17" s="360"/>
      <c r="S17" s="360"/>
      <c r="T17" s="360"/>
      <c r="U17" s="360"/>
      <c r="V17" s="360"/>
      <c r="W17" s="360"/>
      <c r="X17" s="374"/>
      <c r="Y17" s="367"/>
      <c r="Z17" s="418"/>
      <c r="AA17" s="418"/>
      <c r="AB17" s="365"/>
      <c r="AC17" s="367"/>
      <c r="AD17" s="418"/>
      <c r="AE17" s="418"/>
      <c r="AF17" s="365"/>
    </row>
    <row r="18" spans="1:32" ht="18.75" customHeight="1">
      <c r="A18" s="355"/>
      <c r="B18" s="398"/>
      <c r="C18" s="356"/>
      <c r="D18" s="357"/>
      <c r="E18" s="343"/>
      <c r="F18" s="393"/>
      <c r="G18" s="420"/>
      <c r="H18" s="358" t="s">
        <v>765</v>
      </c>
      <c r="I18" s="370" t="s">
        <v>194</v>
      </c>
      <c r="J18" s="371" t="s">
        <v>750</v>
      </c>
      <c r="K18" s="372"/>
      <c r="L18" s="373" t="s">
        <v>194</v>
      </c>
      <c r="M18" s="371" t="s">
        <v>764</v>
      </c>
      <c r="N18" s="363"/>
      <c r="O18" s="363"/>
      <c r="P18" s="363"/>
      <c r="Q18" s="363"/>
      <c r="R18" s="363"/>
      <c r="S18" s="363"/>
      <c r="T18" s="363"/>
      <c r="U18" s="363"/>
      <c r="V18" s="363"/>
      <c r="W18" s="363"/>
      <c r="X18" s="364"/>
      <c r="Y18" s="367"/>
      <c r="Z18" s="418"/>
      <c r="AA18" s="418"/>
      <c r="AB18" s="365"/>
      <c r="AC18" s="367"/>
      <c r="AD18" s="418"/>
      <c r="AE18" s="418"/>
      <c r="AF18" s="365"/>
    </row>
    <row r="19" spans="1:32" ht="37.5" customHeight="1">
      <c r="A19" s="355"/>
      <c r="B19" s="398"/>
      <c r="C19" s="356"/>
      <c r="D19" s="357"/>
      <c r="E19" s="343"/>
      <c r="F19" s="393"/>
      <c r="G19" s="420"/>
      <c r="H19" s="369" t="s">
        <v>449</v>
      </c>
      <c r="I19" s="370" t="s">
        <v>194</v>
      </c>
      <c r="J19" s="371" t="s">
        <v>750</v>
      </c>
      <c r="K19" s="372"/>
      <c r="L19" s="373" t="s">
        <v>194</v>
      </c>
      <c r="M19" s="371" t="s">
        <v>764</v>
      </c>
      <c r="N19" s="363"/>
      <c r="O19" s="363"/>
      <c r="P19" s="363"/>
      <c r="Q19" s="363"/>
      <c r="R19" s="363"/>
      <c r="S19" s="363"/>
      <c r="T19" s="363"/>
      <c r="U19" s="363"/>
      <c r="V19" s="363"/>
      <c r="W19" s="363"/>
      <c r="X19" s="364"/>
      <c r="Y19" s="367"/>
      <c r="Z19" s="418"/>
      <c r="AA19" s="418"/>
      <c r="AB19" s="365"/>
      <c r="AC19" s="367"/>
      <c r="AD19" s="418"/>
      <c r="AE19" s="418"/>
      <c r="AF19" s="365"/>
    </row>
    <row r="20" spans="1:32" ht="18.75" customHeight="1">
      <c r="A20" s="355"/>
      <c r="B20" s="398"/>
      <c r="C20" s="356"/>
      <c r="D20" s="357"/>
      <c r="E20" s="343"/>
      <c r="F20" s="393"/>
      <c r="G20" s="420"/>
      <c r="H20" s="358" t="s">
        <v>766</v>
      </c>
      <c r="I20" s="370" t="s">
        <v>194</v>
      </c>
      <c r="J20" s="371" t="s">
        <v>750</v>
      </c>
      <c r="K20" s="372"/>
      <c r="L20" s="373" t="s">
        <v>194</v>
      </c>
      <c r="M20" s="371" t="s">
        <v>764</v>
      </c>
      <c r="N20" s="360"/>
      <c r="O20" s="360"/>
      <c r="P20" s="360"/>
      <c r="Q20" s="360"/>
      <c r="R20" s="360"/>
      <c r="S20" s="360"/>
      <c r="T20" s="360"/>
      <c r="U20" s="360"/>
      <c r="V20" s="360"/>
      <c r="W20" s="360"/>
      <c r="X20" s="374"/>
      <c r="Y20" s="367"/>
      <c r="Z20" s="418"/>
      <c r="AA20" s="418"/>
      <c r="AB20" s="365"/>
      <c r="AC20" s="367"/>
      <c r="AD20" s="418"/>
      <c r="AE20" s="418"/>
      <c r="AF20" s="365"/>
    </row>
    <row r="21" spans="1:32" ht="18.75" customHeight="1">
      <c r="A21" s="355"/>
      <c r="B21" s="398"/>
      <c r="C21" s="356"/>
      <c r="D21" s="357"/>
      <c r="E21" s="343"/>
      <c r="F21" s="393"/>
      <c r="G21" s="420"/>
      <c r="H21" s="358" t="s">
        <v>767</v>
      </c>
      <c r="I21" s="370" t="s">
        <v>194</v>
      </c>
      <c r="J21" s="371" t="s">
        <v>750</v>
      </c>
      <c r="K21" s="372"/>
      <c r="L21" s="373" t="s">
        <v>194</v>
      </c>
      <c r="M21" s="371" t="s">
        <v>764</v>
      </c>
      <c r="N21" s="360"/>
      <c r="O21" s="360"/>
      <c r="P21" s="360"/>
      <c r="Q21" s="360"/>
      <c r="R21" s="360"/>
      <c r="S21" s="360"/>
      <c r="T21" s="360"/>
      <c r="U21" s="360"/>
      <c r="V21" s="360"/>
      <c r="W21" s="360"/>
      <c r="X21" s="374"/>
      <c r="Y21" s="367"/>
      <c r="Z21" s="418"/>
      <c r="AA21" s="418"/>
      <c r="AB21" s="365"/>
      <c r="AC21" s="367"/>
      <c r="AD21" s="418"/>
      <c r="AE21" s="418"/>
      <c r="AF21" s="365"/>
    </row>
    <row r="22" spans="1:32" ht="18.75" customHeight="1">
      <c r="A22" s="355"/>
      <c r="B22" s="398"/>
      <c r="C22" s="356"/>
      <c r="D22" s="357"/>
      <c r="E22" s="343"/>
      <c r="F22" s="393"/>
      <c r="G22" s="420"/>
      <c r="H22" s="358" t="s">
        <v>768</v>
      </c>
      <c r="I22" s="359" t="s">
        <v>194</v>
      </c>
      <c r="J22" s="360" t="s">
        <v>750</v>
      </c>
      <c r="K22" s="360"/>
      <c r="L22" s="361" t="s">
        <v>194</v>
      </c>
      <c r="M22" s="360" t="s">
        <v>769</v>
      </c>
      <c r="N22" s="360"/>
      <c r="O22" s="363"/>
      <c r="P22" s="363"/>
      <c r="Q22" s="361" t="s">
        <v>194</v>
      </c>
      <c r="R22" s="360" t="s">
        <v>770</v>
      </c>
      <c r="S22" s="363"/>
      <c r="T22" s="363"/>
      <c r="U22" s="363"/>
      <c r="V22" s="363"/>
      <c r="W22" s="363"/>
      <c r="X22" s="364"/>
      <c r="Y22" s="367"/>
      <c r="Z22" s="418"/>
      <c r="AA22" s="418"/>
      <c r="AB22" s="365"/>
      <c r="AC22" s="367"/>
      <c r="AD22" s="418"/>
      <c r="AE22" s="418"/>
      <c r="AF22" s="365"/>
    </row>
    <row r="23" spans="1:32" ht="37.5" customHeight="1">
      <c r="A23" s="355"/>
      <c r="B23" s="398"/>
      <c r="C23" s="356"/>
      <c r="D23" s="357"/>
      <c r="E23" s="343"/>
      <c r="F23" s="393"/>
      <c r="G23" s="420"/>
      <c r="H23" s="369" t="s">
        <v>450</v>
      </c>
      <c r="I23" s="370" t="s">
        <v>194</v>
      </c>
      <c r="J23" s="371" t="s">
        <v>750</v>
      </c>
      <c r="K23" s="372"/>
      <c r="L23" s="373" t="s">
        <v>194</v>
      </c>
      <c r="M23" s="371" t="s">
        <v>764</v>
      </c>
      <c r="N23" s="363"/>
      <c r="O23" s="363"/>
      <c r="P23" s="363"/>
      <c r="Q23" s="363"/>
      <c r="R23" s="363"/>
      <c r="S23" s="363"/>
      <c r="T23" s="363"/>
      <c r="U23" s="363"/>
      <c r="V23" s="363"/>
      <c r="W23" s="363"/>
      <c r="X23" s="364"/>
      <c r="Y23" s="367"/>
      <c r="Z23" s="418"/>
      <c r="AA23" s="418"/>
      <c r="AB23" s="365"/>
      <c r="AC23" s="367"/>
      <c r="AD23" s="418"/>
      <c r="AE23" s="418"/>
      <c r="AF23" s="365"/>
    </row>
    <row r="24" spans="1:32" ht="18.75" customHeight="1">
      <c r="A24" s="355"/>
      <c r="B24" s="398"/>
      <c r="C24" s="356"/>
      <c r="D24" s="357"/>
      <c r="E24" s="343"/>
      <c r="F24" s="393"/>
      <c r="G24" s="420"/>
      <c r="H24" s="358" t="s">
        <v>771</v>
      </c>
      <c r="I24" s="359" t="s">
        <v>194</v>
      </c>
      <c r="J24" s="360" t="s">
        <v>755</v>
      </c>
      <c r="K24" s="363"/>
      <c r="L24" s="366"/>
      <c r="M24" s="361" t="s">
        <v>194</v>
      </c>
      <c r="N24" s="360" t="s">
        <v>756</v>
      </c>
      <c r="O24" s="363"/>
      <c r="P24" s="363"/>
      <c r="Q24" s="363"/>
      <c r="R24" s="363"/>
      <c r="S24" s="363"/>
      <c r="T24" s="363"/>
      <c r="U24" s="363"/>
      <c r="V24" s="363"/>
      <c r="W24" s="363"/>
      <c r="X24" s="364"/>
      <c r="Y24" s="367"/>
      <c r="Z24" s="418"/>
      <c r="AA24" s="418"/>
      <c r="AB24" s="365"/>
      <c r="AC24" s="367"/>
      <c r="AD24" s="418"/>
      <c r="AE24" s="418"/>
      <c r="AF24" s="365"/>
    </row>
    <row r="25" spans="1:32" ht="18.75" customHeight="1">
      <c r="A25" s="355"/>
      <c r="B25" s="398"/>
      <c r="C25" s="356"/>
      <c r="D25" s="357"/>
      <c r="E25" s="343"/>
      <c r="F25" s="393"/>
      <c r="G25" s="420"/>
      <c r="H25" s="369" t="s">
        <v>772</v>
      </c>
      <c r="I25" s="359" t="s">
        <v>194</v>
      </c>
      <c r="J25" s="360" t="s">
        <v>750</v>
      </c>
      <c r="K25" s="360"/>
      <c r="L25" s="361" t="s">
        <v>194</v>
      </c>
      <c r="M25" s="360" t="s">
        <v>773</v>
      </c>
      <c r="N25" s="360"/>
      <c r="O25" s="361" t="s">
        <v>194</v>
      </c>
      <c r="P25" s="360" t="s">
        <v>774</v>
      </c>
      <c r="Q25" s="360"/>
      <c r="R25" s="360"/>
      <c r="S25" s="360"/>
      <c r="T25" s="360"/>
      <c r="U25" s="360"/>
      <c r="V25" s="360"/>
      <c r="W25" s="360"/>
      <c r="X25" s="374"/>
      <c r="Y25" s="367"/>
      <c r="Z25" s="418"/>
      <c r="AA25" s="418"/>
      <c r="AB25" s="365"/>
      <c r="AC25" s="367"/>
      <c r="AD25" s="418"/>
      <c r="AE25" s="418"/>
      <c r="AF25" s="365"/>
    </row>
    <row r="26" spans="1:32" ht="18.75" customHeight="1">
      <c r="A26" s="355"/>
      <c r="B26" s="398"/>
      <c r="C26" s="356"/>
      <c r="D26" s="341" t="s">
        <v>194</v>
      </c>
      <c r="E26" s="343" t="s">
        <v>775</v>
      </c>
      <c r="F26" s="393"/>
      <c r="G26" s="420"/>
      <c r="H26" s="369" t="s">
        <v>776</v>
      </c>
      <c r="I26" s="370" t="s">
        <v>194</v>
      </c>
      <c r="J26" s="371" t="s">
        <v>750</v>
      </c>
      <c r="K26" s="372"/>
      <c r="L26" s="373" t="s">
        <v>194</v>
      </c>
      <c r="M26" s="371" t="s">
        <v>1122</v>
      </c>
      <c r="N26" s="360"/>
      <c r="O26" s="373" t="s">
        <v>194</v>
      </c>
      <c r="P26" s="371" t="s">
        <v>1123</v>
      </c>
      <c r="Q26" s="360"/>
      <c r="R26" s="373" t="s">
        <v>194</v>
      </c>
      <c r="S26" s="371" t="s">
        <v>777</v>
      </c>
      <c r="T26" s="360"/>
      <c r="U26" s="360"/>
      <c r="V26" s="360"/>
      <c r="W26" s="360"/>
      <c r="X26" s="374"/>
      <c r="Y26" s="367"/>
      <c r="Z26" s="418"/>
      <c r="AA26" s="418"/>
      <c r="AB26" s="365"/>
      <c r="AC26" s="367"/>
      <c r="AD26" s="418"/>
      <c r="AE26" s="418"/>
      <c r="AF26" s="365"/>
    </row>
    <row r="27" spans="1:32" ht="18.75" customHeight="1">
      <c r="A27" s="341" t="s">
        <v>194</v>
      </c>
      <c r="B27" s="398">
        <v>51</v>
      </c>
      <c r="C27" s="356" t="s">
        <v>778</v>
      </c>
      <c r="D27" s="341" t="s">
        <v>194</v>
      </c>
      <c r="E27" s="343" t="s">
        <v>779</v>
      </c>
      <c r="F27" s="393"/>
      <c r="G27" s="420"/>
      <c r="H27" s="369" t="s">
        <v>780</v>
      </c>
      <c r="I27" s="370" t="s">
        <v>194</v>
      </c>
      <c r="J27" s="371" t="s">
        <v>750</v>
      </c>
      <c r="K27" s="372"/>
      <c r="L27" s="373" t="s">
        <v>194</v>
      </c>
      <c r="M27" s="371" t="s">
        <v>764</v>
      </c>
      <c r="N27" s="360"/>
      <c r="O27" s="360"/>
      <c r="P27" s="360"/>
      <c r="Q27" s="360"/>
      <c r="R27" s="360"/>
      <c r="S27" s="360"/>
      <c r="T27" s="360"/>
      <c r="U27" s="360"/>
      <c r="V27" s="360"/>
      <c r="W27" s="360"/>
      <c r="X27" s="374"/>
      <c r="Y27" s="367"/>
      <c r="Z27" s="418"/>
      <c r="AA27" s="418"/>
      <c r="AB27" s="365"/>
      <c r="AC27" s="367"/>
      <c r="AD27" s="418"/>
      <c r="AE27" s="418"/>
      <c r="AF27" s="365"/>
    </row>
    <row r="28" spans="1:32" ht="18.75" customHeight="1">
      <c r="A28" s="355"/>
      <c r="B28" s="398"/>
      <c r="C28" s="356"/>
      <c r="D28" s="341" t="s">
        <v>194</v>
      </c>
      <c r="E28" s="343" t="s">
        <v>781</v>
      </c>
      <c r="F28" s="393"/>
      <c r="G28" s="420"/>
      <c r="H28" s="375" t="s">
        <v>782</v>
      </c>
      <c r="I28" s="370" t="s">
        <v>194</v>
      </c>
      <c r="J28" s="371" t="s">
        <v>750</v>
      </c>
      <c r="K28" s="372"/>
      <c r="L28" s="373" t="s">
        <v>194</v>
      </c>
      <c r="M28" s="371" t="s">
        <v>764</v>
      </c>
      <c r="N28" s="363"/>
      <c r="O28" s="363"/>
      <c r="P28" s="363"/>
      <c r="Q28" s="363"/>
      <c r="R28" s="363"/>
      <c r="S28" s="363"/>
      <c r="T28" s="363"/>
      <c r="U28" s="363"/>
      <c r="V28" s="363"/>
      <c r="W28" s="363"/>
      <c r="X28" s="364"/>
      <c r="Y28" s="367"/>
      <c r="Z28" s="418"/>
      <c r="AA28" s="418"/>
      <c r="AB28" s="365"/>
      <c r="AC28" s="367"/>
      <c r="AD28" s="418"/>
      <c r="AE28" s="418"/>
      <c r="AF28" s="365"/>
    </row>
    <row r="29" spans="1:32" ht="18.75" customHeight="1">
      <c r="A29" s="355"/>
      <c r="B29" s="398"/>
      <c r="C29" s="356"/>
      <c r="D29" s="341" t="s">
        <v>194</v>
      </c>
      <c r="E29" s="343" t="s">
        <v>783</v>
      </c>
      <c r="F29" s="393"/>
      <c r="G29" s="420"/>
      <c r="H29" s="358" t="s">
        <v>100</v>
      </c>
      <c r="I29" s="370" t="s">
        <v>194</v>
      </c>
      <c r="J29" s="371" t="s">
        <v>750</v>
      </c>
      <c r="K29" s="372"/>
      <c r="L29" s="373" t="s">
        <v>194</v>
      </c>
      <c r="M29" s="371" t="s">
        <v>764</v>
      </c>
      <c r="N29" s="363"/>
      <c r="O29" s="363"/>
      <c r="P29" s="363"/>
      <c r="Q29" s="363"/>
      <c r="R29" s="363"/>
      <c r="S29" s="363"/>
      <c r="T29" s="363"/>
      <c r="U29" s="363"/>
      <c r="V29" s="363"/>
      <c r="W29" s="363"/>
      <c r="X29" s="364"/>
      <c r="Y29" s="367"/>
      <c r="Z29" s="418"/>
      <c r="AA29" s="418"/>
      <c r="AB29" s="365"/>
      <c r="AC29" s="367"/>
      <c r="AD29" s="418"/>
      <c r="AE29" s="418"/>
      <c r="AF29" s="365"/>
    </row>
    <row r="30" spans="1:32" ht="18.75" customHeight="1">
      <c r="A30" s="355"/>
      <c r="B30" s="398"/>
      <c r="C30" s="356"/>
      <c r="D30" s="357"/>
      <c r="E30" s="343"/>
      <c r="F30" s="393"/>
      <c r="G30" s="420"/>
      <c r="H30" s="358" t="s">
        <v>101</v>
      </c>
      <c r="I30" s="370" t="s">
        <v>194</v>
      </c>
      <c r="J30" s="371" t="s">
        <v>750</v>
      </c>
      <c r="K30" s="372"/>
      <c r="L30" s="373" t="s">
        <v>194</v>
      </c>
      <c r="M30" s="371" t="s">
        <v>764</v>
      </c>
      <c r="N30" s="363"/>
      <c r="O30" s="363"/>
      <c r="P30" s="363"/>
      <c r="Q30" s="363"/>
      <c r="R30" s="363"/>
      <c r="S30" s="363"/>
      <c r="T30" s="363"/>
      <c r="U30" s="363"/>
      <c r="V30" s="363"/>
      <c r="W30" s="363"/>
      <c r="X30" s="364"/>
      <c r="Y30" s="367"/>
      <c r="Z30" s="418"/>
      <c r="AA30" s="418"/>
      <c r="AB30" s="365"/>
      <c r="AC30" s="367"/>
      <c r="AD30" s="418"/>
      <c r="AE30" s="418"/>
      <c r="AF30" s="365"/>
    </row>
    <row r="31" spans="1:32" ht="18.75" customHeight="1">
      <c r="A31" s="355"/>
      <c r="B31" s="398"/>
      <c r="C31" s="356"/>
      <c r="D31" s="357"/>
      <c r="E31" s="343"/>
      <c r="F31" s="393"/>
      <c r="G31" s="420"/>
      <c r="H31" s="358" t="s">
        <v>102</v>
      </c>
      <c r="I31" s="359" t="s">
        <v>194</v>
      </c>
      <c r="J31" s="360" t="s">
        <v>750</v>
      </c>
      <c r="K31" s="360"/>
      <c r="L31" s="361" t="s">
        <v>194</v>
      </c>
      <c r="M31" s="360" t="s">
        <v>784</v>
      </c>
      <c r="N31" s="360"/>
      <c r="O31" s="361" t="s">
        <v>194</v>
      </c>
      <c r="P31" s="360" t="s">
        <v>785</v>
      </c>
      <c r="Q31" s="363"/>
      <c r="R31" s="363"/>
      <c r="S31" s="363"/>
      <c r="T31" s="363"/>
      <c r="U31" s="363"/>
      <c r="V31" s="363"/>
      <c r="W31" s="363"/>
      <c r="X31" s="364"/>
      <c r="Y31" s="367"/>
      <c r="Z31" s="418"/>
      <c r="AA31" s="418"/>
      <c r="AB31" s="365"/>
      <c r="AC31" s="367"/>
      <c r="AD31" s="418"/>
      <c r="AE31" s="418"/>
      <c r="AF31" s="365"/>
    </row>
    <row r="32" spans="1:32" ht="18.75" customHeight="1">
      <c r="A32" s="355"/>
      <c r="B32" s="398"/>
      <c r="C32" s="356"/>
      <c r="D32" s="357"/>
      <c r="E32" s="343"/>
      <c r="F32" s="393"/>
      <c r="G32" s="420"/>
      <c r="H32" s="358" t="s">
        <v>786</v>
      </c>
      <c r="I32" s="370" t="s">
        <v>194</v>
      </c>
      <c r="J32" s="371" t="s">
        <v>750</v>
      </c>
      <c r="K32" s="372"/>
      <c r="L32" s="373" t="s">
        <v>194</v>
      </c>
      <c r="M32" s="371" t="s">
        <v>764</v>
      </c>
      <c r="N32" s="363"/>
      <c r="O32" s="363"/>
      <c r="P32" s="363"/>
      <c r="Q32" s="363"/>
      <c r="R32" s="363"/>
      <c r="S32" s="363"/>
      <c r="T32" s="363"/>
      <c r="U32" s="363"/>
      <c r="V32" s="363"/>
      <c r="W32" s="363"/>
      <c r="X32" s="364"/>
      <c r="Y32" s="367"/>
      <c r="Z32" s="418"/>
      <c r="AA32" s="418"/>
      <c r="AB32" s="365"/>
      <c r="AC32" s="367"/>
      <c r="AD32" s="418"/>
      <c r="AE32" s="418"/>
      <c r="AF32" s="365"/>
    </row>
    <row r="33" spans="1:32" ht="18.75" customHeight="1">
      <c r="A33" s="355"/>
      <c r="B33" s="398"/>
      <c r="C33" s="356"/>
      <c r="D33" s="357"/>
      <c r="E33" s="343"/>
      <c r="F33" s="393"/>
      <c r="G33" s="420"/>
      <c r="H33" s="358" t="s">
        <v>787</v>
      </c>
      <c r="I33" s="370" t="s">
        <v>194</v>
      </c>
      <c r="J33" s="371" t="s">
        <v>750</v>
      </c>
      <c r="K33" s="372"/>
      <c r="L33" s="373" t="s">
        <v>194</v>
      </c>
      <c r="M33" s="371" t="s">
        <v>764</v>
      </c>
      <c r="N33" s="363"/>
      <c r="O33" s="363"/>
      <c r="P33" s="363"/>
      <c r="Q33" s="363"/>
      <c r="R33" s="363"/>
      <c r="S33" s="363"/>
      <c r="T33" s="363"/>
      <c r="U33" s="363"/>
      <c r="V33" s="363"/>
      <c r="W33" s="363"/>
      <c r="X33" s="364"/>
      <c r="Y33" s="367"/>
      <c r="Z33" s="418"/>
      <c r="AA33" s="418"/>
      <c r="AB33" s="365"/>
      <c r="AC33" s="367"/>
      <c r="AD33" s="418"/>
      <c r="AE33" s="418"/>
      <c r="AF33" s="365"/>
    </row>
    <row r="34" spans="1:32" ht="18.75" customHeight="1">
      <c r="A34" s="355"/>
      <c r="B34" s="398"/>
      <c r="C34" s="356"/>
      <c r="D34" s="357"/>
      <c r="E34" s="343"/>
      <c r="F34" s="393"/>
      <c r="G34" s="420"/>
      <c r="H34" s="358" t="s">
        <v>788</v>
      </c>
      <c r="I34" s="370" t="s">
        <v>194</v>
      </c>
      <c r="J34" s="371" t="s">
        <v>750</v>
      </c>
      <c r="K34" s="372"/>
      <c r="L34" s="373" t="s">
        <v>194</v>
      </c>
      <c r="M34" s="371" t="s">
        <v>764</v>
      </c>
      <c r="N34" s="363"/>
      <c r="O34" s="363"/>
      <c r="P34" s="363"/>
      <c r="Q34" s="363"/>
      <c r="R34" s="363"/>
      <c r="S34" s="363"/>
      <c r="T34" s="363"/>
      <c r="U34" s="363"/>
      <c r="V34" s="363"/>
      <c r="W34" s="363"/>
      <c r="X34" s="364"/>
      <c r="Y34" s="367"/>
      <c r="Z34" s="418"/>
      <c r="AA34" s="418"/>
      <c r="AB34" s="365"/>
      <c r="AC34" s="367"/>
      <c r="AD34" s="418"/>
      <c r="AE34" s="418"/>
      <c r="AF34" s="365"/>
    </row>
    <row r="35" spans="1:32" ht="18.75" customHeight="1">
      <c r="A35" s="355"/>
      <c r="B35" s="398"/>
      <c r="C35" s="356"/>
      <c r="D35" s="357"/>
      <c r="E35" s="343"/>
      <c r="F35" s="393"/>
      <c r="G35" s="420"/>
      <c r="H35" s="358" t="s">
        <v>789</v>
      </c>
      <c r="I35" s="359" t="s">
        <v>194</v>
      </c>
      <c r="J35" s="360" t="s">
        <v>750</v>
      </c>
      <c r="K35" s="360"/>
      <c r="L35" s="361" t="s">
        <v>194</v>
      </c>
      <c r="M35" s="360" t="s">
        <v>784</v>
      </c>
      <c r="N35" s="360"/>
      <c r="O35" s="361" t="s">
        <v>194</v>
      </c>
      <c r="P35" s="360" t="s">
        <v>785</v>
      </c>
      <c r="Q35" s="363"/>
      <c r="R35" s="363"/>
      <c r="S35" s="363"/>
      <c r="T35" s="363"/>
      <c r="U35" s="363"/>
      <c r="V35" s="363"/>
      <c r="W35" s="363"/>
      <c r="X35" s="364"/>
      <c r="Y35" s="367"/>
      <c r="Z35" s="418"/>
      <c r="AA35" s="418"/>
      <c r="AB35" s="365"/>
      <c r="AC35" s="367"/>
      <c r="AD35" s="418"/>
      <c r="AE35" s="418"/>
      <c r="AF35" s="365"/>
    </row>
    <row r="36" spans="1:32" ht="18.75" customHeight="1">
      <c r="A36" s="355"/>
      <c r="B36" s="398"/>
      <c r="C36" s="356"/>
      <c r="D36" s="357"/>
      <c r="E36" s="343"/>
      <c r="F36" s="393"/>
      <c r="G36" s="420"/>
      <c r="H36" s="358" t="s">
        <v>790</v>
      </c>
      <c r="I36" s="359" t="s">
        <v>194</v>
      </c>
      <c r="J36" s="360" t="s">
        <v>755</v>
      </c>
      <c r="K36" s="363"/>
      <c r="L36" s="366"/>
      <c r="M36" s="361" t="s">
        <v>194</v>
      </c>
      <c r="N36" s="360" t="s">
        <v>756</v>
      </c>
      <c r="O36" s="363"/>
      <c r="P36" s="363"/>
      <c r="Q36" s="363"/>
      <c r="R36" s="363"/>
      <c r="S36" s="363"/>
      <c r="T36" s="363"/>
      <c r="U36" s="363"/>
      <c r="V36" s="363"/>
      <c r="W36" s="363"/>
      <c r="X36" s="364"/>
      <c r="Y36" s="367"/>
      <c r="Z36" s="418"/>
      <c r="AA36" s="418"/>
      <c r="AB36" s="365"/>
      <c r="AC36" s="367"/>
      <c r="AD36" s="418"/>
      <c r="AE36" s="418"/>
      <c r="AF36" s="365"/>
    </row>
    <row r="37" spans="1:32" ht="18.75" customHeight="1">
      <c r="A37" s="355"/>
      <c r="B37" s="398"/>
      <c r="C37" s="356"/>
      <c r="D37" s="357"/>
      <c r="E37" s="343"/>
      <c r="F37" s="393"/>
      <c r="G37" s="420"/>
      <c r="H37" s="358" t="s">
        <v>791</v>
      </c>
      <c r="I37" s="359" t="s">
        <v>194</v>
      </c>
      <c r="J37" s="360" t="s">
        <v>750</v>
      </c>
      <c r="K37" s="360"/>
      <c r="L37" s="361" t="s">
        <v>194</v>
      </c>
      <c r="M37" s="360" t="s">
        <v>784</v>
      </c>
      <c r="N37" s="360"/>
      <c r="O37" s="361" t="s">
        <v>194</v>
      </c>
      <c r="P37" s="360" t="s">
        <v>785</v>
      </c>
      <c r="Q37" s="363"/>
      <c r="R37" s="363"/>
      <c r="S37" s="363"/>
      <c r="T37" s="363"/>
      <c r="U37" s="363"/>
      <c r="V37" s="363"/>
      <c r="W37" s="363"/>
      <c r="X37" s="364"/>
      <c r="Y37" s="367"/>
      <c r="Z37" s="418"/>
      <c r="AA37" s="418"/>
      <c r="AB37" s="365"/>
      <c r="AC37" s="367"/>
      <c r="AD37" s="418"/>
      <c r="AE37" s="418"/>
      <c r="AF37" s="365"/>
    </row>
    <row r="38" spans="1:32" ht="18.75" customHeight="1">
      <c r="A38" s="355"/>
      <c r="B38" s="398"/>
      <c r="C38" s="356"/>
      <c r="D38" s="357"/>
      <c r="E38" s="343"/>
      <c r="F38" s="393"/>
      <c r="G38" s="420"/>
      <c r="H38" s="358" t="s">
        <v>792</v>
      </c>
      <c r="I38" s="359" t="s">
        <v>194</v>
      </c>
      <c r="J38" s="360" t="s">
        <v>750</v>
      </c>
      <c r="K38" s="360"/>
      <c r="L38" s="361" t="s">
        <v>194</v>
      </c>
      <c r="M38" s="360" t="s">
        <v>784</v>
      </c>
      <c r="N38" s="360"/>
      <c r="O38" s="361" t="s">
        <v>194</v>
      </c>
      <c r="P38" s="360" t="s">
        <v>785</v>
      </c>
      <c r="Q38" s="363"/>
      <c r="R38" s="363"/>
      <c r="S38" s="363"/>
      <c r="T38" s="363"/>
      <c r="U38" s="363"/>
      <c r="V38" s="363"/>
      <c r="W38" s="363"/>
      <c r="X38" s="364"/>
      <c r="Y38" s="367"/>
      <c r="Z38" s="418"/>
      <c r="AA38" s="418"/>
      <c r="AB38" s="365"/>
      <c r="AC38" s="367"/>
      <c r="AD38" s="418"/>
      <c r="AE38" s="418"/>
      <c r="AF38" s="365"/>
    </row>
    <row r="39" spans="1:32" ht="18.75" customHeight="1">
      <c r="A39" s="355"/>
      <c r="B39" s="398"/>
      <c r="C39" s="356"/>
      <c r="D39" s="357"/>
      <c r="E39" s="343"/>
      <c r="F39" s="393"/>
      <c r="G39" s="420"/>
      <c r="H39" s="358" t="s">
        <v>793</v>
      </c>
      <c r="I39" s="370" t="s">
        <v>194</v>
      </c>
      <c r="J39" s="371" t="s">
        <v>750</v>
      </c>
      <c r="K39" s="372"/>
      <c r="L39" s="373" t="s">
        <v>194</v>
      </c>
      <c r="M39" s="371" t="s">
        <v>764</v>
      </c>
      <c r="N39" s="363"/>
      <c r="O39" s="363"/>
      <c r="P39" s="363"/>
      <c r="Q39" s="363"/>
      <c r="R39" s="363"/>
      <c r="S39" s="363"/>
      <c r="T39" s="363"/>
      <c r="U39" s="363"/>
      <c r="V39" s="363"/>
      <c r="W39" s="363"/>
      <c r="X39" s="364"/>
      <c r="Y39" s="367"/>
      <c r="Z39" s="418"/>
      <c r="AA39" s="418"/>
      <c r="AB39" s="365"/>
      <c r="AC39" s="367"/>
      <c r="AD39" s="418"/>
      <c r="AE39" s="418"/>
      <c r="AF39" s="365"/>
    </row>
    <row r="40" spans="1:32" ht="18.75" customHeight="1">
      <c r="A40" s="355"/>
      <c r="B40" s="398"/>
      <c r="C40" s="356"/>
      <c r="D40" s="357"/>
      <c r="E40" s="343"/>
      <c r="F40" s="393"/>
      <c r="G40" s="420"/>
      <c r="H40" s="376" t="s">
        <v>454</v>
      </c>
      <c r="I40" s="370" t="s">
        <v>194</v>
      </c>
      <c r="J40" s="371" t="s">
        <v>750</v>
      </c>
      <c r="K40" s="372"/>
      <c r="L40" s="373" t="s">
        <v>194</v>
      </c>
      <c r="M40" s="371" t="s">
        <v>764</v>
      </c>
      <c r="N40" s="363"/>
      <c r="O40" s="363"/>
      <c r="P40" s="363"/>
      <c r="Q40" s="363"/>
      <c r="R40" s="363"/>
      <c r="S40" s="363"/>
      <c r="T40" s="363"/>
      <c r="U40" s="363"/>
      <c r="V40" s="363"/>
      <c r="W40" s="363"/>
      <c r="X40" s="364"/>
      <c r="Y40" s="367"/>
      <c r="Z40" s="418"/>
      <c r="AA40" s="418"/>
      <c r="AB40" s="365"/>
      <c r="AC40" s="367"/>
      <c r="AD40" s="418"/>
      <c r="AE40" s="418"/>
      <c r="AF40" s="365"/>
    </row>
    <row r="41" spans="1:32" ht="18.75" customHeight="1">
      <c r="A41" s="355"/>
      <c r="B41" s="398"/>
      <c r="C41" s="356"/>
      <c r="D41" s="357"/>
      <c r="E41" s="343"/>
      <c r="F41" s="393"/>
      <c r="G41" s="420"/>
      <c r="H41" s="358" t="s">
        <v>455</v>
      </c>
      <c r="I41" s="370" t="s">
        <v>194</v>
      </c>
      <c r="J41" s="371" t="s">
        <v>750</v>
      </c>
      <c r="K41" s="372"/>
      <c r="L41" s="373" t="s">
        <v>194</v>
      </c>
      <c r="M41" s="371" t="s">
        <v>764</v>
      </c>
      <c r="N41" s="363"/>
      <c r="O41" s="363"/>
      <c r="P41" s="363"/>
      <c r="Q41" s="363"/>
      <c r="R41" s="363"/>
      <c r="S41" s="363"/>
      <c r="T41" s="363"/>
      <c r="U41" s="363"/>
      <c r="V41" s="363"/>
      <c r="W41" s="363"/>
      <c r="X41" s="364"/>
      <c r="Y41" s="367"/>
      <c r="Z41" s="418"/>
      <c r="AA41" s="418"/>
      <c r="AB41" s="365"/>
      <c r="AC41" s="367"/>
      <c r="AD41" s="418"/>
      <c r="AE41" s="418"/>
      <c r="AF41" s="365"/>
    </row>
    <row r="42" spans="1:32" ht="18.75" customHeight="1">
      <c r="A42" s="355"/>
      <c r="B42" s="398"/>
      <c r="C42" s="356"/>
      <c r="D42" s="357"/>
      <c r="E42" s="343"/>
      <c r="F42" s="393"/>
      <c r="G42" s="420"/>
      <c r="H42" s="358" t="s">
        <v>456</v>
      </c>
      <c r="I42" s="370" t="s">
        <v>194</v>
      </c>
      <c r="J42" s="371" t="s">
        <v>750</v>
      </c>
      <c r="K42" s="372"/>
      <c r="L42" s="373" t="s">
        <v>194</v>
      </c>
      <c r="M42" s="371" t="s">
        <v>764</v>
      </c>
      <c r="N42" s="363"/>
      <c r="O42" s="363"/>
      <c r="P42" s="363"/>
      <c r="Q42" s="363"/>
      <c r="R42" s="363"/>
      <c r="S42" s="363"/>
      <c r="T42" s="363"/>
      <c r="U42" s="363"/>
      <c r="V42" s="363"/>
      <c r="W42" s="363"/>
      <c r="X42" s="364"/>
      <c r="Y42" s="367"/>
      <c r="Z42" s="418"/>
      <c r="AA42" s="418"/>
      <c r="AB42" s="365"/>
      <c r="AC42" s="367"/>
      <c r="AD42" s="418"/>
      <c r="AE42" s="418"/>
      <c r="AF42" s="365"/>
    </row>
    <row r="43" spans="1:32" ht="18.75" customHeight="1">
      <c r="A43" s="355"/>
      <c r="B43" s="398"/>
      <c r="C43" s="356"/>
      <c r="D43" s="357"/>
      <c r="E43" s="343"/>
      <c r="F43" s="393"/>
      <c r="G43" s="420"/>
      <c r="H43" s="358" t="s">
        <v>457</v>
      </c>
      <c r="I43" s="370" t="s">
        <v>194</v>
      </c>
      <c r="J43" s="371" t="s">
        <v>750</v>
      </c>
      <c r="K43" s="372"/>
      <c r="L43" s="373" t="s">
        <v>194</v>
      </c>
      <c r="M43" s="371" t="s">
        <v>764</v>
      </c>
      <c r="N43" s="363"/>
      <c r="O43" s="363"/>
      <c r="P43" s="363"/>
      <c r="Q43" s="363"/>
      <c r="R43" s="363"/>
      <c r="S43" s="363"/>
      <c r="T43" s="363"/>
      <c r="U43" s="363"/>
      <c r="V43" s="363"/>
      <c r="W43" s="363"/>
      <c r="X43" s="364"/>
      <c r="Y43" s="367"/>
      <c r="Z43" s="418"/>
      <c r="AA43" s="418"/>
      <c r="AB43" s="365"/>
      <c r="AC43" s="367"/>
      <c r="AD43" s="418"/>
      <c r="AE43" s="418"/>
      <c r="AF43" s="365"/>
    </row>
    <row r="44" spans="1:32" ht="18.75" customHeight="1">
      <c r="A44" s="355"/>
      <c r="B44" s="398"/>
      <c r="C44" s="356"/>
      <c r="D44" s="357"/>
      <c r="E44" s="343"/>
      <c r="F44" s="393"/>
      <c r="G44" s="343"/>
      <c r="H44" s="358" t="s">
        <v>1124</v>
      </c>
      <c r="I44" s="359" t="s">
        <v>194</v>
      </c>
      <c r="J44" s="360" t="s">
        <v>750</v>
      </c>
      <c r="K44" s="360"/>
      <c r="L44" s="361" t="s">
        <v>194</v>
      </c>
      <c r="M44" s="371" t="s">
        <v>764</v>
      </c>
      <c r="N44" s="360"/>
      <c r="O44" s="360"/>
      <c r="P44" s="360"/>
      <c r="Q44" s="363"/>
      <c r="R44" s="363"/>
      <c r="S44" s="363"/>
      <c r="T44" s="363"/>
      <c r="U44" s="363"/>
      <c r="V44" s="363"/>
      <c r="W44" s="363"/>
      <c r="X44" s="364"/>
      <c r="Y44" s="367"/>
      <c r="Z44" s="418"/>
      <c r="AA44" s="418"/>
      <c r="AB44" s="365"/>
      <c r="AC44" s="367"/>
      <c r="AD44" s="418"/>
      <c r="AE44" s="418"/>
      <c r="AF44" s="365"/>
    </row>
    <row r="45" spans="1:32" ht="18.75" customHeight="1">
      <c r="A45" s="355"/>
      <c r="B45" s="398"/>
      <c r="C45" s="356"/>
      <c r="D45" s="357"/>
      <c r="E45" s="343"/>
      <c r="F45" s="393"/>
      <c r="G45" s="343"/>
      <c r="H45" s="358" t="s">
        <v>1125</v>
      </c>
      <c r="I45" s="359" t="s">
        <v>194</v>
      </c>
      <c r="J45" s="360" t="s">
        <v>750</v>
      </c>
      <c r="K45" s="360"/>
      <c r="L45" s="361" t="s">
        <v>194</v>
      </c>
      <c r="M45" s="371" t="s">
        <v>764</v>
      </c>
      <c r="N45" s="360"/>
      <c r="O45" s="360"/>
      <c r="P45" s="360"/>
      <c r="Q45" s="363"/>
      <c r="R45" s="363"/>
      <c r="S45" s="363"/>
      <c r="T45" s="363"/>
      <c r="U45" s="363"/>
      <c r="V45" s="363"/>
      <c r="W45" s="363"/>
      <c r="X45" s="364"/>
      <c r="Y45" s="367"/>
      <c r="Z45" s="418"/>
      <c r="AA45" s="418"/>
      <c r="AB45" s="365"/>
      <c r="AC45" s="367"/>
      <c r="AD45" s="418"/>
      <c r="AE45" s="418"/>
      <c r="AF45" s="365"/>
    </row>
    <row r="46" spans="1:32" ht="18.75" customHeight="1">
      <c r="A46" s="355"/>
      <c r="B46" s="398"/>
      <c r="C46" s="356"/>
      <c r="D46" s="357"/>
      <c r="E46" s="343"/>
      <c r="F46" s="393"/>
      <c r="G46" s="420"/>
      <c r="H46" s="594" t="s">
        <v>794</v>
      </c>
      <c r="I46" s="359" t="s">
        <v>194</v>
      </c>
      <c r="J46" s="360" t="s">
        <v>750</v>
      </c>
      <c r="K46" s="360"/>
      <c r="L46" s="361" t="s">
        <v>194</v>
      </c>
      <c r="M46" s="360" t="s">
        <v>784</v>
      </c>
      <c r="N46" s="360"/>
      <c r="O46" s="361" t="s">
        <v>194</v>
      </c>
      <c r="P46" s="360" t="s">
        <v>785</v>
      </c>
      <c r="Q46" s="592"/>
      <c r="R46" s="592"/>
      <c r="S46" s="592"/>
      <c r="T46" s="592"/>
      <c r="U46" s="595"/>
      <c r="V46" s="595"/>
      <c r="W46" s="595"/>
      <c r="X46" s="596"/>
      <c r="Y46" s="367"/>
      <c r="Z46" s="418"/>
      <c r="AA46" s="418"/>
      <c r="AB46" s="365"/>
      <c r="AC46" s="367"/>
      <c r="AD46" s="418"/>
      <c r="AE46" s="418"/>
      <c r="AF46" s="365"/>
    </row>
    <row r="47" spans="1:32" ht="18.75" customHeight="1">
      <c r="A47" s="604"/>
      <c r="B47" s="602"/>
      <c r="C47" s="605"/>
      <c r="D47" s="606"/>
      <c r="E47" s="607"/>
      <c r="F47" s="390"/>
      <c r="G47" s="378"/>
      <c r="H47" s="608" t="s">
        <v>795</v>
      </c>
      <c r="I47" s="609" t="s">
        <v>194</v>
      </c>
      <c r="J47" s="43" t="s">
        <v>750</v>
      </c>
      <c r="K47" s="43"/>
      <c r="L47" s="610" t="s">
        <v>194</v>
      </c>
      <c r="M47" s="43" t="s">
        <v>796</v>
      </c>
      <c r="N47" s="43"/>
      <c r="O47" s="610" t="s">
        <v>194</v>
      </c>
      <c r="P47" s="43" t="s">
        <v>797</v>
      </c>
      <c r="Q47" s="599"/>
      <c r="R47" s="610" t="s">
        <v>194</v>
      </c>
      <c r="S47" s="43" t="s">
        <v>798</v>
      </c>
      <c r="T47" s="43"/>
      <c r="U47" s="43"/>
      <c r="V47" s="43"/>
      <c r="W47" s="43"/>
      <c r="X47" s="44"/>
      <c r="Y47" s="611"/>
      <c r="Z47" s="612"/>
      <c r="AA47" s="612"/>
      <c r="AB47" s="613"/>
      <c r="AC47" s="611"/>
      <c r="AD47" s="612"/>
      <c r="AE47" s="612"/>
      <c r="AF47" s="613"/>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2CA5443-4DFF-4DB1-AABA-C4D9617B94A8}">
          <x14:formula1>
            <xm:f>"□,■"</xm:f>
          </x14:formula1>
          <xm:sqref>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L25:L35 JH25:JH35 TD25:TD35 ACZ25:ACZ35 AMV25:AMV35 AWR25:AWR35 BGN25:BGN35 BQJ25:BQJ35 CAF25:CAF35 CKB25:CKB35 CTX25:CTX35 DDT25:DDT35 DNP25:DNP35 DXL25:DXL35 EHH25:EHH35 ERD25:ERD35 FAZ25:FAZ35 FKV25:FKV35 FUR25:FUR35 GEN25:GEN35 GOJ25:GOJ35 GYF25:GYF35 HIB25:HIB35 HRX25:HRX35 IBT25:IBT35 ILP25:ILP35 IVL25:IVL35 JFH25:JFH35 JPD25:JPD35 JYZ25:JYZ35 KIV25:KIV35 KSR25:KSR35 LCN25:LCN35 LMJ25:LMJ35 LWF25:LWF35 MGB25:MGB35 MPX25:MPX35 MZT25:MZT35 NJP25:NJP35 NTL25:NTL35 ODH25:ODH35 OND25:OND35 OWZ25:OWZ35 PGV25:PGV35 PQR25:PQR35 QAN25:QAN35 QKJ25:QKJ35 QUF25:QUF35 REB25:REB35 RNX25:RNX35 RXT25:RXT35 SHP25:SHP35 SRL25:SRL35 TBH25:TBH35 TLD25:TLD35 TUZ25:TUZ35 UEV25:UEV35 UOR25:UOR35 UYN25:UYN35 VIJ25:VIJ35 VSF25:VSF35 WCB25:WCB35 WLX25:WLX35 WVT25:WVT35 L65561:L65571 JH65561:JH65571 TD65561:TD65571 ACZ65561:ACZ65571 AMV65561:AMV65571 AWR65561:AWR65571 BGN65561:BGN65571 BQJ65561:BQJ65571 CAF65561:CAF65571 CKB65561:CKB65571 CTX65561:CTX65571 DDT65561:DDT65571 DNP65561:DNP65571 DXL65561:DXL65571 EHH65561:EHH65571 ERD65561:ERD65571 FAZ65561:FAZ65571 FKV65561:FKV65571 FUR65561:FUR65571 GEN65561:GEN65571 GOJ65561:GOJ65571 GYF65561:GYF65571 HIB65561:HIB65571 HRX65561:HRX65571 IBT65561:IBT65571 ILP65561:ILP65571 IVL65561:IVL65571 JFH65561:JFH65571 JPD65561:JPD65571 JYZ65561:JYZ65571 KIV65561:KIV65571 KSR65561:KSR65571 LCN65561:LCN65571 LMJ65561:LMJ65571 LWF65561:LWF65571 MGB65561:MGB65571 MPX65561:MPX65571 MZT65561:MZT65571 NJP65561:NJP65571 NTL65561:NTL65571 ODH65561:ODH65571 OND65561:OND65571 OWZ65561:OWZ65571 PGV65561:PGV65571 PQR65561:PQR65571 QAN65561:QAN65571 QKJ65561:QKJ65571 QUF65561:QUF65571 REB65561:REB65571 RNX65561:RNX65571 RXT65561:RXT65571 SHP65561:SHP65571 SRL65561:SRL65571 TBH65561:TBH65571 TLD65561:TLD65571 TUZ65561:TUZ65571 UEV65561:UEV65571 UOR65561:UOR65571 UYN65561:UYN65571 VIJ65561:VIJ65571 VSF65561:VSF65571 WCB65561:WCB65571 WLX65561:WLX65571 WVT65561:WVT65571 L131097:L131107 JH131097:JH131107 TD131097:TD131107 ACZ131097:ACZ131107 AMV131097:AMV131107 AWR131097:AWR131107 BGN131097:BGN131107 BQJ131097:BQJ131107 CAF131097:CAF131107 CKB131097:CKB131107 CTX131097:CTX131107 DDT131097:DDT131107 DNP131097:DNP131107 DXL131097:DXL131107 EHH131097:EHH131107 ERD131097:ERD131107 FAZ131097:FAZ131107 FKV131097:FKV131107 FUR131097:FUR131107 GEN131097:GEN131107 GOJ131097:GOJ131107 GYF131097:GYF131107 HIB131097:HIB131107 HRX131097:HRX131107 IBT131097:IBT131107 ILP131097:ILP131107 IVL131097:IVL131107 JFH131097:JFH131107 JPD131097:JPD131107 JYZ131097:JYZ131107 KIV131097:KIV131107 KSR131097:KSR131107 LCN131097:LCN131107 LMJ131097:LMJ131107 LWF131097:LWF131107 MGB131097:MGB131107 MPX131097:MPX131107 MZT131097:MZT131107 NJP131097:NJP131107 NTL131097:NTL131107 ODH131097:ODH131107 OND131097:OND131107 OWZ131097:OWZ131107 PGV131097:PGV131107 PQR131097:PQR131107 QAN131097:QAN131107 QKJ131097:QKJ131107 QUF131097:QUF131107 REB131097:REB131107 RNX131097:RNX131107 RXT131097:RXT131107 SHP131097:SHP131107 SRL131097:SRL131107 TBH131097:TBH131107 TLD131097:TLD131107 TUZ131097:TUZ131107 UEV131097:UEV131107 UOR131097:UOR131107 UYN131097:UYN131107 VIJ131097:VIJ131107 VSF131097:VSF131107 WCB131097:WCB131107 WLX131097:WLX131107 WVT131097:WVT131107 L196633:L196643 JH196633:JH196643 TD196633:TD196643 ACZ196633:ACZ196643 AMV196633:AMV196643 AWR196633:AWR196643 BGN196633:BGN196643 BQJ196633:BQJ196643 CAF196633:CAF196643 CKB196633:CKB196643 CTX196633:CTX196643 DDT196633:DDT196643 DNP196633:DNP196643 DXL196633:DXL196643 EHH196633:EHH196643 ERD196633:ERD196643 FAZ196633:FAZ196643 FKV196633:FKV196643 FUR196633:FUR196643 GEN196633:GEN196643 GOJ196633:GOJ196643 GYF196633:GYF196643 HIB196633:HIB196643 HRX196633:HRX196643 IBT196633:IBT196643 ILP196633:ILP196643 IVL196633:IVL196643 JFH196633:JFH196643 JPD196633:JPD196643 JYZ196633:JYZ196643 KIV196633:KIV196643 KSR196633:KSR196643 LCN196633:LCN196643 LMJ196633:LMJ196643 LWF196633:LWF196643 MGB196633:MGB196643 MPX196633:MPX196643 MZT196633:MZT196643 NJP196633:NJP196643 NTL196633:NTL196643 ODH196633:ODH196643 OND196633:OND196643 OWZ196633:OWZ196643 PGV196633:PGV196643 PQR196633:PQR196643 QAN196633:QAN196643 QKJ196633:QKJ196643 QUF196633:QUF196643 REB196633:REB196643 RNX196633:RNX196643 RXT196633:RXT196643 SHP196633:SHP196643 SRL196633:SRL196643 TBH196633:TBH196643 TLD196633:TLD196643 TUZ196633:TUZ196643 UEV196633:UEV196643 UOR196633:UOR196643 UYN196633:UYN196643 VIJ196633:VIJ196643 VSF196633:VSF196643 WCB196633:WCB196643 WLX196633:WLX196643 WVT196633:WVT196643 L262169:L262179 JH262169:JH262179 TD262169:TD262179 ACZ262169:ACZ262179 AMV262169:AMV262179 AWR262169:AWR262179 BGN262169:BGN262179 BQJ262169:BQJ262179 CAF262169:CAF262179 CKB262169:CKB262179 CTX262169:CTX262179 DDT262169:DDT262179 DNP262169:DNP262179 DXL262169:DXL262179 EHH262169:EHH262179 ERD262169:ERD262179 FAZ262169:FAZ262179 FKV262169:FKV262179 FUR262169:FUR262179 GEN262169:GEN262179 GOJ262169:GOJ262179 GYF262169:GYF262179 HIB262169:HIB262179 HRX262169:HRX262179 IBT262169:IBT262179 ILP262169:ILP262179 IVL262169:IVL262179 JFH262169:JFH262179 JPD262169:JPD262179 JYZ262169:JYZ262179 KIV262169:KIV262179 KSR262169:KSR262179 LCN262169:LCN262179 LMJ262169:LMJ262179 LWF262169:LWF262179 MGB262169:MGB262179 MPX262169:MPX262179 MZT262169:MZT262179 NJP262169:NJP262179 NTL262169:NTL262179 ODH262169:ODH262179 OND262169:OND262179 OWZ262169:OWZ262179 PGV262169:PGV262179 PQR262169:PQR262179 QAN262169:QAN262179 QKJ262169:QKJ262179 QUF262169:QUF262179 REB262169:REB262179 RNX262169:RNX262179 RXT262169:RXT262179 SHP262169:SHP262179 SRL262169:SRL262179 TBH262169:TBH262179 TLD262169:TLD262179 TUZ262169:TUZ262179 UEV262169:UEV262179 UOR262169:UOR262179 UYN262169:UYN262179 VIJ262169:VIJ262179 VSF262169:VSF262179 WCB262169:WCB262179 WLX262169:WLX262179 WVT262169:WVT262179 L327705:L327715 JH327705:JH327715 TD327705:TD327715 ACZ327705:ACZ327715 AMV327705:AMV327715 AWR327705:AWR327715 BGN327705:BGN327715 BQJ327705:BQJ327715 CAF327705:CAF327715 CKB327705:CKB327715 CTX327705:CTX327715 DDT327705:DDT327715 DNP327705:DNP327715 DXL327705:DXL327715 EHH327705:EHH327715 ERD327705:ERD327715 FAZ327705:FAZ327715 FKV327705:FKV327715 FUR327705:FUR327715 GEN327705:GEN327715 GOJ327705:GOJ327715 GYF327705:GYF327715 HIB327705:HIB327715 HRX327705:HRX327715 IBT327705:IBT327715 ILP327705:ILP327715 IVL327705:IVL327715 JFH327705:JFH327715 JPD327705:JPD327715 JYZ327705:JYZ327715 KIV327705:KIV327715 KSR327705:KSR327715 LCN327705:LCN327715 LMJ327705:LMJ327715 LWF327705:LWF327715 MGB327705:MGB327715 MPX327705:MPX327715 MZT327705:MZT327715 NJP327705:NJP327715 NTL327705:NTL327715 ODH327705:ODH327715 OND327705:OND327715 OWZ327705:OWZ327715 PGV327705:PGV327715 PQR327705:PQR327715 QAN327705:QAN327715 QKJ327705:QKJ327715 QUF327705:QUF327715 REB327705:REB327715 RNX327705:RNX327715 RXT327705:RXT327715 SHP327705:SHP327715 SRL327705:SRL327715 TBH327705:TBH327715 TLD327705:TLD327715 TUZ327705:TUZ327715 UEV327705:UEV327715 UOR327705:UOR327715 UYN327705:UYN327715 VIJ327705:VIJ327715 VSF327705:VSF327715 WCB327705:WCB327715 WLX327705:WLX327715 WVT327705:WVT327715 L393241:L393251 JH393241:JH393251 TD393241:TD393251 ACZ393241:ACZ393251 AMV393241:AMV393251 AWR393241:AWR393251 BGN393241:BGN393251 BQJ393241:BQJ393251 CAF393241:CAF393251 CKB393241:CKB393251 CTX393241:CTX393251 DDT393241:DDT393251 DNP393241:DNP393251 DXL393241:DXL393251 EHH393241:EHH393251 ERD393241:ERD393251 FAZ393241:FAZ393251 FKV393241:FKV393251 FUR393241:FUR393251 GEN393241:GEN393251 GOJ393241:GOJ393251 GYF393241:GYF393251 HIB393241:HIB393251 HRX393241:HRX393251 IBT393241:IBT393251 ILP393241:ILP393251 IVL393241:IVL393251 JFH393241:JFH393251 JPD393241:JPD393251 JYZ393241:JYZ393251 KIV393241:KIV393251 KSR393241:KSR393251 LCN393241:LCN393251 LMJ393241:LMJ393251 LWF393241:LWF393251 MGB393241:MGB393251 MPX393241:MPX393251 MZT393241:MZT393251 NJP393241:NJP393251 NTL393241:NTL393251 ODH393241:ODH393251 OND393241:OND393251 OWZ393241:OWZ393251 PGV393241:PGV393251 PQR393241:PQR393251 QAN393241:QAN393251 QKJ393241:QKJ393251 QUF393241:QUF393251 REB393241:REB393251 RNX393241:RNX393251 RXT393241:RXT393251 SHP393241:SHP393251 SRL393241:SRL393251 TBH393241:TBH393251 TLD393241:TLD393251 TUZ393241:TUZ393251 UEV393241:UEV393251 UOR393241:UOR393251 UYN393241:UYN393251 VIJ393241:VIJ393251 VSF393241:VSF393251 WCB393241:WCB393251 WLX393241:WLX393251 WVT393241:WVT393251 L458777:L458787 JH458777:JH458787 TD458777:TD458787 ACZ458777:ACZ458787 AMV458777:AMV458787 AWR458777:AWR458787 BGN458777:BGN458787 BQJ458777:BQJ458787 CAF458777:CAF458787 CKB458777:CKB458787 CTX458777:CTX458787 DDT458777:DDT458787 DNP458777:DNP458787 DXL458777:DXL458787 EHH458777:EHH458787 ERD458777:ERD458787 FAZ458777:FAZ458787 FKV458777:FKV458787 FUR458777:FUR458787 GEN458777:GEN458787 GOJ458777:GOJ458787 GYF458777:GYF458787 HIB458777:HIB458787 HRX458777:HRX458787 IBT458777:IBT458787 ILP458777:ILP458787 IVL458777:IVL458787 JFH458777:JFH458787 JPD458777:JPD458787 JYZ458777:JYZ458787 KIV458777:KIV458787 KSR458777:KSR458787 LCN458777:LCN458787 LMJ458777:LMJ458787 LWF458777:LWF458787 MGB458777:MGB458787 MPX458777:MPX458787 MZT458777:MZT458787 NJP458777:NJP458787 NTL458777:NTL458787 ODH458777:ODH458787 OND458777:OND458787 OWZ458777:OWZ458787 PGV458777:PGV458787 PQR458777:PQR458787 QAN458777:QAN458787 QKJ458777:QKJ458787 QUF458777:QUF458787 REB458777:REB458787 RNX458777:RNX458787 RXT458777:RXT458787 SHP458777:SHP458787 SRL458777:SRL458787 TBH458777:TBH458787 TLD458777:TLD458787 TUZ458777:TUZ458787 UEV458777:UEV458787 UOR458777:UOR458787 UYN458777:UYN458787 VIJ458777:VIJ458787 VSF458777:VSF458787 WCB458777:WCB458787 WLX458777:WLX458787 WVT458777:WVT458787 L524313:L524323 JH524313:JH524323 TD524313:TD524323 ACZ524313:ACZ524323 AMV524313:AMV524323 AWR524313:AWR524323 BGN524313:BGN524323 BQJ524313:BQJ524323 CAF524313:CAF524323 CKB524313:CKB524323 CTX524313:CTX524323 DDT524313:DDT524323 DNP524313:DNP524323 DXL524313:DXL524323 EHH524313:EHH524323 ERD524313:ERD524323 FAZ524313:FAZ524323 FKV524313:FKV524323 FUR524313:FUR524323 GEN524313:GEN524323 GOJ524313:GOJ524323 GYF524313:GYF524323 HIB524313:HIB524323 HRX524313:HRX524323 IBT524313:IBT524323 ILP524313:ILP524323 IVL524313:IVL524323 JFH524313:JFH524323 JPD524313:JPD524323 JYZ524313:JYZ524323 KIV524313:KIV524323 KSR524313:KSR524323 LCN524313:LCN524323 LMJ524313:LMJ524323 LWF524313:LWF524323 MGB524313:MGB524323 MPX524313:MPX524323 MZT524313:MZT524323 NJP524313:NJP524323 NTL524313:NTL524323 ODH524313:ODH524323 OND524313:OND524323 OWZ524313:OWZ524323 PGV524313:PGV524323 PQR524313:PQR524323 QAN524313:QAN524323 QKJ524313:QKJ524323 QUF524313:QUF524323 REB524313:REB524323 RNX524313:RNX524323 RXT524313:RXT524323 SHP524313:SHP524323 SRL524313:SRL524323 TBH524313:TBH524323 TLD524313:TLD524323 TUZ524313:TUZ524323 UEV524313:UEV524323 UOR524313:UOR524323 UYN524313:UYN524323 VIJ524313:VIJ524323 VSF524313:VSF524323 WCB524313:WCB524323 WLX524313:WLX524323 WVT524313:WVT524323 L589849:L589859 JH589849:JH589859 TD589849:TD589859 ACZ589849:ACZ589859 AMV589849:AMV589859 AWR589849:AWR589859 BGN589849:BGN589859 BQJ589849:BQJ589859 CAF589849:CAF589859 CKB589849:CKB589859 CTX589849:CTX589859 DDT589849:DDT589859 DNP589849:DNP589859 DXL589849:DXL589859 EHH589849:EHH589859 ERD589849:ERD589859 FAZ589849:FAZ589859 FKV589849:FKV589859 FUR589849:FUR589859 GEN589849:GEN589859 GOJ589849:GOJ589859 GYF589849:GYF589859 HIB589849:HIB589859 HRX589849:HRX589859 IBT589849:IBT589859 ILP589849:ILP589859 IVL589849:IVL589859 JFH589849:JFH589859 JPD589849:JPD589859 JYZ589849:JYZ589859 KIV589849:KIV589859 KSR589849:KSR589859 LCN589849:LCN589859 LMJ589849:LMJ589859 LWF589849:LWF589859 MGB589849:MGB589859 MPX589849:MPX589859 MZT589849:MZT589859 NJP589849:NJP589859 NTL589849:NTL589859 ODH589849:ODH589859 OND589849:OND589859 OWZ589849:OWZ589859 PGV589849:PGV589859 PQR589849:PQR589859 QAN589849:QAN589859 QKJ589849:QKJ589859 QUF589849:QUF589859 REB589849:REB589859 RNX589849:RNX589859 RXT589849:RXT589859 SHP589849:SHP589859 SRL589849:SRL589859 TBH589849:TBH589859 TLD589849:TLD589859 TUZ589849:TUZ589859 UEV589849:UEV589859 UOR589849:UOR589859 UYN589849:UYN589859 VIJ589849:VIJ589859 VSF589849:VSF589859 WCB589849:WCB589859 WLX589849:WLX589859 WVT589849:WVT589859 L655385:L655395 JH655385:JH655395 TD655385:TD655395 ACZ655385:ACZ655395 AMV655385:AMV655395 AWR655385:AWR655395 BGN655385:BGN655395 BQJ655385:BQJ655395 CAF655385:CAF655395 CKB655385:CKB655395 CTX655385:CTX655395 DDT655385:DDT655395 DNP655385:DNP655395 DXL655385:DXL655395 EHH655385:EHH655395 ERD655385:ERD655395 FAZ655385:FAZ655395 FKV655385:FKV655395 FUR655385:FUR655395 GEN655385:GEN655395 GOJ655385:GOJ655395 GYF655385:GYF655395 HIB655385:HIB655395 HRX655385:HRX655395 IBT655385:IBT655395 ILP655385:ILP655395 IVL655385:IVL655395 JFH655385:JFH655395 JPD655385:JPD655395 JYZ655385:JYZ655395 KIV655385:KIV655395 KSR655385:KSR655395 LCN655385:LCN655395 LMJ655385:LMJ655395 LWF655385:LWF655395 MGB655385:MGB655395 MPX655385:MPX655395 MZT655385:MZT655395 NJP655385:NJP655395 NTL655385:NTL655395 ODH655385:ODH655395 OND655385:OND655395 OWZ655385:OWZ655395 PGV655385:PGV655395 PQR655385:PQR655395 QAN655385:QAN655395 QKJ655385:QKJ655395 QUF655385:QUF655395 REB655385:REB655395 RNX655385:RNX655395 RXT655385:RXT655395 SHP655385:SHP655395 SRL655385:SRL655395 TBH655385:TBH655395 TLD655385:TLD655395 TUZ655385:TUZ655395 UEV655385:UEV655395 UOR655385:UOR655395 UYN655385:UYN655395 VIJ655385:VIJ655395 VSF655385:VSF655395 WCB655385:WCB655395 WLX655385:WLX655395 WVT655385:WVT655395 L720921:L720931 JH720921:JH720931 TD720921:TD720931 ACZ720921:ACZ720931 AMV720921:AMV720931 AWR720921:AWR720931 BGN720921:BGN720931 BQJ720921:BQJ720931 CAF720921:CAF720931 CKB720921:CKB720931 CTX720921:CTX720931 DDT720921:DDT720931 DNP720921:DNP720931 DXL720921:DXL720931 EHH720921:EHH720931 ERD720921:ERD720931 FAZ720921:FAZ720931 FKV720921:FKV720931 FUR720921:FUR720931 GEN720921:GEN720931 GOJ720921:GOJ720931 GYF720921:GYF720931 HIB720921:HIB720931 HRX720921:HRX720931 IBT720921:IBT720931 ILP720921:ILP720931 IVL720921:IVL720931 JFH720921:JFH720931 JPD720921:JPD720931 JYZ720921:JYZ720931 KIV720921:KIV720931 KSR720921:KSR720931 LCN720921:LCN720931 LMJ720921:LMJ720931 LWF720921:LWF720931 MGB720921:MGB720931 MPX720921:MPX720931 MZT720921:MZT720931 NJP720921:NJP720931 NTL720921:NTL720931 ODH720921:ODH720931 OND720921:OND720931 OWZ720921:OWZ720931 PGV720921:PGV720931 PQR720921:PQR720931 QAN720921:QAN720931 QKJ720921:QKJ720931 QUF720921:QUF720931 REB720921:REB720931 RNX720921:RNX720931 RXT720921:RXT720931 SHP720921:SHP720931 SRL720921:SRL720931 TBH720921:TBH720931 TLD720921:TLD720931 TUZ720921:TUZ720931 UEV720921:UEV720931 UOR720921:UOR720931 UYN720921:UYN720931 VIJ720921:VIJ720931 VSF720921:VSF720931 WCB720921:WCB720931 WLX720921:WLX720931 WVT720921:WVT720931 L786457:L786467 JH786457:JH786467 TD786457:TD786467 ACZ786457:ACZ786467 AMV786457:AMV786467 AWR786457:AWR786467 BGN786457:BGN786467 BQJ786457:BQJ786467 CAF786457:CAF786467 CKB786457:CKB786467 CTX786457:CTX786467 DDT786457:DDT786467 DNP786457:DNP786467 DXL786457:DXL786467 EHH786457:EHH786467 ERD786457:ERD786467 FAZ786457:FAZ786467 FKV786457:FKV786467 FUR786457:FUR786467 GEN786457:GEN786467 GOJ786457:GOJ786467 GYF786457:GYF786467 HIB786457:HIB786467 HRX786457:HRX786467 IBT786457:IBT786467 ILP786457:ILP786467 IVL786457:IVL786467 JFH786457:JFH786467 JPD786457:JPD786467 JYZ786457:JYZ786467 KIV786457:KIV786467 KSR786457:KSR786467 LCN786457:LCN786467 LMJ786457:LMJ786467 LWF786457:LWF786467 MGB786457:MGB786467 MPX786457:MPX786467 MZT786457:MZT786467 NJP786457:NJP786467 NTL786457:NTL786467 ODH786457:ODH786467 OND786457:OND786467 OWZ786457:OWZ786467 PGV786457:PGV786467 PQR786457:PQR786467 QAN786457:QAN786467 QKJ786457:QKJ786467 QUF786457:QUF786467 REB786457:REB786467 RNX786457:RNX786467 RXT786457:RXT786467 SHP786457:SHP786467 SRL786457:SRL786467 TBH786457:TBH786467 TLD786457:TLD786467 TUZ786457:TUZ786467 UEV786457:UEV786467 UOR786457:UOR786467 UYN786457:UYN786467 VIJ786457:VIJ786467 VSF786457:VSF786467 WCB786457:WCB786467 WLX786457:WLX786467 WVT786457:WVT786467 L851993:L852003 JH851993:JH852003 TD851993:TD852003 ACZ851993:ACZ852003 AMV851993:AMV852003 AWR851993:AWR852003 BGN851993:BGN852003 BQJ851993:BQJ852003 CAF851993:CAF852003 CKB851993:CKB852003 CTX851993:CTX852003 DDT851993:DDT852003 DNP851993:DNP852003 DXL851993:DXL852003 EHH851993:EHH852003 ERD851993:ERD852003 FAZ851993:FAZ852003 FKV851993:FKV852003 FUR851993:FUR852003 GEN851993:GEN852003 GOJ851993:GOJ852003 GYF851993:GYF852003 HIB851993:HIB852003 HRX851993:HRX852003 IBT851993:IBT852003 ILP851993:ILP852003 IVL851993:IVL852003 JFH851993:JFH852003 JPD851993:JPD852003 JYZ851993:JYZ852003 KIV851993:KIV852003 KSR851993:KSR852003 LCN851993:LCN852003 LMJ851993:LMJ852003 LWF851993:LWF852003 MGB851993:MGB852003 MPX851993:MPX852003 MZT851993:MZT852003 NJP851993:NJP852003 NTL851993:NTL852003 ODH851993:ODH852003 OND851993:OND852003 OWZ851993:OWZ852003 PGV851993:PGV852003 PQR851993:PQR852003 QAN851993:QAN852003 QKJ851993:QKJ852003 QUF851993:QUF852003 REB851993:REB852003 RNX851993:RNX852003 RXT851993:RXT852003 SHP851993:SHP852003 SRL851993:SRL852003 TBH851993:TBH852003 TLD851993:TLD852003 TUZ851993:TUZ852003 UEV851993:UEV852003 UOR851993:UOR852003 UYN851993:UYN852003 VIJ851993:VIJ852003 VSF851993:VSF852003 WCB851993:WCB852003 WLX851993:WLX852003 WVT851993:WVT852003 L917529:L917539 JH917529:JH917539 TD917529:TD917539 ACZ917529:ACZ917539 AMV917529:AMV917539 AWR917529:AWR917539 BGN917529:BGN917539 BQJ917529:BQJ917539 CAF917529:CAF917539 CKB917529:CKB917539 CTX917529:CTX917539 DDT917529:DDT917539 DNP917529:DNP917539 DXL917529:DXL917539 EHH917529:EHH917539 ERD917529:ERD917539 FAZ917529:FAZ917539 FKV917529:FKV917539 FUR917529:FUR917539 GEN917529:GEN917539 GOJ917529:GOJ917539 GYF917529:GYF917539 HIB917529:HIB917539 HRX917529:HRX917539 IBT917529:IBT917539 ILP917529:ILP917539 IVL917529:IVL917539 JFH917529:JFH917539 JPD917529:JPD917539 JYZ917529:JYZ917539 KIV917529:KIV917539 KSR917529:KSR917539 LCN917529:LCN917539 LMJ917529:LMJ917539 LWF917529:LWF917539 MGB917529:MGB917539 MPX917529:MPX917539 MZT917529:MZT917539 NJP917529:NJP917539 NTL917529:NTL917539 ODH917529:ODH917539 OND917529:OND917539 OWZ917529:OWZ917539 PGV917529:PGV917539 PQR917529:PQR917539 QAN917529:QAN917539 QKJ917529:QKJ917539 QUF917529:QUF917539 REB917529:REB917539 RNX917529:RNX917539 RXT917529:RXT917539 SHP917529:SHP917539 SRL917529:SRL917539 TBH917529:TBH917539 TLD917529:TLD917539 TUZ917529:TUZ917539 UEV917529:UEV917539 UOR917529:UOR917539 UYN917529:UYN917539 VIJ917529:VIJ917539 VSF917529:VSF917539 WCB917529:WCB917539 WLX917529:WLX917539 WVT917529:WVT917539 L983065:L983075 JH983065:JH983075 TD983065:TD983075 ACZ983065:ACZ983075 AMV983065:AMV983075 AWR983065:AWR983075 BGN983065:BGN983075 BQJ983065:BQJ983075 CAF983065:CAF983075 CKB983065:CKB983075 CTX983065:CTX983075 DDT983065:DDT983075 DNP983065:DNP983075 DXL983065:DXL983075 EHH983065:EHH983075 ERD983065:ERD983075 FAZ983065:FAZ983075 FKV983065:FKV983075 FUR983065:FUR983075 GEN983065:GEN983075 GOJ983065:GOJ983075 GYF983065:GYF983075 HIB983065:HIB983075 HRX983065:HRX983075 IBT983065:IBT983075 ILP983065:ILP983075 IVL983065:IVL983075 JFH983065:JFH983075 JPD983065:JPD983075 JYZ983065:JYZ983075 KIV983065:KIV983075 KSR983065:KSR983075 LCN983065:LCN983075 LMJ983065:LMJ983075 LWF983065:LWF983075 MGB983065:MGB983075 MPX983065:MPX983075 MZT983065:MZT983075 NJP983065:NJP983075 NTL983065:NTL983075 ODH983065:ODH983075 OND983065:OND983075 OWZ983065:OWZ983075 PGV983065:PGV983075 PQR983065:PQR983075 QAN983065:QAN983075 QKJ983065:QKJ983075 QUF983065:QUF983075 REB983065:REB983075 RNX983065:RNX983075 RXT983065:RXT983075 SHP983065:SHP983075 SRL983065:SRL983075 TBH983065:TBH983075 TLD983065:TLD983075 TUZ983065:TUZ983075 UEV983065:UEV983075 UOR983065:UOR983075 UYN983065:UYN983075 VIJ983065:VIJ983075 VSF983065:VSF983075 WCB983065:WCB983075 WLX983065:WLX983075 WVT983065:WVT983075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L17:L23 JH17:JH23 TD17:TD23 ACZ17:ACZ23 AMV17:AMV23 AWR17:AWR23 BGN17:BGN23 BQJ17:BQJ23 CAF17:CAF23 CKB17:CKB23 CTX17:CTX23 DDT17:DDT23 DNP17:DNP23 DXL17:DXL23 EHH17:EHH23 ERD17:ERD23 FAZ17:FAZ23 FKV17:FKV23 FUR17:FUR23 GEN17:GEN23 GOJ17:GOJ23 GYF17:GYF23 HIB17:HIB23 HRX17:HRX23 IBT17:IBT23 ILP17:ILP23 IVL17:IVL23 JFH17:JFH23 JPD17:JPD23 JYZ17:JYZ23 KIV17:KIV23 KSR17:KSR23 LCN17:LCN23 LMJ17:LMJ23 LWF17:LWF23 MGB17:MGB23 MPX17:MPX23 MZT17:MZT23 NJP17:NJP23 NTL17:NTL23 ODH17:ODH23 OND17:OND23 OWZ17:OWZ23 PGV17:PGV23 PQR17:PQR23 QAN17:QAN23 QKJ17:QKJ23 QUF17:QUF23 REB17:REB23 RNX17:RNX23 RXT17:RXT23 SHP17:SHP23 SRL17:SRL23 TBH17:TBH23 TLD17:TLD23 TUZ17:TUZ23 UEV17:UEV23 UOR17:UOR23 UYN17:UYN23 VIJ17:VIJ23 VSF17:VSF23 WCB17:WCB23 WLX17:WLX23 WVT17:WVT23 L65553:L65559 JH65553:JH65559 TD65553:TD65559 ACZ65553:ACZ65559 AMV65553:AMV65559 AWR65553:AWR65559 BGN65553:BGN65559 BQJ65553:BQJ65559 CAF65553:CAF65559 CKB65553:CKB65559 CTX65553:CTX65559 DDT65553:DDT65559 DNP65553:DNP65559 DXL65553:DXL65559 EHH65553:EHH65559 ERD65553:ERD65559 FAZ65553:FAZ65559 FKV65553:FKV65559 FUR65553:FUR65559 GEN65553:GEN65559 GOJ65553:GOJ65559 GYF65553:GYF65559 HIB65553:HIB65559 HRX65553:HRX65559 IBT65553:IBT65559 ILP65553:ILP65559 IVL65553:IVL65559 JFH65553:JFH65559 JPD65553:JPD65559 JYZ65553:JYZ65559 KIV65553:KIV65559 KSR65553:KSR65559 LCN65553:LCN65559 LMJ65553:LMJ65559 LWF65553:LWF65559 MGB65553:MGB65559 MPX65553:MPX65559 MZT65553:MZT65559 NJP65553:NJP65559 NTL65553:NTL65559 ODH65553:ODH65559 OND65553:OND65559 OWZ65553:OWZ65559 PGV65553:PGV65559 PQR65553:PQR65559 QAN65553:QAN65559 QKJ65553:QKJ65559 QUF65553:QUF65559 REB65553:REB65559 RNX65553:RNX65559 RXT65553:RXT65559 SHP65553:SHP65559 SRL65553:SRL65559 TBH65553:TBH65559 TLD65553:TLD65559 TUZ65553:TUZ65559 UEV65553:UEV65559 UOR65553:UOR65559 UYN65553:UYN65559 VIJ65553:VIJ65559 VSF65553:VSF65559 WCB65553:WCB65559 WLX65553:WLX65559 WVT65553:WVT65559 L131089:L131095 JH131089:JH131095 TD131089:TD131095 ACZ131089:ACZ131095 AMV131089:AMV131095 AWR131089:AWR131095 BGN131089:BGN131095 BQJ131089:BQJ131095 CAF131089:CAF131095 CKB131089:CKB131095 CTX131089:CTX131095 DDT131089:DDT131095 DNP131089:DNP131095 DXL131089:DXL131095 EHH131089:EHH131095 ERD131089:ERD131095 FAZ131089:FAZ131095 FKV131089:FKV131095 FUR131089:FUR131095 GEN131089:GEN131095 GOJ131089:GOJ131095 GYF131089:GYF131095 HIB131089:HIB131095 HRX131089:HRX131095 IBT131089:IBT131095 ILP131089:ILP131095 IVL131089:IVL131095 JFH131089:JFH131095 JPD131089:JPD131095 JYZ131089:JYZ131095 KIV131089:KIV131095 KSR131089:KSR131095 LCN131089:LCN131095 LMJ131089:LMJ131095 LWF131089:LWF131095 MGB131089:MGB131095 MPX131089:MPX131095 MZT131089:MZT131095 NJP131089:NJP131095 NTL131089:NTL131095 ODH131089:ODH131095 OND131089:OND131095 OWZ131089:OWZ131095 PGV131089:PGV131095 PQR131089:PQR131095 QAN131089:QAN131095 QKJ131089:QKJ131095 QUF131089:QUF131095 REB131089:REB131095 RNX131089:RNX131095 RXT131089:RXT131095 SHP131089:SHP131095 SRL131089:SRL131095 TBH131089:TBH131095 TLD131089:TLD131095 TUZ131089:TUZ131095 UEV131089:UEV131095 UOR131089:UOR131095 UYN131089:UYN131095 VIJ131089:VIJ131095 VSF131089:VSF131095 WCB131089:WCB131095 WLX131089:WLX131095 WVT131089:WVT131095 L196625:L196631 JH196625:JH196631 TD196625:TD196631 ACZ196625:ACZ196631 AMV196625:AMV196631 AWR196625:AWR196631 BGN196625:BGN196631 BQJ196625:BQJ196631 CAF196625:CAF196631 CKB196625:CKB196631 CTX196625:CTX196631 DDT196625:DDT196631 DNP196625:DNP196631 DXL196625:DXL196631 EHH196625:EHH196631 ERD196625:ERD196631 FAZ196625:FAZ196631 FKV196625:FKV196631 FUR196625:FUR196631 GEN196625:GEN196631 GOJ196625:GOJ196631 GYF196625:GYF196631 HIB196625:HIB196631 HRX196625:HRX196631 IBT196625:IBT196631 ILP196625:ILP196631 IVL196625:IVL196631 JFH196625:JFH196631 JPD196625:JPD196631 JYZ196625:JYZ196631 KIV196625:KIV196631 KSR196625:KSR196631 LCN196625:LCN196631 LMJ196625:LMJ196631 LWF196625:LWF196631 MGB196625:MGB196631 MPX196625:MPX196631 MZT196625:MZT196631 NJP196625:NJP196631 NTL196625:NTL196631 ODH196625:ODH196631 OND196625:OND196631 OWZ196625:OWZ196631 PGV196625:PGV196631 PQR196625:PQR196631 QAN196625:QAN196631 QKJ196625:QKJ196631 QUF196625:QUF196631 REB196625:REB196631 RNX196625:RNX196631 RXT196625:RXT196631 SHP196625:SHP196631 SRL196625:SRL196631 TBH196625:TBH196631 TLD196625:TLD196631 TUZ196625:TUZ196631 UEV196625:UEV196631 UOR196625:UOR196631 UYN196625:UYN196631 VIJ196625:VIJ196631 VSF196625:VSF196631 WCB196625:WCB196631 WLX196625:WLX196631 WVT196625:WVT196631 L262161:L262167 JH262161:JH262167 TD262161:TD262167 ACZ262161:ACZ262167 AMV262161:AMV262167 AWR262161:AWR262167 BGN262161:BGN262167 BQJ262161:BQJ262167 CAF262161:CAF262167 CKB262161:CKB262167 CTX262161:CTX262167 DDT262161:DDT262167 DNP262161:DNP262167 DXL262161:DXL262167 EHH262161:EHH262167 ERD262161:ERD262167 FAZ262161:FAZ262167 FKV262161:FKV262167 FUR262161:FUR262167 GEN262161:GEN262167 GOJ262161:GOJ262167 GYF262161:GYF262167 HIB262161:HIB262167 HRX262161:HRX262167 IBT262161:IBT262167 ILP262161:ILP262167 IVL262161:IVL262167 JFH262161:JFH262167 JPD262161:JPD262167 JYZ262161:JYZ262167 KIV262161:KIV262167 KSR262161:KSR262167 LCN262161:LCN262167 LMJ262161:LMJ262167 LWF262161:LWF262167 MGB262161:MGB262167 MPX262161:MPX262167 MZT262161:MZT262167 NJP262161:NJP262167 NTL262161:NTL262167 ODH262161:ODH262167 OND262161:OND262167 OWZ262161:OWZ262167 PGV262161:PGV262167 PQR262161:PQR262167 QAN262161:QAN262167 QKJ262161:QKJ262167 QUF262161:QUF262167 REB262161:REB262167 RNX262161:RNX262167 RXT262161:RXT262167 SHP262161:SHP262167 SRL262161:SRL262167 TBH262161:TBH262167 TLD262161:TLD262167 TUZ262161:TUZ262167 UEV262161:UEV262167 UOR262161:UOR262167 UYN262161:UYN262167 VIJ262161:VIJ262167 VSF262161:VSF262167 WCB262161:WCB262167 WLX262161:WLX262167 WVT262161:WVT262167 L327697:L327703 JH327697:JH327703 TD327697:TD327703 ACZ327697:ACZ327703 AMV327697:AMV327703 AWR327697:AWR327703 BGN327697:BGN327703 BQJ327697:BQJ327703 CAF327697:CAF327703 CKB327697:CKB327703 CTX327697:CTX327703 DDT327697:DDT327703 DNP327697:DNP327703 DXL327697:DXL327703 EHH327697:EHH327703 ERD327697:ERD327703 FAZ327697:FAZ327703 FKV327697:FKV327703 FUR327697:FUR327703 GEN327697:GEN327703 GOJ327697:GOJ327703 GYF327697:GYF327703 HIB327697:HIB327703 HRX327697:HRX327703 IBT327697:IBT327703 ILP327697:ILP327703 IVL327697:IVL327703 JFH327697:JFH327703 JPD327697:JPD327703 JYZ327697:JYZ327703 KIV327697:KIV327703 KSR327697:KSR327703 LCN327697:LCN327703 LMJ327697:LMJ327703 LWF327697:LWF327703 MGB327697:MGB327703 MPX327697:MPX327703 MZT327697:MZT327703 NJP327697:NJP327703 NTL327697:NTL327703 ODH327697:ODH327703 OND327697:OND327703 OWZ327697:OWZ327703 PGV327697:PGV327703 PQR327697:PQR327703 QAN327697:QAN327703 QKJ327697:QKJ327703 QUF327697:QUF327703 REB327697:REB327703 RNX327697:RNX327703 RXT327697:RXT327703 SHP327697:SHP327703 SRL327697:SRL327703 TBH327697:TBH327703 TLD327697:TLD327703 TUZ327697:TUZ327703 UEV327697:UEV327703 UOR327697:UOR327703 UYN327697:UYN327703 VIJ327697:VIJ327703 VSF327697:VSF327703 WCB327697:WCB327703 WLX327697:WLX327703 WVT327697:WVT327703 L393233:L393239 JH393233:JH393239 TD393233:TD393239 ACZ393233:ACZ393239 AMV393233:AMV393239 AWR393233:AWR393239 BGN393233:BGN393239 BQJ393233:BQJ393239 CAF393233:CAF393239 CKB393233:CKB393239 CTX393233:CTX393239 DDT393233:DDT393239 DNP393233:DNP393239 DXL393233:DXL393239 EHH393233:EHH393239 ERD393233:ERD393239 FAZ393233:FAZ393239 FKV393233:FKV393239 FUR393233:FUR393239 GEN393233:GEN393239 GOJ393233:GOJ393239 GYF393233:GYF393239 HIB393233:HIB393239 HRX393233:HRX393239 IBT393233:IBT393239 ILP393233:ILP393239 IVL393233:IVL393239 JFH393233:JFH393239 JPD393233:JPD393239 JYZ393233:JYZ393239 KIV393233:KIV393239 KSR393233:KSR393239 LCN393233:LCN393239 LMJ393233:LMJ393239 LWF393233:LWF393239 MGB393233:MGB393239 MPX393233:MPX393239 MZT393233:MZT393239 NJP393233:NJP393239 NTL393233:NTL393239 ODH393233:ODH393239 OND393233:OND393239 OWZ393233:OWZ393239 PGV393233:PGV393239 PQR393233:PQR393239 QAN393233:QAN393239 QKJ393233:QKJ393239 QUF393233:QUF393239 REB393233:REB393239 RNX393233:RNX393239 RXT393233:RXT393239 SHP393233:SHP393239 SRL393233:SRL393239 TBH393233:TBH393239 TLD393233:TLD393239 TUZ393233:TUZ393239 UEV393233:UEV393239 UOR393233:UOR393239 UYN393233:UYN393239 VIJ393233:VIJ393239 VSF393233:VSF393239 WCB393233:WCB393239 WLX393233:WLX393239 WVT393233:WVT393239 L458769:L458775 JH458769:JH458775 TD458769:TD458775 ACZ458769:ACZ458775 AMV458769:AMV458775 AWR458769:AWR458775 BGN458769:BGN458775 BQJ458769:BQJ458775 CAF458769:CAF458775 CKB458769:CKB458775 CTX458769:CTX458775 DDT458769:DDT458775 DNP458769:DNP458775 DXL458769:DXL458775 EHH458769:EHH458775 ERD458769:ERD458775 FAZ458769:FAZ458775 FKV458769:FKV458775 FUR458769:FUR458775 GEN458769:GEN458775 GOJ458769:GOJ458775 GYF458769:GYF458775 HIB458769:HIB458775 HRX458769:HRX458775 IBT458769:IBT458775 ILP458769:ILP458775 IVL458769:IVL458775 JFH458769:JFH458775 JPD458769:JPD458775 JYZ458769:JYZ458775 KIV458769:KIV458775 KSR458769:KSR458775 LCN458769:LCN458775 LMJ458769:LMJ458775 LWF458769:LWF458775 MGB458769:MGB458775 MPX458769:MPX458775 MZT458769:MZT458775 NJP458769:NJP458775 NTL458769:NTL458775 ODH458769:ODH458775 OND458769:OND458775 OWZ458769:OWZ458775 PGV458769:PGV458775 PQR458769:PQR458775 QAN458769:QAN458775 QKJ458769:QKJ458775 QUF458769:QUF458775 REB458769:REB458775 RNX458769:RNX458775 RXT458769:RXT458775 SHP458769:SHP458775 SRL458769:SRL458775 TBH458769:TBH458775 TLD458769:TLD458775 TUZ458769:TUZ458775 UEV458769:UEV458775 UOR458769:UOR458775 UYN458769:UYN458775 VIJ458769:VIJ458775 VSF458769:VSF458775 WCB458769:WCB458775 WLX458769:WLX458775 WVT458769:WVT458775 L524305:L524311 JH524305:JH524311 TD524305:TD524311 ACZ524305:ACZ524311 AMV524305:AMV524311 AWR524305:AWR524311 BGN524305:BGN524311 BQJ524305:BQJ524311 CAF524305:CAF524311 CKB524305:CKB524311 CTX524305:CTX524311 DDT524305:DDT524311 DNP524305:DNP524311 DXL524305:DXL524311 EHH524305:EHH524311 ERD524305:ERD524311 FAZ524305:FAZ524311 FKV524305:FKV524311 FUR524305:FUR524311 GEN524305:GEN524311 GOJ524305:GOJ524311 GYF524305:GYF524311 HIB524305:HIB524311 HRX524305:HRX524311 IBT524305:IBT524311 ILP524305:ILP524311 IVL524305:IVL524311 JFH524305:JFH524311 JPD524305:JPD524311 JYZ524305:JYZ524311 KIV524305:KIV524311 KSR524305:KSR524311 LCN524305:LCN524311 LMJ524305:LMJ524311 LWF524305:LWF524311 MGB524305:MGB524311 MPX524305:MPX524311 MZT524305:MZT524311 NJP524305:NJP524311 NTL524305:NTL524311 ODH524305:ODH524311 OND524305:OND524311 OWZ524305:OWZ524311 PGV524305:PGV524311 PQR524305:PQR524311 QAN524305:QAN524311 QKJ524305:QKJ524311 QUF524305:QUF524311 REB524305:REB524311 RNX524305:RNX524311 RXT524305:RXT524311 SHP524305:SHP524311 SRL524305:SRL524311 TBH524305:TBH524311 TLD524305:TLD524311 TUZ524305:TUZ524311 UEV524305:UEV524311 UOR524305:UOR524311 UYN524305:UYN524311 VIJ524305:VIJ524311 VSF524305:VSF524311 WCB524305:WCB524311 WLX524305:WLX524311 WVT524305:WVT524311 L589841:L589847 JH589841:JH589847 TD589841:TD589847 ACZ589841:ACZ589847 AMV589841:AMV589847 AWR589841:AWR589847 BGN589841:BGN589847 BQJ589841:BQJ589847 CAF589841:CAF589847 CKB589841:CKB589847 CTX589841:CTX589847 DDT589841:DDT589847 DNP589841:DNP589847 DXL589841:DXL589847 EHH589841:EHH589847 ERD589841:ERD589847 FAZ589841:FAZ589847 FKV589841:FKV589847 FUR589841:FUR589847 GEN589841:GEN589847 GOJ589841:GOJ589847 GYF589841:GYF589847 HIB589841:HIB589847 HRX589841:HRX589847 IBT589841:IBT589847 ILP589841:ILP589847 IVL589841:IVL589847 JFH589841:JFH589847 JPD589841:JPD589847 JYZ589841:JYZ589847 KIV589841:KIV589847 KSR589841:KSR589847 LCN589841:LCN589847 LMJ589841:LMJ589847 LWF589841:LWF589847 MGB589841:MGB589847 MPX589841:MPX589847 MZT589841:MZT589847 NJP589841:NJP589847 NTL589841:NTL589847 ODH589841:ODH589847 OND589841:OND589847 OWZ589841:OWZ589847 PGV589841:PGV589847 PQR589841:PQR589847 QAN589841:QAN589847 QKJ589841:QKJ589847 QUF589841:QUF589847 REB589841:REB589847 RNX589841:RNX589847 RXT589841:RXT589847 SHP589841:SHP589847 SRL589841:SRL589847 TBH589841:TBH589847 TLD589841:TLD589847 TUZ589841:TUZ589847 UEV589841:UEV589847 UOR589841:UOR589847 UYN589841:UYN589847 VIJ589841:VIJ589847 VSF589841:VSF589847 WCB589841:WCB589847 WLX589841:WLX589847 WVT589841:WVT589847 L655377:L655383 JH655377:JH655383 TD655377:TD655383 ACZ655377:ACZ655383 AMV655377:AMV655383 AWR655377:AWR655383 BGN655377:BGN655383 BQJ655377:BQJ655383 CAF655377:CAF655383 CKB655377:CKB655383 CTX655377:CTX655383 DDT655377:DDT655383 DNP655377:DNP655383 DXL655377:DXL655383 EHH655377:EHH655383 ERD655377:ERD655383 FAZ655377:FAZ655383 FKV655377:FKV655383 FUR655377:FUR655383 GEN655377:GEN655383 GOJ655377:GOJ655383 GYF655377:GYF655383 HIB655377:HIB655383 HRX655377:HRX655383 IBT655377:IBT655383 ILP655377:ILP655383 IVL655377:IVL655383 JFH655377:JFH655383 JPD655377:JPD655383 JYZ655377:JYZ655383 KIV655377:KIV655383 KSR655377:KSR655383 LCN655377:LCN655383 LMJ655377:LMJ655383 LWF655377:LWF655383 MGB655377:MGB655383 MPX655377:MPX655383 MZT655377:MZT655383 NJP655377:NJP655383 NTL655377:NTL655383 ODH655377:ODH655383 OND655377:OND655383 OWZ655377:OWZ655383 PGV655377:PGV655383 PQR655377:PQR655383 QAN655377:QAN655383 QKJ655377:QKJ655383 QUF655377:QUF655383 REB655377:REB655383 RNX655377:RNX655383 RXT655377:RXT655383 SHP655377:SHP655383 SRL655377:SRL655383 TBH655377:TBH655383 TLD655377:TLD655383 TUZ655377:TUZ655383 UEV655377:UEV655383 UOR655377:UOR655383 UYN655377:UYN655383 VIJ655377:VIJ655383 VSF655377:VSF655383 WCB655377:WCB655383 WLX655377:WLX655383 WVT655377:WVT655383 L720913:L720919 JH720913:JH720919 TD720913:TD720919 ACZ720913:ACZ720919 AMV720913:AMV720919 AWR720913:AWR720919 BGN720913:BGN720919 BQJ720913:BQJ720919 CAF720913:CAF720919 CKB720913:CKB720919 CTX720913:CTX720919 DDT720913:DDT720919 DNP720913:DNP720919 DXL720913:DXL720919 EHH720913:EHH720919 ERD720913:ERD720919 FAZ720913:FAZ720919 FKV720913:FKV720919 FUR720913:FUR720919 GEN720913:GEN720919 GOJ720913:GOJ720919 GYF720913:GYF720919 HIB720913:HIB720919 HRX720913:HRX720919 IBT720913:IBT720919 ILP720913:ILP720919 IVL720913:IVL720919 JFH720913:JFH720919 JPD720913:JPD720919 JYZ720913:JYZ720919 KIV720913:KIV720919 KSR720913:KSR720919 LCN720913:LCN720919 LMJ720913:LMJ720919 LWF720913:LWF720919 MGB720913:MGB720919 MPX720913:MPX720919 MZT720913:MZT720919 NJP720913:NJP720919 NTL720913:NTL720919 ODH720913:ODH720919 OND720913:OND720919 OWZ720913:OWZ720919 PGV720913:PGV720919 PQR720913:PQR720919 QAN720913:QAN720919 QKJ720913:QKJ720919 QUF720913:QUF720919 REB720913:REB720919 RNX720913:RNX720919 RXT720913:RXT720919 SHP720913:SHP720919 SRL720913:SRL720919 TBH720913:TBH720919 TLD720913:TLD720919 TUZ720913:TUZ720919 UEV720913:UEV720919 UOR720913:UOR720919 UYN720913:UYN720919 VIJ720913:VIJ720919 VSF720913:VSF720919 WCB720913:WCB720919 WLX720913:WLX720919 WVT720913:WVT720919 L786449:L786455 JH786449:JH786455 TD786449:TD786455 ACZ786449:ACZ786455 AMV786449:AMV786455 AWR786449:AWR786455 BGN786449:BGN786455 BQJ786449:BQJ786455 CAF786449:CAF786455 CKB786449:CKB786455 CTX786449:CTX786455 DDT786449:DDT786455 DNP786449:DNP786455 DXL786449:DXL786455 EHH786449:EHH786455 ERD786449:ERD786455 FAZ786449:FAZ786455 FKV786449:FKV786455 FUR786449:FUR786455 GEN786449:GEN786455 GOJ786449:GOJ786455 GYF786449:GYF786455 HIB786449:HIB786455 HRX786449:HRX786455 IBT786449:IBT786455 ILP786449:ILP786455 IVL786449:IVL786455 JFH786449:JFH786455 JPD786449:JPD786455 JYZ786449:JYZ786455 KIV786449:KIV786455 KSR786449:KSR786455 LCN786449:LCN786455 LMJ786449:LMJ786455 LWF786449:LWF786455 MGB786449:MGB786455 MPX786449:MPX786455 MZT786449:MZT786455 NJP786449:NJP786455 NTL786449:NTL786455 ODH786449:ODH786455 OND786449:OND786455 OWZ786449:OWZ786455 PGV786449:PGV786455 PQR786449:PQR786455 QAN786449:QAN786455 QKJ786449:QKJ786455 QUF786449:QUF786455 REB786449:REB786455 RNX786449:RNX786455 RXT786449:RXT786455 SHP786449:SHP786455 SRL786449:SRL786455 TBH786449:TBH786455 TLD786449:TLD786455 TUZ786449:TUZ786455 UEV786449:UEV786455 UOR786449:UOR786455 UYN786449:UYN786455 VIJ786449:VIJ786455 VSF786449:VSF786455 WCB786449:WCB786455 WLX786449:WLX786455 WVT786449:WVT786455 L851985:L851991 JH851985:JH851991 TD851985:TD851991 ACZ851985:ACZ851991 AMV851985:AMV851991 AWR851985:AWR851991 BGN851985:BGN851991 BQJ851985:BQJ851991 CAF851985:CAF851991 CKB851985:CKB851991 CTX851985:CTX851991 DDT851985:DDT851991 DNP851985:DNP851991 DXL851985:DXL851991 EHH851985:EHH851991 ERD851985:ERD851991 FAZ851985:FAZ851991 FKV851985:FKV851991 FUR851985:FUR851991 GEN851985:GEN851991 GOJ851985:GOJ851991 GYF851985:GYF851991 HIB851985:HIB851991 HRX851985:HRX851991 IBT851985:IBT851991 ILP851985:ILP851991 IVL851985:IVL851991 JFH851985:JFH851991 JPD851985:JPD851991 JYZ851985:JYZ851991 KIV851985:KIV851991 KSR851985:KSR851991 LCN851985:LCN851991 LMJ851985:LMJ851991 LWF851985:LWF851991 MGB851985:MGB851991 MPX851985:MPX851991 MZT851985:MZT851991 NJP851985:NJP851991 NTL851985:NTL851991 ODH851985:ODH851991 OND851985:OND851991 OWZ851985:OWZ851991 PGV851985:PGV851991 PQR851985:PQR851991 QAN851985:QAN851991 QKJ851985:QKJ851991 QUF851985:QUF851991 REB851985:REB851991 RNX851985:RNX851991 RXT851985:RXT851991 SHP851985:SHP851991 SRL851985:SRL851991 TBH851985:TBH851991 TLD851985:TLD851991 TUZ851985:TUZ851991 UEV851985:UEV851991 UOR851985:UOR851991 UYN851985:UYN851991 VIJ851985:VIJ851991 VSF851985:VSF851991 WCB851985:WCB851991 WLX851985:WLX851991 WVT851985:WVT851991 L917521:L917527 JH917521:JH917527 TD917521:TD917527 ACZ917521:ACZ917527 AMV917521:AMV917527 AWR917521:AWR917527 BGN917521:BGN917527 BQJ917521:BQJ917527 CAF917521:CAF917527 CKB917521:CKB917527 CTX917521:CTX917527 DDT917521:DDT917527 DNP917521:DNP917527 DXL917521:DXL917527 EHH917521:EHH917527 ERD917521:ERD917527 FAZ917521:FAZ917527 FKV917521:FKV917527 FUR917521:FUR917527 GEN917521:GEN917527 GOJ917521:GOJ917527 GYF917521:GYF917527 HIB917521:HIB917527 HRX917521:HRX917527 IBT917521:IBT917527 ILP917521:ILP917527 IVL917521:IVL917527 JFH917521:JFH917527 JPD917521:JPD917527 JYZ917521:JYZ917527 KIV917521:KIV917527 KSR917521:KSR917527 LCN917521:LCN917527 LMJ917521:LMJ917527 LWF917521:LWF917527 MGB917521:MGB917527 MPX917521:MPX917527 MZT917521:MZT917527 NJP917521:NJP917527 NTL917521:NTL917527 ODH917521:ODH917527 OND917521:OND917527 OWZ917521:OWZ917527 PGV917521:PGV917527 PQR917521:PQR917527 QAN917521:QAN917527 QKJ917521:QKJ917527 QUF917521:QUF917527 REB917521:REB917527 RNX917521:RNX917527 RXT917521:RXT917527 SHP917521:SHP917527 SRL917521:SRL917527 TBH917521:TBH917527 TLD917521:TLD917527 TUZ917521:TUZ917527 UEV917521:UEV917527 UOR917521:UOR917527 UYN917521:UYN917527 VIJ917521:VIJ917527 VSF917521:VSF917527 WCB917521:WCB917527 WLX917521:WLX917527 WVT917521:WVT917527 L983057:L983063 JH983057:JH983063 TD983057:TD983063 ACZ983057:ACZ983063 AMV983057:AMV983063 AWR983057:AWR983063 BGN983057:BGN983063 BQJ983057:BQJ983063 CAF983057:CAF983063 CKB983057:CKB983063 CTX983057:CTX983063 DDT983057:DDT983063 DNP983057:DNP983063 DXL983057:DXL983063 EHH983057:EHH983063 ERD983057:ERD983063 FAZ983057:FAZ983063 FKV983057:FKV983063 FUR983057:FUR983063 GEN983057:GEN983063 GOJ983057:GOJ983063 GYF983057:GYF983063 HIB983057:HIB983063 HRX983057:HRX983063 IBT983057:IBT983063 ILP983057:ILP983063 IVL983057:IVL983063 JFH983057:JFH983063 JPD983057:JPD983063 JYZ983057:JYZ983063 KIV983057:KIV983063 KSR983057:KSR983063 LCN983057:LCN983063 LMJ983057:LMJ983063 LWF983057:LWF983063 MGB983057:MGB983063 MPX983057:MPX983063 MZT983057:MZT983063 NJP983057:NJP983063 NTL983057:NTL983063 ODH983057:ODH983063 OND983057:OND983063 OWZ983057:OWZ983063 PGV983057:PGV983063 PQR983057:PQR983063 QAN983057:QAN983063 QKJ983057:QKJ983063 QUF983057:QUF983063 REB983057:REB983063 RNX983057:RNX983063 RXT983057:RXT983063 SHP983057:SHP983063 SRL983057:SRL983063 TBH983057:TBH983063 TLD983057:TLD983063 TUZ983057:TUZ983063 UEV983057:UEV983063 UOR983057:UOR983063 UYN983057:UYN983063 VIJ983057:VIJ983063 VSF983057:VSF983063 WCB983057:WCB983063 WLX983057:WLX983063 WVT983057:WVT983063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T11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WWB11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D26:D29 IZ26:IZ29 SV26:SV29 ACR26:ACR29 AMN26:AMN29 AWJ26:AWJ29 BGF26:BGF29 BQB26:BQB29 BZX26:BZX29 CJT26:CJT29 CTP26:CTP29 DDL26:DDL29 DNH26:DNH29 DXD26:DXD29 EGZ26:EGZ29 EQV26:EQV29 FAR26:FAR29 FKN26:FKN29 FUJ26:FUJ29 GEF26:GEF29 GOB26:GOB29 GXX26:GXX29 HHT26:HHT29 HRP26:HRP29 IBL26:IBL29 ILH26:ILH29 IVD26:IVD29 JEZ26:JEZ29 JOV26:JOV29 JYR26:JYR29 KIN26:KIN29 KSJ26:KSJ29 LCF26:LCF29 LMB26:LMB29 LVX26:LVX29 MFT26:MFT29 MPP26:MPP29 MZL26:MZL29 NJH26:NJH29 NTD26:NTD29 OCZ26:OCZ29 OMV26:OMV29 OWR26:OWR29 PGN26:PGN29 PQJ26:PQJ29 QAF26:QAF29 QKB26:QKB29 QTX26:QTX29 RDT26:RDT29 RNP26:RNP29 RXL26:RXL29 SHH26:SHH29 SRD26:SRD29 TAZ26:TAZ29 TKV26:TKV29 TUR26:TUR29 UEN26:UEN29 UOJ26:UOJ29 UYF26:UYF29 VIB26:VIB29 VRX26:VRX29 WBT26:WBT29 WLP26:WLP29 WVL26:WVL29 D65562:D65565 IZ65562:IZ65565 SV65562:SV65565 ACR65562:ACR65565 AMN65562:AMN65565 AWJ65562:AWJ65565 BGF65562:BGF65565 BQB65562:BQB65565 BZX65562:BZX65565 CJT65562:CJT65565 CTP65562:CTP65565 DDL65562:DDL65565 DNH65562:DNH65565 DXD65562:DXD65565 EGZ65562:EGZ65565 EQV65562:EQV65565 FAR65562:FAR65565 FKN65562:FKN65565 FUJ65562:FUJ65565 GEF65562:GEF65565 GOB65562:GOB65565 GXX65562:GXX65565 HHT65562:HHT65565 HRP65562:HRP65565 IBL65562:IBL65565 ILH65562:ILH65565 IVD65562:IVD65565 JEZ65562:JEZ65565 JOV65562:JOV65565 JYR65562:JYR65565 KIN65562:KIN65565 KSJ65562:KSJ65565 LCF65562:LCF65565 LMB65562:LMB65565 LVX65562:LVX65565 MFT65562:MFT65565 MPP65562:MPP65565 MZL65562:MZL65565 NJH65562:NJH65565 NTD65562:NTD65565 OCZ65562:OCZ65565 OMV65562:OMV65565 OWR65562:OWR65565 PGN65562:PGN65565 PQJ65562:PQJ65565 QAF65562:QAF65565 QKB65562:QKB65565 QTX65562:QTX65565 RDT65562:RDT65565 RNP65562:RNP65565 RXL65562:RXL65565 SHH65562:SHH65565 SRD65562:SRD65565 TAZ65562:TAZ65565 TKV65562:TKV65565 TUR65562:TUR65565 UEN65562:UEN65565 UOJ65562:UOJ65565 UYF65562:UYF65565 VIB65562:VIB65565 VRX65562:VRX65565 WBT65562:WBT65565 WLP65562:WLP65565 WVL65562:WVL65565 D131098:D131101 IZ131098:IZ131101 SV131098:SV131101 ACR131098:ACR131101 AMN131098:AMN131101 AWJ131098:AWJ131101 BGF131098:BGF131101 BQB131098:BQB131101 BZX131098:BZX131101 CJT131098:CJT131101 CTP131098:CTP131101 DDL131098:DDL131101 DNH131098:DNH131101 DXD131098:DXD131101 EGZ131098:EGZ131101 EQV131098:EQV131101 FAR131098:FAR131101 FKN131098:FKN131101 FUJ131098:FUJ131101 GEF131098:GEF131101 GOB131098:GOB131101 GXX131098:GXX131101 HHT131098:HHT131101 HRP131098:HRP131101 IBL131098:IBL131101 ILH131098:ILH131101 IVD131098:IVD131101 JEZ131098:JEZ131101 JOV131098:JOV131101 JYR131098:JYR131101 KIN131098:KIN131101 KSJ131098:KSJ131101 LCF131098:LCF131101 LMB131098:LMB131101 LVX131098:LVX131101 MFT131098:MFT131101 MPP131098:MPP131101 MZL131098:MZL131101 NJH131098:NJH131101 NTD131098:NTD131101 OCZ131098:OCZ131101 OMV131098:OMV131101 OWR131098:OWR131101 PGN131098:PGN131101 PQJ131098:PQJ131101 QAF131098:QAF131101 QKB131098:QKB131101 QTX131098:QTX131101 RDT131098:RDT131101 RNP131098:RNP131101 RXL131098:RXL131101 SHH131098:SHH131101 SRD131098:SRD131101 TAZ131098:TAZ131101 TKV131098:TKV131101 TUR131098:TUR131101 UEN131098:UEN131101 UOJ131098:UOJ131101 UYF131098:UYF131101 VIB131098:VIB131101 VRX131098:VRX131101 WBT131098:WBT131101 WLP131098:WLP131101 WVL131098:WVL131101 D196634:D196637 IZ196634:IZ196637 SV196634:SV196637 ACR196634:ACR196637 AMN196634:AMN196637 AWJ196634:AWJ196637 BGF196634:BGF196637 BQB196634:BQB196637 BZX196634:BZX196637 CJT196634:CJT196637 CTP196634:CTP196637 DDL196634:DDL196637 DNH196634:DNH196637 DXD196634:DXD196637 EGZ196634:EGZ196637 EQV196634:EQV196637 FAR196634:FAR196637 FKN196634:FKN196637 FUJ196634:FUJ196637 GEF196634:GEF196637 GOB196634:GOB196637 GXX196634:GXX196637 HHT196634:HHT196637 HRP196634:HRP196637 IBL196634:IBL196637 ILH196634:ILH196637 IVD196634:IVD196637 JEZ196634:JEZ196637 JOV196634:JOV196637 JYR196634:JYR196637 KIN196634:KIN196637 KSJ196634:KSJ196637 LCF196634:LCF196637 LMB196634:LMB196637 LVX196634:LVX196637 MFT196634:MFT196637 MPP196634:MPP196637 MZL196634:MZL196637 NJH196634:NJH196637 NTD196634:NTD196637 OCZ196634:OCZ196637 OMV196634:OMV196637 OWR196634:OWR196637 PGN196634:PGN196637 PQJ196634:PQJ196637 QAF196634:QAF196637 QKB196634:QKB196637 QTX196634:QTX196637 RDT196634:RDT196637 RNP196634:RNP196637 RXL196634:RXL196637 SHH196634:SHH196637 SRD196634:SRD196637 TAZ196634:TAZ196637 TKV196634:TKV196637 TUR196634:TUR196637 UEN196634:UEN196637 UOJ196634:UOJ196637 UYF196634:UYF196637 VIB196634:VIB196637 VRX196634:VRX196637 WBT196634:WBT196637 WLP196634:WLP196637 WVL196634:WVL196637 D262170:D262173 IZ262170:IZ262173 SV262170:SV262173 ACR262170:ACR262173 AMN262170:AMN262173 AWJ262170:AWJ262173 BGF262170:BGF262173 BQB262170:BQB262173 BZX262170:BZX262173 CJT262170:CJT262173 CTP262170:CTP262173 DDL262170:DDL262173 DNH262170:DNH262173 DXD262170:DXD262173 EGZ262170:EGZ262173 EQV262170:EQV262173 FAR262170:FAR262173 FKN262170:FKN262173 FUJ262170:FUJ262173 GEF262170:GEF262173 GOB262170:GOB262173 GXX262170:GXX262173 HHT262170:HHT262173 HRP262170:HRP262173 IBL262170:IBL262173 ILH262170:ILH262173 IVD262170:IVD262173 JEZ262170:JEZ262173 JOV262170:JOV262173 JYR262170:JYR262173 KIN262170:KIN262173 KSJ262170:KSJ262173 LCF262170:LCF262173 LMB262170:LMB262173 LVX262170:LVX262173 MFT262170:MFT262173 MPP262170:MPP262173 MZL262170:MZL262173 NJH262170:NJH262173 NTD262170:NTD262173 OCZ262170:OCZ262173 OMV262170:OMV262173 OWR262170:OWR262173 PGN262170:PGN262173 PQJ262170:PQJ262173 QAF262170:QAF262173 QKB262170:QKB262173 QTX262170:QTX262173 RDT262170:RDT262173 RNP262170:RNP262173 RXL262170:RXL262173 SHH262170:SHH262173 SRD262170:SRD262173 TAZ262170:TAZ262173 TKV262170:TKV262173 TUR262170:TUR262173 UEN262170:UEN262173 UOJ262170:UOJ262173 UYF262170:UYF262173 VIB262170:VIB262173 VRX262170:VRX262173 WBT262170:WBT262173 WLP262170:WLP262173 WVL262170:WVL262173 D327706:D327709 IZ327706:IZ327709 SV327706:SV327709 ACR327706:ACR327709 AMN327706:AMN327709 AWJ327706:AWJ327709 BGF327706:BGF327709 BQB327706:BQB327709 BZX327706:BZX327709 CJT327706:CJT327709 CTP327706:CTP327709 DDL327706:DDL327709 DNH327706:DNH327709 DXD327706:DXD327709 EGZ327706:EGZ327709 EQV327706:EQV327709 FAR327706:FAR327709 FKN327706:FKN327709 FUJ327706:FUJ327709 GEF327706:GEF327709 GOB327706:GOB327709 GXX327706:GXX327709 HHT327706:HHT327709 HRP327706:HRP327709 IBL327706:IBL327709 ILH327706:ILH327709 IVD327706:IVD327709 JEZ327706:JEZ327709 JOV327706:JOV327709 JYR327706:JYR327709 KIN327706:KIN327709 KSJ327706:KSJ327709 LCF327706:LCF327709 LMB327706:LMB327709 LVX327706:LVX327709 MFT327706:MFT327709 MPP327706:MPP327709 MZL327706:MZL327709 NJH327706:NJH327709 NTD327706:NTD327709 OCZ327706:OCZ327709 OMV327706:OMV327709 OWR327706:OWR327709 PGN327706:PGN327709 PQJ327706:PQJ327709 QAF327706:QAF327709 QKB327706:QKB327709 QTX327706:QTX327709 RDT327706:RDT327709 RNP327706:RNP327709 RXL327706:RXL327709 SHH327706:SHH327709 SRD327706:SRD327709 TAZ327706:TAZ327709 TKV327706:TKV327709 TUR327706:TUR327709 UEN327706:UEN327709 UOJ327706:UOJ327709 UYF327706:UYF327709 VIB327706:VIB327709 VRX327706:VRX327709 WBT327706:WBT327709 WLP327706:WLP327709 WVL327706:WVL327709 D393242:D393245 IZ393242:IZ393245 SV393242:SV393245 ACR393242:ACR393245 AMN393242:AMN393245 AWJ393242:AWJ393245 BGF393242:BGF393245 BQB393242:BQB393245 BZX393242:BZX393245 CJT393242:CJT393245 CTP393242:CTP393245 DDL393242:DDL393245 DNH393242:DNH393245 DXD393242:DXD393245 EGZ393242:EGZ393245 EQV393242:EQV393245 FAR393242:FAR393245 FKN393242:FKN393245 FUJ393242:FUJ393245 GEF393242:GEF393245 GOB393242:GOB393245 GXX393242:GXX393245 HHT393242:HHT393245 HRP393242:HRP393245 IBL393242:IBL393245 ILH393242:ILH393245 IVD393242:IVD393245 JEZ393242:JEZ393245 JOV393242:JOV393245 JYR393242:JYR393245 KIN393242:KIN393245 KSJ393242:KSJ393245 LCF393242:LCF393245 LMB393242:LMB393245 LVX393242:LVX393245 MFT393242:MFT393245 MPP393242:MPP393245 MZL393242:MZL393245 NJH393242:NJH393245 NTD393242:NTD393245 OCZ393242:OCZ393245 OMV393242:OMV393245 OWR393242:OWR393245 PGN393242:PGN393245 PQJ393242:PQJ393245 QAF393242:QAF393245 QKB393242:QKB393245 QTX393242:QTX393245 RDT393242:RDT393245 RNP393242:RNP393245 RXL393242:RXL393245 SHH393242:SHH393245 SRD393242:SRD393245 TAZ393242:TAZ393245 TKV393242:TKV393245 TUR393242:TUR393245 UEN393242:UEN393245 UOJ393242:UOJ393245 UYF393242:UYF393245 VIB393242:VIB393245 VRX393242:VRX393245 WBT393242:WBT393245 WLP393242:WLP393245 WVL393242:WVL393245 D458778:D458781 IZ458778:IZ458781 SV458778:SV458781 ACR458778:ACR458781 AMN458778:AMN458781 AWJ458778:AWJ458781 BGF458778:BGF458781 BQB458778:BQB458781 BZX458778:BZX458781 CJT458778:CJT458781 CTP458778:CTP458781 DDL458778:DDL458781 DNH458778:DNH458781 DXD458778:DXD458781 EGZ458778:EGZ458781 EQV458778:EQV458781 FAR458778:FAR458781 FKN458778:FKN458781 FUJ458778:FUJ458781 GEF458778:GEF458781 GOB458778:GOB458781 GXX458778:GXX458781 HHT458778:HHT458781 HRP458778:HRP458781 IBL458778:IBL458781 ILH458778:ILH458781 IVD458778:IVD458781 JEZ458778:JEZ458781 JOV458778:JOV458781 JYR458778:JYR458781 KIN458778:KIN458781 KSJ458778:KSJ458781 LCF458778:LCF458781 LMB458778:LMB458781 LVX458778:LVX458781 MFT458778:MFT458781 MPP458778:MPP458781 MZL458778:MZL458781 NJH458778:NJH458781 NTD458778:NTD458781 OCZ458778:OCZ458781 OMV458778:OMV458781 OWR458778:OWR458781 PGN458778:PGN458781 PQJ458778:PQJ458781 QAF458778:QAF458781 QKB458778:QKB458781 QTX458778:QTX458781 RDT458778:RDT458781 RNP458778:RNP458781 RXL458778:RXL458781 SHH458778:SHH458781 SRD458778:SRD458781 TAZ458778:TAZ458781 TKV458778:TKV458781 TUR458778:TUR458781 UEN458778:UEN458781 UOJ458778:UOJ458781 UYF458778:UYF458781 VIB458778:VIB458781 VRX458778:VRX458781 WBT458778:WBT458781 WLP458778:WLP458781 WVL458778:WVL458781 D524314:D524317 IZ524314:IZ524317 SV524314:SV524317 ACR524314:ACR524317 AMN524314:AMN524317 AWJ524314:AWJ524317 BGF524314:BGF524317 BQB524314:BQB524317 BZX524314:BZX524317 CJT524314:CJT524317 CTP524314:CTP524317 DDL524314:DDL524317 DNH524314:DNH524317 DXD524314:DXD524317 EGZ524314:EGZ524317 EQV524314:EQV524317 FAR524314:FAR524317 FKN524314:FKN524317 FUJ524314:FUJ524317 GEF524314:GEF524317 GOB524314:GOB524317 GXX524314:GXX524317 HHT524314:HHT524317 HRP524314:HRP524317 IBL524314:IBL524317 ILH524314:ILH524317 IVD524314:IVD524317 JEZ524314:JEZ524317 JOV524314:JOV524317 JYR524314:JYR524317 KIN524314:KIN524317 KSJ524314:KSJ524317 LCF524314:LCF524317 LMB524314:LMB524317 LVX524314:LVX524317 MFT524314:MFT524317 MPP524314:MPP524317 MZL524314:MZL524317 NJH524314:NJH524317 NTD524314:NTD524317 OCZ524314:OCZ524317 OMV524314:OMV524317 OWR524314:OWR524317 PGN524314:PGN524317 PQJ524314:PQJ524317 QAF524314:QAF524317 QKB524314:QKB524317 QTX524314:QTX524317 RDT524314:RDT524317 RNP524314:RNP524317 RXL524314:RXL524317 SHH524314:SHH524317 SRD524314:SRD524317 TAZ524314:TAZ524317 TKV524314:TKV524317 TUR524314:TUR524317 UEN524314:UEN524317 UOJ524314:UOJ524317 UYF524314:UYF524317 VIB524314:VIB524317 VRX524314:VRX524317 WBT524314:WBT524317 WLP524314:WLP524317 WVL524314:WVL524317 D589850:D589853 IZ589850:IZ589853 SV589850:SV589853 ACR589850:ACR589853 AMN589850:AMN589853 AWJ589850:AWJ589853 BGF589850:BGF589853 BQB589850:BQB589853 BZX589850:BZX589853 CJT589850:CJT589853 CTP589850:CTP589853 DDL589850:DDL589853 DNH589850:DNH589853 DXD589850:DXD589853 EGZ589850:EGZ589853 EQV589850:EQV589853 FAR589850:FAR589853 FKN589850:FKN589853 FUJ589850:FUJ589853 GEF589850:GEF589853 GOB589850:GOB589853 GXX589850:GXX589853 HHT589850:HHT589853 HRP589850:HRP589853 IBL589850:IBL589853 ILH589850:ILH589853 IVD589850:IVD589853 JEZ589850:JEZ589853 JOV589850:JOV589853 JYR589850:JYR589853 KIN589850:KIN589853 KSJ589850:KSJ589853 LCF589850:LCF589853 LMB589850:LMB589853 LVX589850:LVX589853 MFT589850:MFT589853 MPP589850:MPP589853 MZL589850:MZL589853 NJH589850:NJH589853 NTD589850:NTD589853 OCZ589850:OCZ589853 OMV589850:OMV589853 OWR589850:OWR589853 PGN589850:PGN589853 PQJ589850:PQJ589853 QAF589850:QAF589853 QKB589850:QKB589853 QTX589850:QTX589853 RDT589850:RDT589853 RNP589850:RNP589853 RXL589850:RXL589853 SHH589850:SHH589853 SRD589850:SRD589853 TAZ589850:TAZ589853 TKV589850:TKV589853 TUR589850:TUR589853 UEN589850:UEN589853 UOJ589850:UOJ589853 UYF589850:UYF589853 VIB589850:VIB589853 VRX589850:VRX589853 WBT589850:WBT589853 WLP589850:WLP589853 WVL589850:WVL589853 D655386:D655389 IZ655386:IZ655389 SV655386:SV655389 ACR655386:ACR655389 AMN655386:AMN655389 AWJ655386:AWJ655389 BGF655386:BGF655389 BQB655386:BQB655389 BZX655386:BZX655389 CJT655386:CJT655389 CTP655386:CTP655389 DDL655386:DDL655389 DNH655386:DNH655389 DXD655386:DXD655389 EGZ655386:EGZ655389 EQV655386:EQV655389 FAR655386:FAR655389 FKN655386:FKN655389 FUJ655386:FUJ655389 GEF655386:GEF655389 GOB655386:GOB655389 GXX655386:GXX655389 HHT655386:HHT655389 HRP655386:HRP655389 IBL655386:IBL655389 ILH655386:ILH655389 IVD655386:IVD655389 JEZ655386:JEZ655389 JOV655386:JOV655389 JYR655386:JYR655389 KIN655386:KIN655389 KSJ655386:KSJ655389 LCF655386:LCF655389 LMB655386:LMB655389 LVX655386:LVX655389 MFT655386:MFT655389 MPP655386:MPP655389 MZL655386:MZL655389 NJH655386:NJH655389 NTD655386:NTD655389 OCZ655386:OCZ655389 OMV655386:OMV655389 OWR655386:OWR655389 PGN655386:PGN655389 PQJ655386:PQJ655389 QAF655386:QAF655389 QKB655386:QKB655389 QTX655386:QTX655389 RDT655386:RDT655389 RNP655386:RNP655389 RXL655386:RXL655389 SHH655386:SHH655389 SRD655386:SRD655389 TAZ655386:TAZ655389 TKV655386:TKV655389 TUR655386:TUR655389 UEN655386:UEN655389 UOJ655386:UOJ655389 UYF655386:UYF655389 VIB655386:VIB655389 VRX655386:VRX655389 WBT655386:WBT655389 WLP655386:WLP655389 WVL655386:WVL655389 D720922:D720925 IZ720922:IZ720925 SV720922:SV720925 ACR720922:ACR720925 AMN720922:AMN720925 AWJ720922:AWJ720925 BGF720922:BGF720925 BQB720922:BQB720925 BZX720922:BZX720925 CJT720922:CJT720925 CTP720922:CTP720925 DDL720922:DDL720925 DNH720922:DNH720925 DXD720922:DXD720925 EGZ720922:EGZ720925 EQV720922:EQV720925 FAR720922:FAR720925 FKN720922:FKN720925 FUJ720922:FUJ720925 GEF720922:GEF720925 GOB720922:GOB720925 GXX720922:GXX720925 HHT720922:HHT720925 HRP720922:HRP720925 IBL720922:IBL720925 ILH720922:ILH720925 IVD720922:IVD720925 JEZ720922:JEZ720925 JOV720922:JOV720925 JYR720922:JYR720925 KIN720922:KIN720925 KSJ720922:KSJ720925 LCF720922:LCF720925 LMB720922:LMB720925 LVX720922:LVX720925 MFT720922:MFT720925 MPP720922:MPP720925 MZL720922:MZL720925 NJH720922:NJH720925 NTD720922:NTD720925 OCZ720922:OCZ720925 OMV720922:OMV720925 OWR720922:OWR720925 PGN720922:PGN720925 PQJ720922:PQJ720925 QAF720922:QAF720925 QKB720922:QKB720925 QTX720922:QTX720925 RDT720922:RDT720925 RNP720922:RNP720925 RXL720922:RXL720925 SHH720922:SHH720925 SRD720922:SRD720925 TAZ720922:TAZ720925 TKV720922:TKV720925 TUR720922:TUR720925 UEN720922:UEN720925 UOJ720922:UOJ720925 UYF720922:UYF720925 VIB720922:VIB720925 VRX720922:VRX720925 WBT720922:WBT720925 WLP720922:WLP720925 WVL720922:WVL720925 D786458:D786461 IZ786458:IZ786461 SV786458:SV786461 ACR786458:ACR786461 AMN786458:AMN786461 AWJ786458:AWJ786461 BGF786458:BGF786461 BQB786458:BQB786461 BZX786458:BZX786461 CJT786458:CJT786461 CTP786458:CTP786461 DDL786458:DDL786461 DNH786458:DNH786461 DXD786458:DXD786461 EGZ786458:EGZ786461 EQV786458:EQV786461 FAR786458:FAR786461 FKN786458:FKN786461 FUJ786458:FUJ786461 GEF786458:GEF786461 GOB786458:GOB786461 GXX786458:GXX786461 HHT786458:HHT786461 HRP786458:HRP786461 IBL786458:IBL786461 ILH786458:ILH786461 IVD786458:IVD786461 JEZ786458:JEZ786461 JOV786458:JOV786461 JYR786458:JYR786461 KIN786458:KIN786461 KSJ786458:KSJ786461 LCF786458:LCF786461 LMB786458:LMB786461 LVX786458:LVX786461 MFT786458:MFT786461 MPP786458:MPP786461 MZL786458:MZL786461 NJH786458:NJH786461 NTD786458:NTD786461 OCZ786458:OCZ786461 OMV786458:OMV786461 OWR786458:OWR786461 PGN786458:PGN786461 PQJ786458:PQJ786461 QAF786458:QAF786461 QKB786458:QKB786461 QTX786458:QTX786461 RDT786458:RDT786461 RNP786458:RNP786461 RXL786458:RXL786461 SHH786458:SHH786461 SRD786458:SRD786461 TAZ786458:TAZ786461 TKV786458:TKV786461 TUR786458:TUR786461 UEN786458:UEN786461 UOJ786458:UOJ786461 UYF786458:UYF786461 VIB786458:VIB786461 VRX786458:VRX786461 WBT786458:WBT786461 WLP786458:WLP786461 WVL786458:WVL786461 D851994:D851997 IZ851994:IZ851997 SV851994:SV851997 ACR851994:ACR851997 AMN851994:AMN851997 AWJ851994:AWJ851997 BGF851994:BGF851997 BQB851994:BQB851997 BZX851994:BZX851997 CJT851994:CJT851997 CTP851994:CTP851997 DDL851994:DDL851997 DNH851994:DNH851997 DXD851994:DXD851997 EGZ851994:EGZ851997 EQV851994:EQV851997 FAR851994:FAR851997 FKN851994:FKN851997 FUJ851994:FUJ851997 GEF851994:GEF851997 GOB851994:GOB851997 GXX851994:GXX851997 HHT851994:HHT851997 HRP851994:HRP851997 IBL851994:IBL851997 ILH851994:ILH851997 IVD851994:IVD851997 JEZ851994:JEZ851997 JOV851994:JOV851997 JYR851994:JYR851997 KIN851994:KIN851997 KSJ851994:KSJ851997 LCF851994:LCF851997 LMB851994:LMB851997 LVX851994:LVX851997 MFT851994:MFT851997 MPP851994:MPP851997 MZL851994:MZL851997 NJH851994:NJH851997 NTD851994:NTD851997 OCZ851994:OCZ851997 OMV851994:OMV851997 OWR851994:OWR851997 PGN851994:PGN851997 PQJ851994:PQJ851997 QAF851994:QAF851997 QKB851994:QKB851997 QTX851994:QTX851997 RDT851994:RDT851997 RNP851994:RNP851997 RXL851994:RXL851997 SHH851994:SHH851997 SRD851994:SRD851997 TAZ851994:TAZ851997 TKV851994:TKV851997 TUR851994:TUR851997 UEN851994:UEN851997 UOJ851994:UOJ851997 UYF851994:UYF851997 VIB851994:VIB851997 VRX851994:VRX851997 WBT851994:WBT851997 WLP851994:WLP851997 WVL851994:WVL851997 D917530:D917533 IZ917530:IZ917533 SV917530:SV917533 ACR917530:ACR917533 AMN917530:AMN917533 AWJ917530:AWJ917533 BGF917530:BGF917533 BQB917530:BQB917533 BZX917530:BZX917533 CJT917530:CJT917533 CTP917530:CTP917533 DDL917530:DDL917533 DNH917530:DNH917533 DXD917530:DXD917533 EGZ917530:EGZ917533 EQV917530:EQV917533 FAR917530:FAR917533 FKN917530:FKN917533 FUJ917530:FUJ917533 GEF917530:GEF917533 GOB917530:GOB917533 GXX917530:GXX917533 HHT917530:HHT917533 HRP917530:HRP917533 IBL917530:IBL917533 ILH917530:ILH917533 IVD917530:IVD917533 JEZ917530:JEZ917533 JOV917530:JOV917533 JYR917530:JYR917533 KIN917530:KIN917533 KSJ917530:KSJ917533 LCF917530:LCF917533 LMB917530:LMB917533 LVX917530:LVX917533 MFT917530:MFT917533 MPP917530:MPP917533 MZL917530:MZL917533 NJH917530:NJH917533 NTD917530:NTD917533 OCZ917530:OCZ917533 OMV917530:OMV917533 OWR917530:OWR917533 PGN917530:PGN917533 PQJ917530:PQJ917533 QAF917530:QAF917533 QKB917530:QKB917533 QTX917530:QTX917533 RDT917530:RDT917533 RNP917530:RNP917533 RXL917530:RXL917533 SHH917530:SHH917533 SRD917530:SRD917533 TAZ917530:TAZ917533 TKV917530:TKV917533 TUR917530:TUR917533 UEN917530:UEN917533 UOJ917530:UOJ917533 UYF917530:UYF917533 VIB917530:VIB917533 VRX917530:VRX917533 WBT917530:WBT917533 WLP917530:WLP917533 WVL917530:WVL917533 D983066:D983069 IZ983066:IZ983069 SV983066:SV983069 ACR983066:ACR983069 AMN983066:AMN983069 AWJ983066:AWJ983069 BGF983066:BGF983069 BQB983066:BQB983069 BZX983066:BZX983069 CJT983066:CJT983069 CTP983066:CTP983069 DDL983066:DDL983069 DNH983066:DNH983069 DXD983066:DXD983069 EGZ983066:EGZ983069 EQV983066:EQV983069 FAR983066:FAR983069 FKN983066:FKN983069 FUJ983066:FUJ983069 GEF983066:GEF983069 GOB983066:GOB983069 GXX983066:GXX983069 HHT983066:HHT983069 HRP983066:HRP983069 IBL983066:IBL983069 ILH983066:ILH983069 IVD983066:IVD983069 JEZ983066:JEZ983069 JOV983066:JOV983069 JYR983066:JYR983069 KIN983066:KIN983069 KSJ983066:KSJ983069 LCF983066:LCF983069 LMB983066:LMB983069 LVX983066:LVX983069 MFT983066:MFT983069 MPP983066:MPP983069 MZL983066:MZL983069 NJH983066:NJH983069 NTD983066:NTD983069 OCZ983066:OCZ983069 OMV983066:OMV983069 OWR983066:OWR983069 PGN983066:PGN983069 PQJ983066:PQJ983069 QAF983066:QAF983069 QKB983066:QKB983069 QTX983066:QTX983069 RDT983066:RDT983069 RNP983066:RNP983069 RXL983066:RXL983069 SHH983066:SHH983069 SRD983066:SRD983069 TAZ983066:TAZ983069 TKV983066:TKV983069 TUR983066:TUR983069 UEN983066:UEN983069 UOJ983066:UOJ983069 UYF983066:UYF983069 VIB983066:VIB983069 VRX983066:VRX983069 WBT983066:WBT983069 WLP983066:WLP983069 WVL983066:WVL983069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O65573:O65574 JK65573:JK65574 TG65573:TG65574 ADC65573:ADC65574 AMY65573:AMY65574 AWU65573:AWU65574 BGQ65573:BGQ65574 BQM65573:BQM65574 CAI65573:CAI65574 CKE65573:CKE65574 CUA65573:CUA65574 DDW65573:DDW65574 DNS65573:DNS65574 DXO65573:DXO65574 EHK65573:EHK65574 ERG65573:ERG65574 FBC65573:FBC65574 FKY65573:FKY65574 FUU65573:FUU65574 GEQ65573:GEQ65574 GOM65573:GOM65574 GYI65573:GYI65574 HIE65573:HIE65574 HSA65573:HSA65574 IBW65573:IBW65574 ILS65573:ILS65574 IVO65573:IVO65574 JFK65573:JFK65574 JPG65573:JPG65574 JZC65573:JZC65574 KIY65573:KIY65574 KSU65573:KSU65574 LCQ65573:LCQ65574 LMM65573:LMM65574 LWI65573:LWI65574 MGE65573:MGE65574 MQA65573:MQA65574 MZW65573:MZW65574 NJS65573:NJS65574 NTO65573:NTO65574 ODK65573:ODK65574 ONG65573:ONG65574 OXC65573:OXC65574 PGY65573:PGY65574 PQU65573:PQU65574 QAQ65573:QAQ65574 QKM65573:QKM65574 QUI65573:QUI65574 REE65573:REE65574 ROA65573:ROA65574 RXW65573:RXW65574 SHS65573:SHS65574 SRO65573:SRO65574 TBK65573:TBK65574 TLG65573:TLG65574 TVC65573:TVC65574 UEY65573:UEY65574 UOU65573:UOU65574 UYQ65573:UYQ65574 VIM65573:VIM65574 VSI65573:VSI65574 WCE65573:WCE65574 WMA65573:WMA65574 WVW65573:WVW65574 O131109:O131110 JK131109:JK131110 TG131109:TG131110 ADC131109:ADC131110 AMY131109:AMY131110 AWU131109:AWU131110 BGQ131109:BGQ131110 BQM131109:BQM131110 CAI131109:CAI131110 CKE131109:CKE131110 CUA131109:CUA131110 DDW131109:DDW131110 DNS131109:DNS131110 DXO131109:DXO131110 EHK131109:EHK131110 ERG131109:ERG131110 FBC131109:FBC131110 FKY131109:FKY131110 FUU131109:FUU131110 GEQ131109:GEQ131110 GOM131109:GOM131110 GYI131109:GYI131110 HIE131109:HIE131110 HSA131109:HSA131110 IBW131109:IBW131110 ILS131109:ILS131110 IVO131109:IVO131110 JFK131109:JFK131110 JPG131109:JPG131110 JZC131109:JZC131110 KIY131109:KIY131110 KSU131109:KSU131110 LCQ131109:LCQ131110 LMM131109:LMM131110 LWI131109:LWI131110 MGE131109:MGE131110 MQA131109:MQA131110 MZW131109:MZW131110 NJS131109:NJS131110 NTO131109:NTO131110 ODK131109:ODK131110 ONG131109:ONG131110 OXC131109:OXC131110 PGY131109:PGY131110 PQU131109:PQU131110 QAQ131109:QAQ131110 QKM131109:QKM131110 QUI131109:QUI131110 REE131109:REE131110 ROA131109:ROA131110 RXW131109:RXW131110 SHS131109:SHS131110 SRO131109:SRO131110 TBK131109:TBK131110 TLG131109:TLG131110 TVC131109:TVC131110 UEY131109:UEY131110 UOU131109:UOU131110 UYQ131109:UYQ131110 VIM131109:VIM131110 VSI131109:VSI131110 WCE131109:WCE131110 WMA131109:WMA131110 WVW131109:WVW131110 O196645:O196646 JK196645:JK196646 TG196645:TG196646 ADC196645:ADC196646 AMY196645:AMY196646 AWU196645:AWU196646 BGQ196645:BGQ196646 BQM196645:BQM196646 CAI196645:CAI196646 CKE196645:CKE196646 CUA196645:CUA196646 DDW196645:DDW196646 DNS196645:DNS196646 DXO196645:DXO196646 EHK196645:EHK196646 ERG196645:ERG196646 FBC196645:FBC196646 FKY196645:FKY196646 FUU196645:FUU196646 GEQ196645:GEQ196646 GOM196645:GOM196646 GYI196645:GYI196646 HIE196645:HIE196646 HSA196645:HSA196646 IBW196645:IBW196646 ILS196645:ILS196646 IVO196645:IVO196646 JFK196645:JFK196646 JPG196645:JPG196646 JZC196645:JZC196646 KIY196645:KIY196646 KSU196645:KSU196646 LCQ196645:LCQ196646 LMM196645:LMM196646 LWI196645:LWI196646 MGE196645:MGE196646 MQA196645:MQA196646 MZW196645:MZW196646 NJS196645:NJS196646 NTO196645:NTO196646 ODK196645:ODK196646 ONG196645:ONG196646 OXC196645:OXC196646 PGY196645:PGY196646 PQU196645:PQU196646 QAQ196645:QAQ196646 QKM196645:QKM196646 QUI196645:QUI196646 REE196645:REE196646 ROA196645:ROA196646 RXW196645:RXW196646 SHS196645:SHS196646 SRO196645:SRO196646 TBK196645:TBK196646 TLG196645:TLG196646 TVC196645:TVC196646 UEY196645:UEY196646 UOU196645:UOU196646 UYQ196645:UYQ196646 VIM196645:VIM196646 VSI196645:VSI196646 WCE196645:WCE196646 WMA196645:WMA196646 WVW196645:WVW196646 O262181:O262182 JK262181:JK262182 TG262181:TG262182 ADC262181:ADC262182 AMY262181:AMY262182 AWU262181:AWU262182 BGQ262181:BGQ262182 BQM262181:BQM262182 CAI262181:CAI262182 CKE262181:CKE262182 CUA262181:CUA262182 DDW262181:DDW262182 DNS262181:DNS262182 DXO262181:DXO262182 EHK262181:EHK262182 ERG262181:ERG262182 FBC262181:FBC262182 FKY262181:FKY262182 FUU262181:FUU262182 GEQ262181:GEQ262182 GOM262181:GOM262182 GYI262181:GYI262182 HIE262181:HIE262182 HSA262181:HSA262182 IBW262181:IBW262182 ILS262181:ILS262182 IVO262181:IVO262182 JFK262181:JFK262182 JPG262181:JPG262182 JZC262181:JZC262182 KIY262181:KIY262182 KSU262181:KSU262182 LCQ262181:LCQ262182 LMM262181:LMM262182 LWI262181:LWI262182 MGE262181:MGE262182 MQA262181:MQA262182 MZW262181:MZW262182 NJS262181:NJS262182 NTO262181:NTO262182 ODK262181:ODK262182 ONG262181:ONG262182 OXC262181:OXC262182 PGY262181:PGY262182 PQU262181:PQU262182 QAQ262181:QAQ262182 QKM262181:QKM262182 QUI262181:QUI262182 REE262181:REE262182 ROA262181:ROA262182 RXW262181:RXW262182 SHS262181:SHS262182 SRO262181:SRO262182 TBK262181:TBK262182 TLG262181:TLG262182 TVC262181:TVC262182 UEY262181:UEY262182 UOU262181:UOU262182 UYQ262181:UYQ262182 VIM262181:VIM262182 VSI262181:VSI262182 WCE262181:WCE262182 WMA262181:WMA262182 WVW262181:WVW262182 O327717:O327718 JK327717:JK327718 TG327717:TG327718 ADC327717:ADC327718 AMY327717:AMY327718 AWU327717:AWU327718 BGQ327717:BGQ327718 BQM327717:BQM327718 CAI327717:CAI327718 CKE327717:CKE327718 CUA327717:CUA327718 DDW327717:DDW327718 DNS327717:DNS327718 DXO327717:DXO327718 EHK327717:EHK327718 ERG327717:ERG327718 FBC327717:FBC327718 FKY327717:FKY327718 FUU327717:FUU327718 GEQ327717:GEQ327718 GOM327717:GOM327718 GYI327717:GYI327718 HIE327717:HIE327718 HSA327717:HSA327718 IBW327717:IBW327718 ILS327717:ILS327718 IVO327717:IVO327718 JFK327717:JFK327718 JPG327717:JPG327718 JZC327717:JZC327718 KIY327717:KIY327718 KSU327717:KSU327718 LCQ327717:LCQ327718 LMM327717:LMM327718 LWI327717:LWI327718 MGE327717:MGE327718 MQA327717:MQA327718 MZW327717:MZW327718 NJS327717:NJS327718 NTO327717:NTO327718 ODK327717:ODK327718 ONG327717:ONG327718 OXC327717:OXC327718 PGY327717:PGY327718 PQU327717:PQU327718 QAQ327717:QAQ327718 QKM327717:QKM327718 QUI327717:QUI327718 REE327717:REE327718 ROA327717:ROA327718 RXW327717:RXW327718 SHS327717:SHS327718 SRO327717:SRO327718 TBK327717:TBK327718 TLG327717:TLG327718 TVC327717:TVC327718 UEY327717:UEY327718 UOU327717:UOU327718 UYQ327717:UYQ327718 VIM327717:VIM327718 VSI327717:VSI327718 WCE327717:WCE327718 WMA327717:WMA327718 WVW327717:WVW327718 O393253:O393254 JK393253:JK393254 TG393253:TG393254 ADC393253:ADC393254 AMY393253:AMY393254 AWU393253:AWU393254 BGQ393253:BGQ393254 BQM393253:BQM393254 CAI393253:CAI393254 CKE393253:CKE393254 CUA393253:CUA393254 DDW393253:DDW393254 DNS393253:DNS393254 DXO393253:DXO393254 EHK393253:EHK393254 ERG393253:ERG393254 FBC393253:FBC393254 FKY393253:FKY393254 FUU393253:FUU393254 GEQ393253:GEQ393254 GOM393253:GOM393254 GYI393253:GYI393254 HIE393253:HIE393254 HSA393253:HSA393254 IBW393253:IBW393254 ILS393253:ILS393254 IVO393253:IVO393254 JFK393253:JFK393254 JPG393253:JPG393254 JZC393253:JZC393254 KIY393253:KIY393254 KSU393253:KSU393254 LCQ393253:LCQ393254 LMM393253:LMM393254 LWI393253:LWI393254 MGE393253:MGE393254 MQA393253:MQA393254 MZW393253:MZW393254 NJS393253:NJS393254 NTO393253:NTO393254 ODK393253:ODK393254 ONG393253:ONG393254 OXC393253:OXC393254 PGY393253:PGY393254 PQU393253:PQU393254 QAQ393253:QAQ393254 QKM393253:QKM393254 QUI393253:QUI393254 REE393253:REE393254 ROA393253:ROA393254 RXW393253:RXW393254 SHS393253:SHS393254 SRO393253:SRO393254 TBK393253:TBK393254 TLG393253:TLG393254 TVC393253:TVC393254 UEY393253:UEY393254 UOU393253:UOU393254 UYQ393253:UYQ393254 VIM393253:VIM393254 VSI393253:VSI393254 WCE393253:WCE393254 WMA393253:WMA393254 WVW393253:WVW393254 O458789:O458790 JK458789:JK458790 TG458789:TG458790 ADC458789:ADC458790 AMY458789:AMY458790 AWU458789:AWU458790 BGQ458789:BGQ458790 BQM458789:BQM458790 CAI458789:CAI458790 CKE458789:CKE458790 CUA458789:CUA458790 DDW458789:DDW458790 DNS458789:DNS458790 DXO458789:DXO458790 EHK458789:EHK458790 ERG458789:ERG458790 FBC458789:FBC458790 FKY458789:FKY458790 FUU458789:FUU458790 GEQ458789:GEQ458790 GOM458789:GOM458790 GYI458789:GYI458790 HIE458789:HIE458790 HSA458789:HSA458790 IBW458789:IBW458790 ILS458789:ILS458790 IVO458789:IVO458790 JFK458789:JFK458790 JPG458789:JPG458790 JZC458789:JZC458790 KIY458789:KIY458790 KSU458789:KSU458790 LCQ458789:LCQ458790 LMM458789:LMM458790 LWI458789:LWI458790 MGE458789:MGE458790 MQA458789:MQA458790 MZW458789:MZW458790 NJS458789:NJS458790 NTO458789:NTO458790 ODK458789:ODK458790 ONG458789:ONG458790 OXC458789:OXC458790 PGY458789:PGY458790 PQU458789:PQU458790 QAQ458789:QAQ458790 QKM458789:QKM458790 QUI458789:QUI458790 REE458789:REE458790 ROA458789:ROA458790 RXW458789:RXW458790 SHS458789:SHS458790 SRO458789:SRO458790 TBK458789:TBK458790 TLG458789:TLG458790 TVC458789:TVC458790 UEY458789:UEY458790 UOU458789:UOU458790 UYQ458789:UYQ458790 VIM458789:VIM458790 VSI458789:VSI458790 WCE458789:WCE458790 WMA458789:WMA458790 WVW458789:WVW458790 O524325:O524326 JK524325:JK524326 TG524325:TG524326 ADC524325:ADC524326 AMY524325:AMY524326 AWU524325:AWU524326 BGQ524325:BGQ524326 BQM524325:BQM524326 CAI524325:CAI524326 CKE524325:CKE524326 CUA524325:CUA524326 DDW524325:DDW524326 DNS524325:DNS524326 DXO524325:DXO524326 EHK524325:EHK524326 ERG524325:ERG524326 FBC524325:FBC524326 FKY524325:FKY524326 FUU524325:FUU524326 GEQ524325:GEQ524326 GOM524325:GOM524326 GYI524325:GYI524326 HIE524325:HIE524326 HSA524325:HSA524326 IBW524325:IBW524326 ILS524325:ILS524326 IVO524325:IVO524326 JFK524325:JFK524326 JPG524325:JPG524326 JZC524325:JZC524326 KIY524325:KIY524326 KSU524325:KSU524326 LCQ524325:LCQ524326 LMM524325:LMM524326 LWI524325:LWI524326 MGE524325:MGE524326 MQA524325:MQA524326 MZW524325:MZW524326 NJS524325:NJS524326 NTO524325:NTO524326 ODK524325:ODK524326 ONG524325:ONG524326 OXC524325:OXC524326 PGY524325:PGY524326 PQU524325:PQU524326 QAQ524325:QAQ524326 QKM524325:QKM524326 QUI524325:QUI524326 REE524325:REE524326 ROA524325:ROA524326 RXW524325:RXW524326 SHS524325:SHS524326 SRO524325:SRO524326 TBK524325:TBK524326 TLG524325:TLG524326 TVC524325:TVC524326 UEY524325:UEY524326 UOU524325:UOU524326 UYQ524325:UYQ524326 VIM524325:VIM524326 VSI524325:VSI524326 WCE524325:WCE524326 WMA524325:WMA524326 WVW524325:WVW524326 O589861:O589862 JK589861:JK589862 TG589861:TG589862 ADC589861:ADC589862 AMY589861:AMY589862 AWU589861:AWU589862 BGQ589861:BGQ589862 BQM589861:BQM589862 CAI589861:CAI589862 CKE589861:CKE589862 CUA589861:CUA589862 DDW589861:DDW589862 DNS589861:DNS589862 DXO589861:DXO589862 EHK589861:EHK589862 ERG589861:ERG589862 FBC589861:FBC589862 FKY589861:FKY589862 FUU589861:FUU589862 GEQ589861:GEQ589862 GOM589861:GOM589862 GYI589861:GYI589862 HIE589861:HIE589862 HSA589861:HSA589862 IBW589861:IBW589862 ILS589861:ILS589862 IVO589861:IVO589862 JFK589861:JFK589862 JPG589861:JPG589862 JZC589861:JZC589862 KIY589861:KIY589862 KSU589861:KSU589862 LCQ589861:LCQ589862 LMM589861:LMM589862 LWI589861:LWI589862 MGE589861:MGE589862 MQA589861:MQA589862 MZW589861:MZW589862 NJS589861:NJS589862 NTO589861:NTO589862 ODK589861:ODK589862 ONG589861:ONG589862 OXC589861:OXC589862 PGY589861:PGY589862 PQU589861:PQU589862 QAQ589861:QAQ589862 QKM589861:QKM589862 QUI589861:QUI589862 REE589861:REE589862 ROA589861:ROA589862 RXW589861:RXW589862 SHS589861:SHS589862 SRO589861:SRO589862 TBK589861:TBK589862 TLG589861:TLG589862 TVC589861:TVC589862 UEY589861:UEY589862 UOU589861:UOU589862 UYQ589861:UYQ589862 VIM589861:VIM589862 VSI589861:VSI589862 WCE589861:WCE589862 WMA589861:WMA589862 WVW589861:WVW589862 O655397:O655398 JK655397:JK655398 TG655397:TG655398 ADC655397:ADC655398 AMY655397:AMY655398 AWU655397:AWU655398 BGQ655397:BGQ655398 BQM655397:BQM655398 CAI655397:CAI655398 CKE655397:CKE655398 CUA655397:CUA655398 DDW655397:DDW655398 DNS655397:DNS655398 DXO655397:DXO655398 EHK655397:EHK655398 ERG655397:ERG655398 FBC655397:FBC655398 FKY655397:FKY655398 FUU655397:FUU655398 GEQ655397:GEQ655398 GOM655397:GOM655398 GYI655397:GYI655398 HIE655397:HIE655398 HSA655397:HSA655398 IBW655397:IBW655398 ILS655397:ILS655398 IVO655397:IVO655398 JFK655397:JFK655398 JPG655397:JPG655398 JZC655397:JZC655398 KIY655397:KIY655398 KSU655397:KSU655398 LCQ655397:LCQ655398 LMM655397:LMM655398 LWI655397:LWI655398 MGE655397:MGE655398 MQA655397:MQA655398 MZW655397:MZW655398 NJS655397:NJS655398 NTO655397:NTO655398 ODK655397:ODK655398 ONG655397:ONG655398 OXC655397:OXC655398 PGY655397:PGY655398 PQU655397:PQU655398 QAQ655397:QAQ655398 QKM655397:QKM655398 QUI655397:QUI655398 REE655397:REE655398 ROA655397:ROA655398 RXW655397:RXW655398 SHS655397:SHS655398 SRO655397:SRO655398 TBK655397:TBK655398 TLG655397:TLG655398 TVC655397:TVC655398 UEY655397:UEY655398 UOU655397:UOU655398 UYQ655397:UYQ655398 VIM655397:VIM655398 VSI655397:VSI655398 WCE655397:WCE655398 WMA655397:WMA655398 WVW655397:WVW655398 O720933:O720934 JK720933:JK720934 TG720933:TG720934 ADC720933:ADC720934 AMY720933:AMY720934 AWU720933:AWU720934 BGQ720933:BGQ720934 BQM720933:BQM720934 CAI720933:CAI720934 CKE720933:CKE720934 CUA720933:CUA720934 DDW720933:DDW720934 DNS720933:DNS720934 DXO720933:DXO720934 EHK720933:EHK720934 ERG720933:ERG720934 FBC720933:FBC720934 FKY720933:FKY720934 FUU720933:FUU720934 GEQ720933:GEQ720934 GOM720933:GOM720934 GYI720933:GYI720934 HIE720933:HIE720934 HSA720933:HSA720934 IBW720933:IBW720934 ILS720933:ILS720934 IVO720933:IVO720934 JFK720933:JFK720934 JPG720933:JPG720934 JZC720933:JZC720934 KIY720933:KIY720934 KSU720933:KSU720934 LCQ720933:LCQ720934 LMM720933:LMM720934 LWI720933:LWI720934 MGE720933:MGE720934 MQA720933:MQA720934 MZW720933:MZW720934 NJS720933:NJS720934 NTO720933:NTO720934 ODK720933:ODK720934 ONG720933:ONG720934 OXC720933:OXC720934 PGY720933:PGY720934 PQU720933:PQU720934 QAQ720933:QAQ720934 QKM720933:QKM720934 QUI720933:QUI720934 REE720933:REE720934 ROA720933:ROA720934 RXW720933:RXW720934 SHS720933:SHS720934 SRO720933:SRO720934 TBK720933:TBK720934 TLG720933:TLG720934 TVC720933:TVC720934 UEY720933:UEY720934 UOU720933:UOU720934 UYQ720933:UYQ720934 VIM720933:VIM720934 VSI720933:VSI720934 WCE720933:WCE720934 WMA720933:WMA720934 WVW720933:WVW720934 O786469:O786470 JK786469:JK786470 TG786469:TG786470 ADC786469:ADC786470 AMY786469:AMY786470 AWU786469:AWU786470 BGQ786469:BGQ786470 BQM786469:BQM786470 CAI786469:CAI786470 CKE786469:CKE786470 CUA786469:CUA786470 DDW786469:DDW786470 DNS786469:DNS786470 DXO786469:DXO786470 EHK786469:EHK786470 ERG786469:ERG786470 FBC786469:FBC786470 FKY786469:FKY786470 FUU786469:FUU786470 GEQ786469:GEQ786470 GOM786469:GOM786470 GYI786469:GYI786470 HIE786469:HIE786470 HSA786469:HSA786470 IBW786469:IBW786470 ILS786469:ILS786470 IVO786469:IVO786470 JFK786469:JFK786470 JPG786469:JPG786470 JZC786469:JZC786470 KIY786469:KIY786470 KSU786469:KSU786470 LCQ786469:LCQ786470 LMM786469:LMM786470 LWI786469:LWI786470 MGE786469:MGE786470 MQA786469:MQA786470 MZW786469:MZW786470 NJS786469:NJS786470 NTO786469:NTO786470 ODK786469:ODK786470 ONG786469:ONG786470 OXC786469:OXC786470 PGY786469:PGY786470 PQU786469:PQU786470 QAQ786469:QAQ786470 QKM786469:QKM786470 QUI786469:QUI786470 REE786469:REE786470 ROA786469:ROA786470 RXW786469:RXW786470 SHS786469:SHS786470 SRO786469:SRO786470 TBK786469:TBK786470 TLG786469:TLG786470 TVC786469:TVC786470 UEY786469:UEY786470 UOU786469:UOU786470 UYQ786469:UYQ786470 VIM786469:VIM786470 VSI786469:VSI786470 WCE786469:WCE786470 WMA786469:WMA786470 WVW786469:WVW786470 O852005:O852006 JK852005:JK852006 TG852005:TG852006 ADC852005:ADC852006 AMY852005:AMY852006 AWU852005:AWU852006 BGQ852005:BGQ852006 BQM852005:BQM852006 CAI852005:CAI852006 CKE852005:CKE852006 CUA852005:CUA852006 DDW852005:DDW852006 DNS852005:DNS852006 DXO852005:DXO852006 EHK852005:EHK852006 ERG852005:ERG852006 FBC852005:FBC852006 FKY852005:FKY852006 FUU852005:FUU852006 GEQ852005:GEQ852006 GOM852005:GOM852006 GYI852005:GYI852006 HIE852005:HIE852006 HSA852005:HSA852006 IBW852005:IBW852006 ILS852005:ILS852006 IVO852005:IVO852006 JFK852005:JFK852006 JPG852005:JPG852006 JZC852005:JZC852006 KIY852005:KIY852006 KSU852005:KSU852006 LCQ852005:LCQ852006 LMM852005:LMM852006 LWI852005:LWI852006 MGE852005:MGE852006 MQA852005:MQA852006 MZW852005:MZW852006 NJS852005:NJS852006 NTO852005:NTO852006 ODK852005:ODK852006 ONG852005:ONG852006 OXC852005:OXC852006 PGY852005:PGY852006 PQU852005:PQU852006 QAQ852005:QAQ852006 QKM852005:QKM852006 QUI852005:QUI852006 REE852005:REE852006 ROA852005:ROA852006 RXW852005:RXW852006 SHS852005:SHS852006 SRO852005:SRO852006 TBK852005:TBK852006 TLG852005:TLG852006 TVC852005:TVC852006 UEY852005:UEY852006 UOU852005:UOU852006 UYQ852005:UYQ852006 VIM852005:VIM852006 VSI852005:VSI852006 WCE852005:WCE852006 WMA852005:WMA852006 WVW852005:WVW852006 O917541:O917542 JK917541:JK917542 TG917541:TG917542 ADC917541:ADC917542 AMY917541:AMY917542 AWU917541:AWU917542 BGQ917541:BGQ917542 BQM917541:BQM917542 CAI917541:CAI917542 CKE917541:CKE917542 CUA917541:CUA917542 DDW917541:DDW917542 DNS917541:DNS917542 DXO917541:DXO917542 EHK917541:EHK917542 ERG917541:ERG917542 FBC917541:FBC917542 FKY917541:FKY917542 FUU917541:FUU917542 GEQ917541:GEQ917542 GOM917541:GOM917542 GYI917541:GYI917542 HIE917541:HIE917542 HSA917541:HSA917542 IBW917541:IBW917542 ILS917541:ILS917542 IVO917541:IVO917542 JFK917541:JFK917542 JPG917541:JPG917542 JZC917541:JZC917542 KIY917541:KIY917542 KSU917541:KSU917542 LCQ917541:LCQ917542 LMM917541:LMM917542 LWI917541:LWI917542 MGE917541:MGE917542 MQA917541:MQA917542 MZW917541:MZW917542 NJS917541:NJS917542 NTO917541:NTO917542 ODK917541:ODK917542 ONG917541:ONG917542 OXC917541:OXC917542 PGY917541:PGY917542 PQU917541:PQU917542 QAQ917541:QAQ917542 QKM917541:QKM917542 QUI917541:QUI917542 REE917541:REE917542 ROA917541:ROA917542 RXW917541:RXW917542 SHS917541:SHS917542 SRO917541:SRO917542 TBK917541:TBK917542 TLG917541:TLG917542 TVC917541:TVC917542 UEY917541:UEY917542 UOU917541:UOU917542 UYQ917541:UYQ917542 VIM917541:VIM917542 VSI917541:VSI917542 WCE917541:WCE917542 WMA917541:WMA917542 WVW917541:WVW917542 O983077:O983078 JK983077:JK983078 TG983077:TG983078 ADC983077:ADC983078 AMY983077:AMY983078 AWU983077:AWU983078 BGQ983077:BGQ983078 BQM983077:BQM983078 CAI983077:CAI983078 CKE983077:CKE983078 CUA983077:CUA983078 DDW983077:DDW983078 DNS983077:DNS983078 DXO983077:DXO983078 EHK983077:EHK983078 ERG983077:ERG983078 FBC983077:FBC983078 FKY983077:FKY983078 FUU983077:FUU983078 GEQ983077:GEQ983078 GOM983077:GOM983078 GYI983077:GYI983078 HIE983077:HIE983078 HSA983077:HSA983078 IBW983077:IBW983078 ILS983077:ILS983078 IVO983077:IVO983078 JFK983077:JFK983078 JPG983077:JPG983078 JZC983077:JZC983078 KIY983077:KIY983078 KSU983077:KSU983078 LCQ983077:LCQ983078 LMM983077:LMM983078 LWI983077:LWI983078 MGE983077:MGE983078 MQA983077:MQA983078 MZW983077:MZW983078 NJS983077:NJS983078 NTO983077:NTO983078 ODK983077:ODK983078 ONG983077:ONG983078 OXC983077:OXC983078 PGY983077:PGY983078 PQU983077:PQU983078 QAQ983077:QAQ983078 QKM983077:QKM983078 QUI983077:QUI983078 REE983077:REE983078 ROA983077:ROA983078 RXW983077:RXW983078 SHS983077:SHS983078 SRO983077:SRO983078 TBK983077:TBK983078 TLG983077:TLG983078 TVC983077:TVC983078 UEY983077:UEY983078 UOU983077:UOU983078 UYQ983077:UYQ983078 VIM983077:VIM983078 VSI983077:VSI983078 WCE983077:WCE983078 WMA983077:WMA983078 WVW983077:WVW983078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D4D-C92A-45E1-8E4B-FEEA2D108A7D}">
  <sheetPr>
    <tabColor rgb="FFFFFF00"/>
    <pageSetUpPr fitToPage="1"/>
  </sheetPr>
  <dimension ref="A2:AF123"/>
  <sheetViews>
    <sheetView view="pageBreakPreview" zoomScale="70" zoomScaleNormal="100" zoomScaleSheetLayoutView="70" workbookViewId="0">
      <selection activeCell="B9" sqref="B9:AA9"/>
    </sheetView>
  </sheetViews>
  <sheetFormatPr defaultColWidth="4" defaultRowHeight="16.2"/>
  <cols>
    <col min="1" max="1" width="1.44140625" style="538" customWidth="1"/>
    <col min="2" max="12" width="3.21875" style="538" customWidth="1"/>
    <col min="13" max="13" width="13" style="538" customWidth="1"/>
    <col min="14" max="14" width="4.109375" style="538" bestFit="1" customWidth="1"/>
    <col min="15" max="32" width="3.21875" style="538" customWidth="1"/>
    <col min="33" max="33" width="1.44140625" style="538" customWidth="1"/>
    <col min="34" max="36" width="3.21875" style="538" customWidth="1"/>
    <col min="37" max="16384" width="4" style="538"/>
  </cols>
  <sheetData>
    <row r="2" spans="1:32">
      <c r="B2" s="538" t="s">
        <v>1029</v>
      </c>
    </row>
    <row r="4" spans="1:32">
      <c r="W4" s="539" t="s">
        <v>313</v>
      </c>
      <c r="X4" s="1117"/>
      <c r="Y4" s="1117"/>
      <c r="Z4" s="540" t="s">
        <v>34</v>
      </c>
      <c r="AA4" s="1117"/>
      <c r="AB4" s="1117"/>
      <c r="AC4" s="540" t="s">
        <v>261</v>
      </c>
      <c r="AD4" s="1117"/>
      <c r="AE4" s="1117"/>
      <c r="AF4" s="540" t="s">
        <v>29</v>
      </c>
    </row>
    <row r="5" spans="1:32">
      <c r="B5" s="1117"/>
      <c r="C5" s="1117"/>
      <c r="D5" s="1117"/>
      <c r="E5" s="1117"/>
      <c r="F5" s="1117"/>
      <c r="G5" s="1117"/>
      <c r="H5" s="1117" t="s">
        <v>800</v>
      </c>
      <c r="I5" s="1117"/>
      <c r="J5" s="1117"/>
      <c r="K5" s="540" t="s">
        <v>801</v>
      </c>
    </row>
    <row r="7" spans="1:32">
      <c r="S7" s="539" t="s">
        <v>1030</v>
      </c>
      <c r="T7" s="1118"/>
      <c r="U7" s="1118"/>
      <c r="V7" s="1118"/>
      <c r="W7" s="1118"/>
      <c r="X7" s="1118"/>
      <c r="Y7" s="1118"/>
      <c r="Z7" s="1118"/>
      <c r="AA7" s="1118"/>
      <c r="AB7" s="1118"/>
      <c r="AC7" s="1118"/>
      <c r="AD7" s="1118"/>
      <c r="AE7" s="1118"/>
      <c r="AF7" s="1118"/>
    </row>
    <row r="8" spans="1:32">
      <c r="S8" s="539"/>
      <c r="T8" s="540"/>
      <c r="U8" s="540"/>
      <c r="V8" s="540"/>
      <c r="W8" s="540"/>
      <c r="X8" s="540"/>
      <c r="Y8" s="540"/>
      <c r="Z8" s="540"/>
      <c r="AA8" s="540"/>
      <c r="AB8" s="540"/>
      <c r="AC8" s="540"/>
      <c r="AD8" s="540"/>
      <c r="AE8" s="540"/>
      <c r="AF8" s="540"/>
    </row>
    <row r="9" spans="1:32">
      <c r="B9" s="1106" t="s">
        <v>1031</v>
      </c>
      <c r="C9" s="1106"/>
      <c r="D9" s="1106"/>
      <c r="E9" s="1106"/>
      <c r="F9" s="1106"/>
      <c r="G9" s="1106"/>
      <c r="H9" s="1106"/>
      <c r="I9" s="1106"/>
      <c r="J9" s="1106"/>
      <c r="K9" s="1106"/>
      <c r="L9" s="1106"/>
      <c r="M9" s="1106"/>
      <c r="N9" s="1106"/>
      <c r="O9" s="1106"/>
      <c r="P9" s="1106"/>
      <c r="Q9" s="1106"/>
      <c r="R9" s="1106"/>
      <c r="S9" s="1106"/>
      <c r="T9" s="1106"/>
      <c r="U9" s="1106"/>
      <c r="V9" s="1106"/>
      <c r="W9" s="1106"/>
      <c r="X9" s="1106"/>
      <c r="Y9" s="1106"/>
      <c r="Z9" s="1106"/>
      <c r="AA9" s="1106"/>
    </row>
    <row r="10" spans="1:32">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row>
    <row r="11" spans="1:32">
      <c r="A11" s="538" t="s">
        <v>1032</v>
      </c>
    </row>
    <row r="13" spans="1:32" ht="36" customHeight="1">
      <c r="R13" s="1119" t="s">
        <v>55</v>
      </c>
      <c r="S13" s="1120"/>
      <c r="T13" s="1120"/>
      <c r="U13" s="1120"/>
      <c r="V13" s="1121"/>
      <c r="W13" s="542"/>
      <c r="X13" s="543"/>
      <c r="Y13" s="543"/>
      <c r="Z13" s="543"/>
      <c r="AA13" s="543"/>
      <c r="AB13" s="543"/>
      <c r="AC13" s="543"/>
      <c r="AD13" s="543"/>
      <c r="AE13" s="543"/>
      <c r="AF13" s="544"/>
    </row>
    <row r="14" spans="1:32" ht="13.5" customHeight="1"/>
    <row r="15" spans="1:32" s="545" customFormat="1" ht="34.5" customHeight="1">
      <c r="B15" s="1119" t="s">
        <v>1033</v>
      </c>
      <c r="C15" s="1120"/>
      <c r="D15" s="1120"/>
      <c r="E15" s="1120"/>
      <c r="F15" s="1120"/>
      <c r="G15" s="1120"/>
      <c r="H15" s="1120"/>
      <c r="I15" s="1120"/>
      <c r="J15" s="1120"/>
      <c r="K15" s="1120"/>
      <c r="L15" s="1121"/>
      <c r="M15" s="1120" t="s">
        <v>1034</v>
      </c>
      <c r="N15" s="1121"/>
      <c r="O15" s="1119" t="s">
        <v>1035</v>
      </c>
      <c r="P15" s="1120"/>
      <c r="Q15" s="1120"/>
      <c r="R15" s="1120"/>
      <c r="S15" s="1120"/>
      <c r="T15" s="1120"/>
      <c r="U15" s="1120"/>
      <c r="V15" s="1120"/>
      <c r="W15" s="1120"/>
      <c r="X15" s="1120"/>
      <c r="Y15" s="1120"/>
      <c r="Z15" s="1120"/>
      <c r="AA15" s="1120"/>
      <c r="AB15" s="1120"/>
      <c r="AC15" s="1120"/>
      <c r="AD15" s="1120"/>
      <c r="AE15" s="1120"/>
      <c r="AF15" s="1121"/>
    </row>
    <row r="16" spans="1:32" s="545" customFormat="1">
      <c r="B16" s="1102" t="s">
        <v>2</v>
      </c>
      <c r="C16" s="1103"/>
      <c r="D16" s="1103"/>
      <c r="E16" s="1103"/>
      <c r="F16" s="1103"/>
      <c r="G16" s="1103"/>
      <c r="H16" s="1103"/>
      <c r="I16" s="1103"/>
      <c r="J16" s="1103"/>
      <c r="K16" s="1103"/>
      <c r="L16" s="1104"/>
      <c r="M16" s="546" t="s">
        <v>1036</v>
      </c>
      <c r="N16" s="547" t="s">
        <v>1037</v>
      </c>
      <c r="O16" s="1111" t="s">
        <v>1038</v>
      </c>
      <c r="P16" s="1112"/>
      <c r="Q16" s="1112"/>
      <c r="R16" s="1112"/>
      <c r="S16" s="1112"/>
      <c r="T16" s="1112"/>
      <c r="U16" s="1112"/>
      <c r="V16" s="1112"/>
      <c r="W16" s="1112"/>
      <c r="X16" s="1112"/>
      <c r="Y16" s="1112"/>
      <c r="Z16" s="1112"/>
      <c r="AA16" s="1112"/>
      <c r="AB16" s="1112"/>
      <c r="AC16" s="1112"/>
      <c r="AD16" s="1112"/>
      <c r="AE16" s="1112"/>
      <c r="AF16" s="1113"/>
    </row>
    <row r="17" spans="2:32" s="545" customFormat="1">
      <c r="B17" s="1105"/>
      <c r="C17" s="1106"/>
      <c r="D17" s="1106"/>
      <c r="E17" s="1106"/>
      <c r="F17" s="1106"/>
      <c r="G17" s="1106"/>
      <c r="H17" s="1106"/>
      <c r="I17" s="1106"/>
      <c r="J17" s="1106"/>
      <c r="K17" s="1106"/>
      <c r="L17" s="1107"/>
      <c r="M17" s="548"/>
      <c r="N17" s="549" t="s">
        <v>1037</v>
      </c>
      <c r="O17" s="1114"/>
      <c r="P17" s="1115"/>
      <c r="Q17" s="1115"/>
      <c r="R17" s="1115"/>
      <c r="S17" s="1115"/>
      <c r="T17" s="1115"/>
      <c r="U17" s="1115"/>
      <c r="V17" s="1115"/>
      <c r="W17" s="1115"/>
      <c r="X17" s="1115"/>
      <c r="Y17" s="1115"/>
      <c r="Z17" s="1115"/>
      <c r="AA17" s="1115"/>
      <c r="AB17" s="1115"/>
      <c r="AC17" s="1115"/>
      <c r="AD17" s="1115"/>
      <c r="AE17" s="1115"/>
      <c r="AF17" s="1116"/>
    </row>
    <row r="18" spans="2:32" s="545" customFormat="1">
      <c r="B18" s="1108"/>
      <c r="C18" s="1109"/>
      <c r="D18" s="1109"/>
      <c r="E18" s="1109"/>
      <c r="F18" s="1109"/>
      <c r="G18" s="1109"/>
      <c r="H18" s="1109"/>
      <c r="I18" s="1109"/>
      <c r="J18" s="1109"/>
      <c r="K18" s="1109"/>
      <c r="L18" s="1110"/>
      <c r="M18" s="548"/>
      <c r="N18" s="549" t="s">
        <v>1037</v>
      </c>
      <c r="O18" s="1114"/>
      <c r="P18" s="1115"/>
      <c r="Q18" s="1115"/>
      <c r="R18" s="1115"/>
      <c r="S18" s="1115"/>
      <c r="T18" s="1115"/>
      <c r="U18" s="1115"/>
      <c r="V18" s="1115"/>
      <c r="W18" s="1115"/>
      <c r="X18" s="1115"/>
      <c r="Y18" s="1115"/>
      <c r="Z18" s="1115"/>
      <c r="AA18" s="1115"/>
      <c r="AB18" s="1115"/>
      <c r="AC18" s="1115"/>
      <c r="AD18" s="1115"/>
      <c r="AE18" s="1115"/>
      <c r="AF18" s="1116"/>
    </row>
    <row r="19" spans="2:32" s="545" customFormat="1">
      <c r="B19" s="1102" t="s">
        <v>3</v>
      </c>
      <c r="C19" s="1103"/>
      <c r="D19" s="1103"/>
      <c r="E19" s="1103"/>
      <c r="F19" s="1103"/>
      <c r="G19" s="1103"/>
      <c r="H19" s="1103"/>
      <c r="I19" s="1103"/>
      <c r="J19" s="1103"/>
      <c r="K19" s="1103"/>
      <c r="L19" s="1104"/>
      <c r="M19" s="548"/>
      <c r="N19" s="550" t="s">
        <v>1037</v>
      </c>
      <c r="O19" s="1114"/>
      <c r="P19" s="1115"/>
      <c r="Q19" s="1115"/>
      <c r="R19" s="1115"/>
      <c r="S19" s="1115"/>
      <c r="T19" s="1115"/>
      <c r="U19" s="1115"/>
      <c r="V19" s="1115"/>
      <c r="W19" s="1115"/>
      <c r="X19" s="1115"/>
      <c r="Y19" s="1115"/>
      <c r="Z19" s="1115"/>
      <c r="AA19" s="1115"/>
      <c r="AB19" s="1115"/>
      <c r="AC19" s="1115"/>
      <c r="AD19" s="1115"/>
      <c r="AE19" s="1115"/>
      <c r="AF19" s="1116"/>
    </row>
    <row r="20" spans="2:32" s="545" customFormat="1">
      <c r="B20" s="1122"/>
      <c r="C20" s="1123"/>
      <c r="D20" s="1123"/>
      <c r="E20" s="1123"/>
      <c r="F20" s="1123"/>
      <c r="G20" s="1123"/>
      <c r="H20" s="1123"/>
      <c r="I20" s="1123"/>
      <c r="J20" s="1123"/>
      <c r="K20" s="1123"/>
      <c r="L20" s="1124"/>
      <c r="M20" s="548"/>
      <c r="N20" s="550" t="s">
        <v>1037</v>
      </c>
      <c r="O20" s="1114"/>
      <c r="P20" s="1115"/>
      <c r="Q20" s="1115"/>
      <c r="R20" s="1115"/>
      <c r="S20" s="1115"/>
      <c r="T20" s="1115"/>
      <c r="U20" s="1115"/>
      <c r="V20" s="1115"/>
      <c r="W20" s="1115"/>
      <c r="X20" s="1115"/>
      <c r="Y20" s="1115"/>
      <c r="Z20" s="1115"/>
      <c r="AA20" s="1115"/>
      <c r="AB20" s="1115"/>
      <c r="AC20" s="1115"/>
      <c r="AD20" s="1115"/>
      <c r="AE20" s="1115"/>
      <c r="AF20" s="1116"/>
    </row>
    <row r="21" spans="2:32" s="545" customFormat="1">
      <c r="B21" s="1125"/>
      <c r="C21" s="1126"/>
      <c r="D21" s="1126"/>
      <c r="E21" s="1126"/>
      <c r="F21" s="1126"/>
      <c r="G21" s="1126"/>
      <c r="H21" s="1126"/>
      <c r="I21" s="1126"/>
      <c r="J21" s="1126"/>
      <c r="K21" s="1126"/>
      <c r="L21" s="1127"/>
      <c r="M21" s="551"/>
      <c r="N21" s="552" t="s">
        <v>1037</v>
      </c>
      <c r="O21" s="1114"/>
      <c r="P21" s="1115"/>
      <c r="Q21" s="1115"/>
      <c r="R21" s="1115"/>
      <c r="S21" s="1115"/>
      <c r="T21" s="1115"/>
      <c r="U21" s="1115"/>
      <c r="V21" s="1115"/>
      <c r="W21" s="1115"/>
      <c r="X21" s="1115"/>
      <c r="Y21" s="1115"/>
      <c r="Z21" s="1115"/>
      <c r="AA21" s="1115"/>
      <c r="AB21" s="1115"/>
      <c r="AC21" s="1115"/>
      <c r="AD21" s="1115"/>
      <c r="AE21" s="1115"/>
      <c r="AF21" s="1116"/>
    </row>
    <row r="22" spans="2:32" s="545" customFormat="1">
      <c r="B22" s="1102" t="s">
        <v>4</v>
      </c>
      <c r="C22" s="1103"/>
      <c r="D22" s="1103"/>
      <c r="E22" s="1103"/>
      <c r="F22" s="1103"/>
      <c r="G22" s="1103"/>
      <c r="H22" s="1103"/>
      <c r="I22" s="1103"/>
      <c r="J22" s="1103"/>
      <c r="K22" s="1103"/>
      <c r="L22" s="1104"/>
      <c r="M22" s="548"/>
      <c r="N22" s="549" t="s">
        <v>1037</v>
      </c>
      <c r="O22" s="1114"/>
      <c r="P22" s="1115"/>
      <c r="Q22" s="1115"/>
      <c r="R22" s="1115"/>
      <c r="S22" s="1115"/>
      <c r="T22" s="1115"/>
      <c r="U22" s="1115"/>
      <c r="V22" s="1115"/>
      <c r="W22" s="1115"/>
      <c r="X22" s="1115"/>
      <c r="Y22" s="1115"/>
      <c r="Z22" s="1115"/>
      <c r="AA22" s="1115"/>
      <c r="AB22" s="1115"/>
      <c r="AC22" s="1115"/>
      <c r="AD22" s="1115"/>
      <c r="AE22" s="1115"/>
      <c r="AF22" s="1116"/>
    </row>
    <row r="23" spans="2:32" s="545" customFormat="1">
      <c r="B23" s="1122"/>
      <c r="C23" s="1123"/>
      <c r="D23" s="1123"/>
      <c r="E23" s="1123"/>
      <c r="F23" s="1123"/>
      <c r="G23" s="1123"/>
      <c r="H23" s="1123"/>
      <c r="I23" s="1123"/>
      <c r="J23" s="1123"/>
      <c r="K23" s="1123"/>
      <c r="L23" s="1124"/>
      <c r="M23" s="548"/>
      <c r="N23" s="549" t="s">
        <v>1037</v>
      </c>
      <c r="O23" s="1114"/>
      <c r="P23" s="1115"/>
      <c r="Q23" s="1115"/>
      <c r="R23" s="1115"/>
      <c r="S23" s="1115"/>
      <c r="T23" s="1115"/>
      <c r="U23" s="1115"/>
      <c r="V23" s="1115"/>
      <c r="W23" s="1115"/>
      <c r="X23" s="1115"/>
      <c r="Y23" s="1115"/>
      <c r="Z23" s="1115"/>
      <c r="AA23" s="1115"/>
      <c r="AB23" s="1115"/>
      <c r="AC23" s="1115"/>
      <c r="AD23" s="1115"/>
      <c r="AE23" s="1115"/>
      <c r="AF23" s="1116"/>
    </row>
    <row r="24" spans="2:32" s="545" customFormat="1">
      <c r="B24" s="1125"/>
      <c r="C24" s="1126"/>
      <c r="D24" s="1126"/>
      <c r="E24" s="1126"/>
      <c r="F24" s="1126"/>
      <c r="G24" s="1126"/>
      <c r="H24" s="1126"/>
      <c r="I24" s="1126"/>
      <c r="J24" s="1126"/>
      <c r="K24" s="1126"/>
      <c r="L24" s="1127"/>
      <c r="M24" s="548"/>
      <c r="N24" s="549" t="s">
        <v>1037</v>
      </c>
      <c r="O24" s="1114"/>
      <c r="P24" s="1115"/>
      <c r="Q24" s="1115"/>
      <c r="R24" s="1115"/>
      <c r="S24" s="1115"/>
      <c r="T24" s="1115"/>
      <c r="U24" s="1115"/>
      <c r="V24" s="1115"/>
      <c r="W24" s="1115"/>
      <c r="X24" s="1115"/>
      <c r="Y24" s="1115"/>
      <c r="Z24" s="1115"/>
      <c r="AA24" s="1115"/>
      <c r="AB24" s="1115"/>
      <c r="AC24" s="1115"/>
      <c r="AD24" s="1115"/>
      <c r="AE24" s="1115"/>
      <c r="AF24" s="1116"/>
    </row>
    <row r="25" spans="2:32" s="545" customFormat="1">
      <c r="B25" s="1102" t="s">
        <v>6</v>
      </c>
      <c r="C25" s="1103"/>
      <c r="D25" s="1103"/>
      <c r="E25" s="1103"/>
      <c r="F25" s="1103"/>
      <c r="G25" s="1103"/>
      <c r="H25" s="1103"/>
      <c r="I25" s="1103"/>
      <c r="J25" s="1103"/>
      <c r="K25" s="1103"/>
      <c r="L25" s="1104"/>
      <c r="M25" s="548"/>
      <c r="N25" s="549" t="s">
        <v>1037</v>
      </c>
      <c r="O25" s="1114"/>
      <c r="P25" s="1115"/>
      <c r="Q25" s="1115"/>
      <c r="R25" s="1115"/>
      <c r="S25" s="1115"/>
      <c r="T25" s="1115"/>
      <c r="U25" s="1115"/>
      <c r="V25" s="1115"/>
      <c r="W25" s="1115"/>
      <c r="X25" s="1115"/>
      <c r="Y25" s="1115"/>
      <c r="Z25" s="1115"/>
      <c r="AA25" s="1115"/>
      <c r="AB25" s="1115"/>
      <c r="AC25" s="1115"/>
      <c r="AD25" s="1115"/>
      <c r="AE25" s="1115"/>
      <c r="AF25" s="1116"/>
    </row>
    <row r="26" spans="2:32" s="545" customFormat="1">
      <c r="B26" s="1122"/>
      <c r="C26" s="1123"/>
      <c r="D26" s="1123"/>
      <c r="E26" s="1123"/>
      <c r="F26" s="1123"/>
      <c r="G26" s="1123"/>
      <c r="H26" s="1123"/>
      <c r="I26" s="1123"/>
      <c r="J26" s="1123"/>
      <c r="K26" s="1123"/>
      <c r="L26" s="1124"/>
      <c r="M26" s="548"/>
      <c r="N26" s="549" t="s">
        <v>1037</v>
      </c>
      <c r="O26" s="1114"/>
      <c r="P26" s="1115"/>
      <c r="Q26" s="1115"/>
      <c r="R26" s="1115"/>
      <c r="S26" s="1115"/>
      <c r="T26" s="1115"/>
      <c r="U26" s="1115"/>
      <c r="V26" s="1115"/>
      <c r="W26" s="1115"/>
      <c r="X26" s="1115"/>
      <c r="Y26" s="1115"/>
      <c r="Z26" s="1115"/>
      <c r="AA26" s="1115"/>
      <c r="AB26" s="1115"/>
      <c r="AC26" s="1115"/>
      <c r="AD26" s="1115"/>
      <c r="AE26" s="1115"/>
      <c r="AF26" s="1116"/>
    </row>
    <row r="27" spans="2:32" s="545" customFormat="1">
      <c r="B27" s="1125"/>
      <c r="C27" s="1126"/>
      <c r="D27" s="1126"/>
      <c r="E27" s="1126"/>
      <c r="F27" s="1126"/>
      <c r="G27" s="1126"/>
      <c r="H27" s="1126"/>
      <c r="I27" s="1126"/>
      <c r="J27" s="1126"/>
      <c r="K27" s="1126"/>
      <c r="L27" s="1127"/>
      <c r="M27" s="548"/>
      <c r="N27" s="549" t="s">
        <v>1037</v>
      </c>
      <c r="O27" s="1114"/>
      <c r="P27" s="1115"/>
      <c r="Q27" s="1115"/>
      <c r="R27" s="1115"/>
      <c r="S27" s="1115"/>
      <c r="T27" s="1115"/>
      <c r="U27" s="1115"/>
      <c r="V27" s="1115"/>
      <c r="W27" s="1115"/>
      <c r="X27" s="1115"/>
      <c r="Y27" s="1115"/>
      <c r="Z27" s="1115"/>
      <c r="AA27" s="1115"/>
      <c r="AB27" s="1115"/>
      <c r="AC27" s="1115"/>
      <c r="AD27" s="1115"/>
      <c r="AE27" s="1115"/>
      <c r="AF27" s="1116"/>
    </row>
    <row r="28" spans="2:32" s="545" customFormat="1">
      <c r="B28" s="1102" t="s">
        <v>1039</v>
      </c>
      <c r="C28" s="1103"/>
      <c r="D28" s="1103"/>
      <c r="E28" s="1103"/>
      <c r="F28" s="1103"/>
      <c r="G28" s="1103"/>
      <c r="H28" s="1103"/>
      <c r="I28" s="1103"/>
      <c r="J28" s="1103"/>
      <c r="K28" s="1103"/>
      <c r="L28" s="1104"/>
      <c r="M28" s="548"/>
      <c r="N28" s="549" t="s">
        <v>1037</v>
      </c>
      <c r="O28" s="1114"/>
      <c r="P28" s="1115"/>
      <c r="Q28" s="1115"/>
      <c r="R28" s="1115"/>
      <c r="S28" s="1115"/>
      <c r="T28" s="1115"/>
      <c r="U28" s="1115"/>
      <c r="V28" s="1115"/>
      <c r="W28" s="1115"/>
      <c r="X28" s="1115"/>
      <c r="Y28" s="1115"/>
      <c r="Z28" s="1115"/>
      <c r="AA28" s="1115"/>
      <c r="AB28" s="1115"/>
      <c r="AC28" s="1115"/>
      <c r="AD28" s="1115"/>
      <c r="AE28" s="1115"/>
      <c r="AF28" s="1116"/>
    </row>
    <row r="29" spans="2:32" s="545" customFormat="1">
      <c r="B29" s="1122"/>
      <c r="C29" s="1123"/>
      <c r="D29" s="1123"/>
      <c r="E29" s="1123"/>
      <c r="F29" s="1123"/>
      <c r="G29" s="1123"/>
      <c r="H29" s="1123"/>
      <c r="I29" s="1123"/>
      <c r="J29" s="1123"/>
      <c r="K29" s="1123"/>
      <c r="L29" s="1124"/>
      <c r="M29" s="548"/>
      <c r="N29" s="549" t="s">
        <v>1037</v>
      </c>
      <c r="O29" s="1114"/>
      <c r="P29" s="1115"/>
      <c r="Q29" s="1115"/>
      <c r="R29" s="1115"/>
      <c r="S29" s="1115"/>
      <c r="T29" s="1115"/>
      <c r="U29" s="1115"/>
      <c r="V29" s="1115"/>
      <c r="W29" s="1115"/>
      <c r="X29" s="1115"/>
      <c r="Y29" s="1115"/>
      <c r="Z29" s="1115"/>
      <c r="AA29" s="1115"/>
      <c r="AB29" s="1115"/>
      <c r="AC29" s="1115"/>
      <c r="AD29" s="1115"/>
      <c r="AE29" s="1115"/>
      <c r="AF29" s="1116"/>
    </row>
    <row r="30" spans="2:32" s="545" customFormat="1">
      <c r="B30" s="1125"/>
      <c r="C30" s="1126"/>
      <c r="D30" s="1126"/>
      <c r="E30" s="1126"/>
      <c r="F30" s="1126"/>
      <c r="G30" s="1126"/>
      <c r="H30" s="1126"/>
      <c r="I30" s="1126"/>
      <c r="J30" s="1126"/>
      <c r="K30" s="1126"/>
      <c r="L30" s="1127"/>
      <c r="M30" s="548"/>
      <c r="N30" s="549" t="s">
        <v>1037</v>
      </c>
      <c r="O30" s="1114"/>
      <c r="P30" s="1115"/>
      <c r="Q30" s="1115"/>
      <c r="R30" s="1115"/>
      <c r="S30" s="1115"/>
      <c r="T30" s="1115"/>
      <c r="U30" s="1115"/>
      <c r="V30" s="1115"/>
      <c r="W30" s="1115"/>
      <c r="X30" s="1115"/>
      <c r="Y30" s="1115"/>
      <c r="Z30" s="1115"/>
      <c r="AA30" s="1115"/>
      <c r="AB30" s="1115"/>
      <c r="AC30" s="1115"/>
      <c r="AD30" s="1115"/>
      <c r="AE30" s="1115"/>
      <c r="AF30" s="1116"/>
    </row>
    <row r="31" spans="2:32" s="545" customFormat="1">
      <c r="B31" s="1102" t="s">
        <v>1040</v>
      </c>
      <c r="C31" s="1103"/>
      <c r="D31" s="1103"/>
      <c r="E31" s="1103"/>
      <c r="F31" s="1103"/>
      <c r="G31" s="1103"/>
      <c r="H31" s="1103"/>
      <c r="I31" s="1103"/>
      <c r="J31" s="1103"/>
      <c r="K31" s="1103"/>
      <c r="L31" s="1104"/>
      <c r="M31" s="553"/>
      <c r="N31" s="550" t="s">
        <v>1037</v>
      </c>
      <c r="O31" s="1114"/>
      <c r="P31" s="1115"/>
      <c r="Q31" s="1115"/>
      <c r="R31" s="1115"/>
      <c r="S31" s="1115"/>
      <c r="T31" s="1115"/>
      <c r="U31" s="1115"/>
      <c r="V31" s="1115"/>
      <c r="W31" s="1115"/>
      <c r="X31" s="1115"/>
      <c r="Y31" s="1115"/>
      <c r="Z31" s="1115"/>
      <c r="AA31" s="1115"/>
      <c r="AB31" s="1115"/>
      <c r="AC31" s="1115"/>
      <c r="AD31" s="1115"/>
      <c r="AE31" s="1115"/>
      <c r="AF31" s="1116"/>
    </row>
    <row r="32" spans="2:32" s="545" customFormat="1">
      <c r="B32" s="1122"/>
      <c r="C32" s="1123"/>
      <c r="D32" s="1123"/>
      <c r="E32" s="1123"/>
      <c r="F32" s="1123"/>
      <c r="G32" s="1123"/>
      <c r="H32" s="1123"/>
      <c r="I32" s="1123"/>
      <c r="J32" s="1123"/>
      <c r="K32" s="1123"/>
      <c r="L32" s="1124"/>
      <c r="M32" s="553"/>
      <c r="N32" s="550" t="s">
        <v>1037</v>
      </c>
      <c r="O32" s="1114"/>
      <c r="P32" s="1115"/>
      <c r="Q32" s="1115"/>
      <c r="R32" s="1115"/>
      <c r="S32" s="1115"/>
      <c r="T32" s="1115"/>
      <c r="U32" s="1115"/>
      <c r="V32" s="1115"/>
      <c r="W32" s="1115"/>
      <c r="X32" s="1115"/>
      <c r="Y32" s="1115"/>
      <c r="Z32" s="1115"/>
      <c r="AA32" s="1115"/>
      <c r="AB32" s="1115"/>
      <c r="AC32" s="1115"/>
      <c r="AD32" s="1115"/>
      <c r="AE32" s="1115"/>
      <c r="AF32" s="1116"/>
    </row>
    <row r="33" spans="1:32" s="545" customFormat="1" ht="16.8" thickBot="1">
      <c r="B33" s="1128"/>
      <c r="C33" s="1129"/>
      <c r="D33" s="1129"/>
      <c r="E33" s="1129"/>
      <c r="F33" s="1129"/>
      <c r="G33" s="1129"/>
      <c r="H33" s="1129"/>
      <c r="I33" s="1129"/>
      <c r="J33" s="1129"/>
      <c r="K33" s="1129"/>
      <c r="L33" s="1130"/>
      <c r="M33" s="554"/>
      <c r="N33" s="555" t="s">
        <v>1037</v>
      </c>
      <c r="O33" s="1131"/>
      <c r="P33" s="1132"/>
      <c r="Q33" s="1132"/>
      <c r="R33" s="1132"/>
      <c r="S33" s="1132"/>
      <c r="T33" s="1132"/>
      <c r="U33" s="1132"/>
      <c r="V33" s="1132"/>
      <c r="W33" s="1132"/>
      <c r="X33" s="1132"/>
      <c r="Y33" s="1132"/>
      <c r="Z33" s="1132"/>
      <c r="AA33" s="1132"/>
      <c r="AB33" s="1132"/>
      <c r="AC33" s="1132"/>
      <c r="AD33" s="1132"/>
      <c r="AE33" s="1132"/>
      <c r="AF33" s="1133"/>
    </row>
    <row r="34" spans="1:32" s="545" customFormat="1" ht="16.8" thickTop="1">
      <c r="B34" s="1102" t="s">
        <v>77</v>
      </c>
      <c r="C34" s="1103"/>
      <c r="D34" s="1103"/>
      <c r="E34" s="1103"/>
      <c r="F34" s="1103"/>
      <c r="G34" s="1103"/>
      <c r="H34" s="1103"/>
      <c r="I34" s="1103"/>
      <c r="J34" s="1103"/>
      <c r="K34" s="1103"/>
      <c r="L34" s="1104"/>
      <c r="M34" s="556"/>
      <c r="N34" s="557" t="s">
        <v>1037</v>
      </c>
      <c r="O34" s="1134"/>
      <c r="P34" s="1135"/>
      <c r="Q34" s="1135"/>
      <c r="R34" s="1135"/>
      <c r="S34" s="1135"/>
      <c r="T34" s="1135"/>
      <c r="U34" s="1135"/>
      <c r="V34" s="1135"/>
      <c r="W34" s="1135"/>
      <c r="X34" s="1135"/>
      <c r="Y34" s="1135"/>
      <c r="Z34" s="1135"/>
      <c r="AA34" s="1135"/>
      <c r="AB34" s="1135"/>
      <c r="AC34" s="1135"/>
      <c r="AD34" s="1135"/>
      <c r="AE34" s="1135"/>
      <c r="AF34" s="1136"/>
    </row>
    <row r="35" spans="1:32" s="545" customFormat="1">
      <c r="B35" s="1122"/>
      <c r="C35" s="1123"/>
      <c r="D35" s="1123"/>
      <c r="E35" s="1123"/>
      <c r="F35" s="1123"/>
      <c r="G35" s="1123"/>
      <c r="H35" s="1123"/>
      <c r="I35" s="1123"/>
      <c r="J35" s="1123"/>
      <c r="K35" s="1123"/>
      <c r="L35" s="1124"/>
      <c r="M35" s="548"/>
      <c r="N35" s="550" t="s">
        <v>1037</v>
      </c>
      <c r="O35" s="1114"/>
      <c r="P35" s="1115"/>
      <c r="Q35" s="1115"/>
      <c r="R35" s="1115"/>
      <c r="S35" s="1115"/>
      <c r="T35" s="1115"/>
      <c r="U35" s="1115"/>
      <c r="V35" s="1115"/>
      <c r="W35" s="1115"/>
      <c r="X35" s="1115"/>
      <c r="Y35" s="1115"/>
      <c r="Z35" s="1115"/>
      <c r="AA35" s="1115"/>
      <c r="AB35" s="1115"/>
      <c r="AC35" s="1115"/>
      <c r="AD35" s="1115"/>
      <c r="AE35" s="1115"/>
      <c r="AF35" s="1116"/>
    </row>
    <row r="36" spans="1:32" s="545" customFormat="1">
      <c r="B36" s="1125"/>
      <c r="C36" s="1126"/>
      <c r="D36" s="1126"/>
      <c r="E36" s="1126"/>
      <c r="F36" s="1126"/>
      <c r="G36" s="1126"/>
      <c r="H36" s="1126"/>
      <c r="I36" s="1126"/>
      <c r="J36" s="1126"/>
      <c r="K36" s="1126"/>
      <c r="L36" s="1127"/>
      <c r="M36" s="551"/>
      <c r="N36" s="552" t="s">
        <v>1037</v>
      </c>
      <c r="O36" s="1114"/>
      <c r="P36" s="1115"/>
      <c r="Q36" s="1115"/>
      <c r="R36" s="1115"/>
      <c r="S36" s="1115"/>
      <c r="T36" s="1115"/>
      <c r="U36" s="1115"/>
      <c r="V36" s="1115"/>
      <c r="W36" s="1115"/>
      <c r="X36" s="1115"/>
      <c r="Y36" s="1115"/>
      <c r="Z36" s="1115"/>
      <c r="AA36" s="1115"/>
      <c r="AB36" s="1115"/>
      <c r="AC36" s="1115"/>
      <c r="AD36" s="1115"/>
      <c r="AE36" s="1115"/>
      <c r="AF36" s="1116"/>
    </row>
    <row r="37" spans="1:32" s="545" customFormat="1">
      <c r="B37" s="1102" t="s">
        <v>79</v>
      </c>
      <c r="C37" s="1103"/>
      <c r="D37" s="1103"/>
      <c r="E37" s="1103"/>
      <c r="F37" s="1103"/>
      <c r="G37" s="1103"/>
      <c r="H37" s="1103"/>
      <c r="I37" s="1103"/>
      <c r="J37" s="1103"/>
      <c r="K37" s="1103"/>
      <c r="L37" s="1104"/>
      <c r="M37" s="548"/>
      <c r="N37" s="549" t="s">
        <v>1037</v>
      </c>
      <c r="O37" s="1114"/>
      <c r="P37" s="1115"/>
      <c r="Q37" s="1115"/>
      <c r="R37" s="1115"/>
      <c r="S37" s="1115"/>
      <c r="T37" s="1115"/>
      <c r="U37" s="1115"/>
      <c r="V37" s="1115"/>
      <c r="W37" s="1115"/>
      <c r="X37" s="1115"/>
      <c r="Y37" s="1115"/>
      <c r="Z37" s="1115"/>
      <c r="AA37" s="1115"/>
      <c r="AB37" s="1115"/>
      <c r="AC37" s="1115"/>
      <c r="AD37" s="1115"/>
      <c r="AE37" s="1115"/>
      <c r="AF37" s="1116"/>
    </row>
    <row r="38" spans="1:32" s="545" customFormat="1">
      <c r="B38" s="1125"/>
      <c r="C38" s="1126"/>
      <c r="D38" s="1126"/>
      <c r="E38" s="1126"/>
      <c r="F38" s="1126"/>
      <c r="G38" s="1126"/>
      <c r="H38" s="1126"/>
      <c r="I38" s="1126"/>
      <c r="J38" s="1126"/>
      <c r="K38" s="1126"/>
      <c r="L38" s="1127"/>
      <c r="M38" s="548"/>
      <c r="N38" s="549" t="s">
        <v>1037</v>
      </c>
      <c r="O38" s="1114"/>
      <c r="P38" s="1115"/>
      <c r="Q38" s="1115"/>
      <c r="R38" s="1115"/>
      <c r="S38" s="1115"/>
      <c r="T38" s="1115"/>
      <c r="U38" s="1115"/>
      <c r="V38" s="1115"/>
      <c r="W38" s="1115"/>
      <c r="X38" s="1115"/>
      <c r="Y38" s="1115"/>
      <c r="Z38" s="1115"/>
      <c r="AA38" s="1115"/>
      <c r="AB38" s="1115"/>
      <c r="AC38" s="1115"/>
      <c r="AD38" s="1115"/>
      <c r="AE38" s="1115"/>
      <c r="AF38" s="1116"/>
    </row>
    <row r="39" spans="1:32" s="545" customFormat="1">
      <c r="A39" s="558"/>
      <c r="B39" s="1125"/>
      <c r="C39" s="1138"/>
      <c r="D39" s="1126"/>
      <c r="E39" s="1126"/>
      <c r="F39" s="1126"/>
      <c r="G39" s="1126"/>
      <c r="H39" s="1126"/>
      <c r="I39" s="1126"/>
      <c r="J39" s="1126"/>
      <c r="K39" s="1126"/>
      <c r="L39" s="1127"/>
      <c r="M39" s="556"/>
      <c r="N39" s="559" t="s">
        <v>1037</v>
      </c>
      <c r="O39" s="1139"/>
      <c r="P39" s="1140"/>
      <c r="Q39" s="1140"/>
      <c r="R39" s="1140"/>
      <c r="S39" s="1140"/>
      <c r="T39" s="1140"/>
      <c r="U39" s="1140"/>
      <c r="V39" s="1140"/>
      <c r="W39" s="1140"/>
      <c r="X39" s="1140"/>
      <c r="Y39" s="1140"/>
      <c r="Z39" s="1140"/>
      <c r="AA39" s="1140"/>
      <c r="AB39" s="1140"/>
      <c r="AC39" s="1140"/>
      <c r="AD39" s="1140"/>
      <c r="AE39" s="1140"/>
      <c r="AF39" s="1141"/>
    </row>
    <row r="40" spans="1:32" s="545" customFormat="1">
      <c r="B40" s="1142" t="s">
        <v>1041</v>
      </c>
      <c r="C40" s="1103"/>
      <c r="D40" s="1103"/>
      <c r="E40" s="1103"/>
      <c r="F40" s="1103"/>
      <c r="G40" s="1103"/>
      <c r="H40" s="1103"/>
      <c r="I40" s="1103"/>
      <c r="J40" s="1103"/>
      <c r="K40" s="1103"/>
      <c r="L40" s="1104"/>
      <c r="M40" s="548"/>
      <c r="N40" s="549" t="s">
        <v>1037</v>
      </c>
      <c r="O40" s="1114"/>
      <c r="P40" s="1115"/>
      <c r="Q40" s="1115"/>
      <c r="R40" s="1115"/>
      <c r="S40" s="1115"/>
      <c r="T40" s="1115"/>
      <c r="U40" s="1115"/>
      <c r="V40" s="1115"/>
      <c r="W40" s="1115"/>
      <c r="X40" s="1115"/>
      <c r="Y40" s="1115"/>
      <c r="Z40" s="1115"/>
      <c r="AA40" s="1115"/>
      <c r="AB40" s="1115"/>
      <c r="AC40" s="1115"/>
      <c r="AD40" s="1115"/>
      <c r="AE40" s="1115"/>
      <c r="AF40" s="1116"/>
    </row>
    <row r="41" spans="1:32" s="545" customFormat="1">
      <c r="B41" s="1105"/>
      <c r="C41" s="1106"/>
      <c r="D41" s="1106"/>
      <c r="E41" s="1106"/>
      <c r="F41" s="1106"/>
      <c r="G41" s="1106"/>
      <c r="H41" s="1106"/>
      <c r="I41" s="1106"/>
      <c r="J41" s="1106"/>
      <c r="K41" s="1106"/>
      <c r="L41" s="1107"/>
      <c r="M41" s="548"/>
      <c r="N41" s="549" t="s">
        <v>1037</v>
      </c>
      <c r="O41" s="1114"/>
      <c r="P41" s="1115"/>
      <c r="Q41" s="1115"/>
      <c r="R41" s="1115"/>
      <c r="S41" s="1115"/>
      <c r="T41" s="1115"/>
      <c r="U41" s="1115"/>
      <c r="V41" s="1115"/>
      <c r="W41" s="1115"/>
      <c r="X41" s="1115"/>
      <c r="Y41" s="1115"/>
      <c r="Z41" s="1115"/>
      <c r="AA41" s="1115"/>
      <c r="AB41" s="1115"/>
      <c r="AC41" s="1115"/>
      <c r="AD41" s="1115"/>
      <c r="AE41" s="1115"/>
      <c r="AF41" s="1116"/>
    </row>
    <row r="42" spans="1:32" s="545" customFormat="1">
      <c r="B42" s="1108"/>
      <c r="C42" s="1109"/>
      <c r="D42" s="1109"/>
      <c r="E42" s="1109"/>
      <c r="F42" s="1109"/>
      <c r="G42" s="1109"/>
      <c r="H42" s="1109"/>
      <c r="I42" s="1109"/>
      <c r="J42" s="1109"/>
      <c r="K42" s="1109"/>
      <c r="L42" s="1110"/>
      <c r="M42" s="548"/>
      <c r="N42" s="549" t="s">
        <v>1037</v>
      </c>
      <c r="O42" s="1114"/>
      <c r="P42" s="1115"/>
      <c r="Q42" s="1115"/>
      <c r="R42" s="1115"/>
      <c r="S42" s="1115"/>
      <c r="T42" s="1115"/>
      <c r="U42" s="1115"/>
      <c r="V42" s="1115"/>
      <c r="W42" s="1115"/>
      <c r="X42" s="1115"/>
      <c r="Y42" s="1115"/>
      <c r="Z42" s="1115"/>
      <c r="AA42" s="1115"/>
      <c r="AB42" s="1115"/>
      <c r="AC42" s="1115"/>
      <c r="AD42" s="1115"/>
      <c r="AE42" s="1115"/>
      <c r="AF42" s="1116"/>
    </row>
    <row r="44" spans="1:32">
      <c r="B44" s="538" t="s">
        <v>1042</v>
      </c>
    </row>
    <row r="45" spans="1:32">
      <c r="B45" s="538" t="s">
        <v>1043</v>
      </c>
    </row>
    <row r="47" spans="1:32">
      <c r="A47" s="538" t="s">
        <v>1044</v>
      </c>
      <c r="M47" s="560"/>
      <c r="N47" s="538" t="s">
        <v>34</v>
      </c>
      <c r="O47" s="1137"/>
      <c r="P47" s="1137"/>
      <c r="Q47" s="538" t="s">
        <v>654</v>
      </c>
      <c r="R47" s="1137"/>
      <c r="S47" s="1137"/>
      <c r="T47" s="538" t="s">
        <v>376</v>
      </c>
    </row>
    <row r="122" spans="3:7">
      <c r="C122" s="561"/>
      <c r="D122" s="561"/>
      <c r="E122" s="561"/>
      <c r="F122" s="561"/>
      <c r="G122" s="561"/>
    </row>
    <row r="123" spans="3:7">
      <c r="C123" s="56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5206-36BC-47F7-997C-CFC8AD9AB733}">
  <sheetPr>
    <tabColor rgb="FFFFFF00"/>
    <pageSetUpPr fitToPage="1"/>
  </sheetPr>
  <dimension ref="A2:AK940"/>
  <sheetViews>
    <sheetView view="pageBreakPreview" zoomScale="70" zoomScaleNormal="100" zoomScaleSheetLayoutView="70" workbookViewId="0">
      <selection activeCell="AK6" sqref="AK6"/>
    </sheetView>
  </sheetViews>
  <sheetFormatPr defaultColWidth="4" defaultRowHeight="14.4"/>
  <cols>
    <col min="1" max="1" width="1.21875" style="614" customWidth="1"/>
    <col min="2" max="34" width="3.44140625" style="614" customWidth="1"/>
    <col min="35" max="256" width="4" style="614"/>
    <col min="257" max="257" width="1.21875" style="614" customWidth="1"/>
    <col min="258" max="290" width="3.44140625" style="614" customWidth="1"/>
    <col min="291" max="512" width="4" style="614"/>
    <col min="513" max="513" width="1.21875" style="614" customWidth="1"/>
    <col min="514" max="546" width="3.44140625" style="614" customWidth="1"/>
    <col min="547" max="768" width="4" style="614"/>
    <col min="769" max="769" width="1.21875" style="614" customWidth="1"/>
    <col min="770" max="802" width="3.44140625" style="614" customWidth="1"/>
    <col min="803" max="1024" width="4" style="614"/>
    <col min="1025" max="1025" width="1.21875" style="614" customWidth="1"/>
    <col min="1026" max="1058" width="3.44140625" style="614" customWidth="1"/>
    <col min="1059" max="1280" width="4" style="614"/>
    <col min="1281" max="1281" width="1.21875" style="614" customWidth="1"/>
    <col min="1282" max="1314" width="3.44140625" style="614" customWidth="1"/>
    <col min="1315" max="1536" width="4" style="614"/>
    <col min="1537" max="1537" width="1.21875" style="614" customWidth="1"/>
    <col min="1538" max="1570" width="3.44140625" style="614" customWidth="1"/>
    <col min="1571" max="1792" width="4" style="614"/>
    <col min="1793" max="1793" width="1.21875" style="614" customWidth="1"/>
    <col min="1794" max="1826" width="3.44140625" style="614" customWidth="1"/>
    <col min="1827" max="2048" width="4" style="614"/>
    <col min="2049" max="2049" width="1.21875" style="614" customWidth="1"/>
    <col min="2050" max="2082" width="3.44140625" style="614" customWidth="1"/>
    <col min="2083" max="2304" width="4" style="614"/>
    <col min="2305" max="2305" width="1.21875" style="614" customWidth="1"/>
    <col min="2306" max="2338" width="3.44140625" style="614" customWidth="1"/>
    <col min="2339" max="2560" width="4" style="614"/>
    <col min="2561" max="2561" width="1.21875" style="614" customWidth="1"/>
    <col min="2562" max="2594" width="3.44140625" style="614" customWidth="1"/>
    <col min="2595" max="2816" width="4" style="614"/>
    <col min="2817" max="2817" width="1.21875" style="614" customWidth="1"/>
    <col min="2818" max="2850" width="3.44140625" style="614" customWidth="1"/>
    <col min="2851" max="3072" width="4" style="614"/>
    <col min="3073" max="3073" width="1.21875" style="614" customWidth="1"/>
    <col min="3074" max="3106" width="3.44140625" style="614" customWidth="1"/>
    <col min="3107" max="3328" width="4" style="614"/>
    <col min="3329" max="3329" width="1.21875" style="614" customWidth="1"/>
    <col min="3330" max="3362" width="3.44140625" style="614" customWidth="1"/>
    <col min="3363" max="3584" width="4" style="614"/>
    <col min="3585" max="3585" width="1.21875" style="614" customWidth="1"/>
    <col min="3586" max="3618" width="3.44140625" style="614" customWidth="1"/>
    <col min="3619" max="3840" width="4" style="614"/>
    <col min="3841" max="3841" width="1.21875" style="614" customWidth="1"/>
    <col min="3842" max="3874" width="3.44140625" style="614" customWidth="1"/>
    <col min="3875" max="4096" width="4" style="614"/>
    <col min="4097" max="4097" width="1.21875" style="614" customWidth="1"/>
    <col min="4098" max="4130" width="3.44140625" style="614" customWidth="1"/>
    <col min="4131" max="4352" width="4" style="614"/>
    <col min="4353" max="4353" width="1.21875" style="614" customWidth="1"/>
    <col min="4354" max="4386" width="3.44140625" style="614" customWidth="1"/>
    <col min="4387" max="4608" width="4" style="614"/>
    <col min="4609" max="4609" width="1.21875" style="614" customWidth="1"/>
    <col min="4610" max="4642" width="3.44140625" style="614" customWidth="1"/>
    <col min="4643" max="4864" width="4" style="614"/>
    <col min="4865" max="4865" width="1.21875" style="614" customWidth="1"/>
    <col min="4866" max="4898" width="3.44140625" style="614" customWidth="1"/>
    <col min="4899" max="5120" width="4" style="614"/>
    <col min="5121" max="5121" width="1.21875" style="614" customWidth="1"/>
    <col min="5122" max="5154" width="3.44140625" style="614" customWidth="1"/>
    <col min="5155" max="5376" width="4" style="614"/>
    <col min="5377" max="5377" width="1.21875" style="614" customWidth="1"/>
    <col min="5378" max="5410" width="3.44140625" style="614" customWidth="1"/>
    <col min="5411" max="5632" width="4" style="614"/>
    <col min="5633" max="5633" width="1.21875" style="614" customWidth="1"/>
    <col min="5634" max="5666" width="3.44140625" style="614" customWidth="1"/>
    <col min="5667" max="5888" width="4" style="614"/>
    <col min="5889" max="5889" width="1.21875" style="614" customWidth="1"/>
    <col min="5890" max="5922" width="3.44140625" style="614" customWidth="1"/>
    <col min="5923" max="6144" width="4" style="614"/>
    <col min="6145" max="6145" width="1.21875" style="614" customWidth="1"/>
    <col min="6146" max="6178" width="3.44140625" style="614" customWidth="1"/>
    <col min="6179" max="6400" width="4" style="614"/>
    <col min="6401" max="6401" width="1.21875" style="614" customWidth="1"/>
    <col min="6402" max="6434" width="3.44140625" style="614" customWidth="1"/>
    <col min="6435" max="6656" width="4" style="614"/>
    <col min="6657" max="6657" width="1.21875" style="614" customWidth="1"/>
    <col min="6658" max="6690" width="3.44140625" style="614" customWidth="1"/>
    <col min="6691" max="6912" width="4" style="614"/>
    <col min="6913" max="6913" width="1.21875" style="614" customWidth="1"/>
    <col min="6914" max="6946" width="3.44140625" style="614" customWidth="1"/>
    <col min="6947" max="7168" width="4" style="614"/>
    <col min="7169" max="7169" width="1.21875" style="614" customWidth="1"/>
    <col min="7170" max="7202" width="3.44140625" style="614" customWidth="1"/>
    <col min="7203" max="7424" width="4" style="614"/>
    <col min="7425" max="7425" width="1.21875" style="614" customWidth="1"/>
    <col min="7426" max="7458" width="3.44140625" style="614" customWidth="1"/>
    <col min="7459" max="7680" width="4" style="614"/>
    <col min="7681" max="7681" width="1.21875" style="614" customWidth="1"/>
    <col min="7682" max="7714" width="3.44140625" style="614" customWidth="1"/>
    <col min="7715" max="7936" width="4" style="614"/>
    <col min="7937" max="7937" width="1.21875" style="614" customWidth="1"/>
    <col min="7938" max="7970" width="3.44140625" style="614" customWidth="1"/>
    <col min="7971" max="8192" width="4" style="614"/>
    <col min="8193" max="8193" width="1.21875" style="614" customWidth="1"/>
    <col min="8194" max="8226" width="3.44140625" style="614" customWidth="1"/>
    <col min="8227" max="8448" width="4" style="614"/>
    <col min="8449" max="8449" width="1.21875" style="614" customWidth="1"/>
    <col min="8450" max="8482" width="3.44140625" style="614" customWidth="1"/>
    <col min="8483" max="8704" width="4" style="614"/>
    <col min="8705" max="8705" width="1.21875" style="614" customWidth="1"/>
    <col min="8706" max="8738" width="3.44140625" style="614" customWidth="1"/>
    <col min="8739" max="8960" width="4" style="614"/>
    <col min="8961" max="8961" width="1.21875" style="614" customWidth="1"/>
    <col min="8962" max="8994" width="3.44140625" style="614" customWidth="1"/>
    <col min="8995" max="9216" width="4" style="614"/>
    <col min="9217" max="9217" width="1.21875" style="614" customWidth="1"/>
    <col min="9218" max="9250" width="3.44140625" style="614" customWidth="1"/>
    <col min="9251" max="9472" width="4" style="614"/>
    <col min="9473" max="9473" width="1.21875" style="614" customWidth="1"/>
    <col min="9474" max="9506" width="3.44140625" style="614" customWidth="1"/>
    <col min="9507" max="9728" width="4" style="614"/>
    <col min="9729" max="9729" width="1.21875" style="614" customWidth="1"/>
    <col min="9730" max="9762" width="3.44140625" style="614" customWidth="1"/>
    <col min="9763" max="9984" width="4" style="614"/>
    <col min="9985" max="9985" width="1.21875" style="614" customWidth="1"/>
    <col min="9986" max="10018" width="3.44140625" style="614" customWidth="1"/>
    <col min="10019" max="10240" width="4" style="614"/>
    <col min="10241" max="10241" width="1.21875" style="614" customWidth="1"/>
    <col min="10242" max="10274" width="3.44140625" style="614" customWidth="1"/>
    <col min="10275" max="10496" width="4" style="614"/>
    <col min="10497" max="10497" width="1.21875" style="614" customWidth="1"/>
    <col min="10498" max="10530" width="3.44140625" style="614" customWidth="1"/>
    <col min="10531" max="10752" width="4" style="614"/>
    <col min="10753" max="10753" width="1.21875" style="614" customWidth="1"/>
    <col min="10754" max="10786" width="3.44140625" style="614" customWidth="1"/>
    <col min="10787" max="11008" width="4" style="614"/>
    <col min="11009" max="11009" width="1.21875" style="614" customWidth="1"/>
    <col min="11010" max="11042" width="3.44140625" style="614" customWidth="1"/>
    <col min="11043" max="11264" width="4" style="614"/>
    <col min="11265" max="11265" width="1.21875" style="614" customWidth="1"/>
    <col min="11266" max="11298" width="3.44140625" style="614" customWidth="1"/>
    <col min="11299" max="11520" width="4" style="614"/>
    <col min="11521" max="11521" width="1.21875" style="614" customWidth="1"/>
    <col min="11522" max="11554" width="3.44140625" style="614" customWidth="1"/>
    <col min="11555" max="11776" width="4" style="614"/>
    <col min="11777" max="11777" width="1.21875" style="614" customWidth="1"/>
    <col min="11778" max="11810" width="3.44140625" style="614" customWidth="1"/>
    <col min="11811" max="12032" width="4" style="614"/>
    <col min="12033" max="12033" width="1.21875" style="614" customWidth="1"/>
    <col min="12034" max="12066" width="3.44140625" style="614" customWidth="1"/>
    <col min="12067" max="12288" width="4" style="614"/>
    <col min="12289" max="12289" width="1.21875" style="614" customWidth="1"/>
    <col min="12290" max="12322" width="3.44140625" style="614" customWidth="1"/>
    <col min="12323" max="12544" width="4" style="614"/>
    <col min="12545" max="12545" width="1.21875" style="614" customWidth="1"/>
    <col min="12546" max="12578" width="3.44140625" style="614" customWidth="1"/>
    <col min="12579" max="12800" width="4" style="614"/>
    <col min="12801" max="12801" width="1.21875" style="614" customWidth="1"/>
    <col min="12802" max="12834" width="3.44140625" style="614" customWidth="1"/>
    <col min="12835" max="13056" width="4" style="614"/>
    <col min="13057" max="13057" width="1.21875" style="614" customWidth="1"/>
    <col min="13058" max="13090" width="3.44140625" style="614" customWidth="1"/>
    <col min="13091" max="13312" width="4" style="614"/>
    <col min="13313" max="13313" width="1.21875" style="614" customWidth="1"/>
    <col min="13314" max="13346" width="3.44140625" style="614" customWidth="1"/>
    <col min="13347" max="13568" width="4" style="614"/>
    <col min="13569" max="13569" width="1.21875" style="614" customWidth="1"/>
    <col min="13570" max="13602" width="3.44140625" style="614" customWidth="1"/>
    <col min="13603" max="13824" width="4" style="614"/>
    <col min="13825" max="13825" width="1.21875" style="614" customWidth="1"/>
    <col min="13826" max="13858" width="3.44140625" style="614" customWidth="1"/>
    <col min="13859" max="14080" width="4" style="614"/>
    <col min="14081" max="14081" width="1.21875" style="614" customWidth="1"/>
    <col min="14082" max="14114" width="3.44140625" style="614" customWidth="1"/>
    <col min="14115" max="14336" width="4" style="614"/>
    <col min="14337" max="14337" width="1.21875" style="614" customWidth="1"/>
    <col min="14338" max="14370" width="3.44140625" style="614" customWidth="1"/>
    <col min="14371" max="14592" width="4" style="614"/>
    <col min="14593" max="14593" width="1.21875" style="614" customWidth="1"/>
    <col min="14594" max="14626" width="3.44140625" style="614" customWidth="1"/>
    <col min="14627" max="14848" width="4" style="614"/>
    <col min="14849" max="14849" width="1.21875" style="614" customWidth="1"/>
    <col min="14850" max="14882" width="3.44140625" style="614" customWidth="1"/>
    <col min="14883" max="15104" width="4" style="614"/>
    <col min="15105" max="15105" width="1.21875" style="614" customWidth="1"/>
    <col min="15106" max="15138" width="3.44140625" style="614" customWidth="1"/>
    <col min="15139" max="15360" width="4" style="614"/>
    <col min="15361" max="15361" width="1.21875" style="614" customWidth="1"/>
    <col min="15362" max="15394" width="3.44140625" style="614" customWidth="1"/>
    <col min="15395" max="15616" width="4" style="614"/>
    <col min="15617" max="15617" width="1.21875" style="614" customWidth="1"/>
    <col min="15618" max="15650" width="3.44140625" style="614" customWidth="1"/>
    <col min="15651" max="15872" width="4" style="614"/>
    <col min="15873" max="15873" width="1.21875" style="614" customWidth="1"/>
    <col min="15874" max="15906" width="3.44140625" style="614" customWidth="1"/>
    <col min="15907" max="16128" width="4" style="614"/>
    <col min="16129" max="16129" width="1.21875" style="614" customWidth="1"/>
    <col min="16130" max="16162" width="3.44140625" style="614" customWidth="1"/>
    <col min="16163" max="16384" width="4" style="614"/>
  </cols>
  <sheetData>
    <row r="2" spans="1:37">
      <c r="A2" s="614" t="s">
        <v>1174</v>
      </c>
    </row>
    <row r="3" spans="1:37" ht="6.75" customHeight="1"/>
    <row r="4" spans="1:37">
      <c r="B4" s="614" t="s">
        <v>1175</v>
      </c>
    </row>
    <row r="5" spans="1:37" ht="7.5" customHeight="1"/>
    <row r="6" spans="1:37" s="615" customFormat="1" ht="24" customHeight="1">
      <c r="F6" s="616" t="s">
        <v>1176</v>
      </c>
      <c r="G6" s="617"/>
      <c r="H6" s="617"/>
      <c r="I6" s="617"/>
      <c r="J6" s="617"/>
      <c r="K6" s="617"/>
      <c r="L6" s="618"/>
      <c r="M6" s="1143"/>
      <c r="N6" s="1144"/>
      <c r="O6" s="1144"/>
      <c r="P6" s="1144"/>
      <c r="Q6" s="1144"/>
      <c r="R6" s="1144"/>
      <c r="S6" s="1144"/>
      <c r="T6" s="1144"/>
      <c r="U6" s="1144"/>
      <c r="V6" s="1144"/>
      <c r="W6" s="1144"/>
      <c r="X6" s="1144"/>
      <c r="Y6" s="1145"/>
      <c r="AA6" s="615" t="s">
        <v>1177</v>
      </c>
    </row>
    <row r="7" spans="1:37" ht="21.75" customHeight="1"/>
    <row r="8" spans="1:37">
      <c r="B8" s="619"/>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1"/>
    </row>
    <row r="9" spans="1:37">
      <c r="B9" s="622"/>
      <c r="AK9" s="623"/>
    </row>
    <row r="10" spans="1:37">
      <c r="B10" s="622"/>
      <c r="AK10" s="623"/>
    </row>
    <row r="11" spans="1:37">
      <c r="B11" s="622"/>
      <c r="D11" s="619"/>
      <c r="E11" s="620"/>
      <c r="F11" s="620"/>
      <c r="G11" s="620"/>
      <c r="H11" s="620"/>
      <c r="I11" s="619"/>
      <c r="J11" s="620"/>
      <c r="K11" s="620"/>
      <c r="L11" s="621"/>
      <c r="M11" s="620"/>
      <c r="N11" s="620"/>
      <c r="O11" s="620"/>
      <c r="P11" s="621"/>
      <c r="Q11" s="619"/>
      <c r="R11" s="620"/>
      <c r="S11" s="620"/>
      <c r="T11" s="621"/>
      <c r="U11" s="619"/>
      <c r="V11" s="620"/>
      <c r="W11" s="620"/>
      <c r="X11" s="620"/>
      <c r="Y11" s="620"/>
      <c r="Z11" s="621"/>
      <c r="AA11" s="1146" t="s">
        <v>1178</v>
      </c>
      <c r="AB11" s="1147"/>
      <c r="AC11" s="1147"/>
      <c r="AD11" s="1147"/>
      <c r="AE11" s="1147"/>
      <c r="AF11" s="1147"/>
      <c r="AG11" s="1147"/>
      <c r="AH11" s="1147"/>
      <c r="AI11" s="1148"/>
      <c r="AK11" s="623"/>
    </row>
    <row r="12" spans="1:37">
      <c r="B12" s="622"/>
      <c r="D12" s="622"/>
      <c r="I12" s="622" t="s">
        <v>1179</v>
      </c>
      <c r="L12" s="623"/>
      <c r="M12" s="614" t="s">
        <v>1180</v>
      </c>
      <c r="P12" s="623"/>
      <c r="Q12" s="622" t="s">
        <v>1181</v>
      </c>
      <c r="T12" s="623"/>
      <c r="U12" s="622" t="s">
        <v>1182</v>
      </c>
      <c r="Y12" s="614" t="s">
        <v>1183</v>
      </c>
      <c r="AA12" s="1149"/>
      <c r="AB12" s="1150"/>
      <c r="AC12" s="1150"/>
      <c r="AD12" s="1150"/>
      <c r="AE12" s="1150"/>
      <c r="AF12" s="1150"/>
      <c r="AG12" s="1150"/>
      <c r="AH12" s="1150"/>
      <c r="AI12" s="1151"/>
      <c r="AK12" s="623"/>
    </row>
    <row r="13" spans="1:37" ht="6.75" customHeight="1">
      <c r="B13" s="622"/>
      <c r="D13" s="622"/>
      <c r="I13" s="622"/>
      <c r="L13" s="623"/>
      <c r="P13" s="623"/>
      <c r="Q13" s="622"/>
      <c r="T13" s="623"/>
      <c r="U13" s="622"/>
      <c r="Z13" s="623"/>
      <c r="AA13" s="624"/>
      <c r="AB13" s="625"/>
      <c r="AC13" s="625"/>
      <c r="AD13" s="625"/>
      <c r="AE13" s="1152" t="s">
        <v>1184</v>
      </c>
      <c r="AF13" s="1152"/>
      <c r="AG13" s="1152"/>
      <c r="AH13" s="1152"/>
      <c r="AI13" s="626"/>
      <c r="AK13" s="623"/>
    </row>
    <row r="14" spans="1:37">
      <c r="B14" s="622"/>
      <c r="D14" s="622"/>
      <c r="I14" s="622"/>
      <c r="K14" s="614" t="s">
        <v>1183</v>
      </c>
      <c r="L14" s="623"/>
      <c r="O14" s="614" t="s">
        <v>1183</v>
      </c>
      <c r="P14" s="623"/>
      <c r="Q14" s="622"/>
      <c r="S14" s="614" t="s">
        <v>1183</v>
      </c>
      <c r="T14" s="623"/>
      <c r="U14" s="622" t="s">
        <v>1185</v>
      </c>
      <c r="Z14" s="623"/>
      <c r="AA14" s="622"/>
      <c r="AE14" s="1153"/>
      <c r="AF14" s="1153"/>
      <c r="AG14" s="1153"/>
      <c r="AH14" s="1153"/>
      <c r="AI14" s="623"/>
      <c r="AK14" s="623"/>
    </row>
    <row r="15" spans="1:37">
      <c r="B15" s="622"/>
      <c r="D15" s="622"/>
      <c r="I15" s="627"/>
      <c r="J15" s="628"/>
      <c r="K15" s="628"/>
      <c r="L15" s="629"/>
      <c r="M15" s="628"/>
      <c r="N15" s="628"/>
      <c r="O15" s="628"/>
      <c r="P15" s="629"/>
      <c r="Q15" s="627"/>
      <c r="R15" s="628"/>
      <c r="S15" s="628"/>
      <c r="T15" s="629"/>
      <c r="U15" s="627"/>
      <c r="V15" s="628"/>
      <c r="W15" s="628"/>
      <c r="X15" s="628"/>
      <c r="Y15" s="628"/>
      <c r="Z15" s="629"/>
      <c r="AE15" s="1153"/>
      <c r="AF15" s="1153"/>
      <c r="AG15" s="1153"/>
      <c r="AH15" s="1153"/>
      <c r="AK15" s="623"/>
    </row>
    <row r="16" spans="1:37">
      <c r="B16" s="622"/>
      <c r="D16" s="622"/>
      <c r="L16" s="623"/>
      <c r="AE16" s="1153"/>
      <c r="AF16" s="1153"/>
      <c r="AG16" s="1153"/>
      <c r="AH16" s="1153"/>
      <c r="AK16" s="623"/>
    </row>
    <row r="17" spans="2:37">
      <c r="B17" s="622"/>
      <c r="D17" s="622"/>
      <c r="L17" s="623"/>
      <c r="AE17" s="1153"/>
      <c r="AF17" s="1153"/>
      <c r="AG17" s="1153"/>
      <c r="AH17" s="1153"/>
      <c r="AI17" s="623"/>
      <c r="AK17" s="623"/>
    </row>
    <row r="18" spans="2:37">
      <c r="B18" s="622"/>
      <c r="D18" s="622"/>
      <c r="L18" s="623"/>
      <c r="AE18" s="1154"/>
      <c r="AF18" s="1154"/>
      <c r="AG18" s="1154"/>
      <c r="AH18" s="1154"/>
      <c r="AI18" s="623"/>
      <c r="AK18" s="623"/>
    </row>
    <row r="19" spans="2:37">
      <c r="B19" s="622"/>
      <c r="D19" s="622"/>
      <c r="L19" s="623"/>
      <c r="M19" s="620"/>
      <c r="N19" s="620"/>
      <c r="O19" s="620"/>
      <c r="P19" s="620"/>
      <c r="Q19" s="620"/>
      <c r="R19" s="620"/>
      <c r="S19" s="620"/>
      <c r="T19" s="620"/>
      <c r="U19" s="620"/>
      <c r="V19" s="620"/>
      <c r="W19" s="621"/>
      <c r="X19" s="619"/>
      <c r="Y19" s="620"/>
      <c r="Z19" s="621"/>
      <c r="AD19" s="619"/>
      <c r="AE19" s="620"/>
      <c r="AF19" s="620"/>
      <c r="AG19" s="620"/>
      <c r="AH19" s="620"/>
      <c r="AI19" s="621"/>
      <c r="AK19" s="623"/>
    </row>
    <row r="20" spans="2:37">
      <c r="B20" s="622"/>
      <c r="D20" s="622"/>
      <c r="E20" s="614" t="s">
        <v>1186</v>
      </c>
      <c r="J20" s="630" t="s">
        <v>1183</v>
      </c>
      <c r="L20" s="623"/>
      <c r="W20" s="623"/>
      <c r="X20" s="622"/>
      <c r="Z20" s="623"/>
      <c r="AD20" s="622"/>
      <c r="AI20" s="623"/>
      <c r="AK20" s="623"/>
    </row>
    <row r="21" spans="2:37" ht="6.75" customHeight="1">
      <c r="B21" s="622"/>
      <c r="D21" s="622"/>
      <c r="J21" s="630"/>
      <c r="L21" s="623"/>
      <c r="W21" s="623"/>
      <c r="X21" s="622"/>
      <c r="Z21" s="623"/>
      <c r="AD21" s="622"/>
      <c r="AI21" s="623"/>
      <c r="AK21" s="623"/>
    </row>
    <row r="22" spans="2:37">
      <c r="B22" s="622"/>
      <c r="D22" s="622"/>
      <c r="E22" s="614" t="s">
        <v>1187</v>
      </c>
      <c r="L22" s="623"/>
      <c r="W22" s="623"/>
      <c r="X22" s="622" t="s">
        <v>1188</v>
      </c>
      <c r="Z22" s="623"/>
      <c r="AD22" s="622"/>
      <c r="AI22" s="623"/>
      <c r="AK22" s="623"/>
    </row>
    <row r="23" spans="2:37">
      <c r="B23" s="622"/>
      <c r="D23" s="622"/>
      <c r="L23" s="623"/>
      <c r="O23" s="614" t="s">
        <v>1189</v>
      </c>
      <c r="R23" s="630" t="s">
        <v>1183</v>
      </c>
      <c r="W23" s="623"/>
      <c r="X23" s="622"/>
      <c r="Z23" s="623" t="s">
        <v>1183</v>
      </c>
      <c r="AD23" s="622"/>
      <c r="AE23" s="614" t="s">
        <v>1190</v>
      </c>
      <c r="AH23" s="630" t="s">
        <v>1183</v>
      </c>
      <c r="AI23" s="623"/>
      <c r="AK23" s="623"/>
    </row>
    <row r="24" spans="2:37">
      <c r="B24" s="622"/>
      <c r="D24" s="622"/>
      <c r="L24" s="623"/>
      <c r="W24" s="623"/>
      <c r="X24" s="622"/>
      <c r="Z24" s="623"/>
      <c r="AD24" s="622"/>
      <c r="AI24" s="623"/>
      <c r="AK24" s="623"/>
    </row>
    <row r="25" spans="2:37" ht="6.75" customHeight="1">
      <c r="B25" s="622"/>
      <c r="D25" s="622"/>
      <c r="L25" s="623"/>
      <c r="W25" s="623"/>
      <c r="X25" s="622"/>
      <c r="Z25" s="623"/>
      <c r="AD25" s="622"/>
      <c r="AI25" s="623"/>
      <c r="AK25" s="623"/>
    </row>
    <row r="26" spans="2:37">
      <c r="B26" s="622"/>
      <c r="D26" s="622"/>
      <c r="L26" s="623"/>
      <c r="W26" s="623"/>
      <c r="X26" s="622"/>
      <c r="Z26" s="623"/>
      <c r="AD26" s="622"/>
      <c r="AI26" s="623"/>
      <c r="AK26" s="623"/>
    </row>
    <row r="27" spans="2:37">
      <c r="B27" s="622"/>
      <c r="D27" s="627"/>
      <c r="E27" s="628"/>
      <c r="F27" s="628"/>
      <c r="G27" s="628"/>
      <c r="H27" s="628"/>
      <c r="I27" s="628"/>
      <c r="J27" s="628"/>
      <c r="K27" s="628"/>
      <c r="L27" s="629"/>
      <c r="M27" s="628"/>
      <c r="N27" s="628"/>
      <c r="O27" s="628"/>
      <c r="P27" s="628"/>
      <c r="Q27" s="628"/>
      <c r="R27" s="628"/>
      <c r="S27" s="628"/>
      <c r="T27" s="628"/>
      <c r="U27" s="628"/>
      <c r="V27" s="628"/>
      <c r="W27" s="629"/>
      <c r="X27" s="627"/>
      <c r="Y27" s="628"/>
      <c r="Z27" s="629"/>
      <c r="AA27" s="628"/>
      <c r="AB27" s="628"/>
      <c r="AC27" s="628"/>
      <c r="AD27" s="627"/>
      <c r="AE27" s="628"/>
      <c r="AF27" s="628"/>
      <c r="AG27" s="628"/>
      <c r="AH27" s="628"/>
      <c r="AI27" s="629"/>
      <c r="AK27" s="623"/>
    </row>
    <row r="28" spans="2:37">
      <c r="B28" s="622"/>
      <c r="AK28" s="623"/>
    </row>
    <row r="29" spans="2:37">
      <c r="B29" s="622"/>
      <c r="AK29" s="623"/>
    </row>
    <row r="30" spans="2:37">
      <c r="B30" s="627"/>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9"/>
    </row>
    <row r="32" spans="2:37" s="632" customFormat="1">
      <c r="B32" s="631" t="s">
        <v>1191</v>
      </c>
    </row>
    <row r="33" spans="2:2" s="632" customFormat="1">
      <c r="B33" s="631" t="s">
        <v>1192</v>
      </c>
    </row>
    <row r="122" spans="1:1">
      <c r="A122" s="628"/>
    </row>
    <row r="158" spans="1:1">
      <c r="A158" s="627"/>
    </row>
    <row r="209" spans="1:1">
      <c r="A209" s="627"/>
    </row>
    <row r="258" spans="1:1">
      <c r="A258" s="627"/>
    </row>
    <row r="285" spans="1:1">
      <c r="A285" s="628"/>
    </row>
    <row r="335" spans="1:1">
      <c r="A335" s="627"/>
    </row>
    <row r="359" spans="1:1">
      <c r="A359" s="628"/>
    </row>
    <row r="387" spans="1:1">
      <c r="A387" s="628"/>
    </row>
    <row r="415" spans="1:1">
      <c r="A415" s="628"/>
    </row>
    <row r="439" spans="1:1">
      <c r="A439" s="628"/>
    </row>
    <row r="468" spans="1:1">
      <c r="A468" s="628"/>
    </row>
    <row r="497" spans="1:1">
      <c r="A497" s="628"/>
    </row>
    <row r="546" spans="1:1">
      <c r="A546" s="627"/>
    </row>
    <row r="577" spans="1:1">
      <c r="A577" s="627"/>
    </row>
    <row r="621" spans="1:1">
      <c r="A621" s="627"/>
    </row>
    <row r="657" spans="1:1">
      <c r="A657" s="628"/>
    </row>
    <row r="696" spans="1:1">
      <c r="A696" s="627"/>
    </row>
    <row r="725" spans="1:1">
      <c r="A725" s="627"/>
    </row>
    <row r="764" spans="1:1">
      <c r="A764" s="627"/>
    </row>
    <row r="803" spans="1:1">
      <c r="A803" s="627"/>
    </row>
    <row r="831" spans="1:1">
      <c r="A831" s="627"/>
    </row>
    <row r="871" spans="1:1">
      <c r="A871" s="627"/>
    </row>
    <row r="911" spans="1:1">
      <c r="A911" s="627"/>
    </row>
    <row r="940" spans="1:1">
      <c r="A940" s="627"/>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CDC0-2C68-4A25-BF5A-9E2D56DBC55D}">
  <sheetPr>
    <tabColor rgb="FFFFFF00"/>
    <pageSetUpPr fitToPage="1"/>
  </sheetPr>
  <dimension ref="B2:AK89"/>
  <sheetViews>
    <sheetView view="pageBreakPreview" zoomScaleNormal="100" zoomScaleSheetLayoutView="100" workbookViewId="0"/>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220" t="s">
        <v>461</v>
      </c>
    </row>
    <row r="3" spans="2:37">
      <c r="B3" s="221"/>
    </row>
    <row r="4" spans="2:37" ht="13.5" customHeight="1">
      <c r="B4" s="220" t="s">
        <v>462</v>
      </c>
      <c r="X4" s="222" t="s">
        <v>463</v>
      </c>
    </row>
    <row r="5" spans="2:37" ht="6.75" customHeight="1">
      <c r="B5" s="220"/>
      <c r="W5" s="222"/>
      <c r="AJ5" s="223"/>
      <c r="AK5" s="223"/>
    </row>
    <row r="6" spans="2:37" ht="13.5" customHeight="1">
      <c r="X6" s="220" t="s">
        <v>464</v>
      </c>
      <c r="AJ6" s="223"/>
      <c r="AK6" s="223"/>
    </row>
    <row r="7" spans="2:37" ht="6.75" customHeight="1">
      <c r="W7" s="220"/>
      <c r="AJ7" s="223"/>
      <c r="AK7" s="223"/>
    </row>
    <row r="8" spans="2:37" ht="14.25" customHeight="1">
      <c r="B8" s="220" t="s">
        <v>465</v>
      </c>
      <c r="AB8" s="220" t="s">
        <v>466</v>
      </c>
      <c r="AJ8" s="223"/>
      <c r="AK8" s="223"/>
    </row>
    <row r="9" spans="2:37" ht="14.25" customHeight="1">
      <c r="B9" s="221"/>
      <c r="AJ9" s="223"/>
      <c r="AK9" s="223"/>
    </row>
    <row r="10" spans="2:37" ht="18" customHeight="1">
      <c r="B10" s="1155" t="s">
        <v>467</v>
      </c>
      <c r="C10" s="1155" t="s">
        <v>468</v>
      </c>
      <c r="D10" s="1155" t="s">
        <v>469</v>
      </c>
      <c r="E10" s="1161" t="s">
        <v>470</v>
      </c>
      <c r="F10" s="1162"/>
      <c r="G10" s="1162"/>
      <c r="H10" s="1162"/>
      <c r="I10" s="1162"/>
      <c r="J10" s="1162"/>
      <c r="K10" s="1163"/>
      <c r="L10" s="1161" t="s">
        <v>471</v>
      </c>
      <c r="M10" s="1162"/>
      <c r="N10" s="1162"/>
      <c r="O10" s="1162"/>
      <c r="P10" s="1162"/>
      <c r="Q10" s="1162"/>
      <c r="R10" s="1163"/>
      <c r="S10" s="1161" t="s">
        <v>472</v>
      </c>
      <c r="T10" s="1162"/>
      <c r="U10" s="1162"/>
      <c r="V10" s="1162"/>
      <c r="W10" s="1162"/>
      <c r="X10" s="1162"/>
      <c r="Y10" s="1163"/>
      <c r="Z10" s="1161" t="s">
        <v>473</v>
      </c>
      <c r="AA10" s="1162"/>
      <c r="AB10" s="1162"/>
      <c r="AC10" s="1162"/>
      <c r="AD10" s="1162"/>
      <c r="AE10" s="1162"/>
      <c r="AF10" s="1166"/>
      <c r="AG10" s="1167" t="s">
        <v>474</v>
      </c>
      <c r="AH10" s="1155" t="s">
        <v>475</v>
      </c>
      <c r="AI10" s="1155" t="s">
        <v>476</v>
      </c>
      <c r="AJ10" s="223"/>
      <c r="AK10" s="223"/>
    </row>
    <row r="11" spans="2:37" ht="18" customHeight="1">
      <c r="B11" s="1159"/>
      <c r="C11" s="1159"/>
      <c r="D11" s="1159"/>
      <c r="E11" s="487">
        <v>1</v>
      </c>
      <c r="F11" s="487">
        <v>2</v>
      </c>
      <c r="G11" s="487">
        <v>3</v>
      </c>
      <c r="H11" s="487">
        <v>4</v>
      </c>
      <c r="I11" s="487">
        <v>5</v>
      </c>
      <c r="J11" s="487">
        <v>6</v>
      </c>
      <c r="K11" s="487">
        <v>7</v>
      </c>
      <c r="L11" s="487">
        <v>8</v>
      </c>
      <c r="M11" s="487">
        <v>9</v>
      </c>
      <c r="N11" s="487">
        <v>10</v>
      </c>
      <c r="O11" s="487">
        <v>11</v>
      </c>
      <c r="P11" s="487">
        <v>12</v>
      </c>
      <c r="Q11" s="487">
        <v>13</v>
      </c>
      <c r="R11" s="487">
        <v>14</v>
      </c>
      <c r="S11" s="487">
        <v>15</v>
      </c>
      <c r="T11" s="487">
        <v>16</v>
      </c>
      <c r="U11" s="487">
        <v>17</v>
      </c>
      <c r="V11" s="487">
        <v>18</v>
      </c>
      <c r="W11" s="487">
        <v>19</v>
      </c>
      <c r="X11" s="487">
        <v>20</v>
      </c>
      <c r="Y11" s="487">
        <v>21</v>
      </c>
      <c r="Z11" s="487">
        <v>22</v>
      </c>
      <c r="AA11" s="487">
        <v>23</v>
      </c>
      <c r="AB11" s="487">
        <v>24</v>
      </c>
      <c r="AC11" s="487">
        <v>25</v>
      </c>
      <c r="AD11" s="487">
        <v>26</v>
      </c>
      <c r="AE11" s="487">
        <v>27</v>
      </c>
      <c r="AF11" s="427">
        <v>28</v>
      </c>
      <c r="AG11" s="1168"/>
      <c r="AH11" s="1156"/>
      <c r="AI11" s="1156"/>
      <c r="AJ11" s="223"/>
      <c r="AK11" s="223"/>
    </row>
    <row r="12" spans="2:37" ht="18" customHeight="1">
      <c r="B12" s="1160"/>
      <c r="C12" s="1160"/>
      <c r="D12" s="1160"/>
      <c r="E12" s="487" t="s">
        <v>477</v>
      </c>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5"/>
      <c r="AG12" s="1169"/>
      <c r="AH12" s="1157"/>
      <c r="AI12" s="1157"/>
      <c r="AJ12" s="223"/>
      <c r="AK12" s="223"/>
    </row>
    <row r="13" spans="2:37" ht="18" customHeight="1">
      <c r="B13" s="1158" t="s">
        <v>478</v>
      </c>
      <c r="C13" s="1158"/>
      <c r="D13" s="1158"/>
      <c r="E13" s="426" t="s">
        <v>479</v>
      </c>
      <c r="F13" s="426" t="s">
        <v>479</v>
      </c>
      <c r="G13" s="426" t="s">
        <v>480</v>
      </c>
      <c r="H13" s="426" t="s">
        <v>481</v>
      </c>
      <c r="I13" s="426" t="s">
        <v>482</v>
      </c>
      <c r="J13" s="426" t="s">
        <v>479</v>
      </c>
      <c r="K13" s="426" t="s">
        <v>482</v>
      </c>
      <c r="L13" s="226"/>
      <c r="M13" s="226"/>
      <c r="N13" s="226"/>
      <c r="O13" s="226"/>
      <c r="P13" s="226"/>
      <c r="Q13" s="226"/>
      <c r="R13" s="226"/>
      <c r="S13" s="226"/>
      <c r="T13" s="226"/>
      <c r="U13" s="226"/>
      <c r="V13" s="226"/>
      <c r="W13" s="226"/>
      <c r="X13" s="226"/>
      <c r="Y13" s="226"/>
      <c r="Z13" s="226"/>
      <c r="AA13" s="226"/>
      <c r="AB13" s="226"/>
      <c r="AC13" s="226"/>
      <c r="AD13" s="226"/>
      <c r="AE13" s="226"/>
      <c r="AF13" s="227"/>
      <c r="AG13" s="228"/>
      <c r="AH13" s="229"/>
      <c r="AI13" s="229"/>
    </row>
    <row r="14" spans="2:37" ht="18" customHeight="1">
      <c r="B14" s="1158" t="s">
        <v>483</v>
      </c>
      <c r="C14" s="1158"/>
      <c r="D14" s="1158"/>
      <c r="E14" s="426" t="s">
        <v>484</v>
      </c>
      <c r="F14" s="426" t="s">
        <v>484</v>
      </c>
      <c r="G14" s="426" t="s">
        <v>484</v>
      </c>
      <c r="H14" s="426" t="s">
        <v>485</v>
      </c>
      <c r="I14" s="426" t="s">
        <v>485</v>
      </c>
      <c r="J14" s="426" t="s">
        <v>486</v>
      </c>
      <c r="K14" s="426" t="s">
        <v>486</v>
      </c>
      <c r="L14" s="226"/>
      <c r="M14" s="226"/>
      <c r="N14" s="226"/>
      <c r="O14" s="226"/>
      <c r="P14" s="226"/>
      <c r="Q14" s="226"/>
      <c r="R14" s="226"/>
      <c r="S14" s="226"/>
      <c r="T14" s="226"/>
      <c r="U14" s="226"/>
      <c r="V14" s="226"/>
      <c r="W14" s="226"/>
      <c r="X14" s="226"/>
      <c r="Y14" s="226"/>
      <c r="Z14" s="226"/>
      <c r="AA14" s="226"/>
      <c r="AB14" s="226"/>
      <c r="AC14" s="226"/>
      <c r="AD14" s="226"/>
      <c r="AE14" s="226"/>
      <c r="AF14" s="227"/>
      <c r="AG14" s="228"/>
      <c r="AH14" s="229"/>
      <c r="AI14" s="229"/>
    </row>
    <row r="15" spans="2:37" ht="18" customHeight="1">
      <c r="B15" s="229"/>
      <c r="C15" s="229"/>
      <c r="D15" s="229"/>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230"/>
      <c r="AG15" s="228"/>
      <c r="AH15" s="229"/>
      <c r="AI15" s="229"/>
    </row>
    <row r="16" spans="2:37" ht="18" customHeight="1">
      <c r="B16" s="229"/>
      <c r="C16" s="229"/>
      <c r="D16" s="229"/>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230"/>
      <c r="AG16" s="228"/>
      <c r="AH16" s="229"/>
      <c r="AI16" s="229"/>
    </row>
    <row r="17" spans="2:37" ht="18" customHeight="1">
      <c r="B17" s="229"/>
      <c r="C17" s="229"/>
      <c r="D17" s="229"/>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230"/>
      <c r="AG17" s="228"/>
      <c r="AH17" s="229"/>
      <c r="AI17" s="229"/>
    </row>
    <row r="18" spans="2:37" ht="18" customHeight="1">
      <c r="B18" s="229"/>
      <c r="C18" s="229"/>
      <c r="D18" s="229"/>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230"/>
      <c r="AG18" s="228"/>
      <c r="AH18" s="229"/>
      <c r="AI18" s="229"/>
    </row>
    <row r="19" spans="2:37" ht="18" customHeight="1">
      <c r="B19" s="229"/>
      <c r="C19" s="229"/>
      <c r="D19" s="229"/>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230"/>
      <c r="AG19" s="228"/>
      <c r="AH19" s="229"/>
      <c r="AI19" s="229"/>
    </row>
    <row r="20" spans="2:37" ht="18" customHeight="1">
      <c r="B20" s="229"/>
      <c r="C20" s="229"/>
      <c r="D20" s="229"/>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230"/>
      <c r="AG20" s="228"/>
      <c r="AH20" s="229"/>
      <c r="AI20" s="229"/>
    </row>
    <row r="21" spans="2:37" ht="18" customHeight="1">
      <c r="B21" s="229"/>
      <c r="C21" s="229"/>
      <c r="D21" s="229"/>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230"/>
      <c r="AG21" s="228"/>
      <c r="AH21" s="229"/>
      <c r="AI21" s="229"/>
    </row>
    <row r="22" spans="2:37" ht="18" customHeight="1">
      <c r="B22" s="229"/>
      <c r="C22" s="229"/>
      <c r="D22" s="229"/>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228"/>
      <c r="AH22" s="229"/>
      <c r="AI22" s="229"/>
    </row>
    <row r="23" spans="2:37" ht="18" customHeight="1">
      <c r="B23" s="229"/>
      <c r="C23" s="229"/>
      <c r="D23" s="229"/>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228"/>
      <c r="AH23" s="229"/>
      <c r="AI23" s="229"/>
    </row>
    <row r="24" spans="2:37" ht="18" customHeight="1" thickBot="1">
      <c r="B24" s="231"/>
      <c r="D24" s="231"/>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228"/>
      <c r="AH24" s="229"/>
      <c r="AI24" s="229"/>
    </row>
    <row r="25" spans="2:37" ht="18" customHeight="1" thickTop="1">
      <c r="B25" s="1164" t="s">
        <v>487</v>
      </c>
      <c r="C25" s="1165" t="s">
        <v>488</v>
      </c>
      <c r="D25" s="116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I25" s="58"/>
    </row>
    <row r="26" spans="2:37" ht="30" customHeight="1">
      <c r="B26" s="1158"/>
      <c r="C26" s="1158" t="s">
        <v>489</v>
      </c>
      <c r="D26" s="1158"/>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I26" s="233"/>
    </row>
    <row r="27" spans="2:37" ht="8.25" customHeight="1">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I27" s="233"/>
    </row>
    <row r="28" spans="2:37">
      <c r="B28" s="236" t="s">
        <v>490</v>
      </c>
      <c r="E28" s="563"/>
      <c r="AI28" s="237"/>
      <c r="AJ28" s="238"/>
      <c r="AK28" s="238"/>
    </row>
    <row r="29" spans="2:37" ht="6" customHeight="1">
      <c r="B29" s="236"/>
      <c r="AI29" s="233"/>
    </row>
    <row r="30" spans="2:37">
      <c r="B30" s="236" t="s">
        <v>491</v>
      </c>
      <c r="AI30" s="233"/>
    </row>
    <row r="31" spans="2:37">
      <c r="B31" s="236" t="s">
        <v>492</v>
      </c>
      <c r="AI31" s="233"/>
    </row>
    <row r="32" spans="2:37" ht="6.75" customHeight="1">
      <c r="B32" s="236"/>
      <c r="AI32" s="233"/>
    </row>
    <row r="33" spans="2:35">
      <c r="B33" s="236" t="s">
        <v>493</v>
      </c>
      <c r="AI33" s="233"/>
    </row>
    <row r="34" spans="2:35">
      <c r="B34" s="236" t="s">
        <v>492</v>
      </c>
      <c r="AI34" s="233"/>
    </row>
    <row r="35" spans="2:35" ht="6.75" customHeight="1">
      <c r="B35" s="236"/>
      <c r="AI35" s="233"/>
    </row>
    <row r="36" spans="2:35">
      <c r="B36" s="236" t="s">
        <v>494</v>
      </c>
      <c r="AI36" s="233"/>
    </row>
    <row r="37" spans="2:35">
      <c r="B37" s="236" t="s">
        <v>492</v>
      </c>
      <c r="AI37" s="233"/>
    </row>
    <row r="38" spans="2:35" ht="6" customHeight="1">
      <c r="B38" s="23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220"/>
      <c r="C39" s="57"/>
    </row>
    <row r="40" spans="2:35" ht="6.75" customHeight="1">
      <c r="B40" s="220"/>
    </row>
    <row r="41" spans="2:35">
      <c r="B41" s="1" t="s">
        <v>495</v>
      </c>
    </row>
    <row r="42" spans="2:35">
      <c r="B42" s="1" t="s">
        <v>496</v>
      </c>
    </row>
    <row r="43" spans="2:35">
      <c r="B43" s="1" t="s">
        <v>497</v>
      </c>
    </row>
    <row r="44" spans="2:35">
      <c r="B44" s="1" t="s">
        <v>498</v>
      </c>
    </row>
    <row r="45" spans="2:35">
      <c r="B45" s="1" t="s">
        <v>499</v>
      </c>
    </row>
    <row r="46" spans="2:35">
      <c r="B46" s="1" t="s">
        <v>1047</v>
      </c>
    </row>
    <row r="47" spans="2:35">
      <c r="B47" s="1" t="s">
        <v>500</v>
      </c>
    </row>
    <row r="48" spans="2:35">
      <c r="B48" s="1" t="s">
        <v>501</v>
      </c>
    </row>
    <row r="49" spans="2:2">
      <c r="B49" s="1" t="s">
        <v>502</v>
      </c>
    </row>
    <row r="50" spans="2:2">
      <c r="B50" s="1" t="s">
        <v>503</v>
      </c>
    </row>
    <row r="51" spans="2:2" ht="14.4">
      <c r="B51" s="240" t="s">
        <v>504</v>
      </c>
    </row>
    <row r="52" spans="2:2">
      <c r="B52" s="1" t="s">
        <v>505</v>
      </c>
    </row>
    <row r="53" spans="2:2">
      <c r="B53" s="1" t="s">
        <v>506</v>
      </c>
    </row>
    <row r="54" spans="2:2">
      <c r="B54" s="1" t="s">
        <v>507</v>
      </c>
    </row>
    <row r="55" spans="2:2">
      <c r="B55" s="1" t="s">
        <v>508</v>
      </c>
    </row>
    <row r="56" spans="2:2">
      <c r="B56" s="1" t="s">
        <v>1048</v>
      </c>
    </row>
    <row r="57" spans="2:2">
      <c r="B57" s="1" t="s">
        <v>509</v>
      </c>
    </row>
    <row r="58" spans="2:2">
      <c r="B58" s="1" t="s">
        <v>510</v>
      </c>
    </row>
    <row r="59" spans="2:2">
      <c r="B59" s="1" t="s">
        <v>511</v>
      </c>
    </row>
    <row r="60" spans="2:2">
      <c r="B60" s="1" t="s">
        <v>512</v>
      </c>
    </row>
    <row r="61" spans="2:2">
      <c r="B61" s="1" t="s">
        <v>513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564"/>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22047244094491" right="0.23622047244094491" top="0.74803149606299213" bottom="0.74803149606299213" header="0.31496062992125984" footer="0.31496062992125984"/>
  <pageSetup paperSize="9" scale="89" fitToHeight="0" orientation="landscape"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DA869-3F79-42DE-9563-3B55A8F35336}">
  <sheetPr>
    <tabColor rgb="FFFFFF00"/>
  </sheetPr>
  <dimension ref="A1:X965"/>
  <sheetViews>
    <sheetView view="pageBreakPreview" zoomScaleNormal="100" zoomScaleSheetLayoutView="100" workbookViewId="0">
      <selection activeCell="H45" sqref="H45:I45"/>
    </sheetView>
  </sheetViews>
  <sheetFormatPr defaultColWidth="9" defaultRowHeight="13.2"/>
  <cols>
    <col min="1" max="1" width="1.6640625" style="313" customWidth="1"/>
    <col min="2" max="2" width="9.6640625" style="313" customWidth="1"/>
    <col min="3" max="3" width="8.6640625" style="313" customWidth="1"/>
    <col min="4" max="4" width="5.6640625" style="313" customWidth="1"/>
    <col min="5" max="6" width="15.6640625" style="313" customWidth="1"/>
    <col min="7" max="7" width="5.6640625" style="313" customWidth="1"/>
    <col min="8" max="8" width="16.6640625" style="313" customWidth="1"/>
    <col min="9" max="9" width="5.6640625" style="313" customWidth="1"/>
    <col min="10" max="10" width="15.6640625" style="313" customWidth="1"/>
    <col min="11" max="11" width="5.6640625" style="313" customWidth="1"/>
    <col min="12" max="12" width="3.109375" style="313" customWidth="1"/>
    <col min="13" max="18" width="4.6640625" style="313" customWidth="1"/>
    <col min="19" max="19" width="1.6640625" style="313" customWidth="1"/>
    <col min="20" max="21" width="9" style="313"/>
    <col min="22" max="22" width="18.44140625" style="313" bestFit="1" customWidth="1"/>
    <col min="23" max="23" width="29.88671875" style="313" bestFit="1" customWidth="1"/>
    <col min="24" max="24" width="30.33203125" style="313" bestFit="1" customWidth="1"/>
    <col min="25" max="256" width="9" style="313"/>
    <col min="257" max="257" width="1.6640625" style="313" customWidth="1"/>
    <col min="258" max="258" width="9.6640625" style="313" customWidth="1"/>
    <col min="259" max="259" width="8.6640625" style="313" customWidth="1"/>
    <col min="260" max="260" width="5.6640625" style="313" customWidth="1"/>
    <col min="261" max="262" width="15.6640625" style="313" customWidth="1"/>
    <col min="263" max="263" width="5.6640625" style="313" customWidth="1"/>
    <col min="264" max="264" width="16.6640625" style="313" customWidth="1"/>
    <col min="265" max="265" width="5.6640625" style="313" customWidth="1"/>
    <col min="266" max="266" width="15.6640625" style="313" customWidth="1"/>
    <col min="267" max="267" width="5.6640625" style="313" customWidth="1"/>
    <col min="268" max="268" width="3.109375" style="313" customWidth="1"/>
    <col min="269" max="274" width="4.6640625" style="313" customWidth="1"/>
    <col min="275" max="275" width="1.6640625" style="313" customWidth="1"/>
    <col min="276" max="277" width="9" style="313"/>
    <col min="278" max="278" width="18.44140625" style="313" bestFit="1" customWidth="1"/>
    <col min="279" max="279" width="29.88671875" style="313" bestFit="1" customWidth="1"/>
    <col min="280" max="280" width="30.33203125" style="313" bestFit="1" customWidth="1"/>
    <col min="281" max="512" width="9" style="313"/>
    <col min="513" max="513" width="1.6640625" style="313" customWidth="1"/>
    <col min="514" max="514" width="9.6640625" style="313" customWidth="1"/>
    <col min="515" max="515" width="8.6640625" style="313" customWidth="1"/>
    <col min="516" max="516" width="5.6640625" style="313" customWidth="1"/>
    <col min="517" max="518" width="15.6640625" style="313" customWidth="1"/>
    <col min="519" max="519" width="5.6640625" style="313" customWidth="1"/>
    <col min="520" max="520" width="16.6640625" style="313" customWidth="1"/>
    <col min="521" max="521" width="5.6640625" style="313" customWidth="1"/>
    <col min="522" max="522" width="15.6640625" style="313" customWidth="1"/>
    <col min="523" max="523" width="5.6640625" style="313" customWidth="1"/>
    <col min="524" max="524" width="3.109375" style="313" customWidth="1"/>
    <col min="525" max="530" width="4.6640625" style="313" customWidth="1"/>
    <col min="531" max="531" width="1.6640625" style="313" customWidth="1"/>
    <col min="532" max="533" width="9" style="313"/>
    <col min="534" max="534" width="18.44140625" style="313" bestFit="1" customWidth="1"/>
    <col min="535" max="535" width="29.88671875" style="313" bestFit="1" customWidth="1"/>
    <col min="536" max="536" width="30.33203125" style="313" bestFit="1" customWidth="1"/>
    <col min="537" max="768" width="9" style="313"/>
    <col min="769" max="769" width="1.6640625" style="313" customWidth="1"/>
    <col min="770" max="770" width="9.6640625" style="313" customWidth="1"/>
    <col min="771" max="771" width="8.6640625" style="313" customWidth="1"/>
    <col min="772" max="772" width="5.6640625" style="313" customWidth="1"/>
    <col min="773" max="774" width="15.6640625" style="313" customWidth="1"/>
    <col min="775" max="775" width="5.6640625" style="313" customWidth="1"/>
    <col min="776" max="776" width="16.6640625" style="313" customWidth="1"/>
    <col min="777" max="777" width="5.6640625" style="313" customWidth="1"/>
    <col min="778" max="778" width="15.6640625" style="313" customWidth="1"/>
    <col min="779" max="779" width="5.6640625" style="313" customWidth="1"/>
    <col min="780" max="780" width="3.109375" style="313" customWidth="1"/>
    <col min="781" max="786" width="4.6640625" style="313" customWidth="1"/>
    <col min="787" max="787" width="1.6640625" style="313" customWidth="1"/>
    <col min="788" max="789" width="9" style="313"/>
    <col min="790" max="790" width="18.44140625" style="313" bestFit="1" customWidth="1"/>
    <col min="791" max="791" width="29.88671875" style="313" bestFit="1" customWidth="1"/>
    <col min="792" max="792" width="30.33203125" style="313" bestFit="1" customWidth="1"/>
    <col min="793" max="1024" width="9" style="313"/>
    <col min="1025" max="1025" width="1.6640625" style="313" customWidth="1"/>
    <col min="1026" max="1026" width="9.6640625" style="313" customWidth="1"/>
    <col min="1027" max="1027" width="8.6640625" style="313" customWidth="1"/>
    <col min="1028" max="1028" width="5.6640625" style="313" customWidth="1"/>
    <col min="1029" max="1030" width="15.6640625" style="313" customWidth="1"/>
    <col min="1031" max="1031" width="5.6640625" style="313" customWidth="1"/>
    <col min="1032" max="1032" width="16.6640625" style="313" customWidth="1"/>
    <col min="1033" max="1033" width="5.6640625" style="313" customWidth="1"/>
    <col min="1034" max="1034" width="15.6640625" style="313" customWidth="1"/>
    <col min="1035" max="1035" width="5.6640625" style="313" customWidth="1"/>
    <col min="1036" max="1036" width="3.109375" style="313" customWidth="1"/>
    <col min="1037" max="1042" width="4.6640625" style="313" customWidth="1"/>
    <col min="1043" max="1043" width="1.6640625" style="313" customWidth="1"/>
    <col min="1044" max="1045" width="9" style="313"/>
    <col min="1046" max="1046" width="18.44140625" style="313" bestFit="1" customWidth="1"/>
    <col min="1047" max="1047" width="29.88671875" style="313" bestFit="1" customWidth="1"/>
    <col min="1048" max="1048" width="30.33203125" style="313" bestFit="1" customWidth="1"/>
    <col min="1049" max="1280" width="9" style="313"/>
    <col min="1281" max="1281" width="1.6640625" style="313" customWidth="1"/>
    <col min="1282" max="1282" width="9.6640625" style="313" customWidth="1"/>
    <col min="1283" max="1283" width="8.6640625" style="313" customWidth="1"/>
    <col min="1284" max="1284" width="5.6640625" style="313" customWidth="1"/>
    <col min="1285" max="1286" width="15.6640625" style="313" customWidth="1"/>
    <col min="1287" max="1287" width="5.6640625" style="313" customWidth="1"/>
    <col min="1288" max="1288" width="16.6640625" style="313" customWidth="1"/>
    <col min="1289" max="1289" width="5.6640625" style="313" customWidth="1"/>
    <col min="1290" max="1290" width="15.6640625" style="313" customWidth="1"/>
    <col min="1291" max="1291" width="5.6640625" style="313" customWidth="1"/>
    <col min="1292" max="1292" width="3.109375" style="313" customWidth="1"/>
    <col min="1293" max="1298" width="4.6640625" style="313" customWidth="1"/>
    <col min="1299" max="1299" width="1.6640625" style="313" customWidth="1"/>
    <col min="1300" max="1301" width="9" style="313"/>
    <col min="1302" max="1302" width="18.44140625" style="313" bestFit="1" customWidth="1"/>
    <col min="1303" max="1303" width="29.88671875" style="313" bestFit="1" customWidth="1"/>
    <col min="1304" max="1304" width="30.33203125" style="313" bestFit="1" customWidth="1"/>
    <col min="1305" max="1536" width="9" style="313"/>
    <col min="1537" max="1537" width="1.6640625" style="313" customWidth="1"/>
    <col min="1538" max="1538" width="9.6640625" style="313" customWidth="1"/>
    <col min="1539" max="1539" width="8.6640625" style="313" customWidth="1"/>
    <col min="1540" max="1540" width="5.6640625" style="313" customWidth="1"/>
    <col min="1541" max="1542" width="15.6640625" style="313" customWidth="1"/>
    <col min="1543" max="1543" width="5.6640625" style="313" customWidth="1"/>
    <col min="1544" max="1544" width="16.6640625" style="313" customWidth="1"/>
    <col min="1545" max="1545" width="5.6640625" style="313" customWidth="1"/>
    <col min="1546" max="1546" width="15.6640625" style="313" customWidth="1"/>
    <col min="1547" max="1547" width="5.6640625" style="313" customWidth="1"/>
    <col min="1548" max="1548" width="3.109375" style="313" customWidth="1"/>
    <col min="1549" max="1554" width="4.6640625" style="313" customWidth="1"/>
    <col min="1555" max="1555" width="1.6640625" style="313" customWidth="1"/>
    <col min="1556" max="1557" width="9" style="313"/>
    <col min="1558" max="1558" width="18.44140625" style="313" bestFit="1" customWidth="1"/>
    <col min="1559" max="1559" width="29.88671875" style="313" bestFit="1" customWidth="1"/>
    <col min="1560" max="1560" width="30.33203125" style="313" bestFit="1" customWidth="1"/>
    <col min="1561" max="1792" width="9" style="313"/>
    <col min="1793" max="1793" width="1.6640625" style="313" customWidth="1"/>
    <col min="1794" max="1794" width="9.6640625" style="313" customWidth="1"/>
    <col min="1795" max="1795" width="8.6640625" style="313" customWidth="1"/>
    <col min="1796" max="1796" width="5.6640625" style="313" customWidth="1"/>
    <col min="1797" max="1798" width="15.6640625" style="313" customWidth="1"/>
    <col min="1799" max="1799" width="5.6640625" style="313" customWidth="1"/>
    <col min="1800" max="1800" width="16.6640625" style="313" customWidth="1"/>
    <col min="1801" max="1801" width="5.6640625" style="313" customWidth="1"/>
    <col min="1802" max="1802" width="15.6640625" style="313" customWidth="1"/>
    <col min="1803" max="1803" width="5.6640625" style="313" customWidth="1"/>
    <col min="1804" max="1804" width="3.109375" style="313" customWidth="1"/>
    <col min="1805" max="1810" width="4.6640625" style="313" customWidth="1"/>
    <col min="1811" max="1811" width="1.6640625" style="313" customWidth="1"/>
    <col min="1812" max="1813" width="9" style="313"/>
    <col min="1814" max="1814" width="18.44140625" style="313" bestFit="1" customWidth="1"/>
    <col min="1815" max="1815" width="29.88671875" style="313" bestFit="1" customWidth="1"/>
    <col min="1816" max="1816" width="30.33203125" style="313" bestFit="1" customWidth="1"/>
    <col min="1817" max="2048" width="9" style="313"/>
    <col min="2049" max="2049" width="1.6640625" style="313" customWidth="1"/>
    <col min="2050" max="2050" width="9.6640625" style="313" customWidth="1"/>
    <col min="2051" max="2051" width="8.6640625" style="313" customWidth="1"/>
    <col min="2052" max="2052" width="5.6640625" style="313" customWidth="1"/>
    <col min="2053" max="2054" width="15.6640625" style="313" customWidth="1"/>
    <col min="2055" max="2055" width="5.6640625" style="313" customWidth="1"/>
    <col min="2056" max="2056" width="16.6640625" style="313" customWidth="1"/>
    <col min="2057" max="2057" width="5.6640625" style="313" customWidth="1"/>
    <col min="2058" max="2058" width="15.6640625" style="313" customWidth="1"/>
    <col min="2059" max="2059" width="5.6640625" style="313" customWidth="1"/>
    <col min="2060" max="2060" width="3.109375" style="313" customWidth="1"/>
    <col min="2061" max="2066" width="4.6640625" style="313" customWidth="1"/>
    <col min="2067" max="2067" width="1.6640625" style="313" customWidth="1"/>
    <col min="2068" max="2069" width="9" style="313"/>
    <col min="2070" max="2070" width="18.44140625" style="313" bestFit="1" customWidth="1"/>
    <col min="2071" max="2071" width="29.88671875" style="313" bestFit="1" customWidth="1"/>
    <col min="2072" max="2072" width="30.33203125" style="313" bestFit="1" customWidth="1"/>
    <col min="2073" max="2304" width="9" style="313"/>
    <col min="2305" max="2305" width="1.6640625" style="313" customWidth="1"/>
    <col min="2306" max="2306" width="9.6640625" style="313" customWidth="1"/>
    <col min="2307" max="2307" width="8.6640625" style="313" customWidth="1"/>
    <col min="2308" max="2308" width="5.6640625" style="313" customWidth="1"/>
    <col min="2309" max="2310" width="15.6640625" style="313" customWidth="1"/>
    <col min="2311" max="2311" width="5.6640625" style="313" customWidth="1"/>
    <col min="2312" max="2312" width="16.6640625" style="313" customWidth="1"/>
    <col min="2313" max="2313" width="5.6640625" style="313" customWidth="1"/>
    <col min="2314" max="2314" width="15.6640625" style="313" customWidth="1"/>
    <col min="2315" max="2315" width="5.6640625" style="313" customWidth="1"/>
    <col min="2316" max="2316" width="3.109375" style="313" customWidth="1"/>
    <col min="2317" max="2322" width="4.6640625" style="313" customWidth="1"/>
    <col min="2323" max="2323" width="1.6640625" style="313" customWidth="1"/>
    <col min="2324" max="2325" width="9" style="313"/>
    <col min="2326" max="2326" width="18.44140625" style="313" bestFit="1" customWidth="1"/>
    <col min="2327" max="2327" width="29.88671875" style="313" bestFit="1" customWidth="1"/>
    <col min="2328" max="2328" width="30.33203125" style="313" bestFit="1" customWidth="1"/>
    <col min="2329" max="2560" width="9" style="313"/>
    <col min="2561" max="2561" width="1.6640625" style="313" customWidth="1"/>
    <col min="2562" max="2562" width="9.6640625" style="313" customWidth="1"/>
    <col min="2563" max="2563" width="8.6640625" style="313" customWidth="1"/>
    <col min="2564" max="2564" width="5.6640625" style="313" customWidth="1"/>
    <col min="2565" max="2566" width="15.6640625" style="313" customWidth="1"/>
    <col min="2567" max="2567" width="5.6640625" style="313" customWidth="1"/>
    <col min="2568" max="2568" width="16.6640625" style="313" customWidth="1"/>
    <col min="2569" max="2569" width="5.6640625" style="313" customWidth="1"/>
    <col min="2570" max="2570" width="15.6640625" style="313" customWidth="1"/>
    <col min="2571" max="2571" width="5.6640625" style="313" customWidth="1"/>
    <col min="2572" max="2572" width="3.109375" style="313" customWidth="1"/>
    <col min="2573" max="2578" width="4.6640625" style="313" customWidth="1"/>
    <col min="2579" max="2579" width="1.6640625" style="313" customWidth="1"/>
    <col min="2580" max="2581" width="9" style="313"/>
    <col min="2582" max="2582" width="18.44140625" style="313" bestFit="1" customWidth="1"/>
    <col min="2583" max="2583" width="29.88671875" style="313" bestFit="1" customWidth="1"/>
    <col min="2584" max="2584" width="30.33203125" style="313" bestFit="1" customWidth="1"/>
    <col min="2585" max="2816" width="9" style="313"/>
    <col min="2817" max="2817" width="1.6640625" style="313" customWidth="1"/>
    <col min="2818" max="2818" width="9.6640625" style="313" customWidth="1"/>
    <col min="2819" max="2819" width="8.6640625" style="313" customWidth="1"/>
    <col min="2820" max="2820" width="5.6640625" style="313" customWidth="1"/>
    <col min="2821" max="2822" width="15.6640625" style="313" customWidth="1"/>
    <col min="2823" max="2823" width="5.6640625" style="313" customWidth="1"/>
    <col min="2824" max="2824" width="16.6640625" style="313" customWidth="1"/>
    <col min="2825" max="2825" width="5.6640625" style="313" customWidth="1"/>
    <col min="2826" max="2826" width="15.6640625" style="313" customWidth="1"/>
    <col min="2827" max="2827" width="5.6640625" style="313" customWidth="1"/>
    <col min="2828" max="2828" width="3.109375" style="313" customWidth="1"/>
    <col min="2829" max="2834" width="4.6640625" style="313" customWidth="1"/>
    <col min="2835" max="2835" width="1.6640625" style="313" customWidth="1"/>
    <col min="2836" max="2837" width="9" style="313"/>
    <col min="2838" max="2838" width="18.44140625" style="313" bestFit="1" customWidth="1"/>
    <col min="2839" max="2839" width="29.88671875" style="313" bestFit="1" customWidth="1"/>
    <col min="2840" max="2840" width="30.33203125" style="313" bestFit="1" customWidth="1"/>
    <col min="2841" max="3072" width="9" style="313"/>
    <col min="3073" max="3073" width="1.6640625" style="313" customWidth="1"/>
    <col min="3074" max="3074" width="9.6640625" style="313" customWidth="1"/>
    <col min="3075" max="3075" width="8.6640625" style="313" customWidth="1"/>
    <col min="3076" max="3076" width="5.6640625" style="313" customWidth="1"/>
    <col min="3077" max="3078" width="15.6640625" style="313" customWidth="1"/>
    <col min="3079" max="3079" width="5.6640625" style="313" customWidth="1"/>
    <col min="3080" max="3080" width="16.6640625" style="313" customWidth="1"/>
    <col min="3081" max="3081" width="5.6640625" style="313" customWidth="1"/>
    <col min="3082" max="3082" width="15.6640625" style="313" customWidth="1"/>
    <col min="3083" max="3083" width="5.6640625" style="313" customWidth="1"/>
    <col min="3084" max="3084" width="3.109375" style="313" customWidth="1"/>
    <col min="3085" max="3090" width="4.6640625" style="313" customWidth="1"/>
    <col min="3091" max="3091" width="1.6640625" style="313" customWidth="1"/>
    <col min="3092" max="3093" width="9" style="313"/>
    <col min="3094" max="3094" width="18.44140625" style="313" bestFit="1" customWidth="1"/>
    <col min="3095" max="3095" width="29.88671875" style="313" bestFit="1" customWidth="1"/>
    <col min="3096" max="3096" width="30.33203125" style="313" bestFit="1" customWidth="1"/>
    <col min="3097" max="3328" width="9" style="313"/>
    <col min="3329" max="3329" width="1.6640625" style="313" customWidth="1"/>
    <col min="3330" max="3330" width="9.6640625" style="313" customWidth="1"/>
    <col min="3331" max="3331" width="8.6640625" style="313" customWidth="1"/>
    <col min="3332" max="3332" width="5.6640625" style="313" customWidth="1"/>
    <col min="3333" max="3334" width="15.6640625" style="313" customWidth="1"/>
    <col min="3335" max="3335" width="5.6640625" style="313" customWidth="1"/>
    <col min="3336" max="3336" width="16.6640625" style="313" customWidth="1"/>
    <col min="3337" max="3337" width="5.6640625" style="313" customWidth="1"/>
    <col min="3338" max="3338" width="15.6640625" style="313" customWidth="1"/>
    <col min="3339" max="3339" width="5.6640625" style="313" customWidth="1"/>
    <col min="3340" max="3340" width="3.109375" style="313" customWidth="1"/>
    <col min="3341" max="3346" width="4.6640625" style="313" customWidth="1"/>
    <col min="3347" max="3347" width="1.6640625" style="313" customWidth="1"/>
    <col min="3348" max="3349" width="9" style="313"/>
    <col min="3350" max="3350" width="18.44140625" style="313" bestFit="1" customWidth="1"/>
    <col min="3351" max="3351" width="29.88671875" style="313" bestFit="1" customWidth="1"/>
    <col min="3352" max="3352" width="30.33203125" style="313" bestFit="1" customWidth="1"/>
    <col min="3353" max="3584" width="9" style="313"/>
    <col min="3585" max="3585" width="1.6640625" style="313" customWidth="1"/>
    <col min="3586" max="3586" width="9.6640625" style="313" customWidth="1"/>
    <col min="3587" max="3587" width="8.6640625" style="313" customWidth="1"/>
    <col min="3588" max="3588" width="5.6640625" style="313" customWidth="1"/>
    <col min="3589" max="3590" width="15.6640625" style="313" customWidth="1"/>
    <col min="3591" max="3591" width="5.6640625" style="313" customWidth="1"/>
    <col min="3592" max="3592" width="16.6640625" style="313" customWidth="1"/>
    <col min="3593" max="3593" width="5.6640625" style="313" customWidth="1"/>
    <col min="3594" max="3594" width="15.6640625" style="313" customWidth="1"/>
    <col min="3595" max="3595" width="5.6640625" style="313" customWidth="1"/>
    <col min="3596" max="3596" width="3.109375" style="313" customWidth="1"/>
    <col min="3597" max="3602" width="4.6640625" style="313" customWidth="1"/>
    <col min="3603" max="3603" width="1.6640625" style="313" customWidth="1"/>
    <col min="3604" max="3605" width="9" style="313"/>
    <col min="3606" max="3606" width="18.44140625" style="313" bestFit="1" customWidth="1"/>
    <col min="3607" max="3607" width="29.88671875" style="313" bestFit="1" customWidth="1"/>
    <col min="3608" max="3608" width="30.33203125" style="313" bestFit="1" customWidth="1"/>
    <col min="3609" max="3840" width="9" style="313"/>
    <col min="3841" max="3841" width="1.6640625" style="313" customWidth="1"/>
    <col min="3842" max="3842" width="9.6640625" style="313" customWidth="1"/>
    <col min="3843" max="3843" width="8.6640625" style="313" customWidth="1"/>
    <col min="3844" max="3844" width="5.6640625" style="313" customWidth="1"/>
    <col min="3845" max="3846" width="15.6640625" style="313" customWidth="1"/>
    <col min="3847" max="3847" width="5.6640625" style="313" customWidth="1"/>
    <col min="3848" max="3848" width="16.6640625" style="313" customWidth="1"/>
    <col min="3849" max="3849" width="5.6640625" style="313" customWidth="1"/>
    <col min="3850" max="3850" width="15.6640625" style="313" customWidth="1"/>
    <col min="3851" max="3851" width="5.6640625" style="313" customWidth="1"/>
    <col min="3852" max="3852" width="3.109375" style="313" customWidth="1"/>
    <col min="3853" max="3858" width="4.6640625" style="313" customWidth="1"/>
    <col min="3859" max="3859" width="1.6640625" style="313" customWidth="1"/>
    <col min="3860" max="3861" width="9" style="313"/>
    <col min="3862" max="3862" width="18.44140625" style="313" bestFit="1" customWidth="1"/>
    <col min="3863" max="3863" width="29.88671875" style="313" bestFit="1" customWidth="1"/>
    <col min="3864" max="3864" width="30.33203125" style="313" bestFit="1" customWidth="1"/>
    <col min="3865" max="4096" width="9" style="313"/>
    <col min="4097" max="4097" width="1.6640625" style="313" customWidth="1"/>
    <col min="4098" max="4098" width="9.6640625" style="313" customWidth="1"/>
    <col min="4099" max="4099" width="8.6640625" style="313" customWidth="1"/>
    <col min="4100" max="4100" width="5.6640625" style="313" customWidth="1"/>
    <col min="4101" max="4102" width="15.6640625" style="313" customWidth="1"/>
    <col min="4103" max="4103" width="5.6640625" style="313" customWidth="1"/>
    <col min="4104" max="4104" width="16.6640625" style="313" customWidth="1"/>
    <col min="4105" max="4105" width="5.6640625" style="313" customWidth="1"/>
    <col min="4106" max="4106" width="15.6640625" style="313" customWidth="1"/>
    <col min="4107" max="4107" width="5.6640625" style="313" customWidth="1"/>
    <col min="4108" max="4108" width="3.109375" style="313" customWidth="1"/>
    <col min="4109" max="4114" width="4.6640625" style="313" customWidth="1"/>
    <col min="4115" max="4115" width="1.6640625" style="313" customWidth="1"/>
    <col min="4116" max="4117" width="9" style="313"/>
    <col min="4118" max="4118" width="18.44140625" style="313" bestFit="1" customWidth="1"/>
    <col min="4119" max="4119" width="29.88671875" style="313" bestFit="1" customWidth="1"/>
    <col min="4120" max="4120" width="30.33203125" style="313" bestFit="1" customWidth="1"/>
    <col min="4121" max="4352" width="9" style="313"/>
    <col min="4353" max="4353" width="1.6640625" style="313" customWidth="1"/>
    <col min="4354" max="4354" width="9.6640625" style="313" customWidth="1"/>
    <col min="4355" max="4355" width="8.6640625" style="313" customWidth="1"/>
    <col min="4356" max="4356" width="5.6640625" style="313" customWidth="1"/>
    <col min="4357" max="4358" width="15.6640625" style="313" customWidth="1"/>
    <col min="4359" max="4359" width="5.6640625" style="313" customWidth="1"/>
    <col min="4360" max="4360" width="16.6640625" style="313" customWidth="1"/>
    <col min="4361" max="4361" width="5.6640625" style="313" customWidth="1"/>
    <col min="4362" max="4362" width="15.6640625" style="313" customWidth="1"/>
    <col min="4363" max="4363" width="5.6640625" style="313" customWidth="1"/>
    <col min="4364" max="4364" width="3.109375" style="313" customWidth="1"/>
    <col min="4365" max="4370" width="4.6640625" style="313" customWidth="1"/>
    <col min="4371" max="4371" width="1.6640625" style="313" customWidth="1"/>
    <col min="4372" max="4373" width="9" style="313"/>
    <col min="4374" max="4374" width="18.44140625" style="313" bestFit="1" customWidth="1"/>
    <col min="4375" max="4375" width="29.88671875" style="313" bestFit="1" customWidth="1"/>
    <col min="4376" max="4376" width="30.33203125" style="313" bestFit="1" customWidth="1"/>
    <col min="4377" max="4608" width="9" style="313"/>
    <col min="4609" max="4609" width="1.6640625" style="313" customWidth="1"/>
    <col min="4610" max="4610" width="9.6640625" style="313" customWidth="1"/>
    <col min="4611" max="4611" width="8.6640625" style="313" customWidth="1"/>
    <col min="4612" max="4612" width="5.6640625" style="313" customWidth="1"/>
    <col min="4613" max="4614" width="15.6640625" style="313" customWidth="1"/>
    <col min="4615" max="4615" width="5.6640625" style="313" customWidth="1"/>
    <col min="4616" max="4616" width="16.6640625" style="313" customWidth="1"/>
    <col min="4617" max="4617" width="5.6640625" style="313" customWidth="1"/>
    <col min="4618" max="4618" width="15.6640625" style="313" customWidth="1"/>
    <col min="4619" max="4619" width="5.6640625" style="313" customWidth="1"/>
    <col min="4620" max="4620" width="3.109375" style="313" customWidth="1"/>
    <col min="4621" max="4626" width="4.6640625" style="313" customWidth="1"/>
    <col min="4627" max="4627" width="1.6640625" style="313" customWidth="1"/>
    <col min="4628" max="4629" width="9" style="313"/>
    <col min="4630" max="4630" width="18.44140625" style="313" bestFit="1" customWidth="1"/>
    <col min="4631" max="4631" width="29.88671875" style="313" bestFit="1" customWidth="1"/>
    <col min="4632" max="4632" width="30.33203125" style="313" bestFit="1" customWidth="1"/>
    <col min="4633" max="4864" width="9" style="313"/>
    <col min="4865" max="4865" width="1.6640625" style="313" customWidth="1"/>
    <col min="4866" max="4866" width="9.6640625" style="313" customWidth="1"/>
    <col min="4867" max="4867" width="8.6640625" style="313" customWidth="1"/>
    <col min="4868" max="4868" width="5.6640625" style="313" customWidth="1"/>
    <col min="4869" max="4870" width="15.6640625" style="313" customWidth="1"/>
    <col min="4871" max="4871" width="5.6640625" style="313" customWidth="1"/>
    <col min="4872" max="4872" width="16.6640625" style="313" customWidth="1"/>
    <col min="4873" max="4873" width="5.6640625" style="313" customWidth="1"/>
    <col min="4874" max="4874" width="15.6640625" style="313" customWidth="1"/>
    <col min="4875" max="4875" width="5.6640625" style="313" customWidth="1"/>
    <col min="4876" max="4876" width="3.109375" style="313" customWidth="1"/>
    <col min="4877" max="4882" width="4.6640625" style="313" customWidth="1"/>
    <col min="4883" max="4883" width="1.6640625" style="313" customWidth="1"/>
    <col min="4884" max="4885" width="9" style="313"/>
    <col min="4886" max="4886" width="18.44140625" style="313" bestFit="1" customWidth="1"/>
    <col min="4887" max="4887" width="29.88671875" style="313" bestFit="1" customWidth="1"/>
    <col min="4888" max="4888" width="30.33203125" style="313" bestFit="1" customWidth="1"/>
    <col min="4889" max="5120" width="9" style="313"/>
    <col min="5121" max="5121" width="1.6640625" style="313" customWidth="1"/>
    <col min="5122" max="5122" width="9.6640625" style="313" customWidth="1"/>
    <col min="5123" max="5123" width="8.6640625" style="313" customWidth="1"/>
    <col min="5124" max="5124" width="5.6640625" style="313" customWidth="1"/>
    <col min="5125" max="5126" width="15.6640625" style="313" customWidth="1"/>
    <col min="5127" max="5127" width="5.6640625" style="313" customWidth="1"/>
    <col min="5128" max="5128" width="16.6640625" style="313" customWidth="1"/>
    <col min="5129" max="5129" width="5.6640625" style="313" customWidth="1"/>
    <col min="5130" max="5130" width="15.6640625" style="313" customWidth="1"/>
    <col min="5131" max="5131" width="5.6640625" style="313" customWidth="1"/>
    <col min="5132" max="5132" width="3.109375" style="313" customWidth="1"/>
    <col min="5133" max="5138" width="4.6640625" style="313" customWidth="1"/>
    <col min="5139" max="5139" width="1.6640625" style="313" customWidth="1"/>
    <col min="5140" max="5141" width="9" style="313"/>
    <col min="5142" max="5142" width="18.44140625" style="313" bestFit="1" customWidth="1"/>
    <col min="5143" max="5143" width="29.88671875" style="313" bestFit="1" customWidth="1"/>
    <col min="5144" max="5144" width="30.33203125" style="313" bestFit="1" customWidth="1"/>
    <col min="5145" max="5376" width="9" style="313"/>
    <col min="5377" max="5377" width="1.6640625" style="313" customWidth="1"/>
    <col min="5378" max="5378" width="9.6640625" style="313" customWidth="1"/>
    <col min="5379" max="5379" width="8.6640625" style="313" customWidth="1"/>
    <col min="5380" max="5380" width="5.6640625" style="313" customWidth="1"/>
    <col min="5381" max="5382" width="15.6640625" style="313" customWidth="1"/>
    <col min="5383" max="5383" width="5.6640625" style="313" customWidth="1"/>
    <col min="5384" max="5384" width="16.6640625" style="313" customWidth="1"/>
    <col min="5385" max="5385" width="5.6640625" style="313" customWidth="1"/>
    <col min="5386" max="5386" width="15.6640625" style="313" customWidth="1"/>
    <col min="5387" max="5387" width="5.6640625" style="313" customWidth="1"/>
    <col min="5388" max="5388" width="3.109375" style="313" customWidth="1"/>
    <col min="5389" max="5394" width="4.6640625" style="313" customWidth="1"/>
    <col min="5395" max="5395" width="1.6640625" style="313" customWidth="1"/>
    <col min="5396" max="5397" width="9" style="313"/>
    <col min="5398" max="5398" width="18.44140625" style="313" bestFit="1" customWidth="1"/>
    <col min="5399" max="5399" width="29.88671875" style="313" bestFit="1" customWidth="1"/>
    <col min="5400" max="5400" width="30.33203125" style="313" bestFit="1" customWidth="1"/>
    <col min="5401" max="5632" width="9" style="313"/>
    <col min="5633" max="5633" width="1.6640625" style="313" customWidth="1"/>
    <col min="5634" max="5634" width="9.6640625" style="313" customWidth="1"/>
    <col min="5635" max="5635" width="8.6640625" style="313" customWidth="1"/>
    <col min="5636" max="5636" width="5.6640625" style="313" customWidth="1"/>
    <col min="5637" max="5638" width="15.6640625" style="313" customWidth="1"/>
    <col min="5639" max="5639" width="5.6640625" style="313" customWidth="1"/>
    <col min="5640" max="5640" width="16.6640625" style="313" customWidth="1"/>
    <col min="5641" max="5641" width="5.6640625" style="313" customWidth="1"/>
    <col min="5642" max="5642" width="15.6640625" style="313" customWidth="1"/>
    <col min="5643" max="5643" width="5.6640625" style="313" customWidth="1"/>
    <col min="5644" max="5644" width="3.109375" style="313" customWidth="1"/>
    <col min="5645" max="5650" width="4.6640625" style="313" customWidth="1"/>
    <col min="5651" max="5651" width="1.6640625" style="313" customWidth="1"/>
    <col min="5652" max="5653" width="9" style="313"/>
    <col min="5654" max="5654" width="18.44140625" style="313" bestFit="1" customWidth="1"/>
    <col min="5655" max="5655" width="29.88671875" style="313" bestFit="1" customWidth="1"/>
    <col min="5656" max="5656" width="30.33203125" style="313" bestFit="1" customWidth="1"/>
    <col min="5657" max="5888" width="9" style="313"/>
    <col min="5889" max="5889" width="1.6640625" style="313" customWidth="1"/>
    <col min="5890" max="5890" width="9.6640625" style="313" customWidth="1"/>
    <col min="5891" max="5891" width="8.6640625" style="313" customWidth="1"/>
    <col min="5892" max="5892" width="5.6640625" style="313" customWidth="1"/>
    <col min="5893" max="5894" width="15.6640625" style="313" customWidth="1"/>
    <col min="5895" max="5895" width="5.6640625" style="313" customWidth="1"/>
    <col min="5896" max="5896" width="16.6640625" style="313" customWidth="1"/>
    <col min="5897" max="5897" width="5.6640625" style="313" customWidth="1"/>
    <col min="5898" max="5898" width="15.6640625" style="313" customWidth="1"/>
    <col min="5899" max="5899" width="5.6640625" style="313" customWidth="1"/>
    <col min="5900" max="5900" width="3.109375" style="313" customWidth="1"/>
    <col min="5901" max="5906" width="4.6640625" style="313" customWidth="1"/>
    <col min="5907" max="5907" width="1.6640625" style="313" customWidth="1"/>
    <col min="5908" max="5909" width="9" style="313"/>
    <col min="5910" max="5910" width="18.44140625" style="313" bestFit="1" customWidth="1"/>
    <col min="5911" max="5911" width="29.88671875" style="313" bestFit="1" customWidth="1"/>
    <col min="5912" max="5912" width="30.33203125" style="313" bestFit="1" customWidth="1"/>
    <col min="5913" max="6144" width="9" style="313"/>
    <col min="6145" max="6145" width="1.6640625" style="313" customWidth="1"/>
    <col min="6146" max="6146" width="9.6640625" style="313" customWidth="1"/>
    <col min="6147" max="6147" width="8.6640625" style="313" customWidth="1"/>
    <col min="6148" max="6148" width="5.6640625" style="313" customWidth="1"/>
    <col min="6149" max="6150" width="15.6640625" style="313" customWidth="1"/>
    <col min="6151" max="6151" width="5.6640625" style="313" customWidth="1"/>
    <col min="6152" max="6152" width="16.6640625" style="313" customWidth="1"/>
    <col min="6153" max="6153" width="5.6640625" style="313" customWidth="1"/>
    <col min="6154" max="6154" width="15.6640625" style="313" customWidth="1"/>
    <col min="6155" max="6155" width="5.6640625" style="313" customWidth="1"/>
    <col min="6156" max="6156" width="3.109375" style="313" customWidth="1"/>
    <col min="6157" max="6162" width="4.6640625" style="313" customWidth="1"/>
    <col min="6163" max="6163" width="1.6640625" style="313" customWidth="1"/>
    <col min="6164" max="6165" width="9" style="313"/>
    <col min="6166" max="6166" width="18.44140625" style="313" bestFit="1" customWidth="1"/>
    <col min="6167" max="6167" width="29.88671875" style="313" bestFit="1" customWidth="1"/>
    <col min="6168" max="6168" width="30.33203125" style="313" bestFit="1" customWidth="1"/>
    <col min="6169" max="6400" width="9" style="313"/>
    <col min="6401" max="6401" width="1.6640625" style="313" customWidth="1"/>
    <col min="6402" max="6402" width="9.6640625" style="313" customWidth="1"/>
    <col min="6403" max="6403" width="8.6640625" style="313" customWidth="1"/>
    <col min="6404" max="6404" width="5.6640625" style="313" customWidth="1"/>
    <col min="6405" max="6406" width="15.6640625" style="313" customWidth="1"/>
    <col min="6407" max="6407" width="5.6640625" style="313" customWidth="1"/>
    <col min="6408" max="6408" width="16.6640625" style="313" customWidth="1"/>
    <col min="6409" max="6409" width="5.6640625" style="313" customWidth="1"/>
    <col min="6410" max="6410" width="15.6640625" style="313" customWidth="1"/>
    <col min="6411" max="6411" width="5.6640625" style="313" customWidth="1"/>
    <col min="6412" max="6412" width="3.109375" style="313" customWidth="1"/>
    <col min="6413" max="6418" width="4.6640625" style="313" customWidth="1"/>
    <col min="6419" max="6419" width="1.6640625" style="313" customWidth="1"/>
    <col min="6420" max="6421" width="9" style="313"/>
    <col min="6422" max="6422" width="18.44140625" style="313" bestFit="1" customWidth="1"/>
    <col min="6423" max="6423" width="29.88671875" style="313" bestFit="1" customWidth="1"/>
    <col min="6424" max="6424" width="30.33203125" style="313" bestFit="1" customWidth="1"/>
    <col min="6425" max="6656" width="9" style="313"/>
    <col min="6657" max="6657" width="1.6640625" style="313" customWidth="1"/>
    <col min="6658" max="6658" width="9.6640625" style="313" customWidth="1"/>
    <col min="6659" max="6659" width="8.6640625" style="313" customWidth="1"/>
    <col min="6660" max="6660" width="5.6640625" style="313" customWidth="1"/>
    <col min="6661" max="6662" width="15.6640625" style="313" customWidth="1"/>
    <col min="6663" max="6663" width="5.6640625" style="313" customWidth="1"/>
    <col min="6664" max="6664" width="16.6640625" style="313" customWidth="1"/>
    <col min="6665" max="6665" width="5.6640625" style="313" customWidth="1"/>
    <col min="6666" max="6666" width="15.6640625" style="313" customWidth="1"/>
    <col min="6667" max="6667" width="5.6640625" style="313" customWidth="1"/>
    <col min="6668" max="6668" width="3.109375" style="313" customWidth="1"/>
    <col min="6669" max="6674" width="4.6640625" style="313" customWidth="1"/>
    <col min="6675" max="6675" width="1.6640625" style="313" customWidth="1"/>
    <col min="6676" max="6677" width="9" style="313"/>
    <col min="6678" max="6678" width="18.44140625" style="313" bestFit="1" customWidth="1"/>
    <col min="6679" max="6679" width="29.88671875" style="313" bestFit="1" customWidth="1"/>
    <col min="6680" max="6680" width="30.33203125" style="313" bestFit="1" customWidth="1"/>
    <col min="6681" max="6912" width="9" style="313"/>
    <col min="6913" max="6913" width="1.6640625" style="313" customWidth="1"/>
    <col min="6914" max="6914" width="9.6640625" style="313" customWidth="1"/>
    <col min="6915" max="6915" width="8.6640625" style="313" customWidth="1"/>
    <col min="6916" max="6916" width="5.6640625" style="313" customWidth="1"/>
    <col min="6917" max="6918" width="15.6640625" style="313" customWidth="1"/>
    <col min="6919" max="6919" width="5.6640625" style="313" customWidth="1"/>
    <col min="6920" max="6920" width="16.6640625" style="313" customWidth="1"/>
    <col min="6921" max="6921" width="5.6640625" style="313" customWidth="1"/>
    <col min="6922" max="6922" width="15.6640625" style="313" customWidth="1"/>
    <col min="6923" max="6923" width="5.6640625" style="313" customWidth="1"/>
    <col min="6924" max="6924" width="3.109375" style="313" customWidth="1"/>
    <col min="6925" max="6930" width="4.6640625" style="313" customWidth="1"/>
    <col min="6931" max="6931" width="1.6640625" style="313" customWidth="1"/>
    <col min="6932" max="6933" width="9" style="313"/>
    <col min="6934" max="6934" width="18.44140625" style="313" bestFit="1" customWidth="1"/>
    <col min="6935" max="6935" width="29.88671875" style="313" bestFit="1" customWidth="1"/>
    <col min="6936" max="6936" width="30.33203125" style="313" bestFit="1" customWidth="1"/>
    <col min="6937" max="7168" width="9" style="313"/>
    <col min="7169" max="7169" width="1.6640625" style="313" customWidth="1"/>
    <col min="7170" max="7170" width="9.6640625" style="313" customWidth="1"/>
    <col min="7171" max="7171" width="8.6640625" style="313" customWidth="1"/>
    <col min="7172" max="7172" width="5.6640625" style="313" customWidth="1"/>
    <col min="7173" max="7174" width="15.6640625" style="313" customWidth="1"/>
    <col min="7175" max="7175" width="5.6640625" style="313" customWidth="1"/>
    <col min="7176" max="7176" width="16.6640625" style="313" customWidth="1"/>
    <col min="7177" max="7177" width="5.6640625" style="313" customWidth="1"/>
    <col min="7178" max="7178" width="15.6640625" style="313" customWidth="1"/>
    <col min="7179" max="7179" width="5.6640625" style="313" customWidth="1"/>
    <col min="7180" max="7180" width="3.109375" style="313" customWidth="1"/>
    <col min="7181" max="7186" width="4.6640625" style="313" customWidth="1"/>
    <col min="7187" max="7187" width="1.6640625" style="313" customWidth="1"/>
    <col min="7188" max="7189" width="9" style="313"/>
    <col min="7190" max="7190" width="18.44140625" style="313" bestFit="1" customWidth="1"/>
    <col min="7191" max="7191" width="29.88671875" style="313" bestFit="1" customWidth="1"/>
    <col min="7192" max="7192" width="30.33203125" style="313" bestFit="1" customWidth="1"/>
    <col min="7193" max="7424" width="9" style="313"/>
    <col min="7425" max="7425" width="1.6640625" style="313" customWidth="1"/>
    <col min="7426" max="7426" width="9.6640625" style="313" customWidth="1"/>
    <col min="7427" max="7427" width="8.6640625" style="313" customWidth="1"/>
    <col min="7428" max="7428" width="5.6640625" style="313" customWidth="1"/>
    <col min="7429" max="7430" width="15.6640625" style="313" customWidth="1"/>
    <col min="7431" max="7431" width="5.6640625" style="313" customWidth="1"/>
    <col min="7432" max="7432" width="16.6640625" style="313" customWidth="1"/>
    <col min="7433" max="7433" width="5.6640625" style="313" customWidth="1"/>
    <col min="7434" max="7434" width="15.6640625" style="313" customWidth="1"/>
    <col min="7435" max="7435" width="5.6640625" style="313" customWidth="1"/>
    <col min="7436" max="7436" width="3.109375" style="313" customWidth="1"/>
    <col min="7437" max="7442" width="4.6640625" style="313" customWidth="1"/>
    <col min="7443" max="7443" width="1.6640625" style="313" customWidth="1"/>
    <col min="7444" max="7445" width="9" style="313"/>
    <col min="7446" max="7446" width="18.44140625" style="313" bestFit="1" customWidth="1"/>
    <col min="7447" max="7447" width="29.88671875" style="313" bestFit="1" customWidth="1"/>
    <col min="7448" max="7448" width="30.33203125" style="313" bestFit="1" customWidth="1"/>
    <col min="7449" max="7680" width="9" style="313"/>
    <col min="7681" max="7681" width="1.6640625" style="313" customWidth="1"/>
    <col min="7682" max="7682" width="9.6640625" style="313" customWidth="1"/>
    <col min="7683" max="7683" width="8.6640625" style="313" customWidth="1"/>
    <col min="7684" max="7684" width="5.6640625" style="313" customWidth="1"/>
    <col min="7685" max="7686" width="15.6640625" style="313" customWidth="1"/>
    <col min="7687" max="7687" width="5.6640625" style="313" customWidth="1"/>
    <col min="7688" max="7688" width="16.6640625" style="313" customWidth="1"/>
    <col min="7689" max="7689" width="5.6640625" style="313" customWidth="1"/>
    <col min="7690" max="7690" width="15.6640625" style="313" customWidth="1"/>
    <col min="7691" max="7691" width="5.6640625" style="313" customWidth="1"/>
    <col min="7692" max="7692" width="3.109375" style="313" customWidth="1"/>
    <col min="7693" max="7698" width="4.6640625" style="313" customWidth="1"/>
    <col min="7699" max="7699" width="1.6640625" style="313" customWidth="1"/>
    <col min="7700" max="7701" width="9" style="313"/>
    <col min="7702" max="7702" width="18.44140625" style="313" bestFit="1" customWidth="1"/>
    <col min="7703" max="7703" width="29.88671875" style="313" bestFit="1" customWidth="1"/>
    <col min="7704" max="7704" width="30.33203125" style="313" bestFit="1" customWidth="1"/>
    <col min="7705" max="7936" width="9" style="313"/>
    <col min="7937" max="7937" width="1.6640625" style="313" customWidth="1"/>
    <col min="7938" max="7938" width="9.6640625" style="313" customWidth="1"/>
    <col min="7939" max="7939" width="8.6640625" style="313" customWidth="1"/>
    <col min="7940" max="7940" width="5.6640625" style="313" customWidth="1"/>
    <col min="7941" max="7942" width="15.6640625" style="313" customWidth="1"/>
    <col min="7943" max="7943" width="5.6640625" style="313" customWidth="1"/>
    <col min="7944" max="7944" width="16.6640625" style="313" customWidth="1"/>
    <col min="7945" max="7945" width="5.6640625" style="313" customWidth="1"/>
    <col min="7946" max="7946" width="15.6640625" style="313" customWidth="1"/>
    <col min="7947" max="7947" width="5.6640625" style="313" customWidth="1"/>
    <col min="7948" max="7948" width="3.109375" style="313" customWidth="1"/>
    <col min="7949" max="7954" width="4.6640625" style="313" customWidth="1"/>
    <col min="7955" max="7955" width="1.6640625" style="313" customWidth="1"/>
    <col min="7956" max="7957" width="9" style="313"/>
    <col min="7958" max="7958" width="18.44140625" style="313" bestFit="1" customWidth="1"/>
    <col min="7959" max="7959" width="29.88671875" style="313" bestFit="1" customWidth="1"/>
    <col min="7960" max="7960" width="30.33203125" style="313" bestFit="1" customWidth="1"/>
    <col min="7961" max="8192" width="9" style="313"/>
    <col min="8193" max="8193" width="1.6640625" style="313" customWidth="1"/>
    <col min="8194" max="8194" width="9.6640625" style="313" customWidth="1"/>
    <col min="8195" max="8195" width="8.6640625" style="313" customWidth="1"/>
    <col min="8196" max="8196" width="5.6640625" style="313" customWidth="1"/>
    <col min="8197" max="8198" width="15.6640625" style="313" customWidth="1"/>
    <col min="8199" max="8199" width="5.6640625" style="313" customWidth="1"/>
    <col min="8200" max="8200" width="16.6640625" style="313" customWidth="1"/>
    <col min="8201" max="8201" width="5.6640625" style="313" customWidth="1"/>
    <col min="8202" max="8202" width="15.6640625" style="313" customWidth="1"/>
    <col min="8203" max="8203" width="5.6640625" style="313" customWidth="1"/>
    <col min="8204" max="8204" width="3.109375" style="313" customWidth="1"/>
    <col min="8205" max="8210" width="4.6640625" style="313" customWidth="1"/>
    <col min="8211" max="8211" width="1.6640625" style="313" customWidth="1"/>
    <col min="8212" max="8213" width="9" style="313"/>
    <col min="8214" max="8214" width="18.44140625" style="313" bestFit="1" customWidth="1"/>
    <col min="8215" max="8215" width="29.88671875" style="313" bestFit="1" customWidth="1"/>
    <col min="8216" max="8216" width="30.33203125" style="313" bestFit="1" customWidth="1"/>
    <col min="8217" max="8448" width="9" style="313"/>
    <col min="8449" max="8449" width="1.6640625" style="313" customWidth="1"/>
    <col min="8450" max="8450" width="9.6640625" style="313" customWidth="1"/>
    <col min="8451" max="8451" width="8.6640625" style="313" customWidth="1"/>
    <col min="8452" max="8452" width="5.6640625" style="313" customWidth="1"/>
    <col min="8453" max="8454" width="15.6640625" style="313" customWidth="1"/>
    <col min="8455" max="8455" width="5.6640625" style="313" customWidth="1"/>
    <col min="8456" max="8456" width="16.6640625" style="313" customWidth="1"/>
    <col min="8457" max="8457" width="5.6640625" style="313" customWidth="1"/>
    <col min="8458" max="8458" width="15.6640625" style="313" customWidth="1"/>
    <col min="8459" max="8459" width="5.6640625" style="313" customWidth="1"/>
    <col min="8460" max="8460" width="3.109375" style="313" customWidth="1"/>
    <col min="8461" max="8466" width="4.6640625" style="313" customWidth="1"/>
    <col min="8467" max="8467" width="1.6640625" style="313" customWidth="1"/>
    <col min="8468" max="8469" width="9" style="313"/>
    <col min="8470" max="8470" width="18.44140625" style="313" bestFit="1" customWidth="1"/>
    <col min="8471" max="8471" width="29.88671875" style="313" bestFit="1" customWidth="1"/>
    <col min="8472" max="8472" width="30.33203125" style="313" bestFit="1" customWidth="1"/>
    <col min="8473" max="8704" width="9" style="313"/>
    <col min="8705" max="8705" width="1.6640625" style="313" customWidth="1"/>
    <col min="8706" max="8706" width="9.6640625" style="313" customWidth="1"/>
    <col min="8707" max="8707" width="8.6640625" style="313" customWidth="1"/>
    <col min="8708" max="8708" width="5.6640625" style="313" customWidth="1"/>
    <col min="8709" max="8710" width="15.6640625" style="313" customWidth="1"/>
    <col min="8711" max="8711" width="5.6640625" style="313" customWidth="1"/>
    <col min="8712" max="8712" width="16.6640625" style="313" customWidth="1"/>
    <col min="8713" max="8713" width="5.6640625" style="313" customWidth="1"/>
    <col min="8714" max="8714" width="15.6640625" style="313" customWidth="1"/>
    <col min="8715" max="8715" width="5.6640625" style="313" customWidth="1"/>
    <col min="8716" max="8716" width="3.109375" style="313" customWidth="1"/>
    <col min="8717" max="8722" width="4.6640625" style="313" customWidth="1"/>
    <col min="8723" max="8723" width="1.6640625" style="313" customWidth="1"/>
    <col min="8724" max="8725" width="9" style="313"/>
    <col min="8726" max="8726" width="18.44140625" style="313" bestFit="1" customWidth="1"/>
    <col min="8727" max="8727" width="29.88671875" style="313" bestFit="1" customWidth="1"/>
    <col min="8728" max="8728" width="30.33203125" style="313" bestFit="1" customWidth="1"/>
    <col min="8729" max="8960" width="9" style="313"/>
    <col min="8961" max="8961" width="1.6640625" style="313" customWidth="1"/>
    <col min="8962" max="8962" width="9.6640625" style="313" customWidth="1"/>
    <col min="8963" max="8963" width="8.6640625" style="313" customWidth="1"/>
    <col min="8964" max="8964" width="5.6640625" style="313" customWidth="1"/>
    <col min="8965" max="8966" width="15.6640625" style="313" customWidth="1"/>
    <col min="8967" max="8967" width="5.6640625" style="313" customWidth="1"/>
    <col min="8968" max="8968" width="16.6640625" style="313" customWidth="1"/>
    <col min="8969" max="8969" width="5.6640625" style="313" customWidth="1"/>
    <col min="8970" max="8970" width="15.6640625" style="313" customWidth="1"/>
    <col min="8971" max="8971" width="5.6640625" style="313" customWidth="1"/>
    <col min="8972" max="8972" width="3.109375" style="313" customWidth="1"/>
    <col min="8973" max="8978" width="4.6640625" style="313" customWidth="1"/>
    <col min="8979" max="8979" width="1.6640625" style="313" customWidth="1"/>
    <col min="8980" max="8981" width="9" style="313"/>
    <col min="8982" max="8982" width="18.44140625" style="313" bestFit="1" customWidth="1"/>
    <col min="8983" max="8983" width="29.88671875" style="313" bestFit="1" customWidth="1"/>
    <col min="8984" max="8984" width="30.33203125" style="313" bestFit="1" customWidth="1"/>
    <col min="8985" max="9216" width="9" style="313"/>
    <col min="9217" max="9217" width="1.6640625" style="313" customWidth="1"/>
    <col min="9218" max="9218" width="9.6640625" style="313" customWidth="1"/>
    <col min="9219" max="9219" width="8.6640625" style="313" customWidth="1"/>
    <col min="9220" max="9220" width="5.6640625" style="313" customWidth="1"/>
    <col min="9221" max="9222" width="15.6640625" style="313" customWidth="1"/>
    <col min="9223" max="9223" width="5.6640625" style="313" customWidth="1"/>
    <col min="9224" max="9224" width="16.6640625" style="313" customWidth="1"/>
    <col min="9225" max="9225" width="5.6640625" style="313" customWidth="1"/>
    <col min="9226" max="9226" width="15.6640625" style="313" customWidth="1"/>
    <col min="9227" max="9227" width="5.6640625" style="313" customWidth="1"/>
    <col min="9228" max="9228" width="3.109375" style="313" customWidth="1"/>
    <col min="9229" max="9234" width="4.6640625" style="313" customWidth="1"/>
    <col min="9235" max="9235" width="1.6640625" style="313" customWidth="1"/>
    <col min="9236" max="9237" width="9" style="313"/>
    <col min="9238" max="9238" width="18.44140625" style="313" bestFit="1" customWidth="1"/>
    <col min="9239" max="9239" width="29.88671875" style="313" bestFit="1" customWidth="1"/>
    <col min="9240" max="9240" width="30.33203125" style="313" bestFit="1" customWidth="1"/>
    <col min="9241" max="9472" width="9" style="313"/>
    <col min="9473" max="9473" width="1.6640625" style="313" customWidth="1"/>
    <col min="9474" max="9474" width="9.6640625" style="313" customWidth="1"/>
    <col min="9475" max="9475" width="8.6640625" style="313" customWidth="1"/>
    <col min="9476" max="9476" width="5.6640625" style="313" customWidth="1"/>
    <col min="9477" max="9478" width="15.6640625" style="313" customWidth="1"/>
    <col min="9479" max="9479" width="5.6640625" style="313" customWidth="1"/>
    <col min="9480" max="9480" width="16.6640625" style="313" customWidth="1"/>
    <col min="9481" max="9481" width="5.6640625" style="313" customWidth="1"/>
    <col min="9482" max="9482" width="15.6640625" style="313" customWidth="1"/>
    <col min="9483" max="9483" width="5.6640625" style="313" customWidth="1"/>
    <col min="9484" max="9484" width="3.109375" style="313" customWidth="1"/>
    <col min="9485" max="9490" width="4.6640625" style="313" customWidth="1"/>
    <col min="9491" max="9491" width="1.6640625" style="313" customWidth="1"/>
    <col min="9492" max="9493" width="9" style="313"/>
    <col min="9494" max="9494" width="18.44140625" style="313" bestFit="1" customWidth="1"/>
    <col min="9495" max="9495" width="29.88671875" style="313" bestFit="1" customWidth="1"/>
    <col min="9496" max="9496" width="30.33203125" style="313" bestFit="1" customWidth="1"/>
    <col min="9497" max="9728" width="9" style="313"/>
    <col min="9729" max="9729" width="1.6640625" style="313" customWidth="1"/>
    <col min="9730" max="9730" width="9.6640625" style="313" customWidth="1"/>
    <col min="9731" max="9731" width="8.6640625" style="313" customWidth="1"/>
    <col min="9732" max="9732" width="5.6640625" style="313" customWidth="1"/>
    <col min="9733" max="9734" width="15.6640625" style="313" customWidth="1"/>
    <col min="9735" max="9735" width="5.6640625" style="313" customWidth="1"/>
    <col min="9736" max="9736" width="16.6640625" style="313" customWidth="1"/>
    <col min="9737" max="9737" width="5.6640625" style="313" customWidth="1"/>
    <col min="9738" max="9738" width="15.6640625" style="313" customWidth="1"/>
    <col min="9739" max="9739" width="5.6640625" style="313" customWidth="1"/>
    <col min="9740" max="9740" width="3.109375" style="313" customWidth="1"/>
    <col min="9741" max="9746" width="4.6640625" style="313" customWidth="1"/>
    <col min="9747" max="9747" width="1.6640625" style="313" customWidth="1"/>
    <col min="9748" max="9749" width="9" style="313"/>
    <col min="9750" max="9750" width="18.44140625" style="313" bestFit="1" customWidth="1"/>
    <col min="9751" max="9751" width="29.88671875" style="313" bestFit="1" customWidth="1"/>
    <col min="9752" max="9752" width="30.33203125" style="313" bestFit="1" customWidth="1"/>
    <col min="9753" max="9984" width="9" style="313"/>
    <col min="9985" max="9985" width="1.6640625" style="313" customWidth="1"/>
    <col min="9986" max="9986" width="9.6640625" style="313" customWidth="1"/>
    <col min="9987" max="9987" width="8.6640625" style="313" customWidth="1"/>
    <col min="9988" max="9988" width="5.6640625" style="313" customWidth="1"/>
    <col min="9989" max="9990" width="15.6640625" style="313" customWidth="1"/>
    <col min="9991" max="9991" width="5.6640625" style="313" customWidth="1"/>
    <col min="9992" max="9992" width="16.6640625" style="313" customWidth="1"/>
    <col min="9993" max="9993" width="5.6640625" style="313" customWidth="1"/>
    <col min="9994" max="9994" width="15.6640625" style="313" customWidth="1"/>
    <col min="9995" max="9995" width="5.6640625" style="313" customWidth="1"/>
    <col min="9996" max="9996" width="3.109375" style="313" customWidth="1"/>
    <col min="9997" max="10002" width="4.6640625" style="313" customWidth="1"/>
    <col min="10003" max="10003" width="1.6640625" style="313" customWidth="1"/>
    <col min="10004" max="10005" width="9" style="313"/>
    <col min="10006" max="10006" width="18.44140625" style="313" bestFit="1" customWidth="1"/>
    <col min="10007" max="10007" width="29.88671875" style="313" bestFit="1" customWidth="1"/>
    <col min="10008" max="10008" width="30.33203125" style="313" bestFit="1" customWidth="1"/>
    <col min="10009" max="10240" width="9" style="313"/>
    <col min="10241" max="10241" width="1.6640625" style="313" customWidth="1"/>
    <col min="10242" max="10242" width="9.6640625" style="313" customWidth="1"/>
    <col min="10243" max="10243" width="8.6640625" style="313" customWidth="1"/>
    <col min="10244" max="10244" width="5.6640625" style="313" customWidth="1"/>
    <col min="10245" max="10246" width="15.6640625" style="313" customWidth="1"/>
    <col min="10247" max="10247" width="5.6640625" style="313" customWidth="1"/>
    <col min="10248" max="10248" width="16.6640625" style="313" customWidth="1"/>
    <col min="10249" max="10249" width="5.6640625" style="313" customWidth="1"/>
    <col min="10250" max="10250" width="15.6640625" style="313" customWidth="1"/>
    <col min="10251" max="10251" width="5.6640625" style="313" customWidth="1"/>
    <col min="10252" max="10252" width="3.109375" style="313" customWidth="1"/>
    <col min="10253" max="10258" width="4.6640625" style="313" customWidth="1"/>
    <col min="10259" max="10259" width="1.6640625" style="313" customWidth="1"/>
    <col min="10260" max="10261" width="9" style="313"/>
    <col min="10262" max="10262" width="18.44140625" style="313" bestFit="1" customWidth="1"/>
    <col min="10263" max="10263" width="29.88671875" style="313" bestFit="1" customWidth="1"/>
    <col min="10264" max="10264" width="30.33203125" style="313" bestFit="1" customWidth="1"/>
    <col min="10265" max="10496" width="9" style="313"/>
    <col min="10497" max="10497" width="1.6640625" style="313" customWidth="1"/>
    <col min="10498" max="10498" width="9.6640625" style="313" customWidth="1"/>
    <col min="10499" max="10499" width="8.6640625" style="313" customWidth="1"/>
    <col min="10500" max="10500" width="5.6640625" style="313" customWidth="1"/>
    <col min="10501" max="10502" width="15.6640625" style="313" customWidth="1"/>
    <col min="10503" max="10503" width="5.6640625" style="313" customWidth="1"/>
    <col min="10504" max="10504" width="16.6640625" style="313" customWidth="1"/>
    <col min="10505" max="10505" width="5.6640625" style="313" customWidth="1"/>
    <col min="10506" max="10506" width="15.6640625" style="313" customWidth="1"/>
    <col min="10507" max="10507" width="5.6640625" style="313" customWidth="1"/>
    <col min="10508" max="10508" width="3.109375" style="313" customWidth="1"/>
    <col min="10509" max="10514" width="4.6640625" style="313" customWidth="1"/>
    <col min="10515" max="10515" width="1.6640625" style="313" customWidth="1"/>
    <col min="10516" max="10517" width="9" style="313"/>
    <col min="10518" max="10518" width="18.44140625" style="313" bestFit="1" customWidth="1"/>
    <col min="10519" max="10519" width="29.88671875" style="313" bestFit="1" customWidth="1"/>
    <col min="10520" max="10520" width="30.33203125" style="313" bestFit="1" customWidth="1"/>
    <col min="10521" max="10752" width="9" style="313"/>
    <col min="10753" max="10753" width="1.6640625" style="313" customWidth="1"/>
    <col min="10754" max="10754" width="9.6640625" style="313" customWidth="1"/>
    <col min="10755" max="10755" width="8.6640625" style="313" customWidth="1"/>
    <col min="10756" max="10756" width="5.6640625" style="313" customWidth="1"/>
    <col min="10757" max="10758" width="15.6640625" style="313" customWidth="1"/>
    <col min="10759" max="10759" width="5.6640625" style="313" customWidth="1"/>
    <col min="10760" max="10760" width="16.6640625" style="313" customWidth="1"/>
    <col min="10761" max="10761" width="5.6640625" style="313" customWidth="1"/>
    <col min="10762" max="10762" width="15.6640625" style="313" customWidth="1"/>
    <col min="10763" max="10763" width="5.6640625" style="313" customWidth="1"/>
    <col min="10764" max="10764" width="3.109375" style="313" customWidth="1"/>
    <col min="10765" max="10770" width="4.6640625" style="313" customWidth="1"/>
    <col min="10771" max="10771" width="1.6640625" style="313" customWidth="1"/>
    <col min="10772" max="10773" width="9" style="313"/>
    <col min="10774" max="10774" width="18.44140625" style="313" bestFit="1" customWidth="1"/>
    <col min="10775" max="10775" width="29.88671875" style="313" bestFit="1" customWidth="1"/>
    <col min="10776" max="10776" width="30.33203125" style="313" bestFit="1" customWidth="1"/>
    <col min="10777" max="11008" width="9" style="313"/>
    <col min="11009" max="11009" width="1.6640625" style="313" customWidth="1"/>
    <col min="11010" max="11010" width="9.6640625" style="313" customWidth="1"/>
    <col min="11011" max="11011" width="8.6640625" style="313" customWidth="1"/>
    <col min="11012" max="11012" width="5.6640625" style="313" customWidth="1"/>
    <col min="11013" max="11014" width="15.6640625" style="313" customWidth="1"/>
    <col min="11015" max="11015" width="5.6640625" style="313" customWidth="1"/>
    <col min="11016" max="11016" width="16.6640625" style="313" customWidth="1"/>
    <col min="11017" max="11017" width="5.6640625" style="313" customWidth="1"/>
    <col min="11018" max="11018" width="15.6640625" style="313" customWidth="1"/>
    <col min="11019" max="11019" width="5.6640625" style="313" customWidth="1"/>
    <col min="11020" max="11020" width="3.109375" style="313" customWidth="1"/>
    <col min="11021" max="11026" width="4.6640625" style="313" customWidth="1"/>
    <col min="11027" max="11027" width="1.6640625" style="313" customWidth="1"/>
    <col min="11028" max="11029" width="9" style="313"/>
    <col min="11030" max="11030" width="18.44140625" style="313" bestFit="1" customWidth="1"/>
    <col min="11031" max="11031" width="29.88671875" style="313" bestFit="1" customWidth="1"/>
    <col min="11032" max="11032" width="30.33203125" style="313" bestFit="1" customWidth="1"/>
    <col min="11033" max="11264" width="9" style="313"/>
    <col min="11265" max="11265" width="1.6640625" style="313" customWidth="1"/>
    <col min="11266" max="11266" width="9.6640625" style="313" customWidth="1"/>
    <col min="11267" max="11267" width="8.6640625" style="313" customWidth="1"/>
    <col min="11268" max="11268" width="5.6640625" style="313" customWidth="1"/>
    <col min="11269" max="11270" width="15.6640625" style="313" customWidth="1"/>
    <col min="11271" max="11271" width="5.6640625" style="313" customWidth="1"/>
    <col min="11272" max="11272" width="16.6640625" style="313" customWidth="1"/>
    <col min="11273" max="11273" width="5.6640625" style="313" customWidth="1"/>
    <col min="11274" max="11274" width="15.6640625" style="313" customWidth="1"/>
    <col min="11275" max="11275" width="5.6640625" style="313" customWidth="1"/>
    <col min="11276" max="11276" width="3.109375" style="313" customWidth="1"/>
    <col min="11277" max="11282" width="4.6640625" style="313" customWidth="1"/>
    <col min="11283" max="11283" width="1.6640625" style="313" customWidth="1"/>
    <col min="11284" max="11285" width="9" style="313"/>
    <col min="11286" max="11286" width="18.44140625" style="313" bestFit="1" customWidth="1"/>
    <col min="11287" max="11287" width="29.88671875" style="313" bestFit="1" customWidth="1"/>
    <col min="11288" max="11288" width="30.33203125" style="313" bestFit="1" customWidth="1"/>
    <col min="11289" max="11520" width="9" style="313"/>
    <col min="11521" max="11521" width="1.6640625" style="313" customWidth="1"/>
    <col min="11522" max="11522" width="9.6640625" style="313" customWidth="1"/>
    <col min="11523" max="11523" width="8.6640625" style="313" customWidth="1"/>
    <col min="11524" max="11524" width="5.6640625" style="313" customWidth="1"/>
    <col min="11525" max="11526" width="15.6640625" style="313" customWidth="1"/>
    <col min="11527" max="11527" width="5.6640625" style="313" customWidth="1"/>
    <col min="11528" max="11528" width="16.6640625" style="313" customWidth="1"/>
    <col min="11529" max="11529" width="5.6640625" style="313" customWidth="1"/>
    <col min="11530" max="11530" width="15.6640625" style="313" customWidth="1"/>
    <col min="11531" max="11531" width="5.6640625" style="313" customWidth="1"/>
    <col min="11532" max="11532" width="3.109375" style="313" customWidth="1"/>
    <col min="11533" max="11538" width="4.6640625" style="313" customWidth="1"/>
    <col min="11539" max="11539" width="1.6640625" style="313" customWidth="1"/>
    <col min="11540" max="11541" width="9" style="313"/>
    <col min="11542" max="11542" width="18.44140625" style="313" bestFit="1" customWidth="1"/>
    <col min="11543" max="11543" width="29.88671875" style="313" bestFit="1" customWidth="1"/>
    <col min="11544" max="11544" width="30.33203125" style="313" bestFit="1" customWidth="1"/>
    <col min="11545" max="11776" width="9" style="313"/>
    <col min="11777" max="11777" width="1.6640625" style="313" customWidth="1"/>
    <col min="11778" max="11778" width="9.6640625" style="313" customWidth="1"/>
    <col min="11779" max="11779" width="8.6640625" style="313" customWidth="1"/>
    <col min="11780" max="11780" width="5.6640625" style="313" customWidth="1"/>
    <col min="11781" max="11782" width="15.6640625" style="313" customWidth="1"/>
    <col min="11783" max="11783" width="5.6640625" style="313" customWidth="1"/>
    <col min="11784" max="11784" width="16.6640625" style="313" customWidth="1"/>
    <col min="11785" max="11785" width="5.6640625" style="313" customWidth="1"/>
    <col min="11786" max="11786" width="15.6640625" style="313" customWidth="1"/>
    <col min="11787" max="11787" width="5.6640625" style="313" customWidth="1"/>
    <col min="11788" max="11788" width="3.109375" style="313" customWidth="1"/>
    <col min="11789" max="11794" width="4.6640625" style="313" customWidth="1"/>
    <col min="11795" max="11795" width="1.6640625" style="313" customWidth="1"/>
    <col min="11796" max="11797" width="9" style="313"/>
    <col min="11798" max="11798" width="18.44140625" style="313" bestFit="1" customWidth="1"/>
    <col min="11799" max="11799" width="29.88671875" style="313" bestFit="1" customWidth="1"/>
    <col min="11800" max="11800" width="30.33203125" style="313" bestFit="1" customWidth="1"/>
    <col min="11801" max="12032" width="9" style="313"/>
    <col min="12033" max="12033" width="1.6640625" style="313" customWidth="1"/>
    <col min="12034" max="12034" width="9.6640625" style="313" customWidth="1"/>
    <col min="12035" max="12035" width="8.6640625" style="313" customWidth="1"/>
    <col min="12036" max="12036" width="5.6640625" style="313" customWidth="1"/>
    <col min="12037" max="12038" width="15.6640625" style="313" customWidth="1"/>
    <col min="12039" max="12039" width="5.6640625" style="313" customWidth="1"/>
    <col min="12040" max="12040" width="16.6640625" style="313" customWidth="1"/>
    <col min="12041" max="12041" width="5.6640625" style="313" customWidth="1"/>
    <col min="12042" max="12042" width="15.6640625" style="313" customWidth="1"/>
    <col min="12043" max="12043" width="5.6640625" style="313" customWidth="1"/>
    <col min="12044" max="12044" width="3.109375" style="313" customWidth="1"/>
    <col min="12045" max="12050" width="4.6640625" style="313" customWidth="1"/>
    <col min="12051" max="12051" width="1.6640625" style="313" customWidth="1"/>
    <col min="12052" max="12053" width="9" style="313"/>
    <col min="12054" max="12054" width="18.44140625" style="313" bestFit="1" customWidth="1"/>
    <col min="12055" max="12055" width="29.88671875" style="313" bestFit="1" customWidth="1"/>
    <col min="12056" max="12056" width="30.33203125" style="313" bestFit="1" customWidth="1"/>
    <col min="12057" max="12288" width="9" style="313"/>
    <col min="12289" max="12289" width="1.6640625" style="313" customWidth="1"/>
    <col min="12290" max="12290" width="9.6640625" style="313" customWidth="1"/>
    <col min="12291" max="12291" width="8.6640625" style="313" customWidth="1"/>
    <col min="12292" max="12292" width="5.6640625" style="313" customWidth="1"/>
    <col min="12293" max="12294" width="15.6640625" style="313" customWidth="1"/>
    <col min="12295" max="12295" width="5.6640625" style="313" customWidth="1"/>
    <col min="12296" max="12296" width="16.6640625" style="313" customWidth="1"/>
    <col min="12297" max="12297" width="5.6640625" style="313" customWidth="1"/>
    <col min="12298" max="12298" width="15.6640625" style="313" customWidth="1"/>
    <col min="12299" max="12299" width="5.6640625" style="313" customWidth="1"/>
    <col min="12300" max="12300" width="3.109375" style="313" customWidth="1"/>
    <col min="12301" max="12306" width="4.6640625" style="313" customWidth="1"/>
    <col min="12307" max="12307" width="1.6640625" style="313" customWidth="1"/>
    <col min="12308" max="12309" width="9" style="313"/>
    <col min="12310" max="12310" width="18.44140625" style="313" bestFit="1" customWidth="1"/>
    <col min="12311" max="12311" width="29.88671875" style="313" bestFit="1" customWidth="1"/>
    <col min="12312" max="12312" width="30.33203125" style="313" bestFit="1" customWidth="1"/>
    <col min="12313" max="12544" width="9" style="313"/>
    <col min="12545" max="12545" width="1.6640625" style="313" customWidth="1"/>
    <col min="12546" max="12546" width="9.6640625" style="313" customWidth="1"/>
    <col min="12547" max="12547" width="8.6640625" style="313" customWidth="1"/>
    <col min="12548" max="12548" width="5.6640625" style="313" customWidth="1"/>
    <col min="12549" max="12550" width="15.6640625" style="313" customWidth="1"/>
    <col min="12551" max="12551" width="5.6640625" style="313" customWidth="1"/>
    <col min="12552" max="12552" width="16.6640625" style="313" customWidth="1"/>
    <col min="12553" max="12553" width="5.6640625" style="313" customWidth="1"/>
    <col min="12554" max="12554" width="15.6640625" style="313" customWidth="1"/>
    <col min="12555" max="12555" width="5.6640625" style="313" customWidth="1"/>
    <col min="12556" max="12556" width="3.109375" style="313" customWidth="1"/>
    <col min="12557" max="12562" width="4.6640625" style="313" customWidth="1"/>
    <col min="12563" max="12563" width="1.6640625" style="313" customWidth="1"/>
    <col min="12564" max="12565" width="9" style="313"/>
    <col min="12566" max="12566" width="18.44140625" style="313" bestFit="1" customWidth="1"/>
    <col min="12567" max="12567" width="29.88671875" style="313" bestFit="1" customWidth="1"/>
    <col min="12568" max="12568" width="30.33203125" style="313" bestFit="1" customWidth="1"/>
    <col min="12569" max="12800" width="9" style="313"/>
    <col min="12801" max="12801" width="1.6640625" style="313" customWidth="1"/>
    <col min="12802" max="12802" width="9.6640625" style="313" customWidth="1"/>
    <col min="12803" max="12803" width="8.6640625" style="313" customWidth="1"/>
    <col min="12804" max="12804" width="5.6640625" style="313" customWidth="1"/>
    <col min="12805" max="12806" width="15.6640625" style="313" customWidth="1"/>
    <col min="12807" max="12807" width="5.6640625" style="313" customWidth="1"/>
    <col min="12808" max="12808" width="16.6640625" style="313" customWidth="1"/>
    <col min="12809" max="12809" width="5.6640625" style="313" customWidth="1"/>
    <col min="12810" max="12810" width="15.6640625" style="313" customWidth="1"/>
    <col min="12811" max="12811" width="5.6640625" style="313" customWidth="1"/>
    <col min="12812" max="12812" width="3.109375" style="313" customWidth="1"/>
    <col min="12813" max="12818" width="4.6640625" style="313" customWidth="1"/>
    <col min="12819" max="12819" width="1.6640625" style="313" customWidth="1"/>
    <col min="12820" max="12821" width="9" style="313"/>
    <col min="12822" max="12822" width="18.44140625" style="313" bestFit="1" customWidth="1"/>
    <col min="12823" max="12823" width="29.88671875" style="313" bestFit="1" customWidth="1"/>
    <col min="12824" max="12824" width="30.33203125" style="313" bestFit="1" customWidth="1"/>
    <col min="12825" max="13056" width="9" style="313"/>
    <col min="13057" max="13057" width="1.6640625" style="313" customWidth="1"/>
    <col min="13058" max="13058" width="9.6640625" style="313" customWidth="1"/>
    <col min="13059" max="13059" width="8.6640625" style="313" customWidth="1"/>
    <col min="13060" max="13060" width="5.6640625" style="313" customWidth="1"/>
    <col min="13061" max="13062" width="15.6640625" style="313" customWidth="1"/>
    <col min="13063" max="13063" width="5.6640625" style="313" customWidth="1"/>
    <col min="13064" max="13064" width="16.6640625" style="313" customWidth="1"/>
    <col min="13065" max="13065" width="5.6640625" style="313" customWidth="1"/>
    <col min="13066" max="13066" width="15.6640625" style="313" customWidth="1"/>
    <col min="13067" max="13067" width="5.6640625" style="313" customWidth="1"/>
    <col min="13068" max="13068" width="3.109375" style="313" customWidth="1"/>
    <col min="13069" max="13074" width="4.6640625" style="313" customWidth="1"/>
    <col min="13075" max="13075" width="1.6640625" style="313" customWidth="1"/>
    <col min="13076" max="13077" width="9" style="313"/>
    <col min="13078" max="13078" width="18.44140625" style="313" bestFit="1" customWidth="1"/>
    <col min="13079" max="13079" width="29.88671875" style="313" bestFit="1" customWidth="1"/>
    <col min="13080" max="13080" width="30.33203125" style="313" bestFit="1" customWidth="1"/>
    <col min="13081" max="13312" width="9" style="313"/>
    <col min="13313" max="13313" width="1.6640625" style="313" customWidth="1"/>
    <col min="13314" max="13314" width="9.6640625" style="313" customWidth="1"/>
    <col min="13315" max="13315" width="8.6640625" style="313" customWidth="1"/>
    <col min="13316" max="13316" width="5.6640625" style="313" customWidth="1"/>
    <col min="13317" max="13318" width="15.6640625" style="313" customWidth="1"/>
    <col min="13319" max="13319" width="5.6640625" style="313" customWidth="1"/>
    <col min="13320" max="13320" width="16.6640625" style="313" customWidth="1"/>
    <col min="13321" max="13321" width="5.6640625" style="313" customWidth="1"/>
    <col min="13322" max="13322" width="15.6640625" style="313" customWidth="1"/>
    <col min="13323" max="13323" width="5.6640625" style="313" customWidth="1"/>
    <col min="13324" max="13324" width="3.109375" style="313" customWidth="1"/>
    <col min="13325" max="13330" width="4.6640625" style="313" customWidth="1"/>
    <col min="13331" max="13331" width="1.6640625" style="313" customWidth="1"/>
    <col min="13332" max="13333" width="9" style="313"/>
    <col min="13334" max="13334" width="18.44140625" style="313" bestFit="1" customWidth="1"/>
    <col min="13335" max="13335" width="29.88671875" style="313" bestFit="1" customWidth="1"/>
    <col min="13336" max="13336" width="30.33203125" style="313" bestFit="1" customWidth="1"/>
    <col min="13337" max="13568" width="9" style="313"/>
    <col min="13569" max="13569" width="1.6640625" style="313" customWidth="1"/>
    <col min="13570" max="13570" width="9.6640625" style="313" customWidth="1"/>
    <col min="13571" max="13571" width="8.6640625" style="313" customWidth="1"/>
    <col min="13572" max="13572" width="5.6640625" style="313" customWidth="1"/>
    <col min="13573" max="13574" width="15.6640625" style="313" customWidth="1"/>
    <col min="13575" max="13575" width="5.6640625" style="313" customWidth="1"/>
    <col min="13576" max="13576" width="16.6640625" style="313" customWidth="1"/>
    <col min="13577" max="13577" width="5.6640625" style="313" customWidth="1"/>
    <col min="13578" max="13578" width="15.6640625" style="313" customWidth="1"/>
    <col min="13579" max="13579" width="5.6640625" style="313" customWidth="1"/>
    <col min="13580" max="13580" width="3.109375" style="313" customWidth="1"/>
    <col min="13581" max="13586" width="4.6640625" style="313" customWidth="1"/>
    <col min="13587" max="13587" width="1.6640625" style="313" customWidth="1"/>
    <col min="13588" max="13589" width="9" style="313"/>
    <col min="13590" max="13590" width="18.44140625" style="313" bestFit="1" customWidth="1"/>
    <col min="13591" max="13591" width="29.88671875" style="313" bestFit="1" customWidth="1"/>
    <col min="13592" max="13592" width="30.33203125" style="313" bestFit="1" customWidth="1"/>
    <col min="13593" max="13824" width="9" style="313"/>
    <col min="13825" max="13825" width="1.6640625" style="313" customWidth="1"/>
    <col min="13826" max="13826" width="9.6640625" style="313" customWidth="1"/>
    <col min="13827" max="13827" width="8.6640625" style="313" customWidth="1"/>
    <col min="13828" max="13828" width="5.6640625" style="313" customWidth="1"/>
    <col min="13829" max="13830" width="15.6640625" style="313" customWidth="1"/>
    <col min="13831" max="13831" width="5.6640625" style="313" customWidth="1"/>
    <col min="13832" max="13832" width="16.6640625" style="313" customWidth="1"/>
    <col min="13833" max="13833" width="5.6640625" style="313" customWidth="1"/>
    <col min="13834" max="13834" width="15.6640625" style="313" customWidth="1"/>
    <col min="13835" max="13835" width="5.6640625" style="313" customWidth="1"/>
    <col min="13836" max="13836" width="3.109375" style="313" customWidth="1"/>
    <col min="13837" max="13842" width="4.6640625" style="313" customWidth="1"/>
    <col min="13843" max="13843" width="1.6640625" style="313" customWidth="1"/>
    <col min="13844" max="13845" width="9" style="313"/>
    <col min="13846" max="13846" width="18.44140625" style="313" bestFit="1" customWidth="1"/>
    <col min="13847" max="13847" width="29.88671875" style="313" bestFit="1" customWidth="1"/>
    <col min="13848" max="13848" width="30.33203125" style="313" bestFit="1" customWidth="1"/>
    <col min="13849" max="14080" width="9" style="313"/>
    <col min="14081" max="14081" width="1.6640625" style="313" customWidth="1"/>
    <col min="14082" max="14082" width="9.6640625" style="313" customWidth="1"/>
    <col min="14083" max="14083" width="8.6640625" style="313" customWidth="1"/>
    <col min="14084" max="14084" width="5.6640625" style="313" customWidth="1"/>
    <col min="14085" max="14086" width="15.6640625" style="313" customWidth="1"/>
    <col min="14087" max="14087" width="5.6640625" style="313" customWidth="1"/>
    <col min="14088" max="14088" width="16.6640625" style="313" customWidth="1"/>
    <col min="14089" max="14089" width="5.6640625" style="313" customWidth="1"/>
    <col min="14090" max="14090" width="15.6640625" style="313" customWidth="1"/>
    <col min="14091" max="14091" width="5.6640625" style="313" customWidth="1"/>
    <col min="14092" max="14092" width="3.109375" style="313" customWidth="1"/>
    <col min="14093" max="14098" width="4.6640625" style="313" customWidth="1"/>
    <col min="14099" max="14099" width="1.6640625" style="313" customWidth="1"/>
    <col min="14100" max="14101" width="9" style="313"/>
    <col min="14102" max="14102" width="18.44140625" style="313" bestFit="1" customWidth="1"/>
    <col min="14103" max="14103" width="29.88671875" style="313" bestFit="1" customWidth="1"/>
    <col min="14104" max="14104" width="30.33203125" style="313" bestFit="1" customWidth="1"/>
    <col min="14105" max="14336" width="9" style="313"/>
    <col min="14337" max="14337" width="1.6640625" style="313" customWidth="1"/>
    <col min="14338" max="14338" width="9.6640625" style="313" customWidth="1"/>
    <col min="14339" max="14339" width="8.6640625" style="313" customWidth="1"/>
    <col min="14340" max="14340" width="5.6640625" style="313" customWidth="1"/>
    <col min="14341" max="14342" width="15.6640625" style="313" customWidth="1"/>
    <col min="14343" max="14343" width="5.6640625" style="313" customWidth="1"/>
    <col min="14344" max="14344" width="16.6640625" style="313" customWidth="1"/>
    <col min="14345" max="14345" width="5.6640625" style="313" customWidth="1"/>
    <col min="14346" max="14346" width="15.6640625" style="313" customWidth="1"/>
    <col min="14347" max="14347" width="5.6640625" style="313" customWidth="1"/>
    <col min="14348" max="14348" width="3.109375" style="313" customWidth="1"/>
    <col min="14349" max="14354" width="4.6640625" style="313" customWidth="1"/>
    <col min="14355" max="14355" width="1.6640625" style="313" customWidth="1"/>
    <col min="14356" max="14357" width="9" style="313"/>
    <col min="14358" max="14358" width="18.44140625" style="313" bestFit="1" customWidth="1"/>
    <col min="14359" max="14359" width="29.88671875" style="313" bestFit="1" customWidth="1"/>
    <col min="14360" max="14360" width="30.33203125" style="313" bestFit="1" customWidth="1"/>
    <col min="14361" max="14592" width="9" style="313"/>
    <col min="14593" max="14593" width="1.6640625" style="313" customWidth="1"/>
    <col min="14594" max="14594" width="9.6640625" style="313" customWidth="1"/>
    <col min="14595" max="14595" width="8.6640625" style="313" customWidth="1"/>
    <col min="14596" max="14596" width="5.6640625" style="313" customWidth="1"/>
    <col min="14597" max="14598" width="15.6640625" style="313" customWidth="1"/>
    <col min="14599" max="14599" width="5.6640625" style="313" customWidth="1"/>
    <col min="14600" max="14600" width="16.6640625" style="313" customWidth="1"/>
    <col min="14601" max="14601" width="5.6640625" style="313" customWidth="1"/>
    <col min="14602" max="14602" width="15.6640625" style="313" customWidth="1"/>
    <col min="14603" max="14603" width="5.6640625" style="313" customWidth="1"/>
    <col min="14604" max="14604" width="3.109375" style="313" customWidth="1"/>
    <col min="14605" max="14610" width="4.6640625" style="313" customWidth="1"/>
    <col min="14611" max="14611" width="1.6640625" style="313" customWidth="1"/>
    <col min="14612" max="14613" width="9" style="313"/>
    <col min="14614" max="14614" width="18.44140625" style="313" bestFit="1" customWidth="1"/>
    <col min="14615" max="14615" width="29.88671875" style="313" bestFit="1" customWidth="1"/>
    <col min="14616" max="14616" width="30.33203125" style="313" bestFit="1" customWidth="1"/>
    <col min="14617" max="14848" width="9" style="313"/>
    <col min="14849" max="14849" width="1.6640625" style="313" customWidth="1"/>
    <col min="14850" max="14850" width="9.6640625" style="313" customWidth="1"/>
    <col min="14851" max="14851" width="8.6640625" style="313" customWidth="1"/>
    <col min="14852" max="14852" width="5.6640625" style="313" customWidth="1"/>
    <col min="14853" max="14854" width="15.6640625" style="313" customWidth="1"/>
    <col min="14855" max="14855" width="5.6640625" style="313" customWidth="1"/>
    <col min="14856" max="14856" width="16.6640625" style="313" customWidth="1"/>
    <col min="14857" max="14857" width="5.6640625" style="313" customWidth="1"/>
    <col min="14858" max="14858" width="15.6640625" style="313" customWidth="1"/>
    <col min="14859" max="14859" width="5.6640625" style="313" customWidth="1"/>
    <col min="14860" max="14860" width="3.109375" style="313" customWidth="1"/>
    <col min="14861" max="14866" width="4.6640625" style="313" customWidth="1"/>
    <col min="14867" max="14867" width="1.6640625" style="313" customWidth="1"/>
    <col min="14868" max="14869" width="9" style="313"/>
    <col min="14870" max="14870" width="18.44140625" style="313" bestFit="1" customWidth="1"/>
    <col min="14871" max="14871" width="29.88671875" style="313" bestFit="1" customWidth="1"/>
    <col min="14872" max="14872" width="30.33203125" style="313" bestFit="1" customWidth="1"/>
    <col min="14873" max="15104" width="9" style="313"/>
    <col min="15105" max="15105" width="1.6640625" style="313" customWidth="1"/>
    <col min="15106" max="15106" width="9.6640625" style="313" customWidth="1"/>
    <col min="15107" max="15107" width="8.6640625" style="313" customWidth="1"/>
    <col min="15108" max="15108" width="5.6640625" style="313" customWidth="1"/>
    <col min="15109" max="15110" width="15.6640625" style="313" customWidth="1"/>
    <col min="15111" max="15111" width="5.6640625" style="313" customWidth="1"/>
    <col min="15112" max="15112" width="16.6640625" style="313" customWidth="1"/>
    <col min="15113" max="15113" width="5.6640625" style="313" customWidth="1"/>
    <col min="15114" max="15114" width="15.6640625" style="313" customWidth="1"/>
    <col min="15115" max="15115" width="5.6640625" style="313" customWidth="1"/>
    <col min="15116" max="15116" width="3.109375" style="313" customWidth="1"/>
    <col min="15117" max="15122" width="4.6640625" style="313" customWidth="1"/>
    <col min="15123" max="15123" width="1.6640625" style="313" customWidth="1"/>
    <col min="15124" max="15125" width="9" style="313"/>
    <col min="15126" max="15126" width="18.44140625" style="313" bestFit="1" customWidth="1"/>
    <col min="15127" max="15127" width="29.88671875" style="313" bestFit="1" customWidth="1"/>
    <col min="15128" max="15128" width="30.33203125" style="313" bestFit="1" customWidth="1"/>
    <col min="15129" max="15360" width="9" style="313"/>
    <col min="15361" max="15361" width="1.6640625" style="313" customWidth="1"/>
    <col min="15362" max="15362" width="9.6640625" style="313" customWidth="1"/>
    <col min="15363" max="15363" width="8.6640625" style="313" customWidth="1"/>
    <col min="15364" max="15364" width="5.6640625" style="313" customWidth="1"/>
    <col min="15365" max="15366" width="15.6640625" style="313" customWidth="1"/>
    <col min="15367" max="15367" width="5.6640625" style="313" customWidth="1"/>
    <col min="15368" max="15368" width="16.6640625" style="313" customWidth="1"/>
    <col min="15369" max="15369" width="5.6640625" style="313" customWidth="1"/>
    <col min="15370" max="15370" width="15.6640625" style="313" customWidth="1"/>
    <col min="15371" max="15371" width="5.6640625" style="313" customWidth="1"/>
    <col min="15372" max="15372" width="3.109375" style="313" customWidth="1"/>
    <col min="15373" max="15378" width="4.6640625" style="313" customWidth="1"/>
    <col min="15379" max="15379" width="1.6640625" style="313" customWidth="1"/>
    <col min="15380" max="15381" width="9" style="313"/>
    <col min="15382" max="15382" width="18.44140625" style="313" bestFit="1" customWidth="1"/>
    <col min="15383" max="15383" width="29.88671875" style="313" bestFit="1" customWidth="1"/>
    <col min="15384" max="15384" width="30.33203125" style="313" bestFit="1" customWidth="1"/>
    <col min="15385" max="15616" width="9" style="313"/>
    <col min="15617" max="15617" width="1.6640625" style="313" customWidth="1"/>
    <col min="15618" max="15618" width="9.6640625" style="313" customWidth="1"/>
    <col min="15619" max="15619" width="8.6640625" style="313" customWidth="1"/>
    <col min="15620" max="15620" width="5.6640625" style="313" customWidth="1"/>
    <col min="15621" max="15622" width="15.6640625" style="313" customWidth="1"/>
    <col min="15623" max="15623" width="5.6640625" style="313" customWidth="1"/>
    <col min="15624" max="15624" width="16.6640625" style="313" customWidth="1"/>
    <col min="15625" max="15625" width="5.6640625" style="313" customWidth="1"/>
    <col min="15626" max="15626" width="15.6640625" style="313" customWidth="1"/>
    <col min="15627" max="15627" width="5.6640625" style="313" customWidth="1"/>
    <col min="15628" max="15628" width="3.109375" style="313" customWidth="1"/>
    <col min="15629" max="15634" width="4.6640625" style="313" customWidth="1"/>
    <col min="15635" max="15635" width="1.6640625" style="313" customWidth="1"/>
    <col min="15636" max="15637" width="9" style="313"/>
    <col min="15638" max="15638" width="18.44140625" style="313" bestFit="1" customWidth="1"/>
    <col min="15639" max="15639" width="29.88671875" style="313" bestFit="1" customWidth="1"/>
    <col min="15640" max="15640" width="30.33203125" style="313" bestFit="1" customWidth="1"/>
    <col min="15641" max="15872" width="9" style="313"/>
    <col min="15873" max="15873" width="1.6640625" style="313" customWidth="1"/>
    <col min="15874" max="15874" width="9.6640625" style="313" customWidth="1"/>
    <col min="15875" max="15875" width="8.6640625" style="313" customWidth="1"/>
    <col min="15876" max="15876" width="5.6640625" style="313" customWidth="1"/>
    <col min="15877" max="15878" width="15.6640625" style="313" customWidth="1"/>
    <col min="15879" max="15879" width="5.6640625" style="313" customWidth="1"/>
    <col min="15880" max="15880" width="16.6640625" style="313" customWidth="1"/>
    <col min="15881" max="15881" width="5.6640625" style="313" customWidth="1"/>
    <col min="15882" max="15882" width="15.6640625" style="313" customWidth="1"/>
    <col min="15883" max="15883" width="5.6640625" style="313" customWidth="1"/>
    <col min="15884" max="15884" width="3.109375" style="313" customWidth="1"/>
    <col min="15885" max="15890" width="4.6640625" style="313" customWidth="1"/>
    <col min="15891" max="15891" width="1.6640625" style="313" customWidth="1"/>
    <col min="15892" max="15893" width="9" style="313"/>
    <col min="15894" max="15894" width="18.44140625" style="313" bestFit="1" customWidth="1"/>
    <col min="15895" max="15895" width="29.88671875" style="313" bestFit="1" customWidth="1"/>
    <col min="15896" max="15896" width="30.33203125" style="313" bestFit="1" customWidth="1"/>
    <col min="15897" max="16128" width="9" style="313"/>
    <col min="16129" max="16129" width="1.6640625" style="313" customWidth="1"/>
    <col min="16130" max="16130" width="9.6640625" style="313" customWidth="1"/>
    <col min="16131" max="16131" width="8.6640625" style="313" customWidth="1"/>
    <col min="16132" max="16132" width="5.6640625" style="313" customWidth="1"/>
    <col min="16133" max="16134" width="15.6640625" style="313" customWidth="1"/>
    <col min="16135" max="16135" width="5.6640625" style="313" customWidth="1"/>
    <col min="16136" max="16136" width="16.6640625" style="313" customWidth="1"/>
    <col min="16137" max="16137" width="5.6640625" style="313" customWidth="1"/>
    <col min="16138" max="16138" width="15.6640625" style="313" customWidth="1"/>
    <col min="16139" max="16139" width="5.6640625" style="313" customWidth="1"/>
    <col min="16140" max="16140" width="3.109375" style="313" customWidth="1"/>
    <col min="16141" max="16146" width="4.6640625" style="313" customWidth="1"/>
    <col min="16147" max="16147" width="1.6640625" style="313" customWidth="1"/>
    <col min="16148" max="16149" width="9" style="313"/>
    <col min="16150" max="16150" width="18.44140625" style="313" bestFit="1" customWidth="1"/>
    <col min="16151" max="16151" width="29.88671875" style="313" bestFit="1" customWidth="1"/>
    <col min="16152" max="16152" width="30.33203125" style="313" bestFit="1" customWidth="1"/>
    <col min="16153" max="16384" width="9" style="313"/>
  </cols>
  <sheetData>
    <row r="1" spans="2:24">
      <c r="B1" s="573" t="s">
        <v>1056</v>
      </c>
      <c r="C1" s="574"/>
      <c r="K1" s="314" t="s">
        <v>313</v>
      </c>
      <c r="L1" s="1210"/>
      <c r="M1" s="1210"/>
      <c r="N1" s="315" t="s">
        <v>34</v>
      </c>
      <c r="O1" s="569"/>
      <c r="P1" s="315" t="s">
        <v>261</v>
      </c>
      <c r="Q1" s="569"/>
      <c r="R1" s="315" t="s">
        <v>376</v>
      </c>
    </row>
    <row r="2" spans="2:24" ht="19.2">
      <c r="B2" s="1211" t="s">
        <v>1057</v>
      </c>
      <c r="C2" s="1211"/>
      <c r="D2" s="1211"/>
      <c r="E2" s="1211"/>
      <c r="F2" s="1211"/>
      <c r="G2" s="1211"/>
      <c r="H2" s="1211"/>
      <c r="I2" s="1211"/>
      <c r="J2" s="1211"/>
      <c r="K2" s="1211"/>
      <c r="L2" s="1211"/>
      <c r="M2" s="1211"/>
      <c r="N2" s="1211"/>
      <c r="O2" s="1211"/>
      <c r="P2" s="1211"/>
      <c r="Q2" s="1211"/>
      <c r="R2" s="1211"/>
    </row>
    <row r="3" spans="2:24" ht="7.5" customHeight="1">
      <c r="B3" s="570"/>
      <c r="C3" s="570"/>
      <c r="D3" s="570"/>
      <c r="E3" s="570"/>
      <c r="F3" s="570"/>
      <c r="G3" s="570"/>
      <c r="H3" s="570"/>
      <c r="I3" s="570"/>
      <c r="J3" s="570"/>
      <c r="K3" s="570"/>
      <c r="L3" s="570"/>
      <c r="M3" s="570"/>
      <c r="N3" s="570"/>
      <c r="O3" s="570"/>
      <c r="P3" s="570"/>
      <c r="Q3" s="570"/>
      <c r="R3" s="570"/>
    </row>
    <row r="4" spans="2:24" ht="24.9" customHeight="1">
      <c r="I4" s="314" t="s">
        <v>112</v>
      </c>
      <c r="J4" s="1212"/>
      <c r="K4" s="1212"/>
      <c r="L4" s="1212"/>
      <c r="M4" s="1212"/>
      <c r="N4" s="1212"/>
      <c r="O4" s="1212"/>
      <c r="P4" s="1212"/>
      <c r="Q4" s="1212"/>
      <c r="R4" s="1212"/>
    </row>
    <row r="5" spans="2:24" ht="24.9" customHeight="1">
      <c r="I5" s="314" t="s">
        <v>55</v>
      </c>
      <c r="J5" s="1213"/>
      <c r="K5" s="1213"/>
      <c r="L5" s="1213"/>
      <c r="M5" s="1213"/>
      <c r="N5" s="1213"/>
      <c r="O5" s="1213"/>
      <c r="P5" s="1213"/>
      <c r="Q5" s="1213"/>
      <c r="R5" s="1213"/>
    </row>
    <row r="6" spans="2:24" ht="24.9" customHeight="1">
      <c r="I6" s="314" t="s">
        <v>1058</v>
      </c>
      <c r="J6" s="1213"/>
      <c r="K6" s="1213"/>
      <c r="L6" s="1213"/>
      <c r="M6" s="1213"/>
      <c r="N6" s="1213"/>
      <c r="O6" s="1213"/>
      <c r="P6" s="1213"/>
      <c r="Q6" s="1213"/>
      <c r="R6" s="1213"/>
    </row>
    <row r="7" spans="2:24" ht="9" customHeight="1">
      <c r="I7" s="314"/>
      <c r="J7" s="575"/>
      <c r="K7" s="575"/>
      <c r="L7" s="575"/>
      <c r="M7" s="575"/>
      <c r="N7" s="575"/>
      <c r="O7" s="575"/>
      <c r="P7" s="575"/>
      <c r="Q7" s="575"/>
      <c r="R7" s="575"/>
    </row>
    <row r="8" spans="2:24">
      <c r="B8" s="1214" t="s">
        <v>1059</v>
      </c>
      <c r="C8" s="1214"/>
      <c r="D8" s="1214"/>
      <c r="E8" s="316"/>
      <c r="F8" s="1215" t="s">
        <v>1060</v>
      </c>
      <c r="G8" s="1215"/>
      <c r="H8" s="1215"/>
      <c r="I8" s="1215"/>
    </row>
    <row r="9" spans="2:24" hidden="1">
      <c r="E9" s="316"/>
      <c r="F9" s="1172" t="s">
        <v>1061</v>
      </c>
      <c r="G9" s="1172"/>
      <c r="H9" s="1172"/>
      <c r="I9" s="1172"/>
    </row>
    <row r="10" spans="2:24" ht="9" customHeight="1"/>
    <row r="11" spans="2:24">
      <c r="B11" s="317" t="s">
        <v>1062</v>
      </c>
      <c r="F11" s="1216" t="s">
        <v>719</v>
      </c>
      <c r="G11" s="1216"/>
      <c r="H11" s="1216"/>
      <c r="I11" s="1216"/>
      <c r="J11" s="314" t="s">
        <v>1063</v>
      </c>
      <c r="K11" s="571"/>
    </row>
    <row r="12" spans="2:24" ht="9" customHeight="1"/>
    <row r="13" spans="2:24">
      <c r="B13" s="317" t="s">
        <v>1064</v>
      </c>
    </row>
    <row r="14" spans="2:24">
      <c r="B14" s="569" t="s">
        <v>194</v>
      </c>
      <c r="C14" s="1197" t="s">
        <v>1065</v>
      </c>
      <c r="D14" s="1197"/>
      <c r="E14" s="1197"/>
      <c r="F14" s="1197"/>
      <c r="G14" s="1197"/>
      <c r="H14" s="1197"/>
      <c r="I14" s="1197"/>
      <c r="J14" s="1197"/>
      <c r="K14" s="1197"/>
      <c r="M14" s="1198" t="s">
        <v>1066</v>
      </c>
      <c r="N14" s="1199"/>
      <c r="O14" s="1199"/>
      <c r="P14" s="1199"/>
      <c r="Q14" s="1199"/>
      <c r="R14" s="1200"/>
    </row>
    <row r="15" spans="2:24" ht="80.099999999999994" customHeight="1">
      <c r="B15" s="318"/>
      <c r="C15" s="1201" t="s">
        <v>1067</v>
      </c>
      <c r="D15" s="1201"/>
      <c r="E15" s="318"/>
      <c r="F15" s="1202" t="s">
        <v>1068</v>
      </c>
      <c r="G15" s="1202"/>
      <c r="H15" s="1203" t="s">
        <v>1069</v>
      </c>
      <c r="I15" s="1203"/>
      <c r="J15" s="1201" t="s">
        <v>1070</v>
      </c>
      <c r="K15" s="1201"/>
      <c r="M15" s="1204" t="str">
        <f>F8</f>
        <v>介護福祉士</v>
      </c>
      <c r="N15" s="1205"/>
      <c r="O15" s="1206"/>
      <c r="P15" s="1204" t="str">
        <f>F9</f>
        <v>介護職員</v>
      </c>
      <c r="Q15" s="1205"/>
      <c r="R15" s="1206"/>
    </row>
    <row r="16" spans="2:24" ht="26.1" customHeight="1">
      <c r="B16" s="576" t="s">
        <v>1071</v>
      </c>
      <c r="C16" s="1188"/>
      <c r="D16" s="1189" t="s">
        <v>372</v>
      </c>
      <c r="E16" s="319" t="str">
        <f>$F$8</f>
        <v>介護福祉士</v>
      </c>
      <c r="F16" s="320"/>
      <c r="G16" s="321" t="s">
        <v>97</v>
      </c>
      <c r="H16" s="320"/>
      <c r="I16" s="321" t="s">
        <v>372</v>
      </c>
      <c r="J16" s="320"/>
      <c r="K16" s="321" t="s">
        <v>372</v>
      </c>
      <c r="M16" s="1191" t="str">
        <f>IF(C16="","",F16+ROUNDDOWN((H16+J16)/C16,1))</f>
        <v/>
      </c>
      <c r="N16" s="1192"/>
      <c r="O16" s="1193"/>
      <c r="P16" s="1191" t="str">
        <f>IF(C16="","",F17+ROUNDDOWN((H17+J17)/C16,1))</f>
        <v/>
      </c>
      <c r="Q16" s="1192"/>
      <c r="R16" s="1193"/>
      <c r="V16" s="577"/>
      <c r="W16" s="578" t="s">
        <v>1072</v>
      </c>
      <c r="X16" s="578" t="s">
        <v>1073</v>
      </c>
    </row>
    <row r="17" spans="2:24" ht="26.1" customHeight="1">
      <c r="B17" s="568" t="s">
        <v>1074</v>
      </c>
      <c r="C17" s="1188"/>
      <c r="D17" s="1190"/>
      <c r="E17" s="322" t="str">
        <f>$F$9</f>
        <v>介護職員</v>
      </c>
      <c r="F17" s="323"/>
      <c r="G17" s="324" t="s">
        <v>97</v>
      </c>
      <c r="H17" s="323"/>
      <c r="I17" s="324" t="s">
        <v>372</v>
      </c>
      <c r="J17" s="323"/>
      <c r="K17" s="324" t="s">
        <v>372</v>
      </c>
      <c r="M17" s="1194"/>
      <c r="N17" s="1195"/>
      <c r="O17" s="1196"/>
      <c r="P17" s="1194"/>
      <c r="Q17" s="1195"/>
      <c r="R17" s="1196"/>
      <c r="V17" s="1207" t="s">
        <v>1075</v>
      </c>
      <c r="W17" s="577" t="s">
        <v>1060</v>
      </c>
      <c r="X17" s="577" t="s">
        <v>1076</v>
      </c>
    </row>
    <row r="18" spans="2:24" ht="26.1" customHeight="1">
      <c r="B18" s="325"/>
      <c r="C18" s="1188"/>
      <c r="D18" s="1189" t="s">
        <v>372</v>
      </c>
      <c r="E18" s="326" t="str">
        <f>$F$8</f>
        <v>介護福祉士</v>
      </c>
      <c r="F18" s="327"/>
      <c r="G18" s="328" t="s">
        <v>97</v>
      </c>
      <c r="H18" s="320"/>
      <c r="I18" s="328" t="s">
        <v>372</v>
      </c>
      <c r="J18" s="320"/>
      <c r="K18" s="328" t="s">
        <v>372</v>
      </c>
      <c r="M18" s="1191" t="str">
        <f>IF(C18="","",F18+ROUNDDOWN((H18+J18)/C18,1))</f>
        <v/>
      </c>
      <c r="N18" s="1192"/>
      <c r="O18" s="1193"/>
      <c r="P18" s="1191" t="str">
        <f>IF(C18="","",F19+ROUNDDOWN((H19+J19)/C18,1))</f>
        <v/>
      </c>
      <c r="Q18" s="1192"/>
      <c r="R18" s="1193"/>
      <c r="V18" s="1208"/>
      <c r="W18" s="577" t="s">
        <v>1077</v>
      </c>
      <c r="X18" s="577" t="s">
        <v>1078</v>
      </c>
    </row>
    <row r="19" spans="2:24" ht="26.1" customHeight="1">
      <c r="B19" s="568" t="s">
        <v>720</v>
      </c>
      <c r="C19" s="1188"/>
      <c r="D19" s="1190"/>
      <c r="E19" s="322" t="str">
        <f>$F$9</f>
        <v>介護職員</v>
      </c>
      <c r="F19" s="323"/>
      <c r="G19" s="324" t="s">
        <v>97</v>
      </c>
      <c r="H19" s="323"/>
      <c r="I19" s="324" t="s">
        <v>372</v>
      </c>
      <c r="J19" s="323"/>
      <c r="K19" s="324" t="s">
        <v>372</v>
      </c>
      <c r="M19" s="1194"/>
      <c r="N19" s="1195"/>
      <c r="O19" s="1196"/>
      <c r="P19" s="1194"/>
      <c r="Q19" s="1195"/>
      <c r="R19" s="1196"/>
      <c r="V19" s="1208"/>
      <c r="W19" s="577" t="s">
        <v>1079</v>
      </c>
      <c r="X19" s="577" t="s">
        <v>1080</v>
      </c>
    </row>
    <row r="20" spans="2:24" ht="26.1" customHeight="1">
      <c r="B20" s="325"/>
      <c r="C20" s="1188"/>
      <c r="D20" s="1189" t="s">
        <v>372</v>
      </c>
      <c r="E20" s="326" t="str">
        <f>$F$8</f>
        <v>介護福祉士</v>
      </c>
      <c r="F20" s="327"/>
      <c r="G20" s="328" t="s">
        <v>97</v>
      </c>
      <c r="H20" s="320"/>
      <c r="I20" s="328" t="s">
        <v>372</v>
      </c>
      <c r="J20" s="320"/>
      <c r="K20" s="328" t="s">
        <v>372</v>
      </c>
      <c r="M20" s="1191" t="str">
        <f>IF(C20="","",F20+ROUNDDOWN((H20+J20)/C20,1))</f>
        <v/>
      </c>
      <c r="N20" s="1192"/>
      <c r="O20" s="1193"/>
      <c r="P20" s="1191" t="str">
        <f>IF(C20="","",F21+ROUNDDOWN((H21+J21)/C20,1))</f>
        <v/>
      </c>
      <c r="Q20" s="1192"/>
      <c r="R20" s="1193"/>
      <c r="V20" s="1208"/>
      <c r="W20" s="577" t="s">
        <v>1080</v>
      </c>
      <c r="X20" s="577" t="s">
        <v>1080</v>
      </c>
    </row>
    <row r="21" spans="2:24" ht="26.1" customHeight="1">
      <c r="B21" s="568" t="s">
        <v>721</v>
      </c>
      <c r="C21" s="1188"/>
      <c r="D21" s="1190"/>
      <c r="E21" s="322" t="str">
        <f>$F$9</f>
        <v>介護職員</v>
      </c>
      <c r="F21" s="323"/>
      <c r="G21" s="324" t="s">
        <v>97</v>
      </c>
      <c r="H21" s="323"/>
      <c r="I21" s="324" t="s">
        <v>372</v>
      </c>
      <c r="J21" s="323"/>
      <c r="K21" s="324" t="s">
        <v>372</v>
      </c>
      <c r="M21" s="1194"/>
      <c r="N21" s="1195"/>
      <c r="O21" s="1196"/>
      <c r="P21" s="1194"/>
      <c r="Q21" s="1195"/>
      <c r="R21" s="1196"/>
      <c r="V21" s="1208"/>
      <c r="W21" s="577" t="s">
        <v>1080</v>
      </c>
      <c r="X21" s="577" t="s">
        <v>1080</v>
      </c>
    </row>
    <row r="22" spans="2:24" ht="26.1" customHeight="1">
      <c r="B22" s="325"/>
      <c r="C22" s="1188"/>
      <c r="D22" s="1189" t="s">
        <v>372</v>
      </c>
      <c r="E22" s="326" t="str">
        <f>$F$8</f>
        <v>介護福祉士</v>
      </c>
      <c r="F22" s="327"/>
      <c r="G22" s="328" t="s">
        <v>97</v>
      </c>
      <c r="H22" s="320"/>
      <c r="I22" s="328" t="s">
        <v>372</v>
      </c>
      <c r="J22" s="320"/>
      <c r="K22" s="328" t="s">
        <v>372</v>
      </c>
      <c r="M22" s="1191" t="str">
        <f>IF(C22="","",F22+ROUNDDOWN((H22+J22)/C22,1))</f>
        <v/>
      </c>
      <c r="N22" s="1192"/>
      <c r="O22" s="1193"/>
      <c r="P22" s="1191" t="str">
        <f>IF(C22="","",F23+ROUNDDOWN((H23+J23)/C22,1))</f>
        <v/>
      </c>
      <c r="Q22" s="1192"/>
      <c r="R22" s="1193"/>
      <c r="V22" s="1209"/>
      <c r="W22" s="577" t="s">
        <v>1080</v>
      </c>
      <c r="X22" s="577" t="s">
        <v>1080</v>
      </c>
    </row>
    <row r="23" spans="2:24" ht="26.1" customHeight="1">
      <c r="B23" s="568" t="s">
        <v>722</v>
      </c>
      <c r="C23" s="1188"/>
      <c r="D23" s="1190"/>
      <c r="E23" s="322" t="str">
        <f>$F$9</f>
        <v>介護職員</v>
      </c>
      <c r="F23" s="323"/>
      <c r="G23" s="324" t="s">
        <v>97</v>
      </c>
      <c r="H23" s="323"/>
      <c r="I23" s="324" t="s">
        <v>372</v>
      </c>
      <c r="J23" s="323"/>
      <c r="K23" s="324" t="s">
        <v>372</v>
      </c>
      <c r="M23" s="1194"/>
      <c r="N23" s="1195"/>
      <c r="O23" s="1196"/>
      <c r="P23" s="1194"/>
      <c r="Q23" s="1195"/>
      <c r="R23" s="1196"/>
    </row>
    <row r="24" spans="2:24" ht="26.1" customHeight="1">
      <c r="B24" s="325"/>
      <c r="C24" s="1188"/>
      <c r="D24" s="1189" t="s">
        <v>372</v>
      </c>
      <c r="E24" s="326" t="str">
        <f>$F$8</f>
        <v>介護福祉士</v>
      </c>
      <c r="F24" s="327"/>
      <c r="G24" s="328" t="s">
        <v>97</v>
      </c>
      <c r="H24" s="320"/>
      <c r="I24" s="328" t="s">
        <v>372</v>
      </c>
      <c r="J24" s="320"/>
      <c r="K24" s="328" t="s">
        <v>372</v>
      </c>
      <c r="M24" s="1191" t="str">
        <f>IF(C24="","",F24+ROUNDDOWN((H24+J24)/C24,1))</f>
        <v/>
      </c>
      <c r="N24" s="1192"/>
      <c r="O24" s="1193"/>
      <c r="P24" s="1191" t="str">
        <f>IF(C24="","",F25+ROUNDDOWN((H25+J25)/C24,1))</f>
        <v/>
      </c>
      <c r="Q24" s="1192"/>
      <c r="R24" s="1193"/>
    </row>
    <row r="25" spans="2:24" ht="26.1" customHeight="1">
      <c r="B25" s="568" t="s">
        <v>723</v>
      </c>
      <c r="C25" s="1188"/>
      <c r="D25" s="1190"/>
      <c r="E25" s="322" t="str">
        <f>$F$9</f>
        <v>介護職員</v>
      </c>
      <c r="F25" s="323"/>
      <c r="G25" s="324" t="s">
        <v>97</v>
      </c>
      <c r="H25" s="323"/>
      <c r="I25" s="324" t="s">
        <v>372</v>
      </c>
      <c r="J25" s="323"/>
      <c r="K25" s="324" t="s">
        <v>372</v>
      </c>
      <c r="M25" s="1194"/>
      <c r="N25" s="1195"/>
      <c r="O25" s="1196"/>
      <c r="P25" s="1194"/>
      <c r="Q25" s="1195"/>
      <c r="R25" s="1196"/>
    </row>
    <row r="26" spans="2:24" ht="26.1" customHeight="1">
      <c r="B26" s="325"/>
      <c r="C26" s="1188"/>
      <c r="D26" s="1189" t="s">
        <v>372</v>
      </c>
      <c r="E26" s="326" t="str">
        <f>$F$8</f>
        <v>介護福祉士</v>
      </c>
      <c r="F26" s="327"/>
      <c r="G26" s="328" t="s">
        <v>97</v>
      </c>
      <c r="H26" s="320"/>
      <c r="I26" s="328" t="s">
        <v>372</v>
      </c>
      <c r="J26" s="320"/>
      <c r="K26" s="328" t="s">
        <v>372</v>
      </c>
      <c r="M26" s="1191" t="str">
        <f>IF(C26="","",F26+ROUNDDOWN((H26+J26)/C26,1))</f>
        <v/>
      </c>
      <c r="N26" s="1192"/>
      <c r="O26" s="1193"/>
      <c r="P26" s="1191" t="str">
        <f>IF(C26="","",F27+ROUNDDOWN((H27+J27)/C26,1))</f>
        <v/>
      </c>
      <c r="Q26" s="1192"/>
      <c r="R26" s="1193"/>
    </row>
    <row r="27" spans="2:24" ht="26.1" customHeight="1">
      <c r="B27" s="568" t="s">
        <v>724</v>
      </c>
      <c r="C27" s="1188"/>
      <c r="D27" s="1190"/>
      <c r="E27" s="322" t="str">
        <f>$F$9</f>
        <v>介護職員</v>
      </c>
      <c r="F27" s="323"/>
      <c r="G27" s="324" t="s">
        <v>97</v>
      </c>
      <c r="H27" s="323"/>
      <c r="I27" s="324" t="s">
        <v>372</v>
      </c>
      <c r="J27" s="323"/>
      <c r="K27" s="324" t="s">
        <v>372</v>
      </c>
      <c r="M27" s="1194"/>
      <c r="N27" s="1195"/>
      <c r="O27" s="1196"/>
      <c r="P27" s="1194"/>
      <c r="Q27" s="1195"/>
      <c r="R27" s="1196"/>
    </row>
    <row r="28" spans="2:24" ht="26.1" customHeight="1">
      <c r="B28" s="325"/>
      <c r="C28" s="1188"/>
      <c r="D28" s="1189" t="s">
        <v>372</v>
      </c>
      <c r="E28" s="326" t="str">
        <f>$F$8</f>
        <v>介護福祉士</v>
      </c>
      <c r="F28" s="327"/>
      <c r="G28" s="328" t="s">
        <v>97</v>
      </c>
      <c r="H28" s="320"/>
      <c r="I28" s="328" t="s">
        <v>372</v>
      </c>
      <c r="J28" s="320"/>
      <c r="K28" s="328" t="s">
        <v>372</v>
      </c>
      <c r="M28" s="1191" t="str">
        <f>IF(C28="","",F28+ROUNDDOWN((H28+J28)/C28,1))</f>
        <v/>
      </c>
      <c r="N28" s="1192"/>
      <c r="O28" s="1193"/>
      <c r="P28" s="1191" t="str">
        <f>IF(C28="","",F29+ROUNDDOWN((H29+J29)/C28,1))</f>
        <v/>
      </c>
      <c r="Q28" s="1192"/>
      <c r="R28" s="1193"/>
    </row>
    <row r="29" spans="2:24" ht="26.1" customHeight="1">
      <c r="B29" s="568" t="s">
        <v>725</v>
      </c>
      <c r="C29" s="1188"/>
      <c r="D29" s="1190"/>
      <c r="E29" s="322" t="str">
        <f>$F$9</f>
        <v>介護職員</v>
      </c>
      <c r="F29" s="323"/>
      <c r="G29" s="324" t="s">
        <v>97</v>
      </c>
      <c r="H29" s="323"/>
      <c r="I29" s="324" t="s">
        <v>372</v>
      </c>
      <c r="J29" s="323"/>
      <c r="K29" s="324" t="s">
        <v>372</v>
      </c>
      <c r="M29" s="1194"/>
      <c r="N29" s="1195"/>
      <c r="O29" s="1196"/>
      <c r="P29" s="1194"/>
      <c r="Q29" s="1195"/>
      <c r="R29" s="1196"/>
    </row>
    <row r="30" spans="2:24" ht="26.1" customHeight="1">
      <c r="B30" s="325"/>
      <c r="C30" s="1188"/>
      <c r="D30" s="1189" t="s">
        <v>372</v>
      </c>
      <c r="E30" s="326" t="str">
        <f>$F$8</f>
        <v>介護福祉士</v>
      </c>
      <c r="F30" s="327"/>
      <c r="G30" s="328" t="s">
        <v>97</v>
      </c>
      <c r="H30" s="320"/>
      <c r="I30" s="328" t="s">
        <v>372</v>
      </c>
      <c r="J30" s="320"/>
      <c r="K30" s="328" t="s">
        <v>372</v>
      </c>
      <c r="M30" s="1191" t="str">
        <f>IF(C30="","",F30+ROUNDDOWN((H30+J30)/C30,1))</f>
        <v/>
      </c>
      <c r="N30" s="1192"/>
      <c r="O30" s="1193"/>
      <c r="P30" s="1191" t="str">
        <f>IF(C30="","",F31+ROUNDDOWN((H31+J31)/C30,1))</f>
        <v/>
      </c>
      <c r="Q30" s="1192"/>
      <c r="R30" s="1193"/>
    </row>
    <row r="31" spans="2:24" ht="26.1" customHeight="1">
      <c r="B31" s="568" t="s">
        <v>726</v>
      </c>
      <c r="C31" s="1188"/>
      <c r="D31" s="1190"/>
      <c r="E31" s="322" t="str">
        <f>$F$9</f>
        <v>介護職員</v>
      </c>
      <c r="F31" s="323"/>
      <c r="G31" s="324" t="s">
        <v>97</v>
      </c>
      <c r="H31" s="323"/>
      <c r="I31" s="324" t="s">
        <v>372</v>
      </c>
      <c r="J31" s="323"/>
      <c r="K31" s="324" t="s">
        <v>372</v>
      </c>
      <c r="M31" s="1194"/>
      <c r="N31" s="1195"/>
      <c r="O31" s="1196"/>
      <c r="P31" s="1194"/>
      <c r="Q31" s="1195"/>
      <c r="R31" s="1196"/>
    </row>
    <row r="32" spans="2:24" ht="26.1" customHeight="1">
      <c r="B32" s="325"/>
      <c r="C32" s="1188"/>
      <c r="D32" s="1189" t="s">
        <v>372</v>
      </c>
      <c r="E32" s="326" t="str">
        <f>$F$8</f>
        <v>介護福祉士</v>
      </c>
      <c r="F32" s="327"/>
      <c r="G32" s="328" t="s">
        <v>97</v>
      </c>
      <c r="H32" s="320"/>
      <c r="I32" s="328" t="s">
        <v>372</v>
      </c>
      <c r="J32" s="320"/>
      <c r="K32" s="328" t="s">
        <v>372</v>
      </c>
      <c r="M32" s="1191" t="str">
        <f>IF(C32="","",F32+ROUNDDOWN((H32+J32)/C32,1))</f>
        <v/>
      </c>
      <c r="N32" s="1192"/>
      <c r="O32" s="1193"/>
      <c r="P32" s="1191" t="str">
        <f>IF(C32="","",F33+ROUNDDOWN((H33+J33)/C32,1))</f>
        <v/>
      </c>
      <c r="Q32" s="1192"/>
      <c r="R32" s="1193"/>
    </row>
    <row r="33" spans="2:19" ht="26.1" customHeight="1">
      <c r="B33" s="568" t="s">
        <v>727</v>
      </c>
      <c r="C33" s="1188"/>
      <c r="D33" s="1190"/>
      <c r="E33" s="322" t="str">
        <f>$F$9</f>
        <v>介護職員</v>
      </c>
      <c r="F33" s="323"/>
      <c r="G33" s="324" t="s">
        <v>97</v>
      </c>
      <c r="H33" s="323"/>
      <c r="I33" s="324" t="s">
        <v>372</v>
      </c>
      <c r="J33" s="323"/>
      <c r="K33" s="324" t="s">
        <v>372</v>
      </c>
      <c r="M33" s="1194"/>
      <c r="N33" s="1195"/>
      <c r="O33" s="1196"/>
      <c r="P33" s="1194"/>
      <c r="Q33" s="1195"/>
      <c r="R33" s="1196"/>
    </row>
    <row r="34" spans="2:19" ht="26.1" customHeight="1">
      <c r="B34" s="576" t="s">
        <v>1071</v>
      </c>
      <c r="C34" s="1188"/>
      <c r="D34" s="1189" t="s">
        <v>372</v>
      </c>
      <c r="E34" s="326" t="str">
        <f>$F$8</f>
        <v>介護福祉士</v>
      </c>
      <c r="F34" s="327"/>
      <c r="G34" s="328" t="s">
        <v>97</v>
      </c>
      <c r="H34" s="320"/>
      <c r="I34" s="328" t="s">
        <v>372</v>
      </c>
      <c r="J34" s="320"/>
      <c r="K34" s="328" t="s">
        <v>372</v>
      </c>
      <c r="M34" s="1191" t="str">
        <f>IF(C34="","",F34+ROUNDDOWN((H34+J34)/C34,1))</f>
        <v/>
      </c>
      <c r="N34" s="1192"/>
      <c r="O34" s="1193"/>
      <c r="P34" s="1191" t="str">
        <f>IF(C34="","",F35+ROUNDDOWN((H35+J35)/C34,1))</f>
        <v/>
      </c>
      <c r="Q34" s="1192"/>
      <c r="R34" s="1193"/>
    </row>
    <row r="35" spans="2:19" ht="26.1" customHeight="1">
      <c r="B35" s="568" t="s">
        <v>728</v>
      </c>
      <c r="C35" s="1188"/>
      <c r="D35" s="1190"/>
      <c r="E35" s="322" t="str">
        <f>$F$9</f>
        <v>介護職員</v>
      </c>
      <c r="F35" s="323"/>
      <c r="G35" s="324" t="s">
        <v>97</v>
      </c>
      <c r="H35" s="323"/>
      <c r="I35" s="324" t="s">
        <v>372</v>
      </c>
      <c r="J35" s="323"/>
      <c r="K35" s="324" t="s">
        <v>372</v>
      </c>
      <c r="M35" s="1194"/>
      <c r="N35" s="1195"/>
      <c r="O35" s="1196"/>
      <c r="P35" s="1194"/>
      <c r="Q35" s="1195"/>
      <c r="R35" s="1196"/>
    </row>
    <row r="36" spans="2:19" ht="26.1" customHeight="1">
      <c r="B36" s="325"/>
      <c r="C36" s="1188"/>
      <c r="D36" s="1189" t="s">
        <v>372</v>
      </c>
      <c r="E36" s="326" t="str">
        <f>$F$8</f>
        <v>介護福祉士</v>
      </c>
      <c r="F36" s="327"/>
      <c r="G36" s="328" t="s">
        <v>97</v>
      </c>
      <c r="H36" s="320"/>
      <c r="I36" s="328" t="s">
        <v>372</v>
      </c>
      <c r="J36" s="320"/>
      <c r="K36" s="328" t="s">
        <v>372</v>
      </c>
      <c r="M36" s="1191" t="str">
        <f>IF(C36="","",F36+ROUNDDOWN((H36+J36)/C36,1))</f>
        <v/>
      </c>
      <c r="N36" s="1192"/>
      <c r="O36" s="1193"/>
      <c r="P36" s="1191" t="str">
        <f>IF(C36="","",F37+ROUNDDOWN((H37+J37)/C36,1))</f>
        <v/>
      </c>
      <c r="Q36" s="1192"/>
      <c r="R36" s="1193"/>
    </row>
    <row r="37" spans="2:19" ht="26.1" customHeight="1">
      <c r="B37" s="568" t="s">
        <v>729</v>
      </c>
      <c r="C37" s="1188"/>
      <c r="D37" s="1190"/>
      <c r="E37" s="322" t="str">
        <f>$F$9</f>
        <v>介護職員</v>
      </c>
      <c r="F37" s="323"/>
      <c r="G37" s="324" t="s">
        <v>97</v>
      </c>
      <c r="H37" s="323"/>
      <c r="I37" s="324" t="s">
        <v>372</v>
      </c>
      <c r="J37" s="323"/>
      <c r="K37" s="324" t="s">
        <v>372</v>
      </c>
      <c r="M37" s="1194"/>
      <c r="N37" s="1195"/>
      <c r="O37" s="1196"/>
      <c r="P37" s="1194"/>
      <c r="Q37" s="1195"/>
      <c r="R37" s="1196"/>
    </row>
    <row r="38" spans="2:19" ht="6.75" customHeight="1">
      <c r="B38" s="579"/>
      <c r="C38" s="580"/>
      <c r="D38" s="579"/>
      <c r="E38" s="581"/>
      <c r="F38" s="582"/>
      <c r="G38" s="583"/>
      <c r="H38" s="582"/>
      <c r="I38" s="583"/>
      <c r="J38" s="584"/>
      <c r="K38" s="585"/>
      <c r="L38" s="585"/>
      <c r="M38" s="329"/>
      <c r="N38" s="329"/>
      <c r="O38" s="329"/>
      <c r="P38" s="329"/>
      <c r="Q38" s="329"/>
      <c r="R38" s="329"/>
    </row>
    <row r="39" spans="2:19" ht="20.100000000000001" customHeight="1">
      <c r="H39" s="315"/>
      <c r="J39" s="1190" t="s">
        <v>1081</v>
      </c>
      <c r="K39" s="1190"/>
      <c r="L39" s="1190"/>
      <c r="M39" s="1194" t="str">
        <f>IF(SUM(M16:O37)=0,"",SUM(M16:O37))</f>
        <v/>
      </c>
      <c r="N39" s="1195"/>
      <c r="O39" s="1196"/>
      <c r="P39" s="1194" t="str">
        <f>IF(SUM(P16:R37)=0,"",SUM(P16:R37))</f>
        <v/>
      </c>
      <c r="Q39" s="1195"/>
      <c r="R39" s="1195"/>
      <c r="S39" s="586"/>
    </row>
    <row r="40" spans="2:19" ht="20.100000000000001" customHeight="1">
      <c r="H40" s="315"/>
      <c r="J40" s="1172" t="s">
        <v>1082</v>
      </c>
      <c r="K40" s="1172"/>
      <c r="L40" s="1172"/>
      <c r="M40" s="1173" t="str">
        <f>IF(M39="","",ROUNDDOWN(M39/$K$11,1))</f>
        <v/>
      </c>
      <c r="N40" s="1174"/>
      <c r="O40" s="1175"/>
      <c r="P40" s="1173" t="str">
        <f>IF(P39="","",ROUNDDOWN(P39/$K$11,1))</f>
        <v/>
      </c>
      <c r="Q40" s="1174"/>
      <c r="R40" s="1175"/>
    </row>
    <row r="41" spans="2:19" ht="18.75" customHeight="1">
      <c r="J41" s="1176" t="str">
        <f>$M$15</f>
        <v>介護福祉士</v>
      </c>
      <c r="K41" s="1177"/>
      <c r="L41" s="1177"/>
      <c r="M41" s="1177"/>
      <c r="N41" s="1177"/>
      <c r="O41" s="1178"/>
      <c r="P41" s="1179" t="str">
        <f>IF(M40="","",M40/P40)</f>
        <v/>
      </c>
      <c r="Q41" s="1180"/>
      <c r="R41" s="1181"/>
    </row>
    <row r="42" spans="2:19" ht="18.75" customHeight="1">
      <c r="J42" s="1185" t="s">
        <v>1083</v>
      </c>
      <c r="K42" s="1186"/>
      <c r="L42" s="1186"/>
      <c r="M42" s="1186"/>
      <c r="N42" s="1186"/>
      <c r="O42" s="1187"/>
      <c r="P42" s="1182"/>
      <c r="Q42" s="1183"/>
      <c r="R42" s="1184"/>
    </row>
    <row r="43" spans="2:19" ht="18.75" customHeight="1">
      <c r="J43" s="315"/>
      <c r="K43" s="315"/>
      <c r="L43" s="315"/>
      <c r="M43" s="315"/>
      <c r="N43" s="315"/>
      <c r="O43" s="315"/>
      <c r="P43" s="315"/>
      <c r="Q43" s="315"/>
      <c r="R43" s="330"/>
    </row>
    <row r="44" spans="2:19" ht="18.75" customHeight="1">
      <c r="B44" s="569" t="s">
        <v>194</v>
      </c>
      <c r="C44" s="1197" t="s">
        <v>1084</v>
      </c>
      <c r="D44" s="1197"/>
      <c r="E44" s="1197"/>
      <c r="F44" s="1197"/>
      <c r="G44" s="1197"/>
      <c r="H44" s="1197"/>
      <c r="I44" s="1197"/>
      <c r="J44" s="1197"/>
      <c r="K44" s="1197"/>
      <c r="M44" s="1198" t="s">
        <v>1066</v>
      </c>
      <c r="N44" s="1199"/>
      <c r="O44" s="1199"/>
      <c r="P44" s="1199"/>
      <c r="Q44" s="1199"/>
      <c r="R44" s="1200"/>
    </row>
    <row r="45" spans="2:19" ht="79.5" customHeight="1">
      <c r="B45" s="318"/>
      <c r="C45" s="1201" t="s">
        <v>1067</v>
      </c>
      <c r="D45" s="1201"/>
      <c r="E45" s="318"/>
      <c r="F45" s="1202" t="s">
        <v>1068</v>
      </c>
      <c r="G45" s="1202"/>
      <c r="H45" s="1203" t="s">
        <v>1069</v>
      </c>
      <c r="I45" s="1203"/>
      <c r="J45" s="1201" t="s">
        <v>1070</v>
      </c>
      <c r="K45" s="1201"/>
      <c r="M45" s="1204" t="str">
        <f>F8</f>
        <v>介護福祉士</v>
      </c>
      <c r="N45" s="1205"/>
      <c r="O45" s="1206"/>
      <c r="P45" s="1204" t="str">
        <f>F9</f>
        <v>介護職員</v>
      </c>
      <c r="Q45" s="1205"/>
      <c r="R45" s="1206"/>
    </row>
    <row r="46" spans="2:19" ht="25.5" customHeight="1">
      <c r="B46" s="576" t="s">
        <v>1071</v>
      </c>
      <c r="C46" s="1188"/>
      <c r="D46" s="1189" t="s">
        <v>372</v>
      </c>
      <c r="E46" s="331" t="str">
        <f>$F$8</f>
        <v>介護福祉士</v>
      </c>
      <c r="F46" s="320"/>
      <c r="G46" s="321" t="s">
        <v>97</v>
      </c>
      <c r="H46" s="320"/>
      <c r="I46" s="321" t="s">
        <v>372</v>
      </c>
      <c r="J46" s="320"/>
      <c r="K46" s="321" t="s">
        <v>372</v>
      </c>
      <c r="M46" s="1191" t="str">
        <f>IF(C46="","",F46+ROUNDDOWN((H46+J46)/C46,1))</f>
        <v/>
      </c>
      <c r="N46" s="1192"/>
      <c r="O46" s="1193"/>
      <c r="P46" s="1191" t="str">
        <f>IF(C46="","",F47+ROUNDDOWN((H47+J47)/C46,1))</f>
        <v/>
      </c>
      <c r="Q46" s="1192"/>
      <c r="R46" s="1193"/>
    </row>
    <row r="47" spans="2:19" ht="25.5" customHeight="1">
      <c r="B47" s="332" t="s">
        <v>1074</v>
      </c>
      <c r="C47" s="1188"/>
      <c r="D47" s="1190"/>
      <c r="E47" s="333" t="str">
        <f>$F$9</f>
        <v>介護職員</v>
      </c>
      <c r="F47" s="323"/>
      <c r="G47" s="324" t="s">
        <v>97</v>
      </c>
      <c r="H47" s="323"/>
      <c r="I47" s="324" t="s">
        <v>372</v>
      </c>
      <c r="J47" s="323"/>
      <c r="K47" s="324" t="s">
        <v>372</v>
      </c>
      <c r="M47" s="1194"/>
      <c r="N47" s="1195"/>
      <c r="O47" s="1196"/>
      <c r="P47" s="1194"/>
      <c r="Q47" s="1195"/>
      <c r="R47" s="1196"/>
    </row>
    <row r="48" spans="2:19" ht="25.5" customHeight="1">
      <c r="B48" s="334"/>
      <c r="C48" s="1188"/>
      <c r="D48" s="1189" t="s">
        <v>372</v>
      </c>
      <c r="E48" s="335" t="str">
        <f>$F$8</f>
        <v>介護福祉士</v>
      </c>
      <c r="F48" s="327"/>
      <c r="G48" s="328" t="s">
        <v>97</v>
      </c>
      <c r="H48" s="320"/>
      <c r="I48" s="328" t="s">
        <v>372</v>
      </c>
      <c r="J48" s="320"/>
      <c r="K48" s="328" t="s">
        <v>372</v>
      </c>
      <c r="M48" s="1191" t="str">
        <f>IF(C48="","",F48+ROUNDDOWN((H48+J48)/C48,1))</f>
        <v/>
      </c>
      <c r="N48" s="1192"/>
      <c r="O48" s="1193"/>
      <c r="P48" s="1191" t="str">
        <f>IF(C48="","",F49+ROUNDDOWN((H49+J49)/C48,1))</f>
        <v/>
      </c>
      <c r="Q48" s="1192"/>
      <c r="R48" s="1193"/>
    </row>
    <row r="49" spans="2:18" ht="25.5" customHeight="1">
      <c r="B49" s="332" t="s">
        <v>720</v>
      </c>
      <c r="C49" s="1188"/>
      <c r="D49" s="1190"/>
      <c r="E49" s="333" t="str">
        <f>$F$9</f>
        <v>介護職員</v>
      </c>
      <c r="F49" s="323"/>
      <c r="G49" s="324" t="s">
        <v>97</v>
      </c>
      <c r="H49" s="323"/>
      <c r="I49" s="324" t="s">
        <v>372</v>
      </c>
      <c r="J49" s="323"/>
      <c r="K49" s="324" t="s">
        <v>372</v>
      </c>
      <c r="M49" s="1194"/>
      <c r="N49" s="1195"/>
      <c r="O49" s="1196"/>
      <c r="P49" s="1194"/>
      <c r="Q49" s="1195"/>
      <c r="R49" s="1196"/>
    </row>
    <row r="50" spans="2:18" ht="25.5" customHeight="1">
      <c r="B50" s="334"/>
      <c r="C50" s="1188"/>
      <c r="D50" s="1189" t="s">
        <v>372</v>
      </c>
      <c r="E50" s="335" t="str">
        <f>$F$8</f>
        <v>介護福祉士</v>
      </c>
      <c r="F50" s="327"/>
      <c r="G50" s="328" t="s">
        <v>97</v>
      </c>
      <c r="H50" s="320"/>
      <c r="I50" s="328" t="s">
        <v>372</v>
      </c>
      <c r="J50" s="320"/>
      <c r="K50" s="328" t="s">
        <v>372</v>
      </c>
      <c r="M50" s="1191" t="str">
        <f>IF(C50="","",F50+ROUNDDOWN((H50+J50)/C50,1))</f>
        <v/>
      </c>
      <c r="N50" s="1192"/>
      <c r="O50" s="1193"/>
      <c r="P50" s="1191" t="str">
        <f>IF(C50="","",F51+ROUNDDOWN((H51+J51)/C50,1))</f>
        <v/>
      </c>
      <c r="Q50" s="1192"/>
      <c r="R50" s="1193"/>
    </row>
    <row r="51" spans="2:18" ht="25.5" customHeight="1">
      <c r="B51" s="332" t="s">
        <v>721</v>
      </c>
      <c r="C51" s="1188"/>
      <c r="D51" s="1190"/>
      <c r="E51" s="333" t="str">
        <f>$F$9</f>
        <v>介護職員</v>
      </c>
      <c r="F51" s="323"/>
      <c r="G51" s="324" t="s">
        <v>97</v>
      </c>
      <c r="H51" s="323"/>
      <c r="I51" s="324" t="s">
        <v>372</v>
      </c>
      <c r="J51" s="323"/>
      <c r="K51" s="324" t="s">
        <v>372</v>
      </c>
      <c r="M51" s="1194"/>
      <c r="N51" s="1195"/>
      <c r="O51" s="1196"/>
      <c r="P51" s="1194"/>
      <c r="Q51" s="1195"/>
      <c r="R51" s="1196"/>
    </row>
    <row r="52" spans="2:18" ht="6.75" customHeight="1">
      <c r="J52" s="315"/>
      <c r="K52" s="315"/>
      <c r="L52" s="315"/>
      <c r="M52" s="315"/>
      <c r="N52" s="315"/>
      <c r="O52" s="315"/>
      <c r="P52" s="315"/>
      <c r="Q52" s="315"/>
      <c r="R52" s="330"/>
    </row>
    <row r="53" spans="2:18" ht="20.100000000000001" customHeight="1">
      <c r="J53" s="1172" t="s">
        <v>1081</v>
      </c>
      <c r="K53" s="1172"/>
      <c r="L53" s="1172"/>
      <c r="M53" s="1173" t="str">
        <f>IF(SUM(M46:O51)=0,"",SUM(M46:O51))</f>
        <v/>
      </c>
      <c r="N53" s="1174"/>
      <c r="O53" s="1175"/>
      <c r="P53" s="1173" t="str">
        <f>IF(SUM(P46:R51)=0,"",SUM(P46:R51))</f>
        <v/>
      </c>
      <c r="Q53" s="1174"/>
      <c r="R53" s="1175"/>
    </row>
    <row r="54" spans="2:18" ht="20.100000000000001" customHeight="1">
      <c r="J54" s="1172" t="s">
        <v>1082</v>
      </c>
      <c r="K54" s="1172"/>
      <c r="L54" s="1172"/>
      <c r="M54" s="1173" t="str">
        <f>IF(M53="","",ROUNDDOWN(M53/3,1))</f>
        <v/>
      </c>
      <c r="N54" s="1174"/>
      <c r="O54" s="1175"/>
      <c r="P54" s="1173" t="str">
        <f>IF(P53="","",ROUNDDOWN(P53/3,1))</f>
        <v/>
      </c>
      <c r="Q54" s="1174"/>
      <c r="R54" s="1175"/>
    </row>
    <row r="55" spans="2:18" ht="18.75" customHeight="1">
      <c r="J55" s="1176" t="str">
        <f>$M$15</f>
        <v>介護福祉士</v>
      </c>
      <c r="K55" s="1177"/>
      <c r="L55" s="1177"/>
      <c r="M55" s="1177"/>
      <c r="N55" s="1177"/>
      <c r="O55" s="1178"/>
      <c r="P55" s="1179" t="str">
        <f>IF(M54="","",M54/P54)</f>
        <v/>
      </c>
      <c r="Q55" s="1180"/>
      <c r="R55" s="1181"/>
    </row>
    <row r="56" spans="2:18" ht="18.75" customHeight="1">
      <c r="J56" s="1185" t="s">
        <v>1083</v>
      </c>
      <c r="K56" s="1186"/>
      <c r="L56" s="1186"/>
      <c r="M56" s="1186"/>
      <c r="N56" s="1186"/>
      <c r="O56" s="1187"/>
      <c r="P56" s="1182"/>
      <c r="Q56" s="1183"/>
      <c r="R56" s="1184"/>
    </row>
    <row r="57" spans="2:18" ht="18.75" customHeight="1">
      <c r="J57" s="315"/>
      <c r="K57" s="315"/>
      <c r="L57" s="315"/>
      <c r="M57" s="315"/>
      <c r="N57" s="315"/>
      <c r="O57" s="315"/>
      <c r="P57" s="315"/>
      <c r="Q57" s="315"/>
      <c r="R57" s="330"/>
    </row>
    <row r="59" spans="2:18">
      <c r="B59" s="313" t="s">
        <v>906</v>
      </c>
    </row>
    <row r="60" spans="2:18">
      <c r="B60" s="1170" t="s">
        <v>1085</v>
      </c>
      <c r="C60" s="1170"/>
      <c r="D60" s="1170"/>
      <c r="E60" s="1170"/>
      <c r="F60" s="1170"/>
      <c r="G60" s="1170"/>
      <c r="H60" s="1170"/>
      <c r="I60" s="1170"/>
      <c r="J60" s="1170"/>
      <c r="K60" s="1170"/>
      <c r="L60" s="1170"/>
      <c r="M60" s="1170"/>
      <c r="N60" s="1170"/>
      <c r="O60" s="1170"/>
      <c r="P60" s="1170"/>
      <c r="Q60" s="1170"/>
      <c r="R60" s="1170"/>
    </row>
    <row r="61" spans="2:18">
      <c r="B61" s="1170" t="s">
        <v>1086</v>
      </c>
      <c r="C61" s="1170"/>
      <c r="D61" s="1170"/>
      <c r="E61" s="1170"/>
      <c r="F61" s="1170"/>
      <c r="G61" s="1170"/>
      <c r="H61" s="1170"/>
      <c r="I61" s="1170"/>
      <c r="J61" s="1170"/>
      <c r="K61" s="1170"/>
      <c r="L61" s="1170"/>
      <c r="M61" s="1170"/>
      <c r="N61" s="1170"/>
      <c r="O61" s="1170"/>
      <c r="P61" s="1170"/>
      <c r="Q61" s="1170"/>
      <c r="R61" s="1170"/>
    </row>
    <row r="62" spans="2:18">
      <c r="B62" s="1170" t="s">
        <v>1087</v>
      </c>
      <c r="C62" s="1170"/>
      <c r="D62" s="1170"/>
      <c r="E62" s="1170"/>
      <c r="F62" s="1170"/>
      <c r="G62" s="1170"/>
      <c r="H62" s="1170"/>
      <c r="I62" s="1170"/>
      <c r="J62" s="1170"/>
      <c r="K62" s="1170"/>
      <c r="L62" s="1170"/>
      <c r="M62" s="1170"/>
      <c r="N62" s="1170"/>
      <c r="O62" s="1170"/>
      <c r="P62" s="1170"/>
      <c r="Q62" s="1170"/>
      <c r="R62" s="1170"/>
    </row>
    <row r="63" spans="2:18">
      <c r="B63" s="567" t="s">
        <v>1088</v>
      </c>
      <c r="C63" s="567"/>
      <c r="D63" s="567"/>
      <c r="E63" s="567"/>
      <c r="F63" s="567"/>
      <c r="G63" s="567"/>
      <c r="H63" s="567"/>
      <c r="I63" s="567"/>
      <c r="J63" s="567"/>
      <c r="K63" s="567"/>
      <c r="L63" s="567"/>
      <c r="M63" s="567"/>
      <c r="N63" s="567"/>
      <c r="O63" s="567"/>
      <c r="P63" s="567"/>
      <c r="Q63" s="567"/>
      <c r="R63" s="567"/>
    </row>
    <row r="64" spans="2:18">
      <c r="B64" s="1170" t="s">
        <v>1089</v>
      </c>
      <c r="C64" s="1170"/>
      <c r="D64" s="1170"/>
      <c r="E64" s="1170"/>
      <c r="F64" s="1170"/>
      <c r="G64" s="1170"/>
      <c r="H64" s="1170"/>
      <c r="I64" s="1170"/>
      <c r="J64" s="1170"/>
      <c r="K64" s="1170"/>
      <c r="L64" s="1170"/>
      <c r="M64" s="1170"/>
      <c r="N64" s="1170"/>
      <c r="O64" s="1170"/>
      <c r="P64" s="1170"/>
      <c r="Q64" s="1170"/>
      <c r="R64" s="1170"/>
    </row>
    <row r="65" spans="2:18">
      <c r="B65" s="1170" t="s">
        <v>1090</v>
      </c>
      <c r="C65" s="1170"/>
      <c r="D65" s="1170"/>
      <c r="E65" s="1170"/>
      <c r="F65" s="1170"/>
      <c r="G65" s="1170"/>
      <c r="H65" s="1170"/>
      <c r="I65" s="1170"/>
      <c r="J65" s="1170"/>
      <c r="K65" s="1170"/>
      <c r="L65" s="1170"/>
      <c r="M65" s="1170"/>
      <c r="N65" s="1170"/>
      <c r="O65" s="1170"/>
      <c r="P65" s="1170"/>
      <c r="Q65" s="1170"/>
      <c r="R65" s="1170"/>
    </row>
    <row r="66" spans="2:18">
      <c r="B66" s="1170" t="s">
        <v>1091</v>
      </c>
      <c r="C66" s="1170"/>
      <c r="D66" s="1170"/>
      <c r="E66" s="1170"/>
      <c r="F66" s="1170"/>
      <c r="G66" s="1170"/>
      <c r="H66" s="1170"/>
      <c r="I66" s="1170"/>
      <c r="J66" s="1170"/>
      <c r="K66" s="1170"/>
      <c r="L66" s="1170"/>
      <c r="M66" s="1170"/>
      <c r="N66" s="1170"/>
      <c r="O66" s="1170"/>
      <c r="P66" s="1170"/>
      <c r="Q66" s="1170"/>
      <c r="R66" s="1170"/>
    </row>
    <row r="67" spans="2:18">
      <c r="B67" s="1170" t="s">
        <v>1092</v>
      </c>
      <c r="C67" s="1170"/>
      <c r="D67" s="1170"/>
      <c r="E67" s="1170"/>
      <c r="F67" s="1170"/>
      <c r="G67" s="1170"/>
      <c r="H67" s="1170"/>
      <c r="I67" s="1170"/>
      <c r="J67" s="1170"/>
      <c r="K67" s="1170"/>
      <c r="L67" s="1170"/>
      <c r="M67" s="1170"/>
      <c r="N67" s="1170"/>
      <c r="O67" s="1170"/>
      <c r="P67" s="1170"/>
      <c r="Q67" s="1170"/>
      <c r="R67" s="1170"/>
    </row>
    <row r="68" spans="2:18">
      <c r="B68" s="1170" t="s">
        <v>1093</v>
      </c>
      <c r="C68" s="1170"/>
      <c r="D68" s="1170"/>
      <c r="E68" s="1170"/>
      <c r="F68" s="1170"/>
      <c r="G68" s="1170"/>
      <c r="H68" s="1170"/>
      <c r="I68" s="1170"/>
      <c r="J68" s="1170"/>
      <c r="K68" s="1170"/>
      <c r="L68" s="1170"/>
      <c r="M68" s="1170"/>
      <c r="N68" s="1170"/>
      <c r="O68" s="1170"/>
      <c r="P68" s="1170"/>
      <c r="Q68" s="1170"/>
      <c r="R68" s="1170"/>
    </row>
    <row r="69" spans="2:18">
      <c r="B69" s="1170" t="s">
        <v>1094</v>
      </c>
      <c r="C69" s="1170"/>
      <c r="D69" s="1170"/>
      <c r="E69" s="1170"/>
      <c r="F69" s="1170"/>
      <c r="G69" s="1170"/>
      <c r="H69" s="1170"/>
      <c r="I69" s="1170"/>
      <c r="J69" s="1170"/>
      <c r="K69" s="1170"/>
      <c r="L69" s="1170"/>
      <c r="M69" s="1170"/>
      <c r="N69" s="1170"/>
      <c r="O69" s="1170"/>
      <c r="P69" s="1170"/>
      <c r="Q69" s="1170"/>
      <c r="R69" s="1170"/>
    </row>
    <row r="70" spans="2:18">
      <c r="B70" s="1170" t="s">
        <v>1095</v>
      </c>
      <c r="C70" s="1170"/>
      <c r="D70" s="1170"/>
      <c r="E70" s="1170"/>
      <c r="F70" s="1170"/>
      <c r="G70" s="1170"/>
      <c r="H70" s="1170"/>
      <c r="I70" s="1170"/>
      <c r="J70" s="1170"/>
      <c r="K70" s="1170"/>
      <c r="L70" s="1170"/>
      <c r="M70" s="1170"/>
      <c r="N70" s="1170"/>
      <c r="O70" s="1170"/>
      <c r="P70" s="1170"/>
      <c r="Q70" s="1170"/>
      <c r="R70" s="1170"/>
    </row>
    <row r="71" spans="2:18">
      <c r="B71" s="1170" t="s">
        <v>1096</v>
      </c>
      <c r="C71" s="1170"/>
      <c r="D71" s="1170"/>
      <c r="E71" s="1170"/>
      <c r="F71" s="1170"/>
      <c r="G71" s="1170"/>
      <c r="H71" s="1170"/>
      <c r="I71" s="1170"/>
      <c r="J71" s="1170"/>
      <c r="K71" s="1170"/>
      <c r="L71" s="1170"/>
      <c r="M71" s="1170"/>
      <c r="N71" s="1170"/>
      <c r="O71" s="1170"/>
      <c r="P71" s="1170"/>
      <c r="Q71" s="1170"/>
      <c r="R71" s="1170"/>
    </row>
    <row r="72" spans="2:18">
      <c r="B72" s="1170" t="s">
        <v>1097</v>
      </c>
      <c r="C72" s="1170"/>
      <c r="D72" s="1170"/>
      <c r="E72" s="1170"/>
      <c r="F72" s="1170"/>
      <c r="G72" s="1170"/>
      <c r="H72" s="1170"/>
      <c r="I72" s="1170"/>
      <c r="J72" s="1170"/>
      <c r="K72" s="1170"/>
      <c r="L72" s="1170"/>
      <c r="M72" s="1170"/>
      <c r="N72" s="1170"/>
      <c r="O72" s="1170"/>
      <c r="P72" s="1170"/>
      <c r="Q72" s="1170"/>
      <c r="R72" s="1170"/>
    </row>
    <row r="73" spans="2:18">
      <c r="B73" s="1170" t="s">
        <v>1098</v>
      </c>
      <c r="C73" s="1170"/>
      <c r="D73" s="1170"/>
      <c r="E73" s="1170"/>
      <c r="F73" s="1170"/>
      <c r="G73" s="1170"/>
      <c r="H73" s="1170"/>
      <c r="I73" s="1170"/>
      <c r="J73" s="1170"/>
      <c r="K73" s="1170"/>
      <c r="L73" s="1170"/>
      <c r="M73" s="1170"/>
      <c r="N73" s="1170"/>
      <c r="O73" s="1170"/>
      <c r="P73" s="1170"/>
      <c r="Q73" s="1170"/>
      <c r="R73" s="1170"/>
    </row>
    <row r="74" spans="2:18">
      <c r="B74" s="1170" t="s">
        <v>1099</v>
      </c>
      <c r="C74" s="1170"/>
      <c r="D74" s="1170"/>
      <c r="E74" s="1170"/>
      <c r="F74" s="1170"/>
      <c r="G74" s="1170"/>
      <c r="H74" s="1170"/>
      <c r="I74" s="1170"/>
      <c r="J74" s="1170"/>
      <c r="K74" s="1170"/>
      <c r="L74" s="1170"/>
      <c r="M74" s="1170"/>
      <c r="N74" s="1170"/>
      <c r="O74" s="1170"/>
      <c r="P74" s="1170"/>
      <c r="Q74" s="1170"/>
      <c r="R74" s="1170"/>
    </row>
    <row r="75" spans="2:18">
      <c r="B75" s="1170" t="s">
        <v>1100</v>
      </c>
      <c r="C75" s="1170"/>
      <c r="D75" s="1170"/>
      <c r="E75" s="1170"/>
      <c r="F75" s="1170"/>
      <c r="G75" s="1170"/>
      <c r="H75" s="1170"/>
      <c r="I75" s="1170"/>
      <c r="J75" s="1170"/>
      <c r="K75" s="1170"/>
      <c r="L75" s="1170"/>
      <c r="M75" s="1170"/>
      <c r="N75" s="1170"/>
      <c r="O75" s="1170"/>
      <c r="P75" s="1170"/>
      <c r="Q75" s="1170"/>
      <c r="R75" s="1170"/>
    </row>
    <row r="76" spans="2:18">
      <c r="B76" s="1170" t="s">
        <v>1101</v>
      </c>
      <c r="C76" s="1170"/>
      <c r="D76" s="1170"/>
      <c r="E76" s="1170"/>
      <c r="F76" s="1170"/>
      <c r="G76" s="1170"/>
      <c r="H76" s="1170"/>
      <c r="I76" s="1170"/>
      <c r="J76" s="1170"/>
      <c r="K76" s="1170"/>
      <c r="L76" s="1170"/>
      <c r="M76" s="1170"/>
      <c r="N76" s="1170"/>
      <c r="O76" s="1170"/>
      <c r="P76" s="1170"/>
      <c r="Q76" s="1170"/>
      <c r="R76" s="1170"/>
    </row>
    <row r="77" spans="2:18">
      <c r="B77" s="1170" t="s">
        <v>1102</v>
      </c>
      <c r="C77" s="1170"/>
      <c r="D77" s="1170"/>
      <c r="E77" s="1170"/>
      <c r="F77" s="1170"/>
      <c r="G77" s="1170"/>
      <c r="H77" s="1170"/>
      <c r="I77" s="1170"/>
      <c r="J77" s="1170"/>
      <c r="K77" s="1170"/>
      <c r="L77" s="1170"/>
      <c r="M77" s="1170"/>
      <c r="N77" s="1170"/>
      <c r="O77" s="1170"/>
      <c r="P77" s="1170"/>
      <c r="Q77" s="1170"/>
      <c r="R77" s="1170"/>
    </row>
    <row r="78" spans="2:18">
      <c r="B78" s="1170" t="s">
        <v>1103</v>
      </c>
      <c r="C78" s="1170"/>
      <c r="D78" s="1170"/>
      <c r="E78" s="1170"/>
      <c r="F78" s="1170"/>
      <c r="G78" s="1170"/>
      <c r="H78" s="1170"/>
      <c r="I78" s="1170"/>
      <c r="J78" s="1170"/>
      <c r="K78" s="1170"/>
      <c r="L78" s="1170"/>
      <c r="M78" s="1170"/>
      <c r="N78" s="1170"/>
      <c r="O78" s="1170"/>
      <c r="P78" s="1170"/>
      <c r="Q78" s="1170"/>
      <c r="R78" s="1170"/>
    </row>
    <row r="79" spans="2:18">
      <c r="B79" s="1170" t="s">
        <v>1104</v>
      </c>
      <c r="C79" s="1170"/>
      <c r="D79" s="1170"/>
      <c r="E79" s="1170"/>
      <c r="F79" s="1170"/>
      <c r="G79" s="1170"/>
      <c r="H79" s="1170"/>
      <c r="I79" s="1170"/>
      <c r="J79" s="1170"/>
      <c r="K79" s="1170"/>
      <c r="L79" s="1170"/>
      <c r="M79" s="1170"/>
      <c r="N79" s="1170"/>
      <c r="O79" s="1170"/>
      <c r="P79" s="1170"/>
      <c r="Q79" s="1170"/>
      <c r="R79" s="1170"/>
    </row>
    <row r="80" spans="2:18">
      <c r="B80" s="1170" t="s">
        <v>1105</v>
      </c>
      <c r="C80" s="1170"/>
      <c r="D80" s="1170"/>
      <c r="E80" s="1170"/>
      <c r="F80" s="1170"/>
      <c r="G80" s="1170"/>
      <c r="H80" s="1170"/>
      <c r="I80" s="1170"/>
      <c r="J80" s="1170"/>
      <c r="K80" s="1170"/>
      <c r="L80" s="1170"/>
      <c r="M80" s="1170"/>
      <c r="N80" s="1170"/>
      <c r="O80" s="1170"/>
      <c r="P80" s="1170"/>
      <c r="Q80" s="1170"/>
      <c r="R80" s="1170"/>
    </row>
    <row r="81" spans="2:18">
      <c r="B81" s="1170" t="s">
        <v>1106</v>
      </c>
      <c r="C81" s="1170"/>
      <c r="D81" s="1170"/>
      <c r="E81" s="1170"/>
      <c r="F81" s="1170"/>
      <c r="G81" s="1170"/>
      <c r="H81" s="1170"/>
      <c r="I81" s="1170"/>
      <c r="J81" s="1170"/>
      <c r="K81" s="1170"/>
      <c r="L81" s="1170"/>
      <c r="M81" s="1170"/>
      <c r="N81" s="1170"/>
      <c r="O81" s="1170"/>
      <c r="P81" s="1170"/>
      <c r="Q81" s="1170"/>
      <c r="R81" s="1170"/>
    </row>
    <row r="82" spans="2:18">
      <c r="B82" s="1170" t="s">
        <v>1107</v>
      </c>
      <c r="C82" s="1170"/>
      <c r="D82" s="1170"/>
      <c r="E82" s="1170"/>
      <c r="F82" s="1170"/>
      <c r="G82" s="1170"/>
      <c r="H82" s="1170"/>
      <c r="I82" s="1170"/>
      <c r="J82" s="1170"/>
      <c r="K82" s="1170"/>
      <c r="L82" s="1170"/>
      <c r="M82" s="1170"/>
      <c r="N82" s="1170"/>
      <c r="O82" s="1170"/>
      <c r="P82" s="1170"/>
      <c r="Q82" s="1170"/>
      <c r="R82" s="1170"/>
    </row>
    <row r="83" spans="2:18">
      <c r="B83" s="1171" t="s">
        <v>1108</v>
      </c>
      <c r="C83" s="1170"/>
      <c r="D83" s="1170"/>
      <c r="E83" s="1170"/>
      <c r="F83" s="1170"/>
      <c r="G83" s="1170"/>
      <c r="H83" s="1170"/>
      <c r="I83" s="1170"/>
      <c r="J83" s="1170"/>
      <c r="K83" s="1170"/>
      <c r="L83" s="1170"/>
      <c r="M83" s="1170"/>
      <c r="N83" s="1170"/>
      <c r="O83" s="1170"/>
      <c r="P83" s="1170"/>
      <c r="Q83" s="1170"/>
      <c r="R83" s="1170"/>
    </row>
    <row r="84" spans="2:18">
      <c r="B84" s="1170" t="s">
        <v>1109</v>
      </c>
      <c r="C84" s="1170"/>
      <c r="D84" s="1170"/>
      <c r="E84" s="1170"/>
      <c r="F84" s="1170"/>
      <c r="G84" s="1170"/>
      <c r="H84" s="1170"/>
      <c r="I84" s="1170"/>
      <c r="J84" s="1170"/>
      <c r="K84" s="1170"/>
      <c r="L84" s="1170"/>
      <c r="M84" s="1170"/>
      <c r="N84" s="1170"/>
      <c r="O84" s="1170"/>
      <c r="P84" s="1170"/>
      <c r="Q84" s="1170"/>
      <c r="R84" s="1170"/>
    </row>
    <row r="85" spans="2:18">
      <c r="B85" s="1170" t="s">
        <v>1110</v>
      </c>
      <c r="C85" s="1170"/>
      <c r="D85" s="1170"/>
      <c r="E85" s="1170"/>
      <c r="F85" s="1170"/>
      <c r="G85" s="1170"/>
      <c r="H85" s="1170"/>
      <c r="I85" s="1170"/>
      <c r="J85" s="1170"/>
      <c r="K85" s="1170"/>
      <c r="L85" s="1170"/>
      <c r="M85" s="1170"/>
      <c r="N85" s="1170"/>
      <c r="O85" s="1170"/>
      <c r="P85" s="1170"/>
      <c r="Q85" s="1170"/>
      <c r="R85" s="1170"/>
    </row>
    <row r="86" spans="2:18">
      <c r="B86" s="1170"/>
      <c r="C86" s="1170"/>
      <c r="D86" s="1170"/>
      <c r="E86" s="1170"/>
      <c r="F86" s="1170"/>
      <c r="G86" s="1170"/>
      <c r="H86" s="1170"/>
      <c r="I86" s="1170"/>
      <c r="J86" s="1170"/>
      <c r="K86" s="1170"/>
      <c r="L86" s="1170"/>
      <c r="M86" s="1170"/>
      <c r="N86" s="1170"/>
      <c r="O86" s="1170"/>
      <c r="P86" s="1170"/>
      <c r="Q86" s="1170"/>
      <c r="R86" s="1170"/>
    </row>
    <row r="87" spans="2:18">
      <c r="B87" s="1170"/>
      <c r="C87" s="1170"/>
      <c r="D87" s="1170"/>
      <c r="E87" s="1170"/>
      <c r="F87" s="1170"/>
      <c r="G87" s="1170"/>
      <c r="H87" s="1170"/>
      <c r="I87" s="1170"/>
      <c r="J87" s="1170"/>
      <c r="K87" s="1170"/>
      <c r="L87" s="1170"/>
      <c r="M87" s="1170"/>
      <c r="N87" s="1170"/>
      <c r="O87" s="1170"/>
      <c r="P87" s="1170"/>
      <c r="Q87" s="1170"/>
      <c r="R87" s="1170"/>
    </row>
    <row r="88" spans="2:18">
      <c r="B88" s="1170"/>
      <c r="C88" s="1170"/>
      <c r="D88" s="1170"/>
      <c r="E88" s="1170"/>
      <c r="F88" s="1170"/>
      <c r="G88" s="1170"/>
      <c r="H88" s="1170"/>
      <c r="I88" s="1170"/>
      <c r="J88" s="1170"/>
      <c r="K88" s="1170"/>
      <c r="L88" s="1170"/>
      <c r="M88" s="1170"/>
      <c r="N88" s="1170"/>
      <c r="O88" s="1170"/>
      <c r="P88" s="1170"/>
      <c r="Q88" s="1170"/>
      <c r="R88" s="1170"/>
    </row>
    <row r="89" spans="2:18">
      <c r="B89" s="1170"/>
      <c r="C89" s="1170"/>
      <c r="D89" s="1170"/>
      <c r="E89" s="1170"/>
      <c r="F89" s="1170"/>
      <c r="G89" s="1170"/>
      <c r="H89" s="1170"/>
      <c r="I89" s="1170"/>
      <c r="J89" s="1170"/>
      <c r="K89" s="1170"/>
      <c r="L89" s="1170"/>
      <c r="M89" s="1170"/>
      <c r="N89" s="1170"/>
      <c r="O89" s="1170"/>
      <c r="P89" s="1170"/>
      <c r="Q89" s="1170"/>
      <c r="R89" s="1170"/>
    </row>
    <row r="90" spans="2:18">
      <c r="B90" s="1170"/>
      <c r="C90" s="1170"/>
      <c r="D90" s="1170"/>
      <c r="E90" s="1170"/>
      <c r="F90" s="1170"/>
      <c r="G90" s="1170"/>
      <c r="H90" s="1170"/>
      <c r="I90" s="1170"/>
      <c r="J90" s="1170"/>
      <c r="K90" s="1170"/>
      <c r="L90" s="1170"/>
      <c r="M90" s="1170"/>
      <c r="N90" s="1170"/>
      <c r="O90" s="1170"/>
      <c r="P90" s="1170"/>
      <c r="Q90" s="1170"/>
      <c r="R90" s="1170"/>
    </row>
    <row r="91" spans="2:18">
      <c r="B91" s="1170"/>
      <c r="C91" s="1170"/>
      <c r="D91" s="1170"/>
      <c r="E91" s="1170"/>
      <c r="F91" s="1170"/>
      <c r="G91" s="1170"/>
      <c r="H91" s="1170"/>
      <c r="I91" s="1170"/>
      <c r="J91" s="1170"/>
      <c r="K91" s="1170"/>
      <c r="L91" s="1170"/>
      <c r="M91" s="1170"/>
      <c r="N91" s="1170"/>
      <c r="O91" s="1170"/>
      <c r="P91" s="1170"/>
      <c r="Q91" s="1170"/>
      <c r="R91" s="1170"/>
    </row>
    <row r="92" spans="2:18">
      <c r="B92" s="1170"/>
      <c r="C92" s="1170"/>
      <c r="D92" s="1170"/>
      <c r="E92" s="1170"/>
      <c r="F92" s="1170"/>
      <c r="G92" s="1170"/>
      <c r="H92" s="1170"/>
      <c r="I92" s="1170"/>
      <c r="J92" s="1170"/>
      <c r="K92" s="1170"/>
      <c r="L92" s="1170"/>
      <c r="M92" s="1170"/>
      <c r="N92" s="1170"/>
      <c r="O92" s="1170"/>
      <c r="P92" s="1170"/>
      <c r="Q92" s="1170"/>
      <c r="R92" s="1170"/>
    </row>
    <row r="93" spans="2:18">
      <c r="B93" s="1170"/>
      <c r="C93" s="1170"/>
      <c r="D93" s="1170"/>
      <c r="E93" s="1170"/>
      <c r="F93" s="1170"/>
      <c r="G93" s="1170"/>
      <c r="H93" s="1170"/>
      <c r="I93" s="1170"/>
      <c r="J93" s="1170"/>
      <c r="K93" s="1170"/>
      <c r="L93" s="1170"/>
      <c r="M93" s="1170"/>
      <c r="N93" s="1170"/>
      <c r="O93" s="1170"/>
      <c r="P93" s="1170"/>
      <c r="Q93" s="1170"/>
      <c r="R93" s="1170"/>
    </row>
    <row r="94" spans="2:18">
      <c r="B94" s="1170"/>
      <c r="C94" s="1170"/>
      <c r="D94" s="1170"/>
      <c r="E94" s="1170"/>
      <c r="F94" s="1170"/>
      <c r="G94" s="1170"/>
      <c r="H94" s="1170"/>
      <c r="I94" s="1170"/>
      <c r="J94" s="1170"/>
      <c r="K94" s="1170"/>
      <c r="L94" s="1170"/>
      <c r="M94" s="1170"/>
      <c r="N94" s="1170"/>
      <c r="O94" s="1170"/>
      <c r="P94" s="1170"/>
      <c r="Q94" s="1170"/>
      <c r="R94" s="1170"/>
    </row>
    <row r="147" spans="1:1">
      <c r="A147" s="585"/>
    </row>
    <row r="183" spans="1:1">
      <c r="A183" s="587"/>
    </row>
    <row r="234" spans="1:1">
      <c r="A234" s="587"/>
    </row>
    <row r="283" spans="1:1">
      <c r="A283" s="587"/>
    </row>
    <row r="310" spans="1:1">
      <c r="A310" s="585"/>
    </row>
    <row r="360" spans="1:1">
      <c r="A360" s="587"/>
    </row>
    <row r="384" spans="1:1">
      <c r="A384" s="585"/>
    </row>
    <row r="412" spans="1:1">
      <c r="A412" s="585"/>
    </row>
    <row r="440" spans="1:1">
      <c r="A440" s="585"/>
    </row>
    <row r="464" spans="1:1">
      <c r="A464" s="585"/>
    </row>
    <row r="493" spans="1:1">
      <c r="A493" s="585"/>
    </row>
    <row r="522" spans="1:1">
      <c r="A522" s="585"/>
    </row>
    <row r="571" spans="1:1">
      <c r="A571" s="587"/>
    </row>
    <row r="602" spans="1:1">
      <c r="A602" s="587"/>
    </row>
    <row r="646" spans="1:1">
      <c r="A646" s="587"/>
    </row>
    <row r="682" spans="1:1">
      <c r="A682" s="585"/>
    </row>
    <row r="721" spans="1:1">
      <c r="A721" s="587"/>
    </row>
    <row r="750" spans="1:1">
      <c r="A750" s="587"/>
    </row>
    <row r="789" spans="1:1">
      <c r="A789" s="587"/>
    </row>
    <row r="828" spans="1:1">
      <c r="A828" s="587"/>
    </row>
    <row r="856" spans="1:1">
      <c r="A856" s="587"/>
    </row>
    <row r="896" spans="1:1">
      <c r="A896" s="587"/>
    </row>
    <row r="936" spans="1:1">
      <c r="A936" s="587"/>
    </row>
    <row r="965" spans="1:1">
      <c r="A965" s="58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B675DED7-E63F-447A-8EF0-1EAD8E36E5A3}"/>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DC02B352-AEA2-4267-80ED-EC1D27534A1B}">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A616EA53-2F65-44DC-94C3-0A0E6692D991}">
      <formula1>"□,■"</formula1>
    </dataValidation>
  </dataValidations>
  <printOptions horizontalCentered="1"/>
  <pageMargins left="0.51181102362204722" right="0.51181102362204722" top="0.35433070866141736" bottom="0.15748031496062992" header="0.31496062992125984" footer="0.31496062992125984"/>
  <pageSetup paperSize="9" scale="67" fitToHeight="2" orientation="portrait" blackAndWhite="1" cellComments="asDisplayed" r:id="rId1"/>
  <headerFooter alignWithMargins="0"/>
  <rowBreaks count="1" manualBreakCount="1">
    <brk id="56"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BB83-7661-4727-8F49-1E27E7045C2B}">
  <sheetPr>
    <tabColor rgb="FFFFFF00"/>
    <pageSetUpPr fitToPage="1"/>
  </sheetPr>
  <dimension ref="A1:AE123"/>
  <sheetViews>
    <sheetView view="pageBreakPreview" zoomScaleNormal="100" zoomScaleSheetLayoutView="100" workbookViewId="0"/>
  </sheetViews>
  <sheetFormatPr defaultColWidth="3.44140625" defaultRowHeight="13.2"/>
  <cols>
    <col min="1" max="1" width="3.44140625" style="3"/>
    <col min="2" max="2" width="3" style="419" customWidth="1"/>
    <col min="3" max="7" width="3.44140625" style="3"/>
    <col min="8" max="8" width="2.44140625" style="3" customWidth="1"/>
    <col min="9" max="16384" width="3.44140625" style="3"/>
  </cols>
  <sheetData>
    <row r="1" spans="2:30" s="1" customFormat="1"/>
    <row r="2" spans="2:30" s="1" customFormat="1">
      <c r="B2" s="565" t="s">
        <v>1049</v>
      </c>
      <c r="C2" s="565"/>
      <c r="D2" s="565"/>
      <c r="E2" s="565"/>
      <c r="F2" s="565"/>
      <c r="T2" s="45"/>
      <c r="U2" s="45" t="s">
        <v>313</v>
      </c>
      <c r="V2" s="1069"/>
      <c r="W2" s="1069"/>
      <c r="X2" s="12" t="s">
        <v>34</v>
      </c>
      <c r="Y2" s="1069"/>
      <c r="Z2" s="1069"/>
      <c r="AA2" s="12" t="s">
        <v>654</v>
      </c>
      <c r="AB2" s="1069"/>
      <c r="AC2" s="1069"/>
      <c r="AD2" s="12" t="s">
        <v>376</v>
      </c>
    </row>
    <row r="3" spans="2:30" s="1" customFormat="1"/>
    <row r="4" spans="2:30" s="1" customFormat="1">
      <c r="B4" s="1069" t="s">
        <v>515</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row>
    <row r="5" spans="2:30" s="1" customFormat="1"/>
    <row r="6" spans="2:30" s="1" customFormat="1" ht="19.5" customHeight="1">
      <c r="B6" s="1217" t="s">
        <v>145</v>
      </c>
      <c r="C6" s="1217"/>
      <c r="D6" s="1217"/>
      <c r="E6" s="1217"/>
      <c r="F6" s="1217"/>
      <c r="G6" s="1218"/>
      <c r="H6" s="1219"/>
      <c r="I6" s="1219"/>
      <c r="J6" s="1219"/>
      <c r="K6" s="1219"/>
      <c r="L6" s="1219"/>
      <c r="M6" s="1219"/>
      <c r="N6" s="1219"/>
      <c r="O6" s="1219"/>
      <c r="P6" s="1219"/>
      <c r="Q6" s="1219"/>
      <c r="R6" s="1219"/>
      <c r="S6" s="1219"/>
      <c r="T6" s="1219"/>
      <c r="U6" s="1219"/>
      <c r="V6" s="1219"/>
      <c r="W6" s="1219"/>
      <c r="X6" s="1219"/>
      <c r="Y6" s="1219"/>
      <c r="Z6" s="1219"/>
      <c r="AA6" s="1219"/>
      <c r="AB6" s="1219"/>
      <c r="AC6" s="1219"/>
      <c r="AD6" s="1220"/>
    </row>
    <row r="7" spans="2:30" s="1" customFormat="1" ht="19.5" customHeight="1">
      <c r="B7" s="957" t="s">
        <v>63</v>
      </c>
      <c r="C7" s="958"/>
      <c r="D7" s="958"/>
      <c r="E7" s="958"/>
      <c r="F7" s="959"/>
      <c r="G7" s="381" t="s">
        <v>194</v>
      </c>
      <c r="H7" s="399" t="s">
        <v>840</v>
      </c>
      <c r="I7" s="399"/>
      <c r="J7" s="399"/>
      <c r="K7" s="399"/>
      <c r="L7" s="12" t="s">
        <v>194</v>
      </c>
      <c r="M7" s="399" t="s">
        <v>841</v>
      </c>
      <c r="N7" s="399"/>
      <c r="O7" s="399"/>
      <c r="P7" s="399"/>
      <c r="Q7" s="12" t="s">
        <v>194</v>
      </c>
      <c r="R7" s="399" t="s">
        <v>842</v>
      </c>
      <c r="S7" s="399"/>
      <c r="T7" s="399"/>
      <c r="U7" s="399"/>
      <c r="V7" s="399"/>
      <c r="W7" s="399"/>
      <c r="X7" s="399"/>
      <c r="Y7" s="399"/>
      <c r="Z7" s="399"/>
      <c r="AA7" s="399"/>
      <c r="AB7" s="399"/>
      <c r="AC7" s="399"/>
      <c r="AD7" s="400"/>
    </row>
    <row r="8" spans="2:30" ht="19.5" customHeight="1">
      <c r="B8" s="1095" t="s">
        <v>94</v>
      </c>
      <c r="C8" s="1096"/>
      <c r="D8" s="1096"/>
      <c r="E8" s="1096"/>
      <c r="F8" s="1097"/>
      <c r="G8" s="12" t="s">
        <v>194</v>
      </c>
      <c r="H8" s="22" t="s">
        <v>843</v>
      </c>
      <c r="I8" s="22"/>
      <c r="J8" s="22"/>
      <c r="K8" s="22"/>
      <c r="L8" s="22"/>
      <c r="M8" s="22"/>
      <c r="N8" s="22"/>
      <c r="O8" s="22"/>
      <c r="P8" s="12" t="s">
        <v>194</v>
      </c>
      <c r="Q8" s="22" t="s">
        <v>1050</v>
      </c>
      <c r="R8" s="448"/>
      <c r="S8" s="448"/>
      <c r="T8" s="448"/>
      <c r="U8" s="448"/>
      <c r="V8" s="448"/>
      <c r="W8" s="448"/>
      <c r="X8" s="448"/>
      <c r="Y8" s="448"/>
      <c r="Z8" s="448"/>
      <c r="AA8" s="448"/>
      <c r="AB8" s="448"/>
      <c r="AC8" s="448"/>
      <c r="AD8" s="449"/>
    </row>
    <row r="9" spans="2:30" ht="19.5" customHeight="1">
      <c r="B9" s="1221"/>
      <c r="C9" s="1222"/>
      <c r="D9" s="1222"/>
      <c r="E9" s="1222"/>
      <c r="F9" s="1223"/>
      <c r="G9" s="421" t="s">
        <v>194</v>
      </c>
      <c r="H9" s="297" t="s">
        <v>1051</v>
      </c>
      <c r="I9" s="297"/>
      <c r="J9" s="297"/>
      <c r="K9" s="297"/>
      <c r="L9" s="297"/>
      <c r="M9" s="297"/>
      <c r="N9" s="297"/>
      <c r="O9" s="297"/>
      <c r="P9" s="429"/>
      <c r="Q9" s="430"/>
      <c r="R9" s="430"/>
      <c r="S9" s="430"/>
      <c r="T9" s="430"/>
      <c r="U9" s="430"/>
      <c r="V9" s="430"/>
      <c r="W9" s="430"/>
      <c r="X9" s="430"/>
      <c r="Y9" s="430"/>
      <c r="Z9" s="430"/>
      <c r="AA9" s="430"/>
      <c r="AB9" s="430"/>
      <c r="AC9" s="430"/>
      <c r="AD9" s="431"/>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241"/>
      <c r="Z12" s="241"/>
      <c r="AA12" s="435" t="s">
        <v>662</v>
      </c>
      <c r="AB12" s="435" t="s">
        <v>663</v>
      </c>
      <c r="AC12" s="435" t="s">
        <v>664</v>
      </c>
      <c r="AD12" s="242"/>
    </row>
    <row r="13" spans="2:30" s="1" customFormat="1">
      <c r="B13" s="241"/>
      <c r="Z13" s="241"/>
      <c r="AD13" s="242"/>
    </row>
    <row r="14" spans="2:30" s="1" customFormat="1" ht="19.5" customHeight="1">
      <c r="B14" s="241"/>
      <c r="C14" s="1" t="s">
        <v>517</v>
      </c>
      <c r="D14" s="12"/>
      <c r="E14" s="12"/>
      <c r="F14" s="12"/>
      <c r="G14" s="12"/>
      <c r="H14" s="12"/>
      <c r="I14" s="12"/>
      <c r="J14" s="12"/>
      <c r="K14" s="12"/>
      <c r="L14" s="12"/>
      <c r="M14" s="12"/>
      <c r="N14" s="12"/>
      <c r="O14" s="12"/>
      <c r="Z14" s="443"/>
      <c r="AA14" s="12" t="s">
        <v>194</v>
      </c>
      <c r="AB14" s="12" t="s">
        <v>663</v>
      </c>
      <c r="AC14" s="12" t="s">
        <v>194</v>
      </c>
      <c r="AD14" s="242"/>
    </row>
    <row r="15" spans="2:30" s="1" customFormat="1">
      <c r="B15" s="241"/>
      <c r="D15" s="12"/>
      <c r="E15" s="12"/>
      <c r="F15" s="12"/>
      <c r="G15" s="12"/>
      <c r="H15" s="12"/>
      <c r="I15" s="12"/>
      <c r="J15" s="12"/>
      <c r="K15" s="12"/>
      <c r="L15" s="12"/>
      <c r="M15" s="12"/>
      <c r="N15" s="12"/>
      <c r="O15" s="12"/>
      <c r="Z15" s="412"/>
      <c r="AA15" s="12"/>
      <c r="AB15" s="12"/>
      <c r="AC15" s="12"/>
      <c r="AD15" s="242"/>
    </row>
    <row r="16" spans="2:30" s="1" customFormat="1" ht="19.5" customHeight="1">
      <c r="B16" s="241"/>
      <c r="C16" s="1" t="s">
        <v>518</v>
      </c>
      <c r="D16" s="12"/>
      <c r="E16" s="12"/>
      <c r="F16" s="12"/>
      <c r="G16" s="12"/>
      <c r="H16" s="12"/>
      <c r="I16" s="12"/>
      <c r="J16" s="12"/>
      <c r="K16" s="12"/>
      <c r="L16" s="12"/>
      <c r="M16" s="12"/>
      <c r="N16" s="12"/>
      <c r="O16" s="12"/>
      <c r="Z16" s="443"/>
      <c r="AA16" s="12" t="s">
        <v>194</v>
      </c>
      <c r="AB16" s="12" t="s">
        <v>663</v>
      </c>
      <c r="AC16" s="12" t="s">
        <v>194</v>
      </c>
      <c r="AD16" s="242"/>
    </row>
    <row r="17" spans="2:30" s="1" customFormat="1">
      <c r="B17" s="241"/>
      <c r="L17" s="12"/>
      <c r="Q17" s="12"/>
      <c r="W17" s="12"/>
      <c r="Z17" s="241"/>
      <c r="AD17" s="242"/>
    </row>
    <row r="18" spans="2:30" s="1" customFormat="1">
      <c r="B18" s="241"/>
      <c r="C18" s="1" t="s">
        <v>519</v>
      </c>
      <c r="Z18" s="241"/>
      <c r="AD18" s="242"/>
    </row>
    <row r="19" spans="2:30" s="1" customFormat="1" ht="6.75" customHeight="1">
      <c r="B19" s="241"/>
      <c r="Z19" s="241"/>
      <c r="AD19" s="242"/>
    </row>
    <row r="20" spans="2:30" s="1" customFormat="1" ht="23.25" customHeight="1">
      <c r="B20" s="241" t="s">
        <v>174</v>
      </c>
      <c r="C20" s="957" t="s">
        <v>167</v>
      </c>
      <c r="D20" s="958"/>
      <c r="E20" s="958"/>
      <c r="F20" s="958"/>
      <c r="G20" s="958"/>
      <c r="H20" s="959"/>
      <c r="I20" s="957"/>
      <c r="J20" s="958"/>
      <c r="K20" s="958"/>
      <c r="L20" s="958"/>
      <c r="M20" s="958"/>
      <c r="N20" s="958"/>
      <c r="O20" s="958"/>
      <c r="P20" s="958"/>
      <c r="Q20" s="958"/>
      <c r="R20" s="958"/>
      <c r="S20" s="958"/>
      <c r="T20" s="958"/>
      <c r="U20" s="958"/>
      <c r="V20" s="958"/>
      <c r="W20" s="958"/>
      <c r="X20" s="959"/>
      <c r="Y20" s="2"/>
      <c r="Z20" s="355"/>
      <c r="AA20" s="2"/>
      <c r="AB20" s="2"/>
      <c r="AC20" s="2"/>
      <c r="AD20" s="242"/>
    </row>
    <row r="21" spans="2:30" s="1" customFormat="1" ht="23.25" customHeight="1">
      <c r="B21" s="241" t="s">
        <v>174</v>
      </c>
      <c r="C21" s="957" t="s">
        <v>175</v>
      </c>
      <c r="D21" s="958"/>
      <c r="E21" s="958"/>
      <c r="F21" s="958"/>
      <c r="G21" s="958"/>
      <c r="H21" s="959"/>
      <c r="I21" s="957"/>
      <c r="J21" s="958"/>
      <c r="K21" s="958"/>
      <c r="L21" s="958"/>
      <c r="M21" s="958"/>
      <c r="N21" s="958"/>
      <c r="O21" s="958"/>
      <c r="P21" s="958"/>
      <c r="Q21" s="958"/>
      <c r="R21" s="958"/>
      <c r="S21" s="958"/>
      <c r="T21" s="958"/>
      <c r="U21" s="958"/>
      <c r="V21" s="958"/>
      <c r="W21" s="958"/>
      <c r="X21" s="959"/>
      <c r="Y21" s="2"/>
      <c r="Z21" s="355"/>
      <c r="AA21" s="2"/>
      <c r="AB21" s="2"/>
      <c r="AC21" s="2"/>
      <c r="AD21" s="242"/>
    </row>
    <row r="22" spans="2:30" s="1" customFormat="1" ht="23.25" customHeight="1">
      <c r="B22" s="241" t="s">
        <v>174</v>
      </c>
      <c r="C22" s="957" t="s">
        <v>168</v>
      </c>
      <c r="D22" s="958"/>
      <c r="E22" s="958"/>
      <c r="F22" s="958"/>
      <c r="G22" s="958"/>
      <c r="H22" s="959"/>
      <c r="I22" s="957"/>
      <c r="J22" s="958"/>
      <c r="K22" s="958"/>
      <c r="L22" s="958"/>
      <c r="M22" s="958"/>
      <c r="N22" s="958"/>
      <c r="O22" s="958"/>
      <c r="P22" s="958"/>
      <c r="Q22" s="958"/>
      <c r="R22" s="958"/>
      <c r="S22" s="958"/>
      <c r="T22" s="958"/>
      <c r="U22" s="958"/>
      <c r="V22" s="958"/>
      <c r="W22" s="958"/>
      <c r="X22" s="959"/>
      <c r="Y22" s="2"/>
      <c r="Z22" s="355"/>
      <c r="AA22" s="2"/>
      <c r="AB22" s="2"/>
      <c r="AC22" s="2"/>
      <c r="AD22" s="242"/>
    </row>
    <row r="23" spans="2:30" s="1" customFormat="1">
      <c r="B23" s="241"/>
      <c r="C23" s="12"/>
      <c r="D23" s="12"/>
      <c r="E23" s="12"/>
      <c r="F23" s="12"/>
      <c r="G23" s="12"/>
      <c r="H23" s="12"/>
      <c r="I23" s="2"/>
      <c r="J23" s="2"/>
      <c r="K23" s="2"/>
      <c r="L23" s="2"/>
      <c r="M23" s="2"/>
      <c r="N23" s="2"/>
      <c r="O23" s="2"/>
      <c r="P23" s="2"/>
      <c r="Q23" s="2"/>
      <c r="R23" s="2"/>
      <c r="S23" s="2"/>
      <c r="T23" s="2"/>
      <c r="U23" s="2"/>
      <c r="V23" s="2"/>
      <c r="W23" s="2"/>
      <c r="X23" s="2"/>
      <c r="Y23" s="2"/>
      <c r="Z23" s="355"/>
      <c r="AA23" s="2"/>
      <c r="AB23" s="2"/>
      <c r="AC23" s="2"/>
      <c r="AD23" s="242"/>
    </row>
    <row r="24" spans="2:30" s="1" customFormat="1" ht="27" customHeight="1">
      <c r="B24" s="241"/>
      <c r="C24" s="1076" t="s">
        <v>861</v>
      </c>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21"/>
      <c r="Z24" s="460"/>
      <c r="AA24" s="435" t="s">
        <v>662</v>
      </c>
      <c r="AB24" s="435" t="s">
        <v>663</v>
      </c>
      <c r="AC24" s="435" t="s">
        <v>664</v>
      </c>
      <c r="AD24" s="242"/>
    </row>
    <row r="25" spans="2:30" s="1" customFormat="1" ht="6" customHeight="1">
      <c r="B25" s="241"/>
      <c r="C25" s="12"/>
      <c r="D25" s="12"/>
      <c r="E25" s="12"/>
      <c r="F25" s="12"/>
      <c r="G25" s="12"/>
      <c r="H25" s="12"/>
      <c r="I25" s="12"/>
      <c r="J25" s="12"/>
      <c r="K25" s="12"/>
      <c r="L25" s="12"/>
      <c r="M25" s="12"/>
      <c r="N25" s="12"/>
      <c r="O25" s="12"/>
      <c r="Z25" s="241"/>
      <c r="AD25" s="242"/>
    </row>
    <row r="26" spans="2:30" s="1" customFormat="1" ht="19.5" customHeight="1">
      <c r="B26" s="241"/>
      <c r="D26" s="1" t="s">
        <v>1052</v>
      </c>
      <c r="E26" s="12"/>
      <c r="F26" s="12"/>
      <c r="G26" s="12"/>
      <c r="H26" s="12"/>
      <c r="I26" s="12"/>
      <c r="J26" s="12"/>
      <c r="K26" s="12"/>
      <c r="L26" s="12"/>
      <c r="M26" s="12"/>
      <c r="N26" s="12"/>
      <c r="O26" s="12"/>
      <c r="Z26" s="443"/>
      <c r="AA26" s="1069" t="s">
        <v>194</v>
      </c>
      <c r="AB26" s="12" t="s">
        <v>663</v>
      </c>
      <c r="AC26" s="1069" t="s">
        <v>194</v>
      </c>
      <c r="AD26" s="242"/>
    </row>
    <row r="27" spans="2:30" s="1" customFormat="1" ht="19.5" customHeight="1">
      <c r="B27" s="241"/>
      <c r="D27" s="1" t="s">
        <v>1053</v>
      </c>
      <c r="E27" s="12"/>
      <c r="F27" s="12"/>
      <c r="G27" s="12"/>
      <c r="H27" s="12"/>
      <c r="I27" s="12"/>
      <c r="J27" s="12"/>
      <c r="K27" s="12"/>
      <c r="L27" s="12"/>
      <c r="M27" s="12"/>
      <c r="N27" s="12"/>
      <c r="O27" s="12"/>
      <c r="Z27" s="443"/>
      <c r="AA27" s="1069"/>
      <c r="AB27" s="12"/>
      <c r="AC27" s="1069"/>
      <c r="AD27" s="242"/>
    </row>
    <row r="28" spans="2:30" s="1" customFormat="1" ht="6.75" customHeight="1">
      <c r="B28" s="241"/>
      <c r="Z28" s="241"/>
      <c r="AD28" s="242"/>
    </row>
    <row r="29" spans="2:30" s="2" customFormat="1" ht="18" customHeight="1">
      <c r="B29" s="397"/>
      <c r="D29" s="2" t="s">
        <v>521</v>
      </c>
      <c r="Z29" s="443"/>
      <c r="AA29" s="12" t="s">
        <v>194</v>
      </c>
      <c r="AB29" s="12" t="s">
        <v>663</v>
      </c>
      <c r="AC29" s="12" t="s">
        <v>194</v>
      </c>
      <c r="AD29" s="420"/>
    </row>
    <row r="30" spans="2:30" s="1" customFormat="1" ht="6.75" customHeight="1">
      <c r="B30" s="241"/>
      <c r="Z30" s="241"/>
      <c r="AD30" s="242"/>
    </row>
    <row r="31" spans="2:30" s="2" customFormat="1" ht="18" customHeight="1">
      <c r="B31" s="397"/>
      <c r="D31" s="2" t="s">
        <v>522</v>
      </c>
      <c r="Z31" s="443"/>
      <c r="AA31" s="12" t="s">
        <v>194</v>
      </c>
      <c r="AB31" s="12" t="s">
        <v>663</v>
      </c>
      <c r="AC31" s="12" t="s">
        <v>194</v>
      </c>
      <c r="AD31" s="420"/>
    </row>
    <row r="32" spans="2:30" s="1" customFormat="1" ht="6.75" customHeight="1">
      <c r="B32" s="241"/>
      <c r="Z32" s="241"/>
      <c r="AD32" s="242"/>
    </row>
    <row r="33" spans="1:31" s="2" customFormat="1" ht="18" customHeight="1">
      <c r="B33" s="397"/>
      <c r="D33" s="2" t="s">
        <v>523</v>
      </c>
      <c r="Z33" s="443"/>
      <c r="AA33" s="12" t="s">
        <v>194</v>
      </c>
      <c r="AB33" s="12" t="s">
        <v>663</v>
      </c>
      <c r="AC33" s="12" t="s">
        <v>194</v>
      </c>
      <c r="AD33" s="420"/>
    </row>
    <row r="34" spans="1:31" s="1" customFormat="1" ht="6.75" customHeight="1">
      <c r="B34" s="241"/>
      <c r="Z34" s="241"/>
      <c r="AD34" s="242"/>
    </row>
    <row r="35" spans="1:31" s="2" customFormat="1" ht="18" customHeight="1">
      <c r="B35" s="397"/>
      <c r="D35" s="2" t="s">
        <v>524</v>
      </c>
      <c r="Z35" s="443"/>
      <c r="AA35" s="12" t="s">
        <v>194</v>
      </c>
      <c r="AB35" s="12" t="s">
        <v>663</v>
      </c>
      <c r="AC35" s="12" t="s">
        <v>194</v>
      </c>
      <c r="AD35" s="420"/>
    </row>
    <row r="36" spans="1:31" s="1" customFormat="1" ht="6.75" customHeight="1">
      <c r="B36" s="241"/>
      <c r="Z36" s="241"/>
      <c r="AD36" s="242"/>
    </row>
    <row r="37" spans="1:31" ht="18" customHeight="1">
      <c r="B37" s="243"/>
      <c r="D37" s="2" t="s">
        <v>525</v>
      </c>
      <c r="Z37" s="443"/>
      <c r="AA37" s="12" t="s">
        <v>194</v>
      </c>
      <c r="AB37" s="12" t="s">
        <v>663</v>
      </c>
      <c r="AC37" s="12" t="s">
        <v>194</v>
      </c>
      <c r="AD37" s="233"/>
    </row>
    <row r="38" spans="1:31">
      <c r="B38" s="243"/>
      <c r="Y38" s="233"/>
      <c r="AD38" s="233"/>
      <c r="AE38" s="300"/>
    </row>
    <row r="39" spans="1:31" ht="27" customHeight="1">
      <c r="A39" s="233"/>
      <c r="B39" s="423"/>
      <c r="C39" s="1061" t="s">
        <v>526</v>
      </c>
      <c r="D39" s="1061"/>
      <c r="E39" s="1061"/>
      <c r="F39" s="1061"/>
      <c r="G39" s="1061"/>
      <c r="H39" s="1061"/>
      <c r="I39" s="1061"/>
      <c r="J39" s="1061"/>
      <c r="K39" s="1061"/>
      <c r="L39" s="1061"/>
      <c r="M39" s="1061"/>
      <c r="N39" s="1061"/>
      <c r="O39" s="1061"/>
      <c r="P39" s="1061"/>
      <c r="Q39" s="1061"/>
      <c r="R39" s="1061"/>
      <c r="S39" s="1061"/>
      <c r="T39" s="1061"/>
      <c r="U39" s="1061"/>
      <c r="V39" s="1061"/>
      <c r="W39" s="1061"/>
      <c r="X39" s="1061"/>
      <c r="Y39" s="391"/>
      <c r="Z39" s="566"/>
      <c r="AA39" s="422" t="s">
        <v>194</v>
      </c>
      <c r="AB39" s="422" t="s">
        <v>663</v>
      </c>
      <c r="AC39" s="422" t="s">
        <v>194</v>
      </c>
      <c r="AD39" s="60"/>
      <c r="AE39" s="300"/>
    </row>
    <row r="40" spans="1:31" s="2" customFormat="1">
      <c r="B40" s="244" t="s">
        <v>527</v>
      </c>
    </row>
    <row r="41" spans="1:31" s="2" customFormat="1">
      <c r="B41" s="244" t="s">
        <v>528</v>
      </c>
    </row>
    <row r="42" spans="1:31" s="2" customFormat="1">
      <c r="B42" s="244" t="s">
        <v>529</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4A31B4C5-DC4E-4146-BE50-5983A513C7F5}">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6DBE-3055-4D06-9335-39395132B111}">
  <sheetPr>
    <tabColor rgb="FFFFFF00"/>
    <pageSetUpPr fitToPage="1"/>
  </sheetPr>
  <dimension ref="B2:AJ123"/>
  <sheetViews>
    <sheetView view="pageBreakPreview" zoomScaleNormal="100" zoomScaleSheetLayoutView="100" zoomScalePageLayoutView="85" workbookViewId="0">
      <selection activeCell="AE22" sqref="AE22"/>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1017</v>
      </c>
    </row>
    <row r="3" spans="2:31">
      <c r="U3" s="2"/>
      <c r="X3" s="45" t="s">
        <v>313</v>
      </c>
      <c r="Y3" s="1069"/>
      <c r="Z3" s="1069"/>
      <c r="AA3" s="45" t="s">
        <v>34</v>
      </c>
      <c r="AB3" s="12"/>
      <c r="AC3" s="45" t="s">
        <v>654</v>
      </c>
      <c r="AD3" s="12"/>
      <c r="AE3" s="45" t="s">
        <v>376</v>
      </c>
    </row>
    <row r="4" spans="2:31">
      <c r="T4" s="418"/>
      <c r="U4" s="418"/>
      <c r="V4" s="418"/>
    </row>
    <row r="5" spans="2:31">
      <c r="B5" s="1069" t="s">
        <v>653</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row>
    <row r="6" spans="2:31" ht="65.25" customHeight="1">
      <c r="B6" s="1229" t="s">
        <v>1018</v>
      </c>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
    </row>
    <row r="7" spans="2:31" ht="23.25" customHeight="1"/>
    <row r="8" spans="2:31" ht="23.25" customHeight="1">
      <c r="B8" s="467" t="s">
        <v>145</v>
      </c>
      <c r="C8" s="467"/>
      <c r="D8" s="467"/>
      <c r="E8" s="467"/>
      <c r="F8" s="957"/>
      <c r="G8" s="958"/>
      <c r="H8" s="958"/>
      <c r="I8" s="958"/>
      <c r="J8" s="958"/>
      <c r="K8" s="958"/>
      <c r="L8" s="958"/>
      <c r="M8" s="958"/>
      <c r="N8" s="958"/>
      <c r="O8" s="958"/>
      <c r="P8" s="958"/>
      <c r="Q8" s="958"/>
      <c r="R8" s="958"/>
      <c r="S8" s="958"/>
      <c r="T8" s="958"/>
      <c r="U8" s="958"/>
      <c r="V8" s="958"/>
      <c r="W8" s="958"/>
      <c r="X8" s="958"/>
      <c r="Y8" s="958"/>
      <c r="Z8" s="958"/>
      <c r="AA8" s="958"/>
      <c r="AB8" s="958"/>
      <c r="AC8" s="958"/>
      <c r="AD8" s="958"/>
      <c r="AE8" s="959"/>
    </row>
    <row r="9" spans="2:31" ht="24.9" customHeight="1">
      <c r="B9" s="467" t="s">
        <v>655</v>
      </c>
      <c r="C9" s="467"/>
      <c r="D9" s="467"/>
      <c r="E9" s="467"/>
      <c r="F9" s="381" t="s">
        <v>194</v>
      </c>
      <c r="G9" s="399" t="s">
        <v>656</v>
      </c>
      <c r="H9" s="399"/>
      <c r="I9" s="399"/>
      <c r="J9" s="399"/>
      <c r="K9" s="382" t="s">
        <v>194</v>
      </c>
      <c r="L9" s="399" t="s">
        <v>657</v>
      </c>
      <c r="M9" s="399"/>
      <c r="N9" s="399"/>
      <c r="O9" s="399"/>
      <c r="P9" s="399"/>
      <c r="Q9" s="382" t="s">
        <v>194</v>
      </c>
      <c r="R9" s="399" t="s">
        <v>658</v>
      </c>
      <c r="S9" s="399"/>
      <c r="T9" s="399"/>
      <c r="U9" s="399"/>
      <c r="V9" s="399"/>
      <c r="W9" s="399"/>
      <c r="X9" s="399"/>
      <c r="Y9" s="399"/>
      <c r="Z9" s="399"/>
      <c r="AA9" s="399"/>
      <c r="AB9" s="399"/>
      <c r="AC9" s="399"/>
      <c r="AD9" s="10"/>
      <c r="AE9" s="11"/>
    </row>
    <row r="10" spans="2:31" ht="24.9" customHeight="1">
      <c r="B10" s="1095" t="s">
        <v>659</v>
      </c>
      <c r="C10" s="1096"/>
      <c r="D10" s="1096"/>
      <c r="E10" s="1097"/>
      <c r="F10" s="12" t="s">
        <v>194</v>
      </c>
      <c r="G10" s="2" t="s">
        <v>1019</v>
      </c>
      <c r="H10" s="2"/>
      <c r="I10" s="2"/>
      <c r="J10" s="2"/>
      <c r="K10" s="2"/>
      <c r="L10" s="2"/>
      <c r="M10" s="2"/>
      <c r="N10" s="2"/>
      <c r="O10" s="2"/>
      <c r="Q10" s="7"/>
      <c r="R10" s="396" t="s">
        <v>194</v>
      </c>
      <c r="S10" s="2" t="s">
        <v>1020</v>
      </c>
      <c r="T10" s="2"/>
      <c r="U10" s="2"/>
      <c r="V10" s="2"/>
      <c r="W10" s="22"/>
      <c r="X10" s="22"/>
      <c r="Y10" s="22"/>
      <c r="Z10" s="22"/>
      <c r="AA10" s="22"/>
      <c r="AB10" s="22"/>
      <c r="AC10" s="22"/>
      <c r="AD10" s="7"/>
      <c r="AE10" s="4"/>
    </row>
    <row r="11" spans="2:31" ht="24.9" customHeight="1">
      <c r="B11" s="1098"/>
      <c r="C11" s="1069"/>
      <c r="D11" s="1069"/>
      <c r="E11" s="1099"/>
      <c r="F11" s="12" t="s">
        <v>194</v>
      </c>
      <c r="G11" s="2" t="s">
        <v>1021</v>
      </c>
      <c r="H11" s="2"/>
      <c r="I11" s="2"/>
      <c r="J11" s="2"/>
      <c r="K11" s="2"/>
      <c r="L11" s="2"/>
      <c r="M11" s="2"/>
      <c r="N11" s="2"/>
      <c r="O11" s="2"/>
      <c r="R11" s="12" t="s">
        <v>194</v>
      </c>
      <c r="S11" s="2" t="s">
        <v>1022</v>
      </c>
      <c r="T11" s="2"/>
      <c r="U11" s="2"/>
      <c r="V11" s="2"/>
      <c r="W11" s="2"/>
      <c r="X11" s="2"/>
      <c r="Y11" s="2"/>
      <c r="Z11" s="2"/>
      <c r="AA11" s="2"/>
      <c r="AB11" s="2"/>
      <c r="AC11" s="2"/>
      <c r="AE11" s="242"/>
    </row>
    <row r="12" spans="2:31" ht="24.9" customHeight="1">
      <c r="B12" s="1098"/>
      <c r="C12" s="1069"/>
      <c r="D12" s="1069"/>
      <c r="E12" s="1099"/>
      <c r="F12" s="12" t="s">
        <v>194</v>
      </c>
      <c r="G12" s="287" t="s">
        <v>1023</v>
      </c>
      <c r="H12" s="2"/>
      <c r="I12" s="2"/>
      <c r="J12" s="2"/>
      <c r="K12" s="2"/>
      <c r="L12" s="2"/>
      <c r="M12" s="2"/>
      <c r="N12" s="2"/>
      <c r="O12" s="2"/>
      <c r="R12" s="12" t="s">
        <v>194</v>
      </c>
      <c r="S12" s="287" t="s">
        <v>1024</v>
      </c>
      <c r="T12" s="2"/>
      <c r="U12" s="2"/>
      <c r="V12" s="2"/>
      <c r="W12" s="2"/>
      <c r="X12" s="2"/>
      <c r="Y12" s="2"/>
      <c r="Z12" s="2"/>
      <c r="AA12" s="2"/>
      <c r="AB12" s="2"/>
      <c r="AC12" s="2"/>
      <c r="AE12" s="242"/>
    </row>
    <row r="13" spans="2:31" ht="24.9" customHeight="1">
      <c r="B13" s="1098"/>
      <c r="C13" s="1069"/>
      <c r="D13" s="1069"/>
      <c r="E13" s="1099"/>
      <c r="F13" s="12" t="s">
        <v>194</v>
      </c>
      <c r="G13" s="2" t="s">
        <v>1025</v>
      </c>
      <c r="H13" s="2"/>
      <c r="I13" s="2"/>
      <c r="J13" s="2"/>
      <c r="K13" s="2"/>
      <c r="L13" s="2"/>
      <c r="M13"/>
      <c r="N13" s="2"/>
      <c r="O13" s="2"/>
      <c r="R13" s="12" t="s">
        <v>194</v>
      </c>
      <c r="S13" s="2" t="s">
        <v>1026</v>
      </c>
      <c r="T13" s="2"/>
      <c r="U13" s="2"/>
      <c r="V13" s="2"/>
      <c r="W13" s="2"/>
      <c r="X13" s="2"/>
      <c r="Y13" s="2"/>
      <c r="Z13" s="2"/>
      <c r="AA13" s="2"/>
      <c r="AB13" s="2"/>
      <c r="AC13" s="2"/>
      <c r="AE13" s="242"/>
    </row>
    <row r="14" spans="2:31" ht="24.9" customHeight="1">
      <c r="B14" s="1098"/>
      <c r="C14" s="1069"/>
      <c r="D14" s="1069"/>
      <c r="E14" s="1099"/>
      <c r="F14" s="12" t="s">
        <v>194</v>
      </c>
      <c r="G14" s="2" t="s">
        <v>1027</v>
      </c>
      <c r="H14" s="2"/>
      <c r="I14" s="2"/>
      <c r="J14" s="2"/>
      <c r="K14"/>
      <c r="L14" s="287"/>
      <c r="M14" s="536"/>
      <c r="N14" s="536"/>
      <c r="O14" s="287"/>
      <c r="R14" s="12"/>
      <c r="S14" s="2"/>
      <c r="T14" s="287"/>
      <c r="U14" s="287"/>
      <c r="V14" s="287"/>
      <c r="W14" s="287"/>
      <c r="X14" s="287"/>
      <c r="Y14" s="287"/>
      <c r="Z14" s="287"/>
      <c r="AA14" s="287"/>
      <c r="AB14" s="287"/>
      <c r="AC14" s="287"/>
      <c r="AE14" s="242"/>
    </row>
    <row r="15" spans="2:31" ht="24.9" customHeight="1">
      <c r="B15" s="467" t="s">
        <v>146</v>
      </c>
      <c r="C15" s="467"/>
      <c r="D15" s="467"/>
      <c r="E15" s="467"/>
      <c r="F15" s="381" t="s">
        <v>194</v>
      </c>
      <c r="G15" s="399" t="s">
        <v>660</v>
      </c>
      <c r="H15" s="468"/>
      <c r="I15" s="468"/>
      <c r="J15" s="468"/>
      <c r="K15" s="468"/>
      <c r="L15" s="468"/>
      <c r="M15" s="468"/>
      <c r="N15" s="468"/>
      <c r="O15" s="468"/>
      <c r="P15" s="468"/>
      <c r="Q15" s="10"/>
      <c r="R15" s="382" t="s">
        <v>194</v>
      </c>
      <c r="S15" s="399" t="s">
        <v>661</v>
      </c>
      <c r="T15" s="468"/>
      <c r="U15" s="468"/>
      <c r="V15" s="468"/>
      <c r="W15" s="468"/>
      <c r="X15" s="468"/>
      <c r="Y15" s="468"/>
      <c r="Z15" s="468"/>
      <c r="AA15" s="468"/>
      <c r="AB15" s="468"/>
      <c r="AC15" s="468"/>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1"/>
      <c r="AB17" s="382" t="s">
        <v>662</v>
      </c>
      <c r="AC17" s="382" t="s">
        <v>663</v>
      </c>
      <c r="AD17" s="382" t="s">
        <v>664</v>
      </c>
      <c r="AE17" s="11"/>
    </row>
    <row r="18" spans="2:31">
      <c r="B18" s="6" t="s">
        <v>665</v>
      </c>
      <c r="C18" s="7"/>
      <c r="D18" s="7"/>
      <c r="E18" s="7"/>
      <c r="F18" s="7"/>
      <c r="G18" s="7"/>
      <c r="H18" s="7"/>
      <c r="I18" s="7"/>
      <c r="J18" s="7"/>
      <c r="K18" s="7"/>
      <c r="L18" s="7"/>
      <c r="M18" s="7"/>
      <c r="N18" s="7"/>
      <c r="O18" s="7"/>
      <c r="P18" s="7"/>
      <c r="Q18" s="7"/>
      <c r="R18" s="7"/>
      <c r="S18" s="7"/>
      <c r="T18" s="7"/>
      <c r="U18" s="7"/>
      <c r="V18" s="7"/>
      <c r="W18" s="7"/>
      <c r="X18" s="7"/>
      <c r="Y18" s="7"/>
      <c r="Z18" s="23"/>
      <c r="AA18" s="395"/>
      <c r="AB18" s="396"/>
      <c r="AC18" s="396"/>
      <c r="AD18" s="7"/>
      <c r="AE18" s="4"/>
    </row>
    <row r="19" spans="2:31">
      <c r="B19" s="241"/>
      <c r="C19" s="469" t="s">
        <v>666</v>
      </c>
      <c r="D19" s="1" t="s">
        <v>667</v>
      </c>
      <c r="Z19" s="444"/>
      <c r="AA19" s="412"/>
      <c r="AB19" s="12" t="s">
        <v>194</v>
      </c>
      <c r="AC19" s="12" t="s">
        <v>663</v>
      </c>
      <c r="AD19" s="12" t="s">
        <v>194</v>
      </c>
      <c r="AE19" s="242"/>
    </row>
    <row r="20" spans="2:31">
      <c r="B20" s="241"/>
      <c r="D20" s="1" t="s">
        <v>668</v>
      </c>
      <c r="Z20" s="420"/>
      <c r="AA20" s="397"/>
      <c r="AB20" s="12"/>
      <c r="AC20" s="12"/>
      <c r="AE20" s="242"/>
    </row>
    <row r="21" spans="2:31">
      <c r="B21" s="241"/>
      <c r="Z21" s="420"/>
      <c r="AA21" s="397"/>
      <c r="AB21" s="12"/>
      <c r="AC21" s="12"/>
      <c r="AE21" s="242"/>
    </row>
    <row r="22" spans="2:31" ht="13.5" customHeight="1">
      <c r="B22" s="241"/>
      <c r="D22" s="442" t="s">
        <v>669</v>
      </c>
      <c r="E22" s="399"/>
      <c r="F22" s="399"/>
      <c r="G22" s="399"/>
      <c r="H22" s="399"/>
      <c r="I22" s="399"/>
      <c r="J22" s="399"/>
      <c r="K22" s="399"/>
      <c r="L22" s="399"/>
      <c r="M22" s="399"/>
      <c r="N22" s="399"/>
      <c r="O22" s="10"/>
      <c r="P22" s="10"/>
      <c r="Q22" s="10"/>
      <c r="R22" s="10"/>
      <c r="S22" s="399"/>
      <c r="T22" s="399"/>
      <c r="U22" s="957"/>
      <c r="V22" s="958"/>
      <c r="W22" s="958"/>
      <c r="X22" s="10" t="s">
        <v>336</v>
      </c>
      <c r="Y22" s="241"/>
      <c r="Z22" s="420"/>
      <c r="AA22" s="397"/>
      <c r="AB22" s="12"/>
      <c r="AC22" s="12"/>
      <c r="AE22" s="242"/>
    </row>
    <row r="23" spans="2:31">
      <c r="B23" s="241"/>
      <c r="D23" s="442" t="s">
        <v>670</v>
      </c>
      <c r="E23" s="399"/>
      <c r="F23" s="399"/>
      <c r="G23" s="399"/>
      <c r="H23" s="399"/>
      <c r="I23" s="399"/>
      <c r="J23" s="399"/>
      <c r="K23" s="399"/>
      <c r="L23" s="399"/>
      <c r="M23" s="399"/>
      <c r="N23" s="399"/>
      <c r="O23" s="10"/>
      <c r="P23" s="10"/>
      <c r="Q23" s="10"/>
      <c r="R23" s="10"/>
      <c r="S23" s="399"/>
      <c r="T23" s="399"/>
      <c r="U23" s="957"/>
      <c r="V23" s="958"/>
      <c r="W23" s="958"/>
      <c r="X23" s="10" t="s">
        <v>336</v>
      </c>
      <c r="Y23" s="241"/>
      <c r="Z23" s="242"/>
      <c r="AA23" s="397"/>
      <c r="AB23" s="12"/>
      <c r="AC23" s="12"/>
      <c r="AE23" s="242"/>
    </row>
    <row r="24" spans="2:31">
      <c r="B24" s="241"/>
      <c r="D24" s="442" t="s">
        <v>671</v>
      </c>
      <c r="E24" s="399"/>
      <c r="F24" s="399"/>
      <c r="G24" s="399"/>
      <c r="H24" s="399"/>
      <c r="I24" s="399"/>
      <c r="J24" s="399"/>
      <c r="K24" s="399"/>
      <c r="L24" s="399"/>
      <c r="M24" s="399"/>
      <c r="N24" s="399"/>
      <c r="O24" s="10"/>
      <c r="P24" s="10"/>
      <c r="Q24" s="10"/>
      <c r="R24" s="10"/>
      <c r="S24" s="399"/>
      <c r="T24" s="470" t="str">
        <f>(IFERROR(ROUNDDOWN(T23/T22*100,0),""))</f>
        <v/>
      </c>
      <c r="U24" s="1230" t="str">
        <f>(IFERROR(ROUNDDOWN(U23/U22*100,0),""))</f>
        <v/>
      </c>
      <c r="V24" s="1231"/>
      <c r="W24" s="1231"/>
      <c r="X24" s="10" t="s">
        <v>61</v>
      </c>
      <c r="Y24" s="241"/>
      <c r="Z24" s="398"/>
      <c r="AA24" s="397"/>
      <c r="AB24" s="12"/>
      <c r="AC24" s="12"/>
      <c r="AE24" s="242"/>
    </row>
    <row r="25" spans="2:31">
      <c r="B25" s="241"/>
      <c r="D25" s="1" t="s">
        <v>672</v>
      </c>
      <c r="Z25" s="398"/>
      <c r="AA25" s="397"/>
      <c r="AB25" s="12"/>
      <c r="AC25" s="12"/>
      <c r="AE25" s="242"/>
    </row>
    <row r="26" spans="2:31">
      <c r="B26" s="241"/>
      <c r="E26" s="1" t="s">
        <v>673</v>
      </c>
      <c r="Z26" s="398"/>
      <c r="AA26" s="397"/>
      <c r="AB26" s="12"/>
      <c r="AC26" s="12"/>
      <c r="AE26" s="242"/>
    </row>
    <row r="27" spans="2:31">
      <c r="B27" s="241"/>
      <c r="Z27" s="398"/>
      <c r="AA27" s="397"/>
      <c r="AB27" s="12"/>
      <c r="AC27" s="12"/>
      <c r="AE27" s="242"/>
    </row>
    <row r="28" spans="2:31">
      <c r="B28" s="241"/>
      <c r="C28" s="469" t="s">
        <v>674</v>
      </c>
      <c r="D28" s="1" t="s">
        <v>675</v>
      </c>
      <c r="Z28" s="444"/>
      <c r="AA28" s="397"/>
      <c r="AB28" s="12" t="s">
        <v>194</v>
      </c>
      <c r="AC28" s="12" t="s">
        <v>663</v>
      </c>
      <c r="AD28" s="12" t="s">
        <v>194</v>
      </c>
      <c r="AE28" s="242"/>
    </row>
    <row r="29" spans="2:31">
      <c r="B29" s="241"/>
      <c r="C29" s="469"/>
      <c r="D29" s="1" t="s">
        <v>676</v>
      </c>
      <c r="Z29" s="444"/>
      <c r="AA29" s="397"/>
      <c r="AB29" s="12"/>
      <c r="AC29" s="12"/>
      <c r="AD29" s="12"/>
      <c r="AE29" s="242"/>
    </row>
    <row r="30" spans="2:31">
      <c r="B30" s="241"/>
      <c r="C30" s="469"/>
      <c r="D30" s="1" t="s">
        <v>677</v>
      </c>
      <c r="Z30" s="444"/>
      <c r="AA30" s="412"/>
      <c r="AB30" s="12"/>
      <c r="AC30" s="402"/>
      <c r="AE30" s="242"/>
    </row>
    <row r="31" spans="2:31">
      <c r="B31" s="241"/>
      <c r="Z31" s="398"/>
      <c r="AA31" s="397"/>
      <c r="AB31" s="12"/>
      <c r="AC31" s="12"/>
      <c r="AE31" s="242"/>
    </row>
    <row r="32" spans="2:31" ht="13.5" customHeight="1">
      <c r="B32" s="241"/>
      <c r="C32" s="469"/>
      <c r="D32" s="442" t="s">
        <v>678</v>
      </c>
      <c r="E32" s="399"/>
      <c r="F32" s="399"/>
      <c r="G32" s="399"/>
      <c r="H32" s="399"/>
      <c r="I32" s="399"/>
      <c r="J32" s="399"/>
      <c r="K32" s="399"/>
      <c r="L32" s="399"/>
      <c r="M32" s="399"/>
      <c r="N32" s="399"/>
      <c r="O32" s="10"/>
      <c r="P32" s="10"/>
      <c r="Q32" s="10"/>
      <c r="R32" s="10"/>
      <c r="S32" s="10"/>
      <c r="T32" s="11"/>
      <c r="U32" s="957"/>
      <c r="V32" s="958"/>
      <c r="W32" s="958"/>
      <c r="X32" s="11" t="s">
        <v>336</v>
      </c>
      <c r="Y32" s="241"/>
      <c r="Z32" s="398"/>
      <c r="AA32" s="397"/>
      <c r="AB32" s="12"/>
      <c r="AC32" s="12"/>
      <c r="AE32" s="242"/>
    </row>
    <row r="33" spans="2:32">
      <c r="B33" s="241"/>
      <c r="C33" s="469"/>
      <c r="D33" s="2"/>
      <c r="E33" s="2"/>
      <c r="F33" s="2"/>
      <c r="G33" s="2"/>
      <c r="H33" s="2"/>
      <c r="I33" s="2"/>
      <c r="J33" s="2"/>
      <c r="K33" s="2"/>
      <c r="L33" s="2"/>
      <c r="M33" s="2"/>
      <c r="N33" s="2"/>
      <c r="U33" s="12"/>
      <c r="V33" s="12"/>
      <c r="W33" s="12"/>
      <c r="Z33" s="398"/>
      <c r="AA33" s="397"/>
      <c r="AB33" s="12"/>
      <c r="AC33" s="12"/>
      <c r="AE33" s="242"/>
    </row>
    <row r="34" spans="2:32" ht="13.5" customHeight="1">
      <c r="B34" s="241"/>
      <c r="C34" s="469"/>
      <c r="E34" s="535" t="s">
        <v>679</v>
      </c>
      <c r="Z34" s="398"/>
      <c r="AA34" s="397"/>
      <c r="AB34" s="12"/>
      <c r="AC34" s="12"/>
      <c r="AE34" s="242"/>
    </row>
    <row r="35" spans="2:32">
      <c r="B35" s="241"/>
      <c r="C35" s="469"/>
      <c r="E35" s="1225" t="s">
        <v>680</v>
      </c>
      <c r="F35" s="1225"/>
      <c r="G35" s="1225"/>
      <c r="H35" s="1225"/>
      <c r="I35" s="1225"/>
      <c r="J35" s="1225"/>
      <c r="K35" s="1225"/>
      <c r="L35" s="1225"/>
      <c r="M35" s="1225"/>
      <c r="N35" s="1225"/>
      <c r="O35" s="1225" t="s">
        <v>681</v>
      </c>
      <c r="P35" s="1225"/>
      <c r="Q35" s="1225"/>
      <c r="R35" s="1225"/>
      <c r="S35" s="1225"/>
      <c r="Z35" s="398"/>
      <c r="AA35" s="397"/>
      <c r="AB35" s="12"/>
      <c r="AC35" s="12"/>
      <c r="AE35" s="242"/>
    </row>
    <row r="36" spans="2:32">
      <c r="B36" s="241"/>
      <c r="C36" s="469"/>
      <c r="E36" s="1225" t="s">
        <v>682</v>
      </c>
      <c r="F36" s="1225"/>
      <c r="G36" s="1225"/>
      <c r="H36" s="1225"/>
      <c r="I36" s="1225"/>
      <c r="J36" s="1225"/>
      <c r="K36" s="1225"/>
      <c r="L36" s="1225"/>
      <c r="M36" s="1225"/>
      <c r="N36" s="1225"/>
      <c r="O36" s="1225" t="s">
        <v>683</v>
      </c>
      <c r="P36" s="1225"/>
      <c r="Q36" s="1225"/>
      <c r="R36" s="1225"/>
      <c r="S36" s="1225"/>
      <c r="Z36" s="398"/>
      <c r="AA36" s="397"/>
      <c r="AB36" s="12"/>
      <c r="AC36" s="12"/>
      <c r="AE36" s="242"/>
    </row>
    <row r="37" spans="2:32">
      <c r="B37" s="241"/>
      <c r="C37" s="469"/>
      <c r="E37" s="1225" t="s">
        <v>684</v>
      </c>
      <c r="F37" s="1225"/>
      <c r="G37" s="1225"/>
      <c r="H37" s="1225"/>
      <c r="I37" s="1225"/>
      <c r="J37" s="1225"/>
      <c r="K37" s="1225"/>
      <c r="L37" s="1225"/>
      <c r="M37" s="1225"/>
      <c r="N37" s="1225"/>
      <c r="O37" s="1225" t="s">
        <v>685</v>
      </c>
      <c r="P37" s="1225"/>
      <c r="Q37" s="1225"/>
      <c r="R37" s="1225"/>
      <c r="S37" s="1225"/>
      <c r="Z37" s="398"/>
      <c r="AA37" s="397"/>
      <c r="AB37" s="12"/>
      <c r="AC37" s="12"/>
      <c r="AE37" s="242"/>
    </row>
    <row r="38" spans="2:32">
      <c r="B38" s="241"/>
      <c r="C38" s="469"/>
      <c r="D38" s="242"/>
      <c r="E38" s="1226" t="s">
        <v>686</v>
      </c>
      <c r="F38" s="1225"/>
      <c r="G38" s="1225"/>
      <c r="H38" s="1225"/>
      <c r="I38" s="1225"/>
      <c r="J38" s="1225"/>
      <c r="K38" s="1225"/>
      <c r="L38" s="1225"/>
      <c r="M38" s="1225"/>
      <c r="N38" s="1225"/>
      <c r="O38" s="1225" t="s">
        <v>687</v>
      </c>
      <c r="P38" s="1225"/>
      <c r="Q38" s="1225"/>
      <c r="R38" s="1225"/>
      <c r="S38" s="1227"/>
      <c r="T38" s="241"/>
      <c r="Z38" s="398"/>
      <c r="AA38" s="397"/>
      <c r="AB38" s="12"/>
      <c r="AC38" s="12"/>
      <c r="AE38" s="242"/>
    </row>
    <row r="39" spans="2:32">
      <c r="B39" s="241"/>
      <c r="C39" s="469"/>
      <c r="E39" s="1228" t="s">
        <v>688</v>
      </c>
      <c r="F39" s="1228"/>
      <c r="G39" s="1228"/>
      <c r="H39" s="1228"/>
      <c r="I39" s="1228"/>
      <c r="J39" s="1228"/>
      <c r="K39" s="1228"/>
      <c r="L39" s="1228"/>
      <c r="M39" s="1228"/>
      <c r="N39" s="1228"/>
      <c r="O39" s="1228" t="s">
        <v>689</v>
      </c>
      <c r="P39" s="1228"/>
      <c r="Q39" s="1228"/>
      <c r="R39" s="1228"/>
      <c r="S39" s="1228"/>
      <c r="Z39" s="398"/>
      <c r="AA39" s="397"/>
      <c r="AB39" s="12"/>
      <c r="AC39" s="12"/>
      <c r="AE39" s="242"/>
      <c r="AF39" s="241"/>
    </row>
    <row r="40" spans="2:32">
      <c r="B40" s="241"/>
      <c r="C40" s="469"/>
      <c r="E40" s="1225" t="s">
        <v>690</v>
      </c>
      <c r="F40" s="1225"/>
      <c r="G40" s="1225"/>
      <c r="H40" s="1225"/>
      <c r="I40" s="1225"/>
      <c r="J40" s="1225"/>
      <c r="K40" s="1225"/>
      <c r="L40" s="1225"/>
      <c r="M40" s="1225"/>
      <c r="N40" s="1225"/>
      <c r="O40" s="1225" t="s">
        <v>691</v>
      </c>
      <c r="P40" s="1225"/>
      <c r="Q40" s="1225"/>
      <c r="R40" s="1225"/>
      <c r="S40" s="1225"/>
      <c r="Z40" s="398"/>
      <c r="AA40" s="397"/>
      <c r="AB40" s="12"/>
      <c r="AC40" s="12"/>
      <c r="AE40" s="242"/>
    </row>
    <row r="41" spans="2:32">
      <c r="B41" s="241"/>
      <c r="C41" s="469"/>
      <c r="E41" s="1225" t="s">
        <v>692</v>
      </c>
      <c r="F41" s="1225"/>
      <c r="G41" s="1225"/>
      <c r="H41" s="1225"/>
      <c r="I41" s="1225"/>
      <c r="J41" s="1225"/>
      <c r="K41" s="1225"/>
      <c r="L41" s="1225"/>
      <c r="M41" s="1225"/>
      <c r="N41" s="1225"/>
      <c r="O41" s="1225" t="s">
        <v>693</v>
      </c>
      <c r="P41" s="1225"/>
      <c r="Q41" s="1225"/>
      <c r="R41" s="1225"/>
      <c r="S41" s="1225"/>
      <c r="Z41" s="398"/>
      <c r="AA41" s="397"/>
      <c r="AB41" s="12"/>
      <c r="AC41" s="12"/>
      <c r="AE41" s="242"/>
    </row>
    <row r="42" spans="2:32">
      <c r="B42" s="241"/>
      <c r="C42" s="469"/>
      <c r="E42" s="1225" t="s">
        <v>405</v>
      </c>
      <c r="F42" s="1225"/>
      <c r="G42" s="1225"/>
      <c r="H42" s="1225"/>
      <c r="I42" s="1225"/>
      <c r="J42" s="1225"/>
      <c r="K42" s="1225"/>
      <c r="L42" s="1225"/>
      <c r="M42" s="1225"/>
      <c r="N42" s="1225"/>
      <c r="O42" s="1225" t="s">
        <v>405</v>
      </c>
      <c r="P42" s="1225"/>
      <c r="Q42" s="1225"/>
      <c r="R42" s="1225"/>
      <c r="S42" s="1225"/>
      <c r="Z42" s="420"/>
      <c r="AA42" s="397"/>
      <c r="AB42" s="12"/>
      <c r="AC42" s="12"/>
      <c r="AE42" s="242"/>
    </row>
    <row r="43" spans="2:32">
      <c r="B43" s="241"/>
      <c r="C43" s="469"/>
      <c r="J43" s="1069"/>
      <c r="K43" s="1069"/>
      <c r="L43" s="1069"/>
      <c r="M43" s="1069"/>
      <c r="N43" s="1069"/>
      <c r="O43" s="1069"/>
      <c r="P43" s="1069"/>
      <c r="Q43" s="1069"/>
      <c r="R43" s="1069"/>
      <c r="S43" s="1069"/>
      <c r="T43" s="1069"/>
      <c r="U43" s="1069"/>
      <c r="V43" s="1069"/>
      <c r="Z43" s="420"/>
      <c r="AA43" s="397"/>
      <c r="AB43" s="12"/>
      <c r="AC43" s="12"/>
      <c r="AE43" s="242"/>
    </row>
    <row r="44" spans="2:32">
      <c r="B44" s="241"/>
      <c r="C44" s="469" t="s">
        <v>694</v>
      </c>
      <c r="D44" s="1" t="s">
        <v>695</v>
      </c>
      <c r="Z44" s="444"/>
      <c r="AA44" s="412"/>
      <c r="AB44" s="12" t="s">
        <v>194</v>
      </c>
      <c r="AC44" s="12" t="s">
        <v>663</v>
      </c>
      <c r="AD44" s="12" t="s">
        <v>194</v>
      </c>
      <c r="AE44" s="242"/>
    </row>
    <row r="45" spans="2:32" ht="14.25" customHeight="1">
      <c r="B45" s="241"/>
      <c r="D45" s="1" t="s">
        <v>696</v>
      </c>
      <c r="Z45" s="398"/>
      <c r="AA45" s="397"/>
      <c r="AB45" s="12"/>
      <c r="AC45" s="12"/>
      <c r="AE45" s="242"/>
    </row>
    <row r="46" spans="2:32">
      <c r="B46" s="241"/>
      <c r="Z46" s="420"/>
      <c r="AA46" s="397"/>
      <c r="AB46" s="12"/>
      <c r="AC46" s="12"/>
      <c r="AE46" s="242"/>
    </row>
    <row r="47" spans="2:32">
      <c r="B47" s="241" t="s">
        <v>697</v>
      </c>
      <c r="Z47" s="398"/>
      <c r="AA47" s="397"/>
      <c r="AB47" s="12"/>
      <c r="AC47" s="12"/>
      <c r="AE47" s="242"/>
    </row>
    <row r="48" spans="2:32">
      <c r="B48" s="241"/>
      <c r="C48" s="469" t="s">
        <v>666</v>
      </c>
      <c r="D48" s="1" t="s">
        <v>698</v>
      </c>
      <c r="Z48" s="444"/>
      <c r="AA48" s="412"/>
      <c r="AB48" s="12" t="s">
        <v>194</v>
      </c>
      <c r="AC48" s="12" t="s">
        <v>663</v>
      </c>
      <c r="AD48" s="12" t="s">
        <v>194</v>
      </c>
      <c r="AE48" s="242"/>
    </row>
    <row r="49" spans="2:36" ht="17.25" customHeight="1">
      <c r="B49" s="241"/>
      <c r="D49" s="1" t="s">
        <v>699</v>
      </c>
      <c r="Z49" s="398"/>
      <c r="AA49" s="397"/>
      <c r="AB49" s="12"/>
      <c r="AC49" s="12"/>
      <c r="AE49" s="242"/>
    </row>
    <row r="50" spans="2:36" ht="18.75" customHeight="1">
      <c r="B50" s="241"/>
      <c r="W50" s="21"/>
      <c r="Z50" s="242"/>
      <c r="AA50" s="397"/>
      <c r="AB50" s="12"/>
      <c r="AC50" s="12"/>
      <c r="AE50" s="242"/>
      <c r="AJ50" s="342"/>
    </row>
    <row r="51" spans="2:36" ht="13.5" customHeight="1">
      <c r="B51" s="241"/>
      <c r="C51" s="469" t="s">
        <v>674</v>
      </c>
      <c r="D51" s="1" t="s">
        <v>700</v>
      </c>
      <c r="Z51" s="444"/>
      <c r="AA51" s="412"/>
      <c r="AB51" s="12" t="s">
        <v>194</v>
      </c>
      <c r="AC51" s="12" t="s">
        <v>663</v>
      </c>
      <c r="AD51" s="12" t="s">
        <v>194</v>
      </c>
      <c r="AE51" s="242"/>
    </row>
    <row r="52" spans="2:36">
      <c r="B52" s="241"/>
      <c r="D52" s="1" t="s">
        <v>701</v>
      </c>
      <c r="E52" s="2"/>
      <c r="F52" s="2"/>
      <c r="G52" s="2"/>
      <c r="H52" s="2"/>
      <c r="I52" s="2"/>
      <c r="J52" s="2"/>
      <c r="K52" s="2"/>
      <c r="L52" s="2"/>
      <c r="M52" s="2"/>
      <c r="N52" s="2"/>
      <c r="O52" s="342"/>
      <c r="P52" s="342"/>
      <c r="Q52" s="342"/>
      <c r="Z52" s="398"/>
      <c r="AA52" s="397"/>
      <c r="AB52" s="12"/>
      <c r="AC52" s="12"/>
      <c r="AE52" s="242"/>
    </row>
    <row r="53" spans="2:36">
      <c r="B53" s="241"/>
      <c r="D53" s="12"/>
      <c r="E53" s="1224"/>
      <c r="F53" s="1224"/>
      <c r="G53" s="1224"/>
      <c r="H53" s="1224"/>
      <c r="I53" s="1224"/>
      <c r="J53" s="1224"/>
      <c r="K53" s="1224"/>
      <c r="L53" s="1224"/>
      <c r="M53" s="1224"/>
      <c r="N53" s="1224"/>
      <c r="Q53" s="12"/>
      <c r="S53" s="21"/>
      <c r="T53" s="21"/>
      <c r="U53" s="21"/>
      <c r="V53" s="21"/>
      <c r="Z53" s="420"/>
      <c r="AA53" s="397"/>
      <c r="AB53" s="12"/>
      <c r="AC53" s="12"/>
      <c r="AE53" s="242"/>
    </row>
    <row r="54" spans="2:36">
      <c r="B54" s="241"/>
      <c r="C54" s="469" t="s">
        <v>694</v>
      </c>
      <c r="D54" s="1" t="s">
        <v>702</v>
      </c>
      <c r="Z54" s="444"/>
      <c r="AA54" s="412"/>
      <c r="AB54" s="12" t="s">
        <v>194</v>
      </c>
      <c r="AC54" s="12" t="s">
        <v>663</v>
      </c>
      <c r="AD54" s="12" t="s">
        <v>194</v>
      </c>
      <c r="AE54" s="242"/>
    </row>
    <row r="55" spans="2:36">
      <c r="B55" s="277"/>
      <c r="C55" s="473"/>
      <c r="D55" s="8" t="s">
        <v>703</v>
      </c>
      <c r="E55" s="8"/>
      <c r="F55" s="8"/>
      <c r="G55" s="8"/>
      <c r="H55" s="8"/>
      <c r="I55" s="8"/>
      <c r="J55" s="8"/>
      <c r="K55" s="8"/>
      <c r="L55" s="8"/>
      <c r="M55" s="8"/>
      <c r="N55" s="8"/>
      <c r="O55" s="8"/>
      <c r="P55" s="8"/>
      <c r="Q55" s="8"/>
      <c r="R55" s="8"/>
      <c r="S55" s="8"/>
      <c r="T55" s="8"/>
      <c r="U55" s="8"/>
      <c r="V55" s="8"/>
      <c r="W55" s="8"/>
      <c r="X55" s="8"/>
      <c r="Y55" s="8"/>
      <c r="Z55" s="279"/>
      <c r="AA55" s="421"/>
      <c r="AB55" s="422"/>
      <c r="AC55" s="422"/>
      <c r="AD55" s="8"/>
      <c r="AE55" s="279"/>
    </row>
    <row r="56" spans="2:36">
      <c r="B56" s="1" t="s">
        <v>704</v>
      </c>
    </row>
    <row r="57" spans="2:36">
      <c r="C57" s="1" t="s">
        <v>705</v>
      </c>
    </row>
    <row r="58" spans="2:36">
      <c r="B58" s="1" t="s">
        <v>706</v>
      </c>
    </row>
    <row r="59" spans="2:36">
      <c r="C59" s="1" t="s">
        <v>707</v>
      </c>
    </row>
    <row r="60" spans="2:36">
      <c r="C60" s="1" t="s">
        <v>708</v>
      </c>
    </row>
    <row r="61" spans="2:36">
      <c r="C61" s="1" t="s">
        <v>709</v>
      </c>
      <c r="K61" s="1" t="s">
        <v>710</v>
      </c>
    </row>
    <row r="62" spans="2:36">
      <c r="K62" s="1" t="s">
        <v>711</v>
      </c>
    </row>
    <row r="63" spans="2:36">
      <c r="K63" s="1" t="s">
        <v>712</v>
      </c>
    </row>
    <row r="64" spans="2:36">
      <c r="K64" s="1" t="s">
        <v>713</v>
      </c>
    </row>
    <row r="65" spans="2:11">
      <c r="K65" s="1" t="s">
        <v>714</v>
      </c>
    </row>
    <row r="66" spans="2:11">
      <c r="B66" s="1" t="s">
        <v>715</v>
      </c>
    </row>
    <row r="67" spans="2:11">
      <c r="C67" s="1" t="s">
        <v>716</v>
      </c>
    </row>
    <row r="68" spans="2:11">
      <c r="C68" s="1" t="s">
        <v>717</v>
      </c>
    </row>
    <row r="69" spans="2:11">
      <c r="C69" s="1" t="s">
        <v>718</v>
      </c>
    </row>
    <row r="81" spans="12:12">
      <c r="L81" s="537"/>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B42C87A6-EFFB-47F2-B762-FEC6B64FBD01}">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D51B-44B2-408D-8FA2-48DEE28BA1C3}">
  <sheetPr>
    <tabColor rgb="FFFFFF00"/>
    <pageSetUpPr fitToPage="1"/>
  </sheetPr>
  <dimension ref="B1:AE123"/>
  <sheetViews>
    <sheetView view="pageBreakPreview" zoomScaleNormal="100" zoomScaleSheetLayoutView="100" workbookViewId="0"/>
  </sheetViews>
  <sheetFormatPr defaultColWidth="3.44140625" defaultRowHeight="13.2"/>
  <cols>
    <col min="1" max="1" width="1.21875" style="3" customWidth="1"/>
    <col min="2" max="2" width="3.109375" style="419" customWidth="1"/>
    <col min="3" max="31" width="3.109375" style="3" customWidth="1"/>
    <col min="32" max="32" width="1.21875" style="3" customWidth="1"/>
    <col min="33" max="16384" width="3.44140625" style="3"/>
  </cols>
  <sheetData>
    <row r="1" spans="2:31" s="1" customFormat="1"/>
    <row r="2" spans="2:31" s="1" customFormat="1">
      <c r="B2" s="1" t="s">
        <v>1001</v>
      </c>
    </row>
    <row r="3" spans="2:31" s="1" customFormat="1">
      <c r="V3" s="45" t="s">
        <v>313</v>
      </c>
      <c r="W3" s="1069"/>
      <c r="X3" s="1069"/>
      <c r="Y3" s="45" t="s">
        <v>34</v>
      </c>
      <c r="Z3" s="1069"/>
      <c r="AA3" s="1069"/>
      <c r="AB3" s="45" t="s">
        <v>261</v>
      </c>
      <c r="AC3" s="1069"/>
      <c r="AD3" s="1069"/>
      <c r="AE3" s="45" t="s">
        <v>376</v>
      </c>
    </row>
    <row r="4" spans="2:31" s="1" customFormat="1">
      <c r="AE4" s="45"/>
    </row>
    <row r="5" spans="2:31" s="1" customFormat="1">
      <c r="B5" s="1069" t="s">
        <v>589</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row>
    <row r="6" spans="2:31" s="1" customFormat="1" ht="26.25" customHeight="1">
      <c r="B6" s="1229" t="s">
        <v>1002</v>
      </c>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c r="AA6" s="1229"/>
      <c r="AB6" s="1229"/>
      <c r="AC6" s="1229"/>
      <c r="AD6" s="1229"/>
      <c r="AE6" s="1229"/>
    </row>
    <row r="7" spans="2:31" s="1" customFormat="1"/>
    <row r="8" spans="2:31" s="1" customFormat="1" ht="23.25" customHeight="1">
      <c r="B8" s="1256" t="s">
        <v>149</v>
      </c>
      <c r="C8" s="1256"/>
      <c r="D8" s="1256"/>
      <c r="E8" s="1256"/>
      <c r="F8" s="1218"/>
      <c r="G8" s="1257"/>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9"/>
    </row>
    <row r="9" spans="2:31" ht="23.25" customHeight="1">
      <c r="B9" s="1218" t="s">
        <v>113</v>
      </c>
      <c r="C9" s="1219"/>
      <c r="D9" s="1219"/>
      <c r="E9" s="1219"/>
      <c r="F9" s="1220"/>
      <c r="G9" s="445" t="s">
        <v>194</v>
      </c>
      <c r="H9" s="399" t="s">
        <v>840</v>
      </c>
      <c r="I9" s="399"/>
      <c r="J9" s="399"/>
      <c r="K9" s="399"/>
      <c r="L9" s="433" t="s">
        <v>194</v>
      </c>
      <c r="M9" s="399" t="s">
        <v>841</v>
      </c>
      <c r="N9" s="399"/>
      <c r="O9" s="399"/>
      <c r="P9" s="399"/>
      <c r="Q9" s="433" t="s">
        <v>194</v>
      </c>
      <c r="R9" s="399" t="s">
        <v>842</v>
      </c>
      <c r="S9" s="479"/>
      <c r="T9" s="479"/>
      <c r="U9" s="479"/>
      <c r="V9" s="479"/>
      <c r="W9" s="479"/>
      <c r="X9" s="479"/>
      <c r="Y9" s="479"/>
      <c r="Z9" s="479"/>
      <c r="AA9" s="479"/>
      <c r="AB9" s="479"/>
      <c r="AC9" s="479"/>
      <c r="AD9" s="479"/>
      <c r="AE9" s="480"/>
    </row>
    <row r="10" spans="2:31" ht="23.25" customHeight="1">
      <c r="B10" s="1247" t="s">
        <v>590</v>
      </c>
      <c r="C10" s="1248"/>
      <c r="D10" s="1248"/>
      <c r="E10" s="1248"/>
      <c r="F10" s="1249"/>
      <c r="G10" s="438" t="s">
        <v>194</v>
      </c>
      <c r="H10" s="1" t="s">
        <v>1003</v>
      </c>
      <c r="I10" s="2"/>
      <c r="J10" s="2"/>
      <c r="K10" s="2"/>
      <c r="L10" s="2"/>
      <c r="M10" s="2"/>
      <c r="N10" s="2"/>
      <c r="O10" s="2"/>
      <c r="P10" s="2"/>
      <c r="Q10" s="2"/>
      <c r="R10" s="438" t="s">
        <v>194</v>
      </c>
      <c r="S10" s="483" t="s">
        <v>1004</v>
      </c>
      <c r="T10" s="483"/>
      <c r="U10" s="483"/>
      <c r="V10" s="438" t="s">
        <v>194</v>
      </c>
      <c r="W10" s="483" t="s">
        <v>1005</v>
      </c>
      <c r="X10" s="483"/>
      <c r="Y10" s="483"/>
      <c r="Z10" s="438" t="s">
        <v>194</v>
      </c>
      <c r="AA10" s="483" t="s">
        <v>1006</v>
      </c>
      <c r="AB10" s="483"/>
      <c r="AC10" s="483"/>
      <c r="AD10" s="483"/>
      <c r="AE10" s="484"/>
    </row>
    <row r="11" spans="2:31" ht="23.25" customHeight="1">
      <c r="B11" s="1250"/>
      <c r="C11" s="1251"/>
      <c r="D11" s="1251"/>
      <c r="E11" s="1251"/>
      <c r="F11" s="1252"/>
      <c r="G11" s="438" t="s">
        <v>194</v>
      </c>
      <c r="H11" s="1" t="s">
        <v>1007</v>
      </c>
      <c r="I11" s="2"/>
      <c r="J11" s="2"/>
      <c r="K11" s="2"/>
      <c r="L11" s="2"/>
      <c r="M11" s="2"/>
      <c r="N11" s="2"/>
      <c r="O11" s="2"/>
      <c r="P11" s="2"/>
      <c r="Q11" s="2"/>
      <c r="R11" s="438" t="s">
        <v>194</v>
      </c>
      <c r="S11" s="1" t="s">
        <v>1008</v>
      </c>
      <c r="T11" s="483"/>
      <c r="U11" s="483"/>
      <c r="V11" s="483"/>
      <c r="W11" s="483"/>
      <c r="X11" s="483"/>
      <c r="Y11" s="483"/>
      <c r="Z11" s="483"/>
      <c r="AA11" s="483"/>
      <c r="AB11" s="483"/>
      <c r="AC11" s="483"/>
      <c r="AD11" s="483"/>
      <c r="AE11" s="484"/>
    </row>
    <row r="12" spans="2:31" ht="23.25" customHeight="1">
      <c r="B12" s="1250"/>
      <c r="C12" s="1251"/>
      <c r="D12" s="1251"/>
      <c r="E12" s="1251"/>
      <c r="F12" s="1252"/>
      <c r="G12" s="438" t="s">
        <v>194</v>
      </c>
      <c r="H12" s="1" t="s">
        <v>1009</v>
      </c>
      <c r="I12" s="2"/>
      <c r="J12" s="2"/>
      <c r="K12" s="2"/>
      <c r="L12" s="2"/>
      <c r="M12" s="2"/>
      <c r="N12" s="2"/>
      <c r="O12" s="2"/>
      <c r="P12" s="2"/>
      <c r="Q12" s="2"/>
      <c r="R12" s="438" t="s">
        <v>194</v>
      </c>
      <c r="S12" s="1" t="s">
        <v>1010</v>
      </c>
      <c r="T12" s="483"/>
      <c r="U12" s="483"/>
      <c r="V12" s="483"/>
      <c r="W12" s="483"/>
      <c r="X12" s="483"/>
      <c r="Y12" s="483"/>
      <c r="Z12" s="483"/>
      <c r="AA12" s="483"/>
      <c r="AB12" s="483"/>
      <c r="AC12" s="483"/>
      <c r="AD12" s="483"/>
      <c r="AE12" s="484"/>
    </row>
    <row r="13" spans="2:31" ht="23.25" customHeight="1">
      <c r="B13" s="1253"/>
      <c r="C13" s="1254"/>
      <c r="D13" s="1254"/>
      <c r="E13" s="1254"/>
      <c r="F13" s="1255"/>
      <c r="G13" s="438" t="s">
        <v>194</v>
      </c>
      <c r="H13" s="1" t="s">
        <v>923</v>
      </c>
      <c r="I13" s="522"/>
      <c r="J13" s="2"/>
      <c r="K13" s="2"/>
      <c r="L13" s="2"/>
      <c r="M13" s="2"/>
      <c r="N13" s="2"/>
      <c r="O13" s="2"/>
      <c r="P13" s="2"/>
      <c r="Q13" s="2"/>
      <c r="R13" s="483"/>
      <c r="S13" s="1"/>
      <c r="T13" s="483"/>
      <c r="U13" s="483"/>
      <c r="V13" s="483"/>
      <c r="W13" s="483"/>
      <c r="X13" s="483"/>
      <c r="Y13" s="483"/>
      <c r="Z13" s="483"/>
      <c r="AA13" s="483"/>
      <c r="AB13" s="483"/>
      <c r="AC13" s="483"/>
      <c r="AD13" s="483"/>
      <c r="AE13" s="484"/>
    </row>
    <row r="14" spans="2:31" ht="23.25" customHeight="1">
      <c r="B14" s="1247" t="s">
        <v>591</v>
      </c>
      <c r="C14" s="1248"/>
      <c r="D14" s="1248"/>
      <c r="E14" s="1248"/>
      <c r="F14" s="1249"/>
      <c r="G14" s="458" t="s">
        <v>194</v>
      </c>
      <c r="H14" s="7" t="s">
        <v>1011</v>
      </c>
      <c r="I14" s="22"/>
      <c r="J14" s="22"/>
      <c r="K14" s="22"/>
      <c r="L14" s="22"/>
      <c r="M14" s="22"/>
      <c r="N14" s="22"/>
      <c r="O14" s="22"/>
      <c r="P14" s="22"/>
      <c r="Q14" s="22"/>
      <c r="R14" s="22"/>
      <c r="S14" s="459" t="s">
        <v>194</v>
      </c>
      <c r="T14" s="7" t="s">
        <v>1012</v>
      </c>
      <c r="U14" s="481"/>
      <c r="V14" s="481"/>
      <c r="W14" s="481"/>
      <c r="X14" s="481"/>
      <c r="Y14" s="481"/>
      <c r="Z14" s="481"/>
      <c r="AA14" s="481"/>
      <c r="AB14" s="481"/>
      <c r="AC14" s="481"/>
      <c r="AD14" s="481"/>
      <c r="AE14" s="482"/>
    </row>
    <row r="15" spans="2:31" ht="23.25" customHeight="1">
      <c r="B15" s="1253"/>
      <c r="C15" s="1254"/>
      <c r="D15" s="1254"/>
      <c r="E15" s="1254"/>
      <c r="F15" s="1255"/>
      <c r="G15" s="450" t="s">
        <v>194</v>
      </c>
      <c r="H15" s="8" t="s">
        <v>1013</v>
      </c>
      <c r="I15" s="297"/>
      <c r="J15" s="297"/>
      <c r="K15" s="297"/>
      <c r="L15" s="297"/>
      <c r="M15" s="297"/>
      <c r="N15" s="297"/>
      <c r="O15" s="297"/>
      <c r="P15" s="297"/>
      <c r="Q15" s="297"/>
      <c r="R15" s="297"/>
      <c r="S15" s="485"/>
      <c r="T15" s="485"/>
      <c r="U15" s="485"/>
      <c r="V15" s="485"/>
      <c r="W15" s="485"/>
      <c r="X15" s="485"/>
      <c r="Y15" s="485"/>
      <c r="Z15" s="485"/>
      <c r="AA15" s="485"/>
      <c r="AB15" s="485"/>
      <c r="AC15" s="485"/>
      <c r="AD15" s="485"/>
      <c r="AE15" s="486"/>
    </row>
    <row r="16" spans="2:31" s="1" customFormat="1"/>
    <row r="17" spans="2:31" s="1" customFormat="1">
      <c r="B17" s="1" t="s">
        <v>592</v>
      </c>
    </row>
    <row r="18" spans="2:31" s="1" customFormat="1">
      <c r="B18" s="1" t="s">
        <v>593</v>
      </c>
      <c r="AD18" s="2"/>
      <c r="AE18" s="2"/>
    </row>
    <row r="19" spans="2:31" s="1" customFormat="1" ht="6" customHeight="1"/>
    <row r="20" spans="2:31" s="1" customFormat="1" ht="6" customHeight="1">
      <c r="B20" s="1042" t="s">
        <v>594</v>
      </c>
      <c r="C20" s="1043"/>
      <c r="D20" s="1043"/>
      <c r="E20" s="1043"/>
      <c r="F20" s="106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1235"/>
      <c r="C21" s="1229"/>
      <c r="D21" s="1229"/>
      <c r="E21" s="1229"/>
      <c r="F21" s="1236"/>
      <c r="G21" s="241"/>
      <c r="H21" s="1" t="s">
        <v>595</v>
      </c>
      <c r="AA21" s="241"/>
      <c r="AB21" s="435" t="s">
        <v>662</v>
      </c>
      <c r="AC21" s="435" t="s">
        <v>663</v>
      </c>
      <c r="AD21" s="435" t="s">
        <v>664</v>
      </c>
      <c r="AE21" s="523"/>
    </row>
    <row r="22" spans="2:31" s="1" customFormat="1" ht="15.75" customHeight="1">
      <c r="B22" s="1235"/>
      <c r="C22" s="1229"/>
      <c r="D22" s="1229"/>
      <c r="E22" s="1229"/>
      <c r="F22" s="1236"/>
      <c r="G22" s="241"/>
      <c r="I22" s="401" t="s">
        <v>142</v>
      </c>
      <c r="J22" s="1242" t="s">
        <v>596</v>
      </c>
      <c r="K22" s="1243"/>
      <c r="L22" s="1243"/>
      <c r="M22" s="1243"/>
      <c r="N22" s="1243"/>
      <c r="O22" s="1243"/>
      <c r="P22" s="1243"/>
      <c r="Q22" s="1243"/>
      <c r="R22" s="1243"/>
      <c r="S22" s="1243"/>
      <c r="T22" s="1243"/>
      <c r="U22" s="1243"/>
      <c r="V22" s="957"/>
      <c r="W22" s="958"/>
      <c r="X22" s="11" t="s">
        <v>97</v>
      </c>
      <c r="AA22" s="241"/>
      <c r="AB22" s="402"/>
      <c r="AC22" s="12"/>
      <c r="AD22" s="402"/>
      <c r="AE22" s="420"/>
    </row>
    <row r="23" spans="2:31" s="1" customFormat="1" ht="15.75" customHeight="1">
      <c r="B23" s="1235"/>
      <c r="C23" s="1229"/>
      <c r="D23" s="1229"/>
      <c r="E23" s="1229"/>
      <c r="F23" s="1236"/>
      <c r="G23" s="241"/>
      <c r="I23" s="524" t="s">
        <v>140</v>
      </c>
      <c r="J23" s="525" t="s">
        <v>597</v>
      </c>
      <c r="K23" s="8"/>
      <c r="L23" s="8"/>
      <c r="M23" s="8"/>
      <c r="N23" s="8"/>
      <c r="O23" s="8"/>
      <c r="P23" s="8"/>
      <c r="Q23" s="8"/>
      <c r="R23" s="8"/>
      <c r="S23" s="8"/>
      <c r="T23" s="8"/>
      <c r="U23" s="8"/>
      <c r="V23" s="1221"/>
      <c r="W23" s="1222"/>
      <c r="X23" s="279" t="s">
        <v>97</v>
      </c>
      <c r="Z23" s="514"/>
      <c r="AA23" s="355"/>
      <c r="AB23" s="438" t="s">
        <v>194</v>
      </c>
      <c r="AC23" s="438" t="s">
        <v>663</v>
      </c>
      <c r="AD23" s="438" t="s">
        <v>194</v>
      </c>
      <c r="AE23" s="420"/>
    </row>
    <row r="24" spans="2:31" s="1" customFormat="1">
      <c r="B24" s="1235"/>
      <c r="C24" s="1229"/>
      <c r="D24" s="1229"/>
      <c r="E24" s="1229"/>
      <c r="F24" s="1236"/>
      <c r="G24" s="241"/>
      <c r="H24" s="1" t="s">
        <v>598</v>
      </c>
      <c r="AA24" s="241"/>
      <c r="AD24" s="2"/>
      <c r="AE24" s="420"/>
    </row>
    <row r="25" spans="2:31" s="1" customFormat="1">
      <c r="B25" s="1235"/>
      <c r="C25" s="1229"/>
      <c r="D25" s="1229"/>
      <c r="E25" s="1229"/>
      <c r="F25" s="1236"/>
      <c r="G25" s="241"/>
      <c r="H25" s="1" t="s">
        <v>599</v>
      </c>
      <c r="U25" s="514"/>
      <c r="V25" s="514"/>
      <c r="AA25" s="241"/>
      <c r="AD25" s="2"/>
      <c r="AE25" s="420"/>
    </row>
    <row r="26" spans="2:31" s="1" customFormat="1" ht="29.25" customHeight="1">
      <c r="B26" s="1235"/>
      <c r="C26" s="1229"/>
      <c r="D26" s="1229"/>
      <c r="E26" s="1229"/>
      <c r="F26" s="1236"/>
      <c r="G26" s="241"/>
      <c r="I26" s="401" t="s">
        <v>148</v>
      </c>
      <c r="J26" s="1243" t="s">
        <v>600</v>
      </c>
      <c r="K26" s="1243"/>
      <c r="L26" s="1243"/>
      <c r="M26" s="1243"/>
      <c r="N26" s="1243"/>
      <c r="O26" s="1243"/>
      <c r="P26" s="1243"/>
      <c r="Q26" s="1243"/>
      <c r="R26" s="1243"/>
      <c r="S26" s="1243"/>
      <c r="T26" s="1243"/>
      <c r="U26" s="1243"/>
      <c r="V26" s="957"/>
      <c r="W26" s="958"/>
      <c r="X26" s="11" t="s">
        <v>97</v>
      </c>
      <c r="Z26" s="514"/>
      <c r="AA26" s="355"/>
      <c r="AB26" s="438" t="s">
        <v>194</v>
      </c>
      <c r="AC26" s="438" t="s">
        <v>663</v>
      </c>
      <c r="AD26" s="438" t="s">
        <v>194</v>
      </c>
      <c r="AE26" s="420"/>
    </row>
    <row r="27" spans="2:31" s="1" customFormat="1" ht="6" customHeight="1">
      <c r="B27" s="1237"/>
      <c r="C27" s="1238"/>
      <c r="D27" s="1238"/>
      <c r="E27" s="1238"/>
      <c r="F27" s="1239"/>
      <c r="G27" s="277"/>
      <c r="H27" s="8"/>
      <c r="I27" s="8"/>
      <c r="J27" s="8"/>
      <c r="K27" s="8"/>
      <c r="L27" s="8"/>
      <c r="M27" s="8"/>
      <c r="N27" s="8"/>
      <c r="O27" s="8"/>
      <c r="P27" s="8"/>
      <c r="Q27" s="8"/>
      <c r="R27" s="8"/>
      <c r="S27" s="8"/>
      <c r="T27" s="8"/>
      <c r="U27" s="526"/>
      <c r="V27" s="526"/>
      <c r="W27" s="8"/>
      <c r="X27" s="8"/>
      <c r="Y27" s="8"/>
      <c r="Z27" s="8"/>
      <c r="AA27" s="277"/>
      <c r="AB27" s="8"/>
      <c r="AC27" s="8"/>
      <c r="AD27" s="297"/>
      <c r="AE27" s="378"/>
    </row>
    <row r="28" spans="2:31" s="1" customFormat="1" ht="6" customHeight="1">
      <c r="B28" s="384"/>
      <c r="C28" s="385"/>
      <c r="D28" s="385"/>
      <c r="E28" s="385"/>
      <c r="F28" s="388"/>
      <c r="G28" s="6"/>
      <c r="H28" s="7"/>
      <c r="I28" s="7"/>
      <c r="J28" s="7"/>
      <c r="K28" s="7"/>
      <c r="L28" s="7"/>
      <c r="M28" s="7"/>
      <c r="N28" s="7"/>
      <c r="O28" s="7"/>
      <c r="P28" s="7"/>
      <c r="Q28" s="7"/>
      <c r="R28" s="7"/>
      <c r="S28" s="7"/>
      <c r="T28" s="7"/>
      <c r="U28" s="527"/>
      <c r="V28" s="527"/>
      <c r="W28" s="7"/>
      <c r="X28" s="7"/>
      <c r="Y28" s="7"/>
      <c r="Z28" s="7"/>
      <c r="AA28" s="7"/>
      <c r="AB28" s="7"/>
      <c r="AC28" s="7"/>
      <c r="AD28" s="22"/>
      <c r="AE28" s="23"/>
    </row>
    <row r="29" spans="2:31" s="1" customFormat="1">
      <c r="B29" s="1235" t="s">
        <v>601</v>
      </c>
      <c r="C29" s="1229"/>
      <c r="D29" s="1229"/>
      <c r="E29" s="1229"/>
      <c r="F29" s="1236"/>
      <c r="G29" s="528" t="s">
        <v>1014</v>
      </c>
      <c r="I29" s="529"/>
      <c r="J29" s="529"/>
      <c r="K29" s="529"/>
      <c r="L29" s="529"/>
      <c r="M29" s="529"/>
      <c r="N29" s="529"/>
      <c r="O29" s="529"/>
      <c r="P29" s="529"/>
      <c r="Q29" s="529"/>
      <c r="R29" s="529"/>
      <c r="S29" s="529"/>
      <c r="T29" s="529"/>
      <c r="U29" s="529"/>
      <c r="V29" s="529"/>
      <c r="W29" s="529"/>
      <c r="X29" s="529"/>
      <c r="Y29" s="529"/>
      <c r="Z29" s="529"/>
      <c r="AA29" s="529"/>
      <c r="AB29" s="529"/>
      <c r="AC29" s="529"/>
      <c r="AD29" s="2"/>
      <c r="AE29" s="420"/>
    </row>
    <row r="30" spans="2:31" s="1" customFormat="1" ht="54" customHeight="1">
      <c r="B30" s="1235"/>
      <c r="C30" s="1229"/>
      <c r="D30" s="1229"/>
      <c r="E30" s="1229"/>
      <c r="F30" s="1236"/>
      <c r="G30" s="1244"/>
      <c r="H30" s="1245"/>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6"/>
    </row>
    <row r="31" spans="2:31" s="1" customFormat="1" ht="6" customHeight="1">
      <c r="B31" s="530"/>
      <c r="C31" s="496"/>
      <c r="D31" s="496"/>
      <c r="E31" s="496"/>
      <c r="F31" s="531"/>
      <c r="G31" s="277"/>
      <c r="H31" s="8"/>
      <c r="I31" s="8"/>
      <c r="J31" s="8"/>
      <c r="K31" s="8"/>
      <c r="L31" s="8"/>
      <c r="M31" s="8"/>
      <c r="N31" s="8"/>
      <c r="O31" s="8"/>
      <c r="P31" s="8"/>
      <c r="Q31" s="8"/>
      <c r="R31" s="8"/>
      <c r="S31" s="8"/>
      <c r="T31" s="8"/>
      <c r="U31" s="526"/>
      <c r="V31" s="526"/>
      <c r="W31" s="8"/>
      <c r="X31" s="8"/>
      <c r="Y31" s="8"/>
      <c r="Z31" s="8"/>
      <c r="AA31" s="8"/>
      <c r="AB31" s="8"/>
      <c r="AC31" s="8"/>
      <c r="AD31" s="297"/>
      <c r="AE31" s="378"/>
    </row>
    <row r="32" spans="2:31" s="1" customFormat="1" ht="9.75" customHeight="1">
      <c r="B32" s="404"/>
      <c r="C32" s="404"/>
      <c r="D32" s="404"/>
      <c r="E32" s="404"/>
      <c r="F32" s="404"/>
      <c r="U32" s="514"/>
      <c r="V32" s="514"/>
    </row>
    <row r="33" spans="2:31" s="1" customFormat="1">
      <c r="B33" s="1" t="s">
        <v>602</v>
      </c>
      <c r="C33" s="404"/>
      <c r="D33" s="404"/>
      <c r="E33" s="404"/>
      <c r="F33" s="404"/>
      <c r="U33" s="514"/>
      <c r="V33" s="514"/>
    </row>
    <row r="34" spans="2:31" s="1" customFormat="1" ht="6.75" customHeight="1">
      <c r="B34" s="404"/>
      <c r="C34" s="404"/>
      <c r="D34" s="404"/>
      <c r="E34" s="404"/>
      <c r="F34" s="404"/>
      <c r="U34" s="514"/>
      <c r="V34" s="514"/>
    </row>
    <row r="35" spans="2:31" s="1" customFormat="1" ht="4.5" customHeight="1">
      <c r="B35" s="1042" t="s">
        <v>594</v>
      </c>
      <c r="C35" s="1043"/>
      <c r="D35" s="1043"/>
      <c r="E35" s="1043"/>
      <c r="F35" s="106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1235"/>
      <c r="C36" s="1229"/>
      <c r="D36" s="1229"/>
      <c r="E36" s="1229"/>
      <c r="F36" s="1236"/>
      <c r="H36" s="1" t="s">
        <v>603</v>
      </c>
      <c r="AA36" s="241"/>
      <c r="AB36" s="435" t="s">
        <v>662</v>
      </c>
      <c r="AC36" s="435" t="s">
        <v>663</v>
      </c>
      <c r="AD36" s="435" t="s">
        <v>664</v>
      </c>
      <c r="AE36" s="523"/>
    </row>
    <row r="37" spans="2:31" s="1" customFormat="1" ht="15.75" customHeight="1">
      <c r="B37" s="1235"/>
      <c r="C37" s="1229"/>
      <c r="D37" s="1229"/>
      <c r="E37" s="1229"/>
      <c r="F37" s="1236"/>
      <c r="I37" s="532" t="s">
        <v>142</v>
      </c>
      <c r="J37" s="1242" t="s">
        <v>596</v>
      </c>
      <c r="K37" s="1243"/>
      <c r="L37" s="1243"/>
      <c r="M37" s="1243"/>
      <c r="N37" s="1243"/>
      <c r="O37" s="1243"/>
      <c r="P37" s="1243"/>
      <c r="Q37" s="1243"/>
      <c r="R37" s="1243"/>
      <c r="S37" s="1243"/>
      <c r="T37" s="1243"/>
      <c r="U37" s="1243"/>
      <c r="V37" s="957"/>
      <c r="W37" s="958"/>
      <c r="X37" s="11" t="s">
        <v>97</v>
      </c>
      <c r="AA37" s="241"/>
      <c r="AB37" s="402"/>
      <c r="AC37" s="12"/>
      <c r="AD37" s="402"/>
      <c r="AE37" s="420"/>
    </row>
    <row r="38" spans="2:31" s="1" customFormat="1" ht="15.75" customHeight="1">
      <c r="B38" s="1237"/>
      <c r="C38" s="1238"/>
      <c r="D38" s="1238"/>
      <c r="E38" s="1238"/>
      <c r="F38" s="1239"/>
      <c r="I38" s="401" t="s">
        <v>140</v>
      </c>
      <c r="J38" s="525" t="s">
        <v>597</v>
      </c>
      <c r="K38" s="8"/>
      <c r="L38" s="8"/>
      <c r="M38" s="8"/>
      <c r="N38" s="8"/>
      <c r="O38" s="8"/>
      <c r="P38" s="8"/>
      <c r="Q38" s="8"/>
      <c r="R38" s="8"/>
      <c r="S38" s="8"/>
      <c r="T38" s="8"/>
      <c r="U38" s="8"/>
      <c r="V38" s="1221"/>
      <c r="W38" s="1222"/>
      <c r="X38" s="8" t="s">
        <v>97</v>
      </c>
      <c r="Y38" s="241"/>
      <c r="Z38" s="514"/>
      <c r="AA38" s="355"/>
      <c r="AB38" s="438" t="s">
        <v>194</v>
      </c>
      <c r="AC38" s="438" t="s">
        <v>663</v>
      </c>
      <c r="AD38" s="438" t="s">
        <v>194</v>
      </c>
      <c r="AE38" s="420"/>
    </row>
    <row r="39" spans="2:31" s="1" customFormat="1" ht="6" customHeight="1">
      <c r="B39" s="1237"/>
      <c r="C39" s="964"/>
      <c r="D39" s="1238"/>
      <c r="E39" s="1238"/>
      <c r="F39" s="1239"/>
      <c r="G39" s="8"/>
      <c r="H39" s="8"/>
      <c r="I39" s="8"/>
      <c r="J39" s="8"/>
      <c r="K39" s="8"/>
      <c r="L39" s="8"/>
      <c r="M39" s="8"/>
      <c r="N39" s="8"/>
      <c r="O39" s="8"/>
      <c r="P39" s="8"/>
      <c r="Q39" s="8"/>
      <c r="R39" s="8"/>
      <c r="S39" s="8"/>
      <c r="T39" s="8"/>
      <c r="U39" s="526"/>
      <c r="V39" s="533"/>
      <c r="W39" s="422"/>
      <c r="X39" s="8"/>
      <c r="Y39" s="8"/>
      <c r="Z39" s="8"/>
      <c r="AA39" s="277"/>
      <c r="AB39" s="8"/>
      <c r="AC39" s="8"/>
      <c r="AD39" s="297"/>
      <c r="AE39" s="378"/>
    </row>
    <row r="40" spans="2:31" s="1" customFormat="1" ht="9.75" customHeight="1">
      <c r="B40" s="404"/>
      <c r="C40" s="404"/>
      <c r="D40" s="404"/>
      <c r="E40" s="404"/>
      <c r="F40" s="404"/>
      <c r="U40" s="514"/>
      <c r="V40" s="534"/>
      <c r="W40" s="12"/>
    </row>
    <row r="41" spans="2:31" s="1" customFormat="1" ht="13.5" customHeight="1">
      <c r="B41" s="1" t="s">
        <v>604</v>
      </c>
      <c r="C41" s="404"/>
      <c r="D41" s="404"/>
      <c r="E41" s="404"/>
      <c r="F41" s="404"/>
      <c r="U41" s="514"/>
      <c r="V41" s="534"/>
      <c r="W41" s="12"/>
    </row>
    <row r="42" spans="2:31" s="1" customFormat="1">
      <c r="B42" s="535" t="s">
        <v>605</v>
      </c>
      <c r="C42" s="404"/>
      <c r="D42" s="404"/>
      <c r="E42" s="404"/>
      <c r="F42" s="404"/>
      <c r="U42" s="514"/>
      <c r="V42" s="534"/>
      <c r="W42" s="12"/>
    </row>
    <row r="43" spans="2:31" s="1" customFormat="1" ht="4.5" customHeight="1">
      <c r="B43" s="1042" t="s">
        <v>594</v>
      </c>
      <c r="C43" s="1043"/>
      <c r="D43" s="1043"/>
      <c r="E43" s="1043"/>
      <c r="F43" s="1063"/>
      <c r="G43" s="6"/>
      <c r="H43" s="7"/>
      <c r="I43" s="7"/>
      <c r="J43" s="7"/>
      <c r="K43" s="7"/>
      <c r="L43" s="7"/>
      <c r="M43" s="7"/>
      <c r="N43" s="7"/>
      <c r="O43" s="7"/>
      <c r="P43" s="7"/>
      <c r="Q43" s="7"/>
      <c r="R43" s="7"/>
      <c r="S43" s="7"/>
      <c r="T43" s="7"/>
      <c r="U43" s="7"/>
      <c r="V43" s="396"/>
      <c r="W43" s="396"/>
      <c r="X43" s="7"/>
      <c r="Y43" s="7"/>
      <c r="Z43" s="7"/>
      <c r="AA43" s="6"/>
      <c r="AB43" s="7"/>
      <c r="AC43" s="7"/>
      <c r="AD43" s="22"/>
      <c r="AE43" s="23"/>
    </row>
    <row r="44" spans="2:31" s="1" customFormat="1" ht="13.5" customHeight="1">
      <c r="B44" s="1235"/>
      <c r="C44" s="1229"/>
      <c r="D44" s="1229"/>
      <c r="E44" s="1229"/>
      <c r="F44" s="1236"/>
      <c r="G44" s="241"/>
      <c r="H44" s="1" t="s">
        <v>606</v>
      </c>
      <c r="V44" s="12"/>
      <c r="W44" s="12"/>
      <c r="AA44" s="241"/>
      <c r="AB44" s="435" t="s">
        <v>662</v>
      </c>
      <c r="AC44" s="435" t="s">
        <v>663</v>
      </c>
      <c r="AD44" s="435" t="s">
        <v>664</v>
      </c>
      <c r="AE44" s="523"/>
    </row>
    <row r="45" spans="2:31" s="1" customFormat="1" ht="15.75" customHeight="1">
      <c r="B45" s="1235"/>
      <c r="C45" s="1229"/>
      <c r="D45" s="1229"/>
      <c r="E45" s="1229"/>
      <c r="F45" s="1236"/>
      <c r="G45" s="241"/>
      <c r="I45" s="401" t="s">
        <v>142</v>
      </c>
      <c r="J45" s="1242" t="s">
        <v>596</v>
      </c>
      <c r="K45" s="1243"/>
      <c r="L45" s="1243"/>
      <c r="M45" s="1243"/>
      <c r="N45" s="1243"/>
      <c r="O45" s="1243"/>
      <c r="P45" s="1243"/>
      <c r="Q45" s="1243"/>
      <c r="R45" s="1243"/>
      <c r="S45" s="1243"/>
      <c r="T45" s="1243"/>
      <c r="U45" s="1243"/>
      <c r="V45" s="957"/>
      <c r="W45" s="958"/>
      <c r="X45" s="11" t="s">
        <v>97</v>
      </c>
      <c r="AA45" s="241"/>
      <c r="AB45" s="402"/>
      <c r="AC45" s="12"/>
      <c r="AD45" s="402"/>
      <c r="AE45" s="420"/>
    </row>
    <row r="46" spans="2:31" s="1" customFormat="1" ht="15.75" customHeight="1">
      <c r="B46" s="1235"/>
      <c r="C46" s="1229"/>
      <c r="D46" s="1229"/>
      <c r="E46" s="1229"/>
      <c r="F46" s="1236"/>
      <c r="G46" s="241"/>
      <c r="I46" s="524" t="s">
        <v>140</v>
      </c>
      <c r="J46" s="525" t="s">
        <v>597</v>
      </c>
      <c r="K46" s="8"/>
      <c r="L46" s="8"/>
      <c r="M46" s="8"/>
      <c r="N46" s="8"/>
      <c r="O46" s="8"/>
      <c r="P46" s="8"/>
      <c r="Q46" s="8"/>
      <c r="R46" s="8"/>
      <c r="S46" s="8"/>
      <c r="T46" s="8"/>
      <c r="U46" s="8"/>
      <c r="V46" s="1221"/>
      <c r="W46" s="1222"/>
      <c r="X46" s="279" t="s">
        <v>97</v>
      </c>
      <c r="Z46" s="514"/>
      <c r="AA46" s="355"/>
      <c r="AB46" s="438" t="s">
        <v>194</v>
      </c>
      <c r="AC46" s="438" t="s">
        <v>663</v>
      </c>
      <c r="AD46" s="438" t="s">
        <v>194</v>
      </c>
      <c r="AE46" s="420"/>
    </row>
    <row r="47" spans="2:31" s="1" customFormat="1" ht="6" customHeight="1">
      <c r="B47" s="1237"/>
      <c r="C47" s="1238"/>
      <c r="D47" s="1238"/>
      <c r="E47" s="1238"/>
      <c r="F47" s="1239"/>
      <c r="G47" s="277"/>
      <c r="H47" s="8"/>
      <c r="I47" s="8"/>
      <c r="J47" s="8"/>
      <c r="K47" s="8"/>
      <c r="L47" s="8"/>
      <c r="M47" s="8"/>
      <c r="N47" s="8"/>
      <c r="O47" s="8"/>
      <c r="P47" s="8"/>
      <c r="Q47" s="8"/>
      <c r="R47" s="8"/>
      <c r="S47" s="8"/>
      <c r="T47" s="8"/>
      <c r="U47" s="526"/>
      <c r="V47" s="533"/>
      <c r="W47" s="422"/>
      <c r="X47" s="8"/>
      <c r="Y47" s="8"/>
      <c r="Z47" s="8"/>
      <c r="AA47" s="277"/>
      <c r="AB47" s="8"/>
      <c r="AC47" s="8"/>
      <c r="AD47" s="297"/>
      <c r="AE47" s="378"/>
    </row>
    <row r="48" spans="2:31" s="1" customFormat="1" ht="4.5" customHeight="1">
      <c r="B48" s="1042" t="s">
        <v>607</v>
      </c>
      <c r="C48" s="1043"/>
      <c r="D48" s="1043"/>
      <c r="E48" s="1043"/>
      <c r="F48" s="1063"/>
      <c r="G48" s="6"/>
      <c r="H48" s="7"/>
      <c r="I48" s="7"/>
      <c r="J48" s="7"/>
      <c r="K48" s="7"/>
      <c r="L48" s="7"/>
      <c r="M48" s="7"/>
      <c r="N48" s="7"/>
      <c r="O48" s="7"/>
      <c r="P48" s="7"/>
      <c r="Q48" s="7"/>
      <c r="R48" s="7"/>
      <c r="S48" s="7"/>
      <c r="T48" s="7"/>
      <c r="U48" s="7"/>
      <c r="V48" s="396"/>
      <c r="W48" s="396"/>
      <c r="X48" s="7"/>
      <c r="Y48" s="7"/>
      <c r="Z48" s="7"/>
      <c r="AA48" s="6"/>
      <c r="AB48" s="7"/>
      <c r="AC48" s="7"/>
      <c r="AD48" s="22"/>
      <c r="AE48" s="23"/>
    </row>
    <row r="49" spans="2:31" s="1" customFormat="1" ht="13.5" customHeight="1">
      <c r="B49" s="1235"/>
      <c r="C49" s="1229"/>
      <c r="D49" s="1229"/>
      <c r="E49" s="1229"/>
      <c r="F49" s="1236"/>
      <c r="G49" s="241"/>
      <c r="H49" s="1" t="s">
        <v>608</v>
      </c>
      <c r="V49" s="12"/>
      <c r="W49" s="12"/>
      <c r="AA49" s="241"/>
      <c r="AB49" s="435" t="s">
        <v>662</v>
      </c>
      <c r="AC49" s="435" t="s">
        <v>663</v>
      </c>
      <c r="AD49" s="435" t="s">
        <v>664</v>
      </c>
      <c r="AE49" s="523"/>
    </row>
    <row r="50" spans="2:31" s="1" customFormat="1">
      <c r="B50" s="1235"/>
      <c r="C50" s="1229"/>
      <c r="D50" s="1229"/>
      <c r="E50" s="1229"/>
      <c r="F50" s="1236"/>
      <c r="G50" s="241"/>
      <c r="I50" s="401" t="s">
        <v>142</v>
      </c>
      <c r="J50" s="1240" t="s">
        <v>609</v>
      </c>
      <c r="K50" s="1241"/>
      <c r="L50" s="1241"/>
      <c r="M50" s="1241"/>
      <c r="N50" s="1241"/>
      <c r="O50" s="1241"/>
      <c r="P50" s="1241"/>
      <c r="Q50" s="1241"/>
      <c r="R50" s="1241"/>
      <c r="S50" s="1241"/>
      <c r="T50" s="1241"/>
      <c r="U50" s="1241"/>
      <c r="V50" s="1217"/>
      <c r="W50" s="957"/>
      <c r="X50" s="11" t="s">
        <v>97</v>
      </c>
      <c r="AA50" s="241"/>
      <c r="AB50" s="402"/>
      <c r="AC50" s="12"/>
      <c r="AD50" s="402"/>
      <c r="AE50" s="420"/>
    </row>
    <row r="51" spans="2:31" s="1" customFormat="1" ht="14.25" customHeight="1">
      <c r="B51" s="1235"/>
      <c r="C51" s="1229"/>
      <c r="D51" s="1229"/>
      <c r="E51" s="1229"/>
      <c r="F51" s="1236"/>
      <c r="G51" s="241"/>
      <c r="I51" s="524" t="s">
        <v>140</v>
      </c>
      <c r="J51" s="1242" t="s">
        <v>610</v>
      </c>
      <c r="K51" s="1243"/>
      <c r="L51" s="1243"/>
      <c r="M51" s="1243"/>
      <c r="N51" s="1243"/>
      <c r="O51" s="1243"/>
      <c r="P51" s="1243"/>
      <c r="Q51" s="1243"/>
      <c r="R51" s="1243"/>
      <c r="S51" s="1243"/>
      <c r="T51" s="1243"/>
      <c r="U51" s="1243"/>
      <c r="V51" s="1217"/>
      <c r="W51" s="957"/>
      <c r="X51" s="279" t="s">
        <v>97</v>
      </c>
      <c r="Z51" s="514"/>
      <c r="AA51" s="355"/>
      <c r="AB51" s="438" t="s">
        <v>194</v>
      </c>
      <c r="AC51" s="438" t="s">
        <v>663</v>
      </c>
      <c r="AD51" s="438" t="s">
        <v>194</v>
      </c>
      <c r="AE51" s="420"/>
    </row>
    <row r="52" spans="2:31" s="1" customFormat="1" ht="6" customHeight="1">
      <c r="B52" s="1237"/>
      <c r="C52" s="1238"/>
      <c r="D52" s="1238"/>
      <c r="E52" s="1238"/>
      <c r="F52" s="1239"/>
      <c r="G52" s="277"/>
      <c r="H52" s="8"/>
      <c r="I52" s="8"/>
      <c r="J52" s="8"/>
      <c r="K52" s="8"/>
      <c r="L52" s="8"/>
      <c r="M52" s="8"/>
      <c r="N52" s="8"/>
      <c r="O52" s="8"/>
      <c r="P52" s="8"/>
      <c r="Q52" s="8"/>
      <c r="R52" s="8"/>
      <c r="S52" s="8"/>
      <c r="T52" s="8"/>
      <c r="U52" s="526"/>
      <c r="V52" s="533"/>
      <c r="W52" s="422"/>
      <c r="X52" s="8"/>
      <c r="Y52" s="8"/>
      <c r="Z52" s="8"/>
      <c r="AA52" s="277"/>
      <c r="AB52" s="8"/>
      <c r="AC52" s="8"/>
      <c r="AD52" s="297"/>
      <c r="AE52" s="378"/>
    </row>
    <row r="53" spans="2:31" s="1" customFormat="1" ht="4.5" customHeight="1">
      <c r="B53" s="1042" t="s">
        <v>611</v>
      </c>
      <c r="C53" s="1043"/>
      <c r="D53" s="1043"/>
      <c r="E53" s="1043"/>
      <c r="F53" s="1063"/>
      <c r="G53" s="6"/>
      <c r="H53" s="7"/>
      <c r="I53" s="7"/>
      <c r="J53" s="7"/>
      <c r="K53" s="7"/>
      <c r="L53" s="7"/>
      <c r="M53" s="7"/>
      <c r="N53" s="7"/>
      <c r="O53" s="7"/>
      <c r="P53" s="7"/>
      <c r="Q53" s="7"/>
      <c r="R53" s="7"/>
      <c r="S53" s="7"/>
      <c r="T53" s="7"/>
      <c r="U53" s="7"/>
      <c r="V53" s="396"/>
      <c r="W53" s="396"/>
      <c r="X53" s="7"/>
      <c r="Y53" s="7"/>
      <c r="Z53" s="7"/>
      <c r="AA53" s="6"/>
      <c r="AB53" s="7"/>
      <c r="AC53" s="7"/>
      <c r="AD53" s="22"/>
      <c r="AE53" s="23"/>
    </row>
    <row r="54" spans="2:31" s="1" customFormat="1" ht="13.5" customHeight="1">
      <c r="B54" s="1235"/>
      <c r="C54" s="1229"/>
      <c r="D54" s="1229"/>
      <c r="E54" s="1229"/>
      <c r="F54" s="1236"/>
      <c r="G54" s="241"/>
      <c r="H54" s="1" t="s">
        <v>612</v>
      </c>
      <c r="V54" s="12"/>
      <c r="W54" s="12"/>
      <c r="AA54" s="241"/>
      <c r="AB54" s="435" t="s">
        <v>662</v>
      </c>
      <c r="AC54" s="435" t="s">
        <v>663</v>
      </c>
      <c r="AD54" s="435" t="s">
        <v>664</v>
      </c>
      <c r="AE54" s="523"/>
    </row>
    <row r="55" spans="2:31" s="1" customFormat="1" ht="30" customHeight="1">
      <c r="B55" s="1235"/>
      <c r="C55" s="1229"/>
      <c r="D55" s="1229"/>
      <c r="E55" s="1229"/>
      <c r="F55" s="1236"/>
      <c r="G55" s="241"/>
      <c r="I55" s="401" t="s">
        <v>142</v>
      </c>
      <c r="J55" s="1240" t="s">
        <v>613</v>
      </c>
      <c r="K55" s="1241"/>
      <c r="L55" s="1241"/>
      <c r="M55" s="1241"/>
      <c r="N55" s="1241"/>
      <c r="O55" s="1241"/>
      <c r="P55" s="1241"/>
      <c r="Q55" s="1241"/>
      <c r="R55" s="1241"/>
      <c r="S55" s="1241"/>
      <c r="T55" s="1241"/>
      <c r="U55" s="1241"/>
      <c r="V55" s="1217"/>
      <c r="W55" s="957"/>
      <c r="X55" s="11" t="s">
        <v>97</v>
      </c>
      <c r="AA55" s="241"/>
      <c r="AD55" s="2"/>
      <c r="AE55" s="420"/>
    </row>
    <row r="56" spans="2:31" s="1" customFormat="1" ht="33" customHeight="1">
      <c r="B56" s="1235"/>
      <c r="C56" s="1229"/>
      <c r="D56" s="1229"/>
      <c r="E56" s="1229"/>
      <c r="F56" s="1236"/>
      <c r="G56" s="241"/>
      <c r="I56" s="524" t="s">
        <v>140</v>
      </c>
      <c r="J56" s="1242" t="s">
        <v>614</v>
      </c>
      <c r="K56" s="1243"/>
      <c r="L56" s="1243"/>
      <c r="M56" s="1243"/>
      <c r="N56" s="1243"/>
      <c r="O56" s="1243"/>
      <c r="P56" s="1243"/>
      <c r="Q56" s="1243"/>
      <c r="R56" s="1243"/>
      <c r="S56" s="1243"/>
      <c r="T56" s="1243"/>
      <c r="U56" s="1243"/>
      <c r="V56" s="1217"/>
      <c r="W56" s="957"/>
      <c r="X56" s="279" t="s">
        <v>97</v>
      </c>
      <c r="Z56" s="514"/>
      <c r="AA56" s="355"/>
      <c r="AB56" s="438" t="s">
        <v>194</v>
      </c>
      <c r="AC56" s="438" t="s">
        <v>663</v>
      </c>
      <c r="AD56" s="438" t="s">
        <v>194</v>
      </c>
      <c r="AE56" s="420"/>
    </row>
    <row r="57" spans="2:31" s="1" customFormat="1" ht="6" customHeight="1">
      <c r="B57" s="1237"/>
      <c r="C57" s="1238"/>
      <c r="D57" s="1238"/>
      <c r="E57" s="1238"/>
      <c r="F57" s="1239"/>
      <c r="G57" s="277"/>
      <c r="H57" s="8"/>
      <c r="I57" s="8"/>
      <c r="J57" s="8"/>
      <c r="K57" s="8"/>
      <c r="L57" s="8"/>
      <c r="M57" s="8"/>
      <c r="N57" s="8"/>
      <c r="O57" s="8"/>
      <c r="P57" s="8"/>
      <c r="Q57" s="8"/>
      <c r="R57" s="8"/>
      <c r="S57" s="8"/>
      <c r="T57" s="8"/>
      <c r="U57" s="526"/>
      <c r="V57" s="526"/>
      <c r="W57" s="8"/>
      <c r="X57" s="8"/>
      <c r="Y57" s="8"/>
      <c r="Z57" s="8"/>
      <c r="AA57" s="277"/>
      <c r="AB57" s="8"/>
      <c r="AC57" s="8"/>
      <c r="AD57" s="297"/>
      <c r="AE57" s="378"/>
    </row>
    <row r="58" spans="2:31" s="1" customFormat="1" ht="6" customHeight="1">
      <c r="B58" s="404"/>
      <c r="C58" s="404"/>
      <c r="D58" s="404"/>
      <c r="E58" s="404"/>
      <c r="F58" s="404"/>
      <c r="U58" s="514"/>
      <c r="V58" s="514"/>
    </row>
    <row r="59" spans="2:31" s="1" customFormat="1" ht="13.5" customHeight="1">
      <c r="B59" s="1232" t="s">
        <v>615</v>
      </c>
      <c r="C59" s="1233"/>
      <c r="D59" s="515" t="s">
        <v>1015</v>
      </c>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row>
    <row r="60" spans="2:31" s="1" customFormat="1" ht="37.5" customHeight="1">
      <c r="B60" s="1232" t="s">
        <v>616</v>
      </c>
      <c r="C60" s="1233"/>
      <c r="D60" s="1234" t="s">
        <v>617</v>
      </c>
      <c r="E60" s="1234"/>
      <c r="F60" s="1234"/>
      <c r="G60" s="1234"/>
      <c r="H60" s="1234"/>
      <c r="I60" s="1234"/>
      <c r="J60" s="1234"/>
      <c r="K60" s="1234"/>
      <c r="L60" s="1234"/>
      <c r="M60" s="1234"/>
      <c r="N60" s="1234"/>
      <c r="O60" s="1234"/>
      <c r="P60" s="1234"/>
      <c r="Q60" s="1234"/>
      <c r="R60" s="1234"/>
      <c r="S60" s="1234"/>
      <c r="T60" s="1234"/>
      <c r="U60" s="1234"/>
      <c r="V60" s="1234"/>
      <c r="W60" s="1234"/>
      <c r="X60" s="1234"/>
      <c r="Y60" s="1234"/>
      <c r="Z60" s="1234"/>
      <c r="AA60" s="1234"/>
      <c r="AB60" s="1234"/>
      <c r="AC60" s="1234"/>
      <c r="AD60" s="1234"/>
      <c r="AE60" s="1234"/>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87BFDEE8-5CB7-4DA7-8789-16ACEBC9E852}">
      <formula1>"□,■"</formula1>
    </dataValidation>
  </dataValidations>
  <pageMargins left="0.7" right="0.7" top="0.75" bottom="0.75" header="0.3" footer="0.3"/>
  <pageSetup paperSize="9" scale="87" orientation="portrait" r:id="rId1"/>
  <rowBreaks count="1" manualBreakCount="1">
    <brk id="6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6094-6927-4ABD-B1DB-5D4439E19BD1}">
  <sheetPr>
    <tabColor rgb="FFFFFF00"/>
    <pageSetUpPr fitToPage="1"/>
  </sheetPr>
  <dimension ref="B1:Z38"/>
  <sheetViews>
    <sheetView view="pageBreakPreview" zoomScaleNormal="100" zoomScaleSheetLayoutView="100" workbookViewId="0"/>
  </sheetViews>
  <sheetFormatPr defaultColWidth="3.44140625" defaultRowHeight="13.2"/>
  <cols>
    <col min="1" max="1" width="2" style="3" customWidth="1"/>
    <col min="2" max="2" width="3" style="419"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853</v>
      </c>
    </row>
    <row r="3" spans="2:26" s="1" customFormat="1"/>
    <row r="4" spans="2:26" s="1" customFormat="1">
      <c r="B4" s="1069" t="s">
        <v>104</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row>
    <row r="5" spans="2:26" s="1" customFormat="1"/>
    <row r="6" spans="2:26" s="1" customFormat="1" ht="31.5" customHeight="1">
      <c r="B6" s="1217" t="s">
        <v>145</v>
      </c>
      <c r="C6" s="1217"/>
      <c r="D6" s="1217"/>
      <c r="E6" s="1217"/>
      <c r="F6" s="1217"/>
      <c r="G6" s="1218"/>
      <c r="H6" s="1219"/>
      <c r="I6" s="1219"/>
      <c r="J6" s="1219"/>
      <c r="K6" s="1219"/>
      <c r="L6" s="1219"/>
      <c r="M6" s="1219"/>
      <c r="N6" s="1219"/>
      <c r="O6" s="1219"/>
      <c r="P6" s="1219"/>
      <c r="Q6" s="1219"/>
      <c r="R6" s="1219"/>
      <c r="S6" s="1219"/>
      <c r="T6" s="1219"/>
      <c r="U6" s="1219"/>
      <c r="V6" s="1219"/>
      <c r="W6" s="1219"/>
      <c r="X6" s="1219"/>
      <c r="Y6" s="1219"/>
      <c r="Z6" s="1220"/>
    </row>
    <row r="7" spans="2:26" s="1" customFormat="1" ht="31.5" customHeight="1">
      <c r="B7" s="957" t="s">
        <v>63</v>
      </c>
      <c r="C7" s="958"/>
      <c r="D7" s="958"/>
      <c r="E7" s="958"/>
      <c r="F7" s="959"/>
      <c r="G7" s="445" t="s">
        <v>194</v>
      </c>
      <c r="H7" s="399" t="s">
        <v>840</v>
      </c>
      <c r="I7" s="399"/>
      <c r="J7" s="399"/>
      <c r="K7" s="399"/>
      <c r="L7" s="438" t="s">
        <v>194</v>
      </c>
      <c r="M7" s="399" t="s">
        <v>841</v>
      </c>
      <c r="N7" s="399"/>
      <c r="O7" s="399"/>
      <c r="P7" s="399"/>
      <c r="Q7" s="438" t="s">
        <v>194</v>
      </c>
      <c r="R7" s="399" t="s">
        <v>842</v>
      </c>
      <c r="S7" s="399"/>
      <c r="T7" s="399"/>
      <c r="U7" s="399"/>
      <c r="V7" s="399"/>
      <c r="W7" s="399"/>
      <c r="X7" s="399"/>
      <c r="Y7" s="399"/>
      <c r="Z7" s="400"/>
    </row>
    <row r="8" spans="2:26" ht="31.5" customHeight="1">
      <c r="B8" s="957" t="s">
        <v>94</v>
      </c>
      <c r="C8" s="958"/>
      <c r="D8" s="958"/>
      <c r="E8" s="958"/>
      <c r="F8" s="959"/>
      <c r="G8" s="445" t="s">
        <v>194</v>
      </c>
      <c r="H8" s="10" t="s">
        <v>843</v>
      </c>
      <c r="I8" s="10"/>
      <c r="J8" s="10"/>
      <c r="K8" s="10"/>
      <c r="L8" s="10"/>
      <c r="M8" s="10"/>
      <c r="N8" s="10"/>
      <c r="O8" s="10"/>
      <c r="P8" s="438" t="s">
        <v>194</v>
      </c>
      <c r="Q8" s="10" t="s">
        <v>844</v>
      </c>
      <c r="R8" s="10"/>
      <c r="S8" s="446"/>
      <c r="T8" s="446"/>
      <c r="U8" s="446"/>
      <c r="V8" s="446"/>
      <c r="W8" s="446"/>
      <c r="X8" s="446"/>
      <c r="Y8" s="446"/>
      <c r="Z8" s="447"/>
    </row>
    <row r="9" spans="2:26" ht="20.100000000000001" customHeight="1">
      <c r="B9" s="1095" t="s">
        <v>146</v>
      </c>
      <c r="C9" s="1096"/>
      <c r="D9" s="1096"/>
      <c r="E9" s="1096"/>
      <c r="F9" s="1097"/>
      <c r="G9" s="438" t="s">
        <v>194</v>
      </c>
      <c r="H9" s="7" t="s">
        <v>854</v>
      </c>
      <c r="I9" s="7"/>
      <c r="J9" s="7"/>
      <c r="K9" s="7"/>
      <c r="L9" s="7"/>
      <c r="M9" s="7"/>
      <c r="N9" s="7"/>
      <c r="O9" s="7"/>
      <c r="P9" s="7"/>
      <c r="Q9" s="438" t="s">
        <v>194</v>
      </c>
      <c r="R9" s="7" t="s">
        <v>855</v>
      </c>
      <c r="S9" s="448"/>
      <c r="T9" s="448"/>
      <c r="U9" s="448"/>
      <c r="V9" s="448"/>
      <c r="W9" s="448"/>
      <c r="X9" s="448"/>
      <c r="Y9" s="448"/>
      <c r="Z9" s="449"/>
    </row>
    <row r="10" spans="2:26" ht="20.100000000000001" customHeight="1">
      <c r="B10" s="1221"/>
      <c r="C10" s="1222"/>
      <c r="D10" s="1222"/>
      <c r="E10" s="1222"/>
      <c r="F10" s="1223"/>
      <c r="G10" s="450" t="s">
        <v>194</v>
      </c>
      <c r="H10" s="8" t="s">
        <v>856</v>
      </c>
      <c r="I10" s="8"/>
      <c r="J10" s="8"/>
      <c r="K10" s="8"/>
      <c r="L10" s="8"/>
      <c r="M10" s="8"/>
      <c r="N10" s="8"/>
      <c r="O10" s="8"/>
      <c r="P10" s="8"/>
      <c r="Q10" s="451" t="s">
        <v>194</v>
      </c>
      <c r="R10" s="8" t="s">
        <v>857</v>
      </c>
      <c r="S10" s="452"/>
      <c r="T10" s="452"/>
      <c r="U10" s="452"/>
      <c r="V10" s="452"/>
      <c r="W10" s="452"/>
      <c r="X10" s="452"/>
      <c r="Y10" s="452"/>
      <c r="Z10" s="453"/>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241" t="s">
        <v>105</v>
      </c>
      <c r="Z13" s="242"/>
    </row>
    <row r="14" spans="2:26" s="1" customFormat="1">
      <c r="B14" s="241"/>
      <c r="Z14" s="242"/>
    </row>
    <row r="15" spans="2:26" s="1" customFormat="1">
      <c r="B15" s="241"/>
      <c r="C15" s="1" t="s">
        <v>106</v>
      </c>
      <c r="Z15" s="242"/>
    </row>
    <row r="16" spans="2:26" s="1" customFormat="1" ht="6.75" customHeight="1">
      <c r="B16" s="241"/>
      <c r="Z16" s="242"/>
    </row>
    <row r="17" spans="2:26" s="1" customFormat="1" ht="26.25" customHeight="1">
      <c r="B17" s="241"/>
      <c r="C17" s="1218" t="s">
        <v>107</v>
      </c>
      <c r="D17" s="1219"/>
      <c r="E17" s="1219"/>
      <c r="F17" s="1219"/>
      <c r="G17" s="1220"/>
      <c r="H17" s="957"/>
      <c r="I17" s="958"/>
      <c r="J17" s="958"/>
      <c r="K17" s="958"/>
      <c r="L17" s="958"/>
      <c r="M17" s="958"/>
      <c r="N17" s="383" t="s">
        <v>64</v>
      </c>
      <c r="P17" s="1218" t="s">
        <v>108</v>
      </c>
      <c r="Q17" s="1219"/>
      <c r="R17" s="1219"/>
      <c r="S17" s="1219"/>
      <c r="T17" s="1220"/>
      <c r="U17" s="957"/>
      <c r="V17" s="958"/>
      <c r="W17" s="958"/>
      <c r="X17" s="958"/>
      <c r="Y17" s="383" t="s">
        <v>64</v>
      </c>
      <c r="Z17" s="242"/>
    </row>
    <row r="18" spans="2:26" s="1" customFormat="1">
      <c r="B18" s="241"/>
      <c r="N18" s="12"/>
      <c r="Z18" s="242"/>
    </row>
    <row r="19" spans="2:26" s="1" customFormat="1">
      <c r="B19" s="241"/>
      <c r="C19" s="1" t="s">
        <v>95</v>
      </c>
      <c r="Z19" s="242"/>
    </row>
    <row r="20" spans="2:26" s="1" customFormat="1" ht="6.75" customHeight="1">
      <c r="B20" s="241"/>
      <c r="Z20" s="242"/>
    </row>
    <row r="21" spans="2:26" s="1" customFormat="1" ht="26.25" customHeight="1">
      <c r="B21" s="241"/>
      <c r="C21" s="1218" t="s">
        <v>109</v>
      </c>
      <c r="D21" s="1219"/>
      <c r="E21" s="1219"/>
      <c r="F21" s="1219"/>
      <c r="G21" s="1220"/>
      <c r="H21" s="1218" t="s">
        <v>143</v>
      </c>
      <c r="I21" s="1219"/>
      <c r="J21" s="1219"/>
      <c r="K21" s="1219"/>
      <c r="L21" s="958"/>
      <c r="M21" s="958"/>
      <c r="N21" s="383" t="s">
        <v>64</v>
      </c>
      <c r="O21" s="1218" t="s">
        <v>103</v>
      </c>
      <c r="P21" s="1219"/>
      <c r="Q21" s="1219"/>
      <c r="R21" s="1219"/>
      <c r="S21" s="958"/>
      <c r="T21" s="958"/>
      <c r="U21" s="383" t="s">
        <v>64</v>
      </c>
      <c r="Z21" s="242"/>
    </row>
    <row r="22" spans="2:26" s="1" customFormat="1" ht="26.25" customHeight="1">
      <c r="B22" s="241"/>
      <c r="C22" s="1218" t="s">
        <v>147</v>
      </c>
      <c r="D22" s="1219"/>
      <c r="E22" s="1219"/>
      <c r="F22" s="1219"/>
      <c r="G22" s="1220"/>
      <c r="H22" s="1218" t="s">
        <v>143</v>
      </c>
      <c r="I22" s="1219"/>
      <c r="J22" s="1219"/>
      <c r="K22" s="1219"/>
      <c r="L22" s="958"/>
      <c r="M22" s="958"/>
      <c r="N22" s="383" t="s">
        <v>64</v>
      </c>
      <c r="O22" s="1218" t="s">
        <v>103</v>
      </c>
      <c r="P22" s="1219"/>
      <c r="Q22" s="1219"/>
      <c r="R22" s="1219"/>
      <c r="S22" s="958"/>
      <c r="T22" s="958"/>
      <c r="U22" s="383" t="s">
        <v>64</v>
      </c>
      <c r="Z22" s="242"/>
    </row>
    <row r="23" spans="2:26" s="1" customFormat="1" ht="26.25" customHeight="1">
      <c r="B23" s="241"/>
      <c r="C23" s="1218" t="s">
        <v>96</v>
      </c>
      <c r="D23" s="1219"/>
      <c r="E23" s="1219"/>
      <c r="F23" s="1219"/>
      <c r="G23" s="1220"/>
      <c r="H23" s="1218" t="s">
        <v>143</v>
      </c>
      <c r="I23" s="1219"/>
      <c r="J23" s="1219"/>
      <c r="K23" s="1219"/>
      <c r="L23" s="958"/>
      <c r="M23" s="958"/>
      <c r="N23" s="383" t="s">
        <v>64</v>
      </c>
      <c r="O23" s="1218" t="s">
        <v>103</v>
      </c>
      <c r="P23" s="1219"/>
      <c r="Q23" s="1219"/>
      <c r="R23" s="1219"/>
      <c r="S23" s="958"/>
      <c r="T23" s="958"/>
      <c r="U23" s="383" t="s">
        <v>64</v>
      </c>
      <c r="Z23" s="242"/>
    </row>
    <row r="24" spans="2:26" s="1" customFormat="1">
      <c r="B24" s="241"/>
      <c r="L24" s="12"/>
      <c r="Q24" s="12"/>
      <c r="V24" s="12"/>
      <c r="Z24" s="242"/>
    </row>
    <row r="25" spans="2:26" s="1" customFormat="1">
      <c r="B25" s="241"/>
      <c r="C25" s="1" t="s">
        <v>74</v>
      </c>
      <c r="Z25" s="242"/>
    </row>
    <row r="26" spans="2:26" s="1" customFormat="1" ht="4.5" customHeight="1">
      <c r="B26" s="241"/>
      <c r="Z26" s="242"/>
    </row>
    <row r="27" spans="2:26" s="1" customFormat="1" ht="24" customHeight="1">
      <c r="B27" s="241"/>
      <c r="C27" s="957" t="s">
        <v>73</v>
      </c>
      <c r="D27" s="958"/>
      <c r="E27" s="958"/>
      <c r="F27" s="958"/>
      <c r="G27" s="958"/>
      <c r="H27" s="958"/>
      <c r="I27" s="958"/>
      <c r="J27" s="958"/>
      <c r="K27" s="958"/>
      <c r="L27" s="958"/>
      <c r="M27" s="958"/>
      <c r="N27" s="958"/>
      <c r="O27" s="959"/>
      <c r="P27" s="957" t="s">
        <v>55</v>
      </c>
      <c r="Q27" s="958"/>
      <c r="R27" s="958"/>
      <c r="S27" s="958"/>
      <c r="T27" s="958"/>
      <c r="U27" s="958"/>
      <c r="V27" s="958"/>
      <c r="W27" s="958"/>
      <c r="X27" s="958"/>
      <c r="Y27" s="959"/>
      <c r="Z27" s="398"/>
    </row>
    <row r="28" spans="2:26" s="1" customFormat="1" ht="21" customHeight="1">
      <c r="B28" s="241"/>
      <c r="C28" s="1218"/>
      <c r="D28" s="1219"/>
      <c r="E28" s="1219"/>
      <c r="F28" s="1219"/>
      <c r="G28" s="1219"/>
      <c r="H28" s="1219"/>
      <c r="I28" s="1219"/>
      <c r="J28" s="1219"/>
      <c r="K28" s="1219"/>
      <c r="L28" s="1219"/>
      <c r="M28" s="1219"/>
      <c r="N28" s="1219"/>
      <c r="O28" s="1220"/>
      <c r="P28" s="1218"/>
      <c r="Q28" s="1219"/>
      <c r="R28" s="1219"/>
      <c r="S28" s="1219"/>
      <c r="T28" s="1219"/>
      <c r="U28" s="1219"/>
      <c r="V28" s="1219"/>
      <c r="W28" s="1219"/>
      <c r="X28" s="1219"/>
      <c r="Y28" s="1220"/>
      <c r="Z28" s="242"/>
    </row>
    <row r="29" spans="2:26" s="1" customFormat="1" ht="21" customHeight="1">
      <c r="B29" s="241"/>
      <c r="C29" s="1218"/>
      <c r="D29" s="1219"/>
      <c r="E29" s="1219"/>
      <c r="F29" s="1219"/>
      <c r="G29" s="1219"/>
      <c r="H29" s="1219"/>
      <c r="I29" s="1219"/>
      <c r="J29" s="1219"/>
      <c r="K29" s="1219"/>
      <c r="L29" s="1219"/>
      <c r="M29" s="1219"/>
      <c r="N29" s="1219"/>
      <c r="O29" s="1220"/>
      <c r="P29" s="1218"/>
      <c r="Q29" s="1219"/>
      <c r="R29" s="1219"/>
      <c r="S29" s="1219"/>
      <c r="T29" s="1219"/>
      <c r="U29" s="1219"/>
      <c r="V29" s="1219"/>
      <c r="W29" s="1219"/>
      <c r="X29" s="1219"/>
      <c r="Y29" s="1220"/>
      <c r="Z29" s="242"/>
    </row>
    <row r="30" spans="2:26" s="1" customFormat="1" ht="21" customHeight="1">
      <c r="B30" s="241"/>
      <c r="C30" s="1218"/>
      <c r="D30" s="1219"/>
      <c r="E30" s="1219"/>
      <c r="F30" s="1219"/>
      <c r="G30" s="1219"/>
      <c r="H30" s="1219"/>
      <c r="I30" s="1219"/>
      <c r="J30" s="1219"/>
      <c r="K30" s="1219"/>
      <c r="L30" s="1219"/>
      <c r="M30" s="1219"/>
      <c r="N30" s="1219"/>
      <c r="O30" s="1220"/>
      <c r="P30" s="1218"/>
      <c r="Q30" s="1219"/>
      <c r="R30" s="1219"/>
      <c r="S30" s="1219"/>
      <c r="T30" s="1219"/>
      <c r="U30" s="1219"/>
      <c r="V30" s="1219"/>
      <c r="W30" s="1219"/>
      <c r="X30" s="1219"/>
      <c r="Y30" s="1220"/>
      <c r="Z30" s="242"/>
    </row>
    <row r="31" spans="2:26" s="1" customFormat="1" ht="21" customHeight="1">
      <c r="B31" s="241"/>
      <c r="C31" s="1218"/>
      <c r="D31" s="1219"/>
      <c r="E31" s="1219"/>
      <c r="F31" s="1219"/>
      <c r="G31" s="1219"/>
      <c r="H31" s="1219"/>
      <c r="I31" s="1219"/>
      <c r="J31" s="1219"/>
      <c r="K31" s="1219"/>
      <c r="L31" s="1219"/>
      <c r="M31" s="1219"/>
      <c r="N31" s="1219"/>
      <c r="O31" s="1220"/>
      <c r="P31" s="1218"/>
      <c r="Q31" s="1219"/>
      <c r="R31" s="1219"/>
      <c r="S31" s="1219"/>
      <c r="T31" s="1219"/>
      <c r="U31" s="1219"/>
      <c r="V31" s="1219"/>
      <c r="W31" s="1219"/>
      <c r="X31" s="1219"/>
      <c r="Y31" s="1220"/>
      <c r="Z31" s="242"/>
    </row>
    <row r="32" spans="2:26" s="1" customFormat="1" ht="21" customHeight="1">
      <c r="B32" s="241"/>
      <c r="C32" s="1218"/>
      <c r="D32" s="1219"/>
      <c r="E32" s="1219"/>
      <c r="F32" s="1219"/>
      <c r="G32" s="1219"/>
      <c r="H32" s="1219"/>
      <c r="I32" s="1219"/>
      <c r="J32" s="1219"/>
      <c r="K32" s="1219"/>
      <c r="L32" s="1219"/>
      <c r="M32" s="1219"/>
      <c r="N32" s="1219"/>
      <c r="O32" s="1220"/>
      <c r="P32" s="1218"/>
      <c r="Q32" s="1219"/>
      <c r="R32" s="1219"/>
      <c r="S32" s="1219"/>
      <c r="T32" s="1219"/>
      <c r="U32" s="1219"/>
      <c r="V32" s="1219"/>
      <c r="W32" s="1219"/>
      <c r="X32" s="1219"/>
      <c r="Y32" s="1220"/>
      <c r="Z32" s="242"/>
    </row>
    <row r="33" spans="2:26" s="1" customFormat="1" ht="21" customHeight="1">
      <c r="B33" s="241"/>
      <c r="C33" s="422"/>
      <c r="D33" s="422"/>
      <c r="E33" s="422"/>
      <c r="F33" s="422"/>
      <c r="G33" s="422"/>
      <c r="H33" s="422"/>
      <c r="I33" s="422"/>
      <c r="J33" s="422"/>
      <c r="K33" s="422"/>
      <c r="L33" s="422"/>
      <c r="M33" s="422"/>
      <c r="N33" s="422"/>
      <c r="O33" s="422"/>
      <c r="P33" s="8"/>
      <c r="Q33" s="8"/>
      <c r="R33" s="8"/>
      <c r="S33" s="8"/>
      <c r="T33" s="8"/>
      <c r="U33" s="8"/>
      <c r="V33" s="8"/>
      <c r="W33" s="8"/>
      <c r="X33" s="8"/>
      <c r="Y33" s="8"/>
      <c r="Z33" s="242"/>
    </row>
    <row r="34" spans="2:26" s="1" customFormat="1" ht="21" customHeight="1">
      <c r="B34" s="241"/>
      <c r="C34" s="1247" t="s">
        <v>144</v>
      </c>
      <c r="D34" s="1248"/>
      <c r="E34" s="1248"/>
      <c r="F34" s="1248"/>
      <c r="G34" s="1248"/>
      <c r="H34" s="1248"/>
      <c r="I34" s="1248"/>
      <c r="J34" s="1248"/>
      <c r="K34" s="1248"/>
      <c r="L34" s="1248"/>
      <c r="M34" s="1248"/>
      <c r="N34" s="1248"/>
      <c r="O34" s="1248"/>
      <c r="P34" s="1248"/>
      <c r="Q34" s="1248"/>
      <c r="R34" s="1248"/>
      <c r="S34" s="1248"/>
      <c r="T34" s="1248"/>
      <c r="U34" s="1248"/>
      <c r="V34" s="1249"/>
      <c r="W34" s="454" t="s">
        <v>662</v>
      </c>
      <c r="X34" s="455" t="s">
        <v>663</v>
      </c>
      <c r="Y34" s="456" t="s">
        <v>664</v>
      </c>
      <c r="Z34" s="242"/>
    </row>
    <row r="35" spans="2:26" s="1" customFormat="1" ht="21" customHeight="1">
      <c r="B35" s="241"/>
      <c r="C35" s="1253"/>
      <c r="D35" s="1254"/>
      <c r="E35" s="1254"/>
      <c r="F35" s="1254"/>
      <c r="G35" s="1254"/>
      <c r="H35" s="1254"/>
      <c r="I35" s="1254"/>
      <c r="J35" s="1254"/>
      <c r="K35" s="1254"/>
      <c r="L35" s="1254"/>
      <c r="M35" s="1254"/>
      <c r="N35" s="1254"/>
      <c r="O35" s="1254"/>
      <c r="P35" s="1254"/>
      <c r="Q35" s="1254"/>
      <c r="R35" s="1254"/>
      <c r="S35" s="1254"/>
      <c r="T35" s="1254"/>
      <c r="U35" s="1254"/>
      <c r="V35" s="1255"/>
      <c r="W35" s="450" t="s">
        <v>194</v>
      </c>
      <c r="X35" s="451" t="s">
        <v>663</v>
      </c>
      <c r="Y35" s="457" t="s">
        <v>194</v>
      </c>
      <c r="Z35" s="242"/>
    </row>
    <row r="36" spans="2:26" s="1" customFormat="1">
      <c r="B36" s="277"/>
      <c r="C36" s="8"/>
      <c r="D36" s="8"/>
      <c r="E36" s="8"/>
      <c r="F36" s="8"/>
      <c r="G36" s="8"/>
      <c r="H36" s="8"/>
      <c r="I36" s="8"/>
      <c r="J36" s="8"/>
      <c r="K36" s="8"/>
      <c r="L36" s="8"/>
      <c r="M36" s="8"/>
      <c r="N36" s="8"/>
      <c r="O36" s="8"/>
      <c r="P36" s="8"/>
      <c r="Q36" s="8"/>
      <c r="R36" s="8"/>
      <c r="S36" s="8"/>
      <c r="T36" s="8"/>
      <c r="U36" s="8"/>
      <c r="V36" s="8"/>
      <c r="W36" s="8"/>
      <c r="X36" s="8"/>
      <c r="Y36" s="8"/>
      <c r="Z36" s="279"/>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5D547056-FE10-4E05-99AF-11DBD83B438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3B25-2BB7-417A-85C0-C558A6E87224}">
  <sheetPr>
    <tabColor rgb="FFFFFF00"/>
    <pageSetUpPr fitToPage="1"/>
  </sheetPr>
  <dimension ref="A1:AD69"/>
  <sheetViews>
    <sheetView view="pageBreakPreview" zoomScaleNormal="100" zoomScaleSheetLayoutView="100" workbookViewId="0"/>
  </sheetViews>
  <sheetFormatPr defaultColWidth="3.44140625" defaultRowHeight="13.2"/>
  <cols>
    <col min="1" max="1" width="1" style="3" customWidth="1"/>
    <col min="2" max="2" width="3" style="419"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859</v>
      </c>
      <c r="W2" s="45" t="s">
        <v>313</v>
      </c>
      <c r="X2" s="12"/>
      <c r="Y2" s="12" t="s">
        <v>34</v>
      </c>
      <c r="Z2" s="12"/>
      <c r="AA2" s="12" t="s">
        <v>261</v>
      </c>
      <c r="AB2" s="12"/>
      <c r="AC2" s="12" t="s">
        <v>376</v>
      </c>
    </row>
    <row r="3" spans="2:29" s="1" customFormat="1" ht="6.75" customHeight="1"/>
    <row r="4" spans="2:29" s="1" customFormat="1">
      <c r="B4" s="1069" t="s">
        <v>557</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row>
    <row r="5" spans="2:29" s="1" customFormat="1" ht="7.5" customHeight="1"/>
    <row r="6" spans="2:29" s="1" customFormat="1" ht="19.5" customHeight="1">
      <c r="B6" s="1217" t="s">
        <v>145</v>
      </c>
      <c r="C6" s="1217"/>
      <c r="D6" s="1217"/>
      <c r="E6" s="1217"/>
      <c r="F6" s="1217"/>
      <c r="G6" s="957"/>
      <c r="H6" s="958"/>
      <c r="I6" s="958"/>
      <c r="J6" s="958"/>
      <c r="K6" s="958"/>
      <c r="L6" s="958"/>
      <c r="M6" s="958"/>
      <c r="N6" s="958"/>
      <c r="O6" s="958"/>
      <c r="P6" s="958"/>
      <c r="Q6" s="958"/>
      <c r="R6" s="958"/>
      <c r="S6" s="958"/>
      <c r="T6" s="958"/>
      <c r="U6" s="958"/>
      <c r="V6" s="958"/>
      <c r="W6" s="958"/>
      <c r="X6" s="958"/>
      <c r="Y6" s="958"/>
      <c r="Z6" s="958"/>
      <c r="AA6" s="958"/>
      <c r="AB6" s="958"/>
      <c r="AC6" s="959"/>
    </row>
    <row r="7" spans="2:29" s="1" customFormat="1" ht="19.5" customHeight="1">
      <c r="B7" s="957" t="s">
        <v>63</v>
      </c>
      <c r="C7" s="958"/>
      <c r="D7" s="958"/>
      <c r="E7" s="958"/>
      <c r="F7" s="959"/>
      <c r="G7" s="445" t="s">
        <v>194</v>
      </c>
      <c r="H7" s="399" t="s">
        <v>840</v>
      </c>
      <c r="I7" s="399"/>
      <c r="J7" s="399"/>
      <c r="K7" s="399"/>
      <c r="L7" s="433" t="s">
        <v>194</v>
      </c>
      <c r="M7" s="399" t="s">
        <v>841</v>
      </c>
      <c r="N7" s="399"/>
      <c r="O7" s="399"/>
      <c r="P7" s="399"/>
      <c r="Q7" s="433" t="s">
        <v>194</v>
      </c>
      <c r="R7" s="399" t="s">
        <v>842</v>
      </c>
      <c r="S7" s="399"/>
      <c r="T7" s="399"/>
      <c r="U7" s="399"/>
      <c r="V7" s="399"/>
      <c r="W7" s="399"/>
      <c r="X7" s="399"/>
      <c r="Y7" s="399"/>
      <c r="Z7" s="399"/>
      <c r="AA7" s="399"/>
      <c r="AB7" s="399"/>
      <c r="AC7" s="400"/>
    </row>
    <row r="8" spans="2:29" s="1" customFormat="1" ht="19.5" customHeight="1">
      <c r="B8" s="1095" t="s">
        <v>94</v>
      </c>
      <c r="C8" s="1096"/>
      <c r="D8" s="1096"/>
      <c r="E8" s="1096"/>
      <c r="F8" s="1097"/>
      <c r="G8" s="458" t="s">
        <v>194</v>
      </c>
      <c r="H8" s="22" t="s">
        <v>843</v>
      </c>
      <c r="I8" s="22"/>
      <c r="J8" s="22"/>
      <c r="K8" s="22"/>
      <c r="L8" s="22"/>
      <c r="M8" s="22"/>
      <c r="N8" s="22"/>
      <c r="O8" s="22"/>
      <c r="P8" s="22"/>
      <c r="Q8" s="459" t="s">
        <v>194</v>
      </c>
      <c r="R8" s="22" t="s">
        <v>844</v>
      </c>
      <c r="S8" s="22"/>
      <c r="T8" s="22"/>
      <c r="U8" s="22"/>
      <c r="V8" s="22"/>
      <c r="W8" s="22"/>
      <c r="X8" s="22"/>
      <c r="Y8" s="22"/>
      <c r="Z8" s="22"/>
      <c r="AA8" s="22"/>
      <c r="AB8" s="22"/>
      <c r="AC8" s="23"/>
    </row>
    <row r="9" spans="2:29" s="1" customFormat="1" ht="19.5" customHeight="1">
      <c r="B9" s="1221"/>
      <c r="C9" s="1222"/>
      <c r="D9" s="1222"/>
      <c r="E9" s="1222"/>
      <c r="F9" s="1223"/>
      <c r="G9" s="450" t="s">
        <v>194</v>
      </c>
      <c r="H9" s="297" t="s">
        <v>860</v>
      </c>
      <c r="I9" s="297"/>
      <c r="J9" s="297"/>
      <c r="K9" s="297"/>
      <c r="L9" s="297"/>
      <c r="M9" s="297"/>
      <c r="N9" s="297"/>
      <c r="O9" s="297"/>
      <c r="P9" s="297"/>
      <c r="Q9" s="297"/>
      <c r="R9" s="297"/>
      <c r="S9" s="297"/>
      <c r="T9" s="297"/>
      <c r="U9" s="297"/>
      <c r="V9" s="297"/>
      <c r="W9" s="297"/>
      <c r="X9" s="297"/>
      <c r="Y9" s="297"/>
      <c r="Z9" s="297"/>
      <c r="AA9" s="297"/>
      <c r="AB9" s="297"/>
      <c r="AC9" s="378"/>
    </row>
    <row r="10" spans="2:29" s="1" customFormat="1"/>
    <row r="11" spans="2:29" s="1" customFormat="1">
      <c r="B11" s="1" t="s">
        <v>558</v>
      </c>
    </row>
    <row r="12" spans="2:29" s="1" customFormat="1"/>
    <row r="13" spans="2:29" s="1" customFormat="1" ht="17.25" customHeight="1">
      <c r="B13" s="8" t="s">
        <v>559</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241"/>
      <c r="C15" s="1" t="s">
        <v>170</v>
      </c>
      <c r="Y15" s="241"/>
      <c r="AC15" s="242"/>
    </row>
    <row r="16" spans="2:29" s="1" customFormat="1" ht="6.75" customHeight="1">
      <c r="B16" s="241"/>
      <c r="Y16" s="241"/>
      <c r="AC16" s="242"/>
    </row>
    <row r="17" spans="2:29" s="1" customFormat="1" ht="19.5" customHeight="1">
      <c r="B17" s="241"/>
      <c r="C17" s="957"/>
      <c r="D17" s="958"/>
      <c r="E17" s="958"/>
      <c r="F17" s="958"/>
      <c r="G17" s="958"/>
      <c r="H17" s="958"/>
      <c r="I17" s="958"/>
      <c r="J17" s="958"/>
      <c r="K17" s="958"/>
      <c r="L17" s="958"/>
      <c r="M17" s="958"/>
      <c r="N17" s="399" t="s">
        <v>97</v>
      </c>
      <c r="O17" s="241"/>
      <c r="U17" s="12"/>
      <c r="V17" s="12"/>
      <c r="Y17" s="241"/>
      <c r="AC17" s="242"/>
    </row>
    <row r="18" spans="2:29" s="1" customFormat="1">
      <c r="B18" s="241"/>
      <c r="L18" s="12"/>
      <c r="Q18" s="12"/>
      <c r="W18" s="12"/>
      <c r="Y18" s="241"/>
      <c r="AC18" s="242"/>
    </row>
    <row r="19" spans="2:29" s="1" customFormat="1">
      <c r="B19" s="241"/>
      <c r="C19" s="1" t="s">
        <v>560</v>
      </c>
      <c r="Y19" s="241"/>
      <c r="AC19" s="242"/>
    </row>
    <row r="20" spans="2:29" s="1" customFormat="1" ht="6.75" customHeight="1">
      <c r="B20" s="241"/>
      <c r="Y20" s="241"/>
      <c r="AC20" s="242"/>
    </row>
    <row r="21" spans="2:29" s="1" customFormat="1" ht="19.5" customHeight="1">
      <c r="B21" s="241"/>
      <c r="C21" s="957"/>
      <c r="D21" s="958"/>
      <c r="E21" s="958"/>
      <c r="F21" s="958"/>
      <c r="G21" s="958"/>
      <c r="H21" s="958"/>
      <c r="I21" s="958"/>
      <c r="J21" s="958"/>
      <c r="K21" s="958"/>
      <c r="L21" s="958"/>
      <c r="M21" s="958"/>
      <c r="N21" s="399" t="s">
        <v>97</v>
      </c>
      <c r="O21" s="241"/>
      <c r="U21" s="12"/>
      <c r="V21" s="12"/>
      <c r="Y21" s="241"/>
      <c r="AC21" s="242"/>
    </row>
    <row r="22" spans="2:29" s="1" customFormat="1">
      <c r="B22" s="241"/>
      <c r="L22" s="12"/>
      <c r="Q22" s="12"/>
      <c r="W22" s="12"/>
      <c r="Y22" s="241"/>
      <c r="AC22" s="242"/>
    </row>
    <row r="23" spans="2:29" s="1" customFormat="1">
      <c r="B23" s="241"/>
      <c r="C23" s="1" t="s">
        <v>171</v>
      </c>
      <c r="L23" s="12"/>
      <c r="Q23" s="12"/>
      <c r="W23" s="12"/>
      <c r="Y23" s="241"/>
      <c r="Z23" s="435" t="s">
        <v>662</v>
      </c>
      <c r="AA23" s="435" t="s">
        <v>663</v>
      </c>
      <c r="AB23" s="435" t="s">
        <v>664</v>
      </c>
      <c r="AC23" s="242"/>
    </row>
    <row r="24" spans="2:29" s="1" customFormat="1" ht="7.5" customHeight="1">
      <c r="B24" s="241"/>
      <c r="L24" s="12"/>
      <c r="Q24" s="12"/>
      <c r="W24" s="12"/>
      <c r="Y24" s="241"/>
      <c r="AC24" s="242"/>
    </row>
    <row r="25" spans="2:29" s="1" customFormat="1" ht="19.5" customHeight="1">
      <c r="B25" s="241"/>
      <c r="C25" s="957"/>
      <c r="D25" s="958"/>
      <c r="E25" s="958"/>
      <c r="F25" s="958"/>
      <c r="G25" s="958"/>
      <c r="H25" s="958"/>
      <c r="I25" s="958"/>
      <c r="J25" s="958"/>
      <c r="K25" s="958"/>
      <c r="L25" s="958"/>
      <c r="M25" s="958"/>
      <c r="N25" s="400" t="s">
        <v>61</v>
      </c>
      <c r="P25" s="1" t="s">
        <v>172</v>
      </c>
      <c r="Q25" s="12"/>
      <c r="S25" s="1" t="s">
        <v>561</v>
      </c>
      <c r="W25" s="12"/>
      <c r="Y25" s="443"/>
      <c r="Z25" s="438" t="s">
        <v>194</v>
      </c>
      <c r="AA25" s="438" t="s">
        <v>663</v>
      </c>
      <c r="AB25" s="438" t="s">
        <v>194</v>
      </c>
      <c r="AC25" s="242"/>
    </row>
    <row r="26" spans="2:29" s="1" customFormat="1">
      <c r="B26" s="241"/>
      <c r="L26" s="12"/>
      <c r="Q26" s="12"/>
      <c r="W26" s="12"/>
      <c r="Y26" s="241"/>
      <c r="AC26" s="242"/>
    </row>
    <row r="27" spans="2:29" s="1" customFormat="1">
      <c r="B27" s="241"/>
      <c r="C27" s="1" t="s">
        <v>173</v>
      </c>
      <c r="Y27" s="241"/>
      <c r="AC27" s="242"/>
    </row>
    <row r="28" spans="2:29" s="1" customFormat="1" ht="6.75" customHeight="1">
      <c r="B28" s="241"/>
      <c r="Y28" s="241"/>
      <c r="AC28" s="242"/>
    </row>
    <row r="29" spans="2:29" s="1" customFormat="1" ht="19.5" customHeight="1">
      <c r="B29" s="241" t="s">
        <v>174</v>
      </c>
      <c r="C29" s="957" t="s">
        <v>167</v>
      </c>
      <c r="D29" s="958"/>
      <c r="E29" s="958"/>
      <c r="F29" s="958"/>
      <c r="G29" s="958"/>
      <c r="H29" s="959"/>
      <c r="I29" s="1218"/>
      <c r="J29" s="1219"/>
      <c r="K29" s="1219"/>
      <c r="L29" s="1219"/>
      <c r="M29" s="1219"/>
      <c r="N29" s="1219"/>
      <c r="O29" s="1219"/>
      <c r="P29" s="1219"/>
      <c r="Q29" s="1219"/>
      <c r="R29" s="1219"/>
      <c r="S29" s="1219"/>
      <c r="T29" s="1219"/>
      <c r="U29" s="1219"/>
      <c r="V29" s="1219"/>
      <c r="W29" s="1220"/>
      <c r="X29" s="2"/>
      <c r="Y29" s="355"/>
      <c r="Z29" s="2"/>
      <c r="AA29" s="2"/>
      <c r="AB29" s="2"/>
      <c r="AC29" s="242"/>
    </row>
    <row r="30" spans="2:29" s="1" customFormat="1" ht="19.5" customHeight="1">
      <c r="B30" s="241" t="s">
        <v>174</v>
      </c>
      <c r="C30" s="957" t="s">
        <v>175</v>
      </c>
      <c r="D30" s="958"/>
      <c r="E30" s="958"/>
      <c r="F30" s="958"/>
      <c r="G30" s="958"/>
      <c r="H30" s="959"/>
      <c r="I30" s="1218"/>
      <c r="J30" s="1219"/>
      <c r="K30" s="1219"/>
      <c r="L30" s="1219"/>
      <c r="M30" s="1219"/>
      <c r="N30" s="1219"/>
      <c r="O30" s="1219"/>
      <c r="P30" s="1219"/>
      <c r="Q30" s="1219"/>
      <c r="R30" s="1219"/>
      <c r="S30" s="1219"/>
      <c r="T30" s="1219"/>
      <c r="U30" s="1219"/>
      <c r="V30" s="1219"/>
      <c r="W30" s="1220"/>
      <c r="X30" s="2"/>
      <c r="Y30" s="355"/>
      <c r="Z30" s="2"/>
      <c r="AA30" s="2"/>
      <c r="AB30" s="2"/>
      <c r="AC30" s="242"/>
    </row>
    <row r="31" spans="2:29" s="1" customFormat="1" ht="19.5" customHeight="1">
      <c r="B31" s="241" t="s">
        <v>174</v>
      </c>
      <c r="C31" s="957" t="s">
        <v>168</v>
      </c>
      <c r="D31" s="958"/>
      <c r="E31" s="958"/>
      <c r="F31" s="958"/>
      <c r="G31" s="958"/>
      <c r="H31" s="959"/>
      <c r="I31" s="1218"/>
      <c r="J31" s="1219"/>
      <c r="K31" s="1219"/>
      <c r="L31" s="1219"/>
      <c r="M31" s="1219"/>
      <c r="N31" s="1219"/>
      <c r="O31" s="1219"/>
      <c r="P31" s="1219"/>
      <c r="Q31" s="1219"/>
      <c r="R31" s="1219"/>
      <c r="S31" s="1219"/>
      <c r="T31" s="1219"/>
      <c r="U31" s="1219"/>
      <c r="V31" s="1219"/>
      <c r="W31" s="1220"/>
      <c r="X31" s="2"/>
      <c r="Y31" s="355"/>
      <c r="Z31" s="2"/>
      <c r="AA31" s="2"/>
      <c r="AB31" s="2"/>
      <c r="AC31" s="242"/>
    </row>
    <row r="32" spans="2:29" s="1" customFormat="1" ht="13.5" customHeight="1">
      <c r="B32" s="241"/>
      <c r="C32" s="12"/>
      <c r="D32" s="12"/>
      <c r="E32" s="12"/>
      <c r="F32" s="12"/>
      <c r="G32" s="12"/>
      <c r="H32" s="12"/>
      <c r="I32" s="12"/>
      <c r="J32" s="12"/>
      <c r="K32" s="12"/>
      <c r="L32" s="12"/>
      <c r="M32" s="12"/>
      <c r="N32" s="12"/>
      <c r="O32" s="12"/>
      <c r="Y32" s="241"/>
      <c r="Z32" s="435" t="s">
        <v>662</v>
      </c>
      <c r="AA32" s="435" t="s">
        <v>663</v>
      </c>
      <c r="AB32" s="435" t="s">
        <v>664</v>
      </c>
      <c r="AC32" s="242"/>
    </row>
    <row r="33" spans="1:30" s="1" customFormat="1" ht="19.5" customHeight="1">
      <c r="B33" s="241"/>
      <c r="C33" s="1" t="s">
        <v>176</v>
      </c>
      <c r="D33" s="12"/>
      <c r="E33" s="12"/>
      <c r="F33" s="12"/>
      <c r="G33" s="12"/>
      <c r="H33" s="12"/>
      <c r="I33" s="12"/>
      <c r="J33" s="12"/>
      <c r="K33" s="12"/>
      <c r="L33" s="12"/>
      <c r="M33" s="12"/>
      <c r="N33" s="12"/>
      <c r="O33" s="12"/>
      <c r="Y33" s="443"/>
      <c r="Z33" s="438" t="s">
        <v>194</v>
      </c>
      <c r="AA33" s="438" t="s">
        <v>663</v>
      </c>
      <c r="AB33" s="438" t="s">
        <v>194</v>
      </c>
      <c r="AC33" s="242"/>
    </row>
    <row r="34" spans="1:30" s="1" customFormat="1" ht="13.5" customHeight="1">
      <c r="B34" s="241"/>
      <c r="C34" s="294"/>
      <c r="D34" s="12"/>
      <c r="E34" s="12"/>
      <c r="F34" s="12"/>
      <c r="G34" s="12"/>
      <c r="H34" s="12"/>
      <c r="I34" s="12"/>
      <c r="J34" s="12"/>
      <c r="K34" s="12"/>
      <c r="L34" s="12"/>
      <c r="M34" s="12"/>
      <c r="N34" s="12"/>
      <c r="O34" s="12"/>
      <c r="Y34" s="241"/>
      <c r="Z34" s="435"/>
      <c r="AA34" s="435"/>
      <c r="AB34" s="435"/>
      <c r="AC34" s="242"/>
    </row>
    <row r="35" spans="1:30" s="1" customFormat="1" ht="27.75" customHeight="1">
      <c r="B35" s="241"/>
      <c r="C35" s="1076" t="s">
        <v>562</v>
      </c>
      <c r="D35" s="1076"/>
      <c r="E35" s="1076"/>
      <c r="F35" s="1076"/>
      <c r="G35" s="1076"/>
      <c r="H35" s="1076"/>
      <c r="I35" s="1076"/>
      <c r="J35" s="1076"/>
      <c r="K35" s="1076"/>
      <c r="L35" s="1076"/>
      <c r="M35" s="1076"/>
      <c r="N35" s="1076"/>
      <c r="O35" s="1076"/>
      <c r="P35" s="1076"/>
      <c r="Q35" s="1076"/>
      <c r="R35" s="1076"/>
      <c r="S35" s="1076"/>
      <c r="T35" s="1076"/>
      <c r="U35" s="1076"/>
      <c r="V35" s="1076"/>
      <c r="W35" s="1076"/>
      <c r="X35" s="1076"/>
      <c r="Y35" s="443"/>
      <c r="Z35" s="438" t="s">
        <v>194</v>
      </c>
      <c r="AA35" s="438" t="s">
        <v>663</v>
      </c>
      <c r="AB35" s="438" t="s">
        <v>194</v>
      </c>
      <c r="AC35" s="242"/>
    </row>
    <row r="36" spans="1:30" s="1" customFormat="1" ht="9" customHeight="1">
      <c r="B36" s="277"/>
      <c r="C36" s="8"/>
      <c r="D36" s="8"/>
      <c r="E36" s="8"/>
      <c r="F36" s="8"/>
      <c r="G36" s="8"/>
      <c r="H36" s="8"/>
      <c r="I36" s="8"/>
      <c r="J36" s="8"/>
      <c r="K36" s="8"/>
      <c r="L36" s="8"/>
      <c r="M36" s="8"/>
      <c r="N36" s="8"/>
      <c r="O36" s="8"/>
      <c r="P36" s="8"/>
      <c r="Q36" s="8"/>
      <c r="R36" s="8"/>
      <c r="S36" s="8"/>
      <c r="T36" s="8"/>
      <c r="U36" s="8"/>
      <c r="V36" s="8"/>
      <c r="W36" s="8"/>
      <c r="X36" s="8"/>
      <c r="Y36" s="277"/>
      <c r="Z36" s="8"/>
      <c r="AA36" s="8"/>
      <c r="AB36" s="8"/>
      <c r="AC36" s="279"/>
    </row>
    <row r="37" spans="1:30" s="1" customFormat="1"/>
    <row r="38" spans="1:30" s="1" customFormat="1" ht="16.5" customHeight="1">
      <c r="B38" s="8" t="s">
        <v>563</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242"/>
      <c r="B39" s="241"/>
      <c r="C39" s="7"/>
      <c r="Y39" s="241"/>
      <c r="AC39" s="242"/>
      <c r="AD39" s="241"/>
    </row>
    <row r="40" spans="1:30" s="1" customFormat="1">
      <c r="B40" s="241"/>
      <c r="Y40" s="241"/>
      <c r="Z40" s="435" t="s">
        <v>662</v>
      </c>
      <c r="AA40" s="435" t="s">
        <v>663</v>
      </c>
      <c r="AB40" s="435" t="s">
        <v>664</v>
      </c>
      <c r="AC40" s="242"/>
    </row>
    <row r="41" spans="1:30" s="1" customFormat="1" ht="19.5" customHeight="1">
      <c r="B41" s="241"/>
      <c r="C41" s="1" t="s">
        <v>517</v>
      </c>
      <c r="D41" s="12"/>
      <c r="E41" s="12"/>
      <c r="F41" s="12"/>
      <c r="G41" s="12"/>
      <c r="H41" s="12"/>
      <c r="I41" s="12"/>
      <c r="J41" s="12"/>
      <c r="K41" s="12"/>
      <c r="L41" s="12"/>
      <c r="M41" s="12"/>
      <c r="N41" s="12"/>
      <c r="O41" s="12"/>
      <c r="Y41" s="443"/>
      <c r="Z41" s="438" t="s">
        <v>194</v>
      </c>
      <c r="AA41" s="438" t="s">
        <v>663</v>
      </c>
      <c r="AB41" s="438" t="s">
        <v>194</v>
      </c>
      <c r="AC41" s="242"/>
    </row>
    <row r="42" spans="1:30" s="1" customFormat="1">
      <c r="B42" s="241"/>
      <c r="D42" s="12"/>
      <c r="E42" s="12"/>
      <c r="F42" s="12"/>
      <c r="G42" s="12"/>
      <c r="H42" s="12"/>
      <c r="I42" s="12"/>
      <c r="J42" s="12"/>
      <c r="K42" s="12"/>
      <c r="L42" s="12"/>
      <c r="M42" s="12"/>
      <c r="N42" s="12"/>
      <c r="O42" s="12"/>
      <c r="Y42" s="412"/>
      <c r="Z42" s="402"/>
      <c r="AA42" s="402"/>
      <c r="AB42" s="402"/>
      <c r="AC42" s="242"/>
    </row>
    <row r="43" spans="1:30" s="1" customFormat="1" ht="19.5" customHeight="1">
      <c r="B43" s="241"/>
      <c r="C43" s="1" t="s">
        <v>518</v>
      </c>
      <c r="D43" s="12"/>
      <c r="E43" s="12"/>
      <c r="F43" s="12"/>
      <c r="G43" s="12"/>
      <c r="H43" s="12"/>
      <c r="I43" s="12"/>
      <c r="J43" s="12"/>
      <c r="K43" s="12"/>
      <c r="L43" s="12"/>
      <c r="M43" s="12"/>
      <c r="N43" s="12"/>
      <c r="O43" s="12"/>
      <c r="Y43" s="443"/>
      <c r="Z43" s="438" t="s">
        <v>194</v>
      </c>
      <c r="AA43" s="438" t="s">
        <v>663</v>
      </c>
      <c r="AB43" s="438" t="s">
        <v>194</v>
      </c>
      <c r="AC43" s="242"/>
    </row>
    <row r="44" spans="1:30" s="1" customFormat="1">
      <c r="B44" s="241"/>
      <c r="L44" s="12"/>
      <c r="Q44" s="12"/>
      <c r="W44" s="12"/>
      <c r="Y44" s="241"/>
      <c r="AC44" s="242"/>
    </row>
    <row r="45" spans="1:30" s="1" customFormat="1">
      <c r="B45" s="241"/>
      <c r="C45" s="1" t="s">
        <v>519</v>
      </c>
      <c r="Y45" s="241"/>
      <c r="AC45" s="242"/>
    </row>
    <row r="46" spans="1:30" s="1" customFormat="1" ht="6.75" customHeight="1">
      <c r="B46" s="241"/>
      <c r="Y46" s="241"/>
      <c r="AC46" s="242"/>
    </row>
    <row r="47" spans="1:30" s="1" customFormat="1" ht="23.25" customHeight="1">
      <c r="B47" s="241" t="s">
        <v>174</v>
      </c>
      <c r="C47" s="957" t="s">
        <v>167</v>
      </c>
      <c r="D47" s="958"/>
      <c r="E47" s="958"/>
      <c r="F47" s="958"/>
      <c r="G47" s="958"/>
      <c r="H47" s="959"/>
      <c r="I47" s="957"/>
      <c r="J47" s="958"/>
      <c r="K47" s="958"/>
      <c r="L47" s="958"/>
      <c r="M47" s="958"/>
      <c r="N47" s="958"/>
      <c r="O47" s="958"/>
      <c r="P47" s="958"/>
      <c r="Q47" s="958"/>
      <c r="R47" s="958"/>
      <c r="S47" s="958"/>
      <c r="T47" s="958"/>
      <c r="U47" s="958"/>
      <c r="V47" s="958"/>
      <c r="W47" s="959"/>
      <c r="X47" s="2"/>
      <c r="Y47" s="355"/>
      <c r="Z47" s="2"/>
      <c r="AA47" s="2"/>
      <c r="AB47" s="2"/>
      <c r="AC47" s="242"/>
    </row>
    <row r="48" spans="1:30" s="1" customFormat="1" ht="23.25" customHeight="1">
      <c r="B48" s="241" t="s">
        <v>174</v>
      </c>
      <c r="C48" s="957" t="s">
        <v>175</v>
      </c>
      <c r="D48" s="958"/>
      <c r="E48" s="958"/>
      <c r="F48" s="958"/>
      <c r="G48" s="958"/>
      <c r="H48" s="959"/>
      <c r="I48" s="957"/>
      <c r="J48" s="958"/>
      <c r="K48" s="958"/>
      <c r="L48" s="958"/>
      <c r="M48" s="958"/>
      <c r="N48" s="958"/>
      <c r="O48" s="958"/>
      <c r="P48" s="958"/>
      <c r="Q48" s="958"/>
      <c r="R48" s="958"/>
      <c r="S48" s="958"/>
      <c r="T48" s="958"/>
      <c r="U48" s="958"/>
      <c r="V48" s="958"/>
      <c r="W48" s="959"/>
      <c r="X48" s="2"/>
      <c r="Y48" s="355"/>
      <c r="Z48" s="2"/>
      <c r="AA48" s="2"/>
      <c r="AB48" s="2"/>
      <c r="AC48" s="242"/>
    </row>
    <row r="49" spans="2:29" s="1" customFormat="1" ht="23.25" customHeight="1">
      <c r="B49" s="241" t="s">
        <v>174</v>
      </c>
      <c r="C49" s="957" t="s">
        <v>168</v>
      </c>
      <c r="D49" s="958"/>
      <c r="E49" s="958"/>
      <c r="F49" s="958"/>
      <c r="G49" s="958"/>
      <c r="H49" s="959"/>
      <c r="I49" s="957"/>
      <c r="J49" s="958"/>
      <c r="K49" s="958"/>
      <c r="L49" s="958"/>
      <c r="M49" s="958"/>
      <c r="N49" s="958"/>
      <c r="O49" s="958"/>
      <c r="P49" s="958"/>
      <c r="Q49" s="958"/>
      <c r="R49" s="958"/>
      <c r="S49" s="958"/>
      <c r="T49" s="958"/>
      <c r="U49" s="958"/>
      <c r="V49" s="958"/>
      <c r="W49" s="959"/>
      <c r="X49" s="2"/>
      <c r="Y49" s="355"/>
      <c r="Z49" s="2"/>
      <c r="AA49" s="2"/>
      <c r="AB49" s="2"/>
      <c r="AC49" s="242"/>
    </row>
    <row r="50" spans="2:29" s="1" customFormat="1">
      <c r="B50" s="241"/>
      <c r="C50" s="12"/>
      <c r="D50" s="12"/>
      <c r="E50" s="12"/>
      <c r="F50" s="12"/>
      <c r="G50" s="12"/>
      <c r="H50" s="12"/>
      <c r="I50" s="2"/>
      <c r="J50" s="2"/>
      <c r="K50" s="2"/>
      <c r="L50" s="2"/>
      <c r="M50" s="2"/>
      <c r="N50" s="2"/>
      <c r="O50" s="2"/>
      <c r="P50" s="2"/>
      <c r="Q50" s="2"/>
      <c r="R50" s="2"/>
      <c r="S50" s="2"/>
      <c r="T50" s="2"/>
      <c r="U50" s="2"/>
      <c r="V50" s="2"/>
      <c r="W50" s="2"/>
      <c r="X50" s="2"/>
      <c r="Y50" s="355"/>
      <c r="Z50" s="2"/>
      <c r="AA50" s="2"/>
      <c r="AB50" s="2"/>
      <c r="AC50" s="242"/>
    </row>
    <row r="51" spans="2:29" s="1" customFormat="1" ht="27" customHeight="1">
      <c r="B51" s="241"/>
      <c r="C51" s="1076" t="s">
        <v>861</v>
      </c>
      <c r="D51" s="1076"/>
      <c r="E51" s="1076"/>
      <c r="F51" s="1076"/>
      <c r="G51" s="1076"/>
      <c r="H51" s="1076"/>
      <c r="I51" s="1076"/>
      <c r="J51" s="1076"/>
      <c r="K51" s="1076"/>
      <c r="L51" s="1076"/>
      <c r="M51" s="1076"/>
      <c r="N51" s="1076"/>
      <c r="O51" s="1076"/>
      <c r="P51" s="1076"/>
      <c r="Q51" s="1076"/>
      <c r="R51" s="1076"/>
      <c r="S51" s="1076"/>
      <c r="T51" s="1076"/>
      <c r="U51" s="1076"/>
      <c r="V51" s="1076"/>
      <c r="W51" s="1076"/>
      <c r="X51" s="1076"/>
      <c r="Y51" s="460"/>
      <c r="Z51" s="435" t="s">
        <v>662</v>
      </c>
      <c r="AA51" s="435" t="s">
        <v>663</v>
      </c>
      <c r="AB51" s="435" t="s">
        <v>664</v>
      </c>
      <c r="AC51" s="242"/>
    </row>
    <row r="52" spans="2:29" s="1" customFormat="1" ht="6" customHeight="1">
      <c r="B52" s="241"/>
      <c r="C52" s="12"/>
      <c r="D52" s="12"/>
      <c r="E52" s="12"/>
      <c r="F52" s="12"/>
      <c r="G52" s="12"/>
      <c r="H52" s="12"/>
      <c r="I52" s="12"/>
      <c r="J52" s="12"/>
      <c r="K52" s="12"/>
      <c r="L52" s="12"/>
      <c r="M52" s="12"/>
      <c r="N52" s="12"/>
      <c r="O52" s="12"/>
      <c r="Y52" s="241"/>
      <c r="AC52" s="242"/>
    </row>
    <row r="53" spans="2:29" s="1" customFormat="1" ht="19.5" customHeight="1">
      <c r="B53" s="241"/>
      <c r="D53" s="1" t="s">
        <v>520</v>
      </c>
      <c r="E53" s="12"/>
      <c r="F53" s="12"/>
      <c r="G53" s="12"/>
      <c r="H53" s="12"/>
      <c r="I53" s="12"/>
      <c r="J53" s="12"/>
      <c r="K53" s="12"/>
      <c r="L53" s="12"/>
      <c r="M53" s="12"/>
      <c r="N53" s="12"/>
      <c r="O53" s="12"/>
      <c r="Y53" s="443"/>
      <c r="Z53" s="438" t="s">
        <v>194</v>
      </c>
      <c r="AA53" s="438" t="s">
        <v>663</v>
      </c>
      <c r="AB53" s="438" t="s">
        <v>194</v>
      </c>
      <c r="AC53" s="242"/>
    </row>
    <row r="54" spans="2:29" s="1" customFormat="1" ht="6.75" customHeight="1">
      <c r="B54" s="241"/>
      <c r="Y54" s="241"/>
      <c r="AC54" s="242"/>
    </row>
    <row r="55" spans="2:29" s="2" customFormat="1" ht="18" customHeight="1">
      <c r="B55" s="397"/>
      <c r="D55" s="2" t="s">
        <v>521</v>
      </c>
      <c r="Y55" s="443"/>
      <c r="Z55" s="438" t="s">
        <v>194</v>
      </c>
      <c r="AA55" s="438" t="s">
        <v>663</v>
      </c>
      <c r="AB55" s="438" t="s">
        <v>194</v>
      </c>
      <c r="AC55" s="420"/>
    </row>
    <row r="56" spans="2:29" s="1" customFormat="1" ht="6.75" customHeight="1">
      <c r="B56" s="241"/>
      <c r="Y56" s="241"/>
      <c r="AC56" s="242"/>
    </row>
    <row r="57" spans="2:29" s="2" customFormat="1" ht="18" customHeight="1">
      <c r="B57" s="397"/>
      <c r="D57" s="2" t="s">
        <v>564</v>
      </c>
      <c r="Y57" s="443"/>
      <c r="Z57" s="438" t="s">
        <v>194</v>
      </c>
      <c r="AA57" s="438" t="s">
        <v>663</v>
      </c>
      <c r="AB57" s="438" t="s">
        <v>194</v>
      </c>
      <c r="AC57" s="420"/>
    </row>
    <row r="58" spans="2:29" s="1" customFormat="1" ht="6.75" customHeight="1">
      <c r="B58" s="241"/>
      <c r="Y58" s="241"/>
      <c r="AC58" s="242"/>
    </row>
    <row r="59" spans="2:29" s="2" customFormat="1" ht="18" customHeight="1">
      <c r="B59" s="397"/>
      <c r="D59" s="2" t="s">
        <v>565</v>
      </c>
      <c r="Y59" s="443"/>
      <c r="Z59" s="438" t="s">
        <v>194</v>
      </c>
      <c r="AA59" s="438" t="s">
        <v>663</v>
      </c>
      <c r="AB59" s="438" t="s">
        <v>194</v>
      </c>
      <c r="AC59" s="420"/>
    </row>
    <row r="60" spans="2:29" s="1" customFormat="1" ht="6.75" customHeight="1">
      <c r="B60" s="241"/>
      <c r="Y60" s="241"/>
      <c r="AC60" s="242"/>
    </row>
    <row r="61" spans="2:29" ht="18" customHeight="1">
      <c r="B61" s="243"/>
      <c r="D61" s="2" t="s">
        <v>566</v>
      </c>
      <c r="Y61" s="443"/>
      <c r="Z61" s="438" t="s">
        <v>194</v>
      </c>
      <c r="AA61" s="438" t="s">
        <v>663</v>
      </c>
      <c r="AB61" s="438" t="s">
        <v>194</v>
      </c>
      <c r="AC61" s="233"/>
    </row>
    <row r="62" spans="2:29">
      <c r="B62" s="243"/>
      <c r="Y62" s="300"/>
      <c r="AC62" s="233"/>
    </row>
    <row r="63" spans="2:29" ht="27" customHeight="1">
      <c r="B63" s="243"/>
      <c r="C63" s="1076" t="s">
        <v>526</v>
      </c>
      <c r="D63" s="1076"/>
      <c r="E63" s="1076"/>
      <c r="F63" s="1076"/>
      <c r="G63" s="1076"/>
      <c r="H63" s="1076"/>
      <c r="I63" s="1076"/>
      <c r="J63" s="1076"/>
      <c r="K63" s="1076"/>
      <c r="L63" s="1076"/>
      <c r="M63" s="1076"/>
      <c r="N63" s="1076"/>
      <c r="O63" s="1076"/>
      <c r="P63" s="1076"/>
      <c r="Q63" s="1076"/>
      <c r="R63" s="1076"/>
      <c r="S63" s="1076"/>
      <c r="T63" s="1076"/>
      <c r="U63" s="1076"/>
      <c r="V63" s="1076"/>
      <c r="W63" s="1076"/>
      <c r="X63" s="1076"/>
      <c r="Y63" s="443"/>
      <c r="Z63" s="438" t="s">
        <v>194</v>
      </c>
      <c r="AA63" s="438" t="s">
        <v>663</v>
      </c>
      <c r="AB63" s="438" t="s">
        <v>194</v>
      </c>
      <c r="AC63" s="233"/>
    </row>
    <row r="64" spans="2:29">
      <c r="B64" s="243"/>
      <c r="Y64" s="299"/>
      <c r="Z64" s="59"/>
      <c r="AA64" s="59"/>
      <c r="AB64" s="59"/>
      <c r="AC64" s="60"/>
    </row>
    <row r="65" spans="2:29" s="2" customFormat="1">
      <c r="B65" s="295" t="s">
        <v>567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244" t="s">
        <v>568</v>
      </c>
    </row>
    <row r="67" spans="2:29" s="2" customFormat="1">
      <c r="B67" s="244" t="s">
        <v>569</v>
      </c>
    </row>
    <row r="68" spans="2:29" s="2" customFormat="1">
      <c r="B68" s="244" t="s">
        <v>570</v>
      </c>
    </row>
    <row r="69" spans="2:29" s="244" customFormat="1" ht="10.8">
      <c r="B69" s="296" t="s">
        <v>571</v>
      </c>
      <c r="C69" s="244" t="s">
        <v>572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8134BCA6-8979-4905-88B3-95FA491DAAAF}">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A447-D5F6-440E-B065-AE57F0473174}">
  <sheetPr>
    <tabColor rgb="FFFFFF00"/>
    <pageSetUpPr fitToPage="1"/>
  </sheetPr>
  <dimension ref="A1:AK78"/>
  <sheetViews>
    <sheetView view="pageBreakPreview" zoomScaleNormal="100" zoomScaleSheetLayoutView="100" workbookViewId="0">
      <selection activeCell="B4" sqref="B4:AA4"/>
    </sheetView>
  </sheetViews>
  <sheetFormatPr defaultColWidth="3.44140625" defaultRowHeight="13.2"/>
  <cols>
    <col min="1" max="1" width="3.44140625" style="3"/>
    <col min="2" max="2" width="3" style="419" customWidth="1"/>
    <col min="3" max="7" width="3.44140625" style="3"/>
    <col min="8" max="8" width="2.44140625" style="3" customWidth="1"/>
    <col min="9" max="16384" width="3.44140625" style="3"/>
  </cols>
  <sheetData>
    <row r="1" spans="2:27" s="1" customFormat="1"/>
    <row r="2" spans="2:27" s="1" customFormat="1">
      <c r="B2" s="1" t="s">
        <v>952</v>
      </c>
      <c r="AA2" s="45" t="s">
        <v>514</v>
      </c>
    </row>
    <row r="3" spans="2:27" s="1" customFormat="1" ht="8.25" customHeight="1"/>
    <row r="4" spans="2:27" s="1" customFormat="1">
      <c r="B4" s="1069" t="s">
        <v>953</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row>
    <row r="5" spans="2:27" s="1" customFormat="1" ht="6.75" customHeight="1"/>
    <row r="6" spans="2:27" s="1" customFormat="1" ht="18.600000000000001" customHeight="1">
      <c r="B6" s="1217" t="s">
        <v>55</v>
      </c>
      <c r="C6" s="1217"/>
      <c r="D6" s="1217"/>
      <c r="E6" s="1217"/>
      <c r="F6" s="1217"/>
      <c r="G6" s="957"/>
      <c r="H6" s="958"/>
      <c r="I6" s="958"/>
      <c r="J6" s="958"/>
      <c r="K6" s="958"/>
      <c r="L6" s="958"/>
      <c r="M6" s="958"/>
      <c r="N6" s="958"/>
      <c r="O6" s="958"/>
      <c r="P6" s="958"/>
      <c r="Q6" s="958"/>
      <c r="R6" s="958"/>
      <c r="S6" s="958"/>
      <c r="T6" s="958"/>
      <c r="U6" s="958"/>
      <c r="V6" s="958"/>
      <c r="W6" s="958"/>
      <c r="X6" s="958"/>
      <c r="Y6" s="958"/>
      <c r="Z6" s="958"/>
      <c r="AA6" s="959"/>
    </row>
    <row r="7" spans="2:27" s="1" customFormat="1" ht="19.5" customHeight="1">
      <c r="B7" s="1217" t="s">
        <v>145</v>
      </c>
      <c r="C7" s="1217"/>
      <c r="D7" s="1217"/>
      <c r="E7" s="1217"/>
      <c r="F7" s="1217"/>
      <c r="G7" s="957"/>
      <c r="H7" s="958"/>
      <c r="I7" s="958"/>
      <c r="J7" s="958"/>
      <c r="K7" s="958"/>
      <c r="L7" s="958"/>
      <c r="M7" s="958"/>
      <c r="N7" s="958"/>
      <c r="O7" s="958"/>
      <c r="P7" s="958"/>
      <c r="Q7" s="958"/>
      <c r="R7" s="958"/>
      <c r="S7" s="958"/>
      <c r="T7" s="958"/>
      <c r="U7" s="958"/>
      <c r="V7" s="958"/>
      <c r="W7" s="958"/>
      <c r="X7" s="958"/>
      <c r="Y7" s="958"/>
      <c r="Z7" s="958"/>
      <c r="AA7" s="959"/>
    </row>
    <row r="8" spans="2:27" s="1" customFormat="1" ht="19.5" customHeight="1">
      <c r="B8" s="957" t="s">
        <v>63</v>
      </c>
      <c r="C8" s="958"/>
      <c r="D8" s="958"/>
      <c r="E8" s="958"/>
      <c r="F8" s="959"/>
      <c r="G8" s="1247" t="s">
        <v>516</v>
      </c>
      <c r="H8" s="1248"/>
      <c r="I8" s="1248"/>
      <c r="J8" s="1248"/>
      <c r="K8" s="1248"/>
      <c r="L8" s="1248"/>
      <c r="M8" s="1248"/>
      <c r="N8" s="1248"/>
      <c r="O8" s="1248"/>
      <c r="P8" s="1248"/>
      <c r="Q8" s="1248"/>
      <c r="R8" s="1248"/>
      <c r="S8" s="1248"/>
      <c r="T8" s="1248"/>
      <c r="U8" s="1248"/>
      <c r="V8" s="1248"/>
      <c r="W8" s="1248"/>
      <c r="X8" s="1248"/>
      <c r="Y8" s="1248"/>
      <c r="Z8" s="1248"/>
      <c r="AA8" s="1249"/>
    </row>
    <row r="9" spans="2:27" ht="20.100000000000001" customHeight="1">
      <c r="B9" s="1095" t="s">
        <v>94</v>
      </c>
      <c r="C9" s="1096"/>
      <c r="D9" s="1096"/>
      <c r="E9" s="1096"/>
      <c r="F9" s="1096"/>
      <c r="G9" s="1269" t="s">
        <v>954</v>
      </c>
      <c r="H9" s="1269"/>
      <c r="I9" s="1269"/>
      <c r="J9" s="1269"/>
      <c r="K9" s="1269"/>
      <c r="L9" s="1269"/>
      <c r="M9" s="1269"/>
      <c r="N9" s="1269" t="s">
        <v>955</v>
      </c>
      <c r="O9" s="1269"/>
      <c r="P9" s="1269"/>
      <c r="Q9" s="1269"/>
      <c r="R9" s="1269"/>
      <c r="S9" s="1269"/>
      <c r="T9" s="1269"/>
      <c r="U9" s="1269" t="s">
        <v>956</v>
      </c>
      <c r="V9" s="1269"/>
      <c r="W9" s="1269"/>
      <c r="X9" s="1269"/>
      <c r="Y9" s="1269"/>
      <c r="Z9" s="1269"/>
      <c r="AA9" s="1269"/>
    </row>
    <row r="10" spans="2:27" ht="20.100000000000001" customHeight="1">
      <c r="B10" s="1098"/>
      <c r="C10" s="1069"/>
      <c r="D10" s="1069"/>
      <c r="E10" s="1069"/>
      <c r="F10" s="1069"/>
      <c r="G10" s="1269" t="s">
        <v>957</v>
      </c>
      <c r="H10" s="1269"/>
      <c r="I10" s="1269"/>
      <c r="J10" s="1269"/>
      <c r="K10" s="1269"/>
      <c r="L10" s="1269"/>
      <c r="M10" s="1269"/>
      <c r="N10" s="1269" t="s">
        <v>958</v>
      </c>
      <c r="O10" s="1269"/>
      <c r="P10" s="1269"/>
      <c r="Q10" s="1269"/>
      <c r="R10" s="1269"/>
      <c r="S10" s="1269"/>
      <c r="T10" s="1269"/>
      <c r="U10" s="1269" t="s">
        <v>959</v>
      </c>
      <c r="V10" s="1269"/>
      <c r="W10" s="1269"/>
      <c r="X10" s="1269"/>
      <c r="Y10" s="1269"/>
      <c r="Z10" s="1269"/>
      <c r="AA10" s="1269"/>
    </row>
    <row r="11" spans="2:27" ht="20.100000000000001" customHeight="1">
      <c r="B11" s="1098"/>
      <c r="C11" s="1069"/>
      <c r="D11" s="1069"/>
      <c r="E11" s="1069"/>
      <c r="F11" s="1069"/>
      <c r="G11" s="1269" t="s">
        <v>960</v>
      </c>
      <c r="H11" s="1269"/>
      <c r="I11" s="1269"/>
      <c r="J11" s="1269"/>
      <c r="K11" s="1269"/>
      <c r="L11" s="1269"/>
      <c r="M11" s="1269"/>
      <c r="N11" s="1269" t="s">
        <v>961</v>
      </c>
      <c r="O11" s="1269"/>
      <c r="P11" s="1269"/>
      <c r="Q11" s="1269"/>
      <c r="R11" s="1269"/>
      <c r="S11" s="1269"/>
      <c r="T11" s="1269"/>
      <c r="U11" s="1269" t="s">
        <v>962</v>
      </c>
      <c r="V11" s="1269"/>
      <c r="W11" s="1269"/>
      <c r="X11" s="1269"/>
      <c r="Y11" s="1269"/>
      <c r="Z11" s="1269"/>
      <c r="AA11" s="1269"/>
    </row>
    <row r="12" spans="2:27" ht="20.100000000000001" customHeight="1">
      <c r="B12" s="1098"/>
      <c r="C12" s="1069"/>
      <c r="D12" s="1069"/>
      <c r="E12" s="1069"/>
      <c r="F12" s="1069"/>
      <c r="G12" s="1269" t="s">
        <v>963</v>
      </c>
      <c r="H12" s="1269"/>
      <c r="I12" s="1269"/>
      <c r="J12" s="1269"/>
      <c r="K12" s="1269"/>
      <c r="L12" s="1269"/>
      <c r="M12" s="1269"/>
      <c r="N12" s="1269" t="s">
        <v>964</v>
      </c>
      <c r="O12" s="1269"/>
      <c r="P12" s="1269"/>
      <c r="Q12" s="1269"/>
      <c r="R12" s="1269"/>
      <c r="S12" s="1269"/>
      <c r="T12" s="1269"/>
      <c r="U12" s="1270" t="s">
        <v>965</v>
      </c>
      <c r="V12" s="1270"/>
      <c r="W12" s="1270"/>
      <c r="X12" s="1270"/>
      <c r="Y12" s="1270"/>
      <c r="Z12" s="1270"/>
      <c r="AA12" s="1270"/>
    </row>
    <row r="13" spans="2:27" ht="20.100000000000001" customHeight="1">
      <c r="B13" s="1098"/>
      <c r="C13" s="1069"/>
      <c r="D13" s="1069"/>
      <c r="E13" s="1069"/>
      <c r="F13" s="1069"/>
      <c r="G13" s="1269" t="s">
        <v>966</v>
      </c>
      <c r="H13" s="1269"/>
      <c r="I13" s="1269"/>
      <c r="J13" s="1269"/>
      <c r="K13" s="1269"/>
      <c r="L13" s="1269"/>
      <c r="M13" s="1269"/>
      <c r="N13" s="1269" t="s">
        <v>967</v>
      </c>
      <c r="O13" s="1269"/>
      <c r="P13" s="1269"/>
      <c r="Q13" s="1269"/>
      <c r="R13" s="1269"/>
      <c r="S13" s="1269"/>
      <c r="T13" s="1269"/>
      <c r="U13" s="1270" t="s">
        <v>968</v>
      </c>
      <c r="V13" s="1270"/>
      <c r="W13" s="1270"/>
      <c r="X13" s="1270"/>
      <c r="Y13" s="1270"/>
      <c r="Z13" s="1270"/>
      <c r="AA13" s="1270"/>
    </row>
    <row r="14" spans="2:27" ht="20.100000000000001" customHeight="1">
      <c r="B14" s="1221"/>
      <c r="C14" s="1222"/>
      <c r="D14" s="1222"/>
      <c r="E14" s="1222"/>
      <c r="F14" s="1222"/>
      <c r="G14" s="1269" t="s">
        <v>969</v>
      </c>
      <c r="H14" s="1269"/>
      <c r="I14" s="1269"/>
      <c r="J14" s="1269"/>
      <c r="K14" s="1269"/>
      <c r="L14" s="1269"/>
      <c r="M14" s="1269"/>
      <c r="N14" s="1269"/>
      <c r="O14" s="1269"/>
      <c r="P14" s="1269"/>
      <c r="Q14" s="1269"/>
      <c r="R14" s="1269"/>
      <c r="S14" s="1269"/>
      <c r="T14" s="1269"/>
      <c r="U14" s="1270"/>
      <c r="V14" s="1270"/>
      <c r="W14" s="1270"/>
      <c r="X14" s="1270"/>
      <c r="Y14" s="1270"/>
      <c r="Z14" s="1270"/>
      <c r="AA14" s="1270"/>
    </row>
    <row r="15" spans="2:27" ht="20.25" customHeight="1">
      <c r="B15" s="957" t="s">
        <v>970</v>
      </c>
      <c r="C15" s="958"/>
      <c r="D15" s="958"/>
      <c r="E15" s="958"/>
      <c r="F15" s="959"/>
      <c r="G15" s="1253" t="s">
        <v>971</v>
      </c>
      <c r="H15" s="1254"/>
      <c r="I15" s="1254"/>
      <c r="J15" s="1254"/>
      <c r="K15" s="1254"/>
      <c r="L15" s="1254"/>
      <c r="M15" s="1254"/>
      <c r="N15" s="1254"/>
      <c r="O15" s="1254"/>
      <c r="P15" s="1254"/>
      <c r="Q15" s="1254"/>
      <c r="R15" s="1254"/>
      <c r="S15" s="1254"/>
      <c r="T15" s="1254"/>
      <c r="U15" s="1254"/>
      <c r="V15" s="1254"/>
      <c r="W15" s="1254"/>
      <c r="X15" s="1254"/>
      <c r="Y15" s="1254"/>
      <c r="Z15" s="1254"/>
      <c r="AA15" s="1255"/>
    </row>
    <row r="16" spans="2:27" s="1" customFormat="1" ht="9" customHeight="1"/>
    <row r="17" spans="2:27" s="1" customFormat="1" ht="17.25" customHeight="1">
      <c r="B17" s="1" t="s">
        <v>972</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241"/>
      <c r="C19" s="1" t="s">
        <v>973</v>
      </c>
      <c r="D19" s="12"/>
      <c r="E19" s="12"/>
      <c r="F19" s="12"/>
      <c r="G19" s="12"/>
      <c r="H19" s="12"/>
      <c r="I19" s="12"/>
      <c r="J19" s="12"/>
      <c r="K19" s="12"/>
      <c r="L19" s="12"/>
      <c r="M19" s="12"/>
      <c r="N19" s="12"/>
      <c r="O19" s="12"/>
      <c r="Y19" s="1262" t="s">
        <v>114</v>
      </c>
      <c r="Z19" s="1262"/>
      <c r="AA19" s="242"/>
    </row>
    <row r="20" spans="2:27" s="1" customFormat="1">
      <c r="B20" s="241"/>
      <c r="D20" s="12"/>
      <c r="E20" s="12"/>
      <c r="F20" s="12"/>
      <c r="G20" s="12"/>
      <c r="H20" s="12"/>
      <c r="I20" s="12"/>
      <c r="J20" s="12"/>
      <c r="K20" s="12"/>
      <c r="L20" s="12"/>
      <c r="M20" s="12"/>
      <c r="N20" s="12"/>
      <c r="O20" s="12"/>
      <c r="Y20" s="402"/>
      <c r="Z20" s="402"/>
      <c r="AA20" s="242"/>
    </row>
    <row r="21" spans="2:27" s="1" customFormat="1">
      <c r="B21" s="241"/>
      <c r="C21" s="1" t="s">
        <v>974</v>
      </c>
      <c r="D21" s="12"/>
      <c r="E21" s="12"/>
      <c r="F21" s="12"/>
      <c r="G21" s="12"/>
      <c r="H21" s="12"/>
      <c r="I21" s="12"/>
      <c r="J21" s="12"/>
      <c r="K21" s="12"/>
      <c r="L21" s="12"/>
      <c r="M21" s="12"/>
      <c r="N21" s="12"/>
      <c r="O21" s="12"/>
      <c r="Y21" s="402"/>
      <c r="Z21" s="402"/>
      <c r="AA21" s="242"/>
    </row>
    <row r="22" spans="2:27" s="1" customFormat="1" ht="19.5" customHeight="1">
      <c r="B22" s="241"/>
      <c r="C22" s="1" t="s">
        <v>975</v>
      </c>
      <c r="D22" s="12"/>
      <c r="E22" s="12"/>
      <c r="F22" s="12"/>
      <c r="G22" s="12"/>
      <c r="H22" s="12"/>
      <c r="I22" s="12"/>
      <c r="J22" s="12"/>
      <c r="K22" s="12"/>
      <c r="L22" s="12"/>
      <c r="M22" s="12"/>
      <c r="N22" s="12"/>
      <c r="O22" s="12"/>
      <c r="Y22" s="1262" t="s">
        <v>114</v>
      </c>
      <c r="Z22" s="1262"/>
      <c r="AA22" s="242"/>
    </row>
    <row r="23" spans="2:27" s="1" customFormat="1" ht="19.5" customHeight="1">
      <c r="B23" s="241"/>
      <c r="C23" s="1" t="s">
        <v>976</v>
      </c>
      <c r="D23" s="12"/>
      <c r="E23" s="12"/>
      <c r="F23" s="12"/>
      <c r="G23" s="12"/>
      <c r="H23" s="12"/>
      <c r="I23" s="12"/>
      <c r="J23" s="12"/>
      <c r="K23" s="12"/>
      <c r="L23" s="12"/>
      <c r="M23" s="12"/>
      <c r="N23" s="12"/>
      <c r="O23" s="12"/>
      <c r="Y23" s="1262" t="s">
        <v>114</v>
      </c>
      <c r="Z23" s="1262"/>
      <c r="AA23" s="242"/>
    </row>
    <row r="24" spans="2:27" s="1" customFormat="1" ht="19.5" customHeight="1">
      <c r="B24" s="241"/>
      <c r="C24" s="1" t="s">
        <v>977</v>
      </c>
      <c r="D24" s="12"/>
      <c r="E24" s="12"/>
      <c r="F24" s="12"/>
      <c r="G24" s="12"/>
      <c r="H24" s="12"/>
      <c r="I24" s="12"/>
      <c r="J24" s="12"/>
      <c r="K24" s="12"/>
      <c r="L24" s="12"/>
      <c r="M24" s="12"/>
      <c r="N24" s="12"/>
      <c r="O24" s="12"/>
      <c r="Y24" s="1262" t="s">
        <v>114</v>
      </c>
      <c r="Z24" s="1262"/>
      <c r="AA24" s="242"/>
    </row>
    <row r="25" spans="2:27" s="1" customFormat="1" ht="19.5" customHeight="1">
      <c r="B25" s="241"/>
      <c r="D25" s="1251" t="s">
        <v>978</v>
      </c>
      <c r="E25" s="1251"/>
      <c r="F25" s="1251"/>
      <c r="G25" s="1251"/>
      <c r="H25" s="1251"/>
      <c r="I25" s="1251"/>
      <c r="J25" s="1251"/>
      <c r="K25" s="12"/>
      <c r="L25" s="12"/>
      <c r="M25" s="12"/>
      <c r="N25" s="12"/>
      <c r="O25" s="12"/>
      <c r="Y25" s="402"/>
      <c r="Z25" s="402"/>
      <c r="AA25" s="242"/>
    </row>
    <row r="26" spans="2:27" s="1" customFormat="1" ht="24.9" customHeight="1">
      <c r="B26" s="241"/>
      <c r="C26" s="1" t="s">
        <v>979</v>
      </c>
      <c r="AA26" s="242"/>
    </row>
    <row r="27" spans="2:27" s="1" customFormat="1" ht="6.75" customHeight="1">
      <c r="B27" s="241"/>
      <c r="AA27" s="242"/>
    </row>
    <row r="28" spans="2:27" s="1" customFormat="1" ht="23.25" customHeight="1">
      <c r="B28" s="241" t="s">
        <v>174</v>
      </c>
      <c r="C28" s="957" t="s">
        <v>167</v>
      </c>
      <c r="D28" s="958"/>
      <c r="E28" s="958"/>
      <c r="F28" s="958"/>
      <c r="G28" s="958"/>
      <c r="H28" s="959"/>
      <c r="I28" s="1263"/>
      <c r="J28" s="1263"/>
      <c r="K28" s="1263"/>
      <c r="L28" s="1263"/>
      <c r="M28" s="1263"/>
      <c r="N28" s="1263"/>
      <c r="O28" s="1263"/>
      <c r="P28" s="1263"/>
      <c r="Q28" s="1263"/>
      <c r="R28" s="1263"/>
      <c r="S28" s="1263"/>
      <c r="T28" s="1263"/>
      <c r="U28" s="1263"/>
      <c r="V28" s="1263"/>
      <c r="W28" s="1263"/>
      <c r="X28" s="1263"/>
      <c r="Y28" s="1263"/>
      <c r="Z28" s="1264"/>
      <c r="AA28" s="242"/>
    </row>
    <row r="29" spans="2:27" s="1" customFormat="1" ht="23.25" customHeight="1">
      <c r="B29" s="241" t="s">
        <v>174</v>
      </c>
      <c r="C29" s="957" t="s">
        <v>175</v>
      </c>
      <c r="D29" s="958"/>
      <c r="E29" s="958"/>
      <c r="F29" s="958"/>
      <c r="G29" s="958"/>
      <c r="H29" s="959"/>
      <c r="I29" s="1263"/>
      <c r="J29" s="1263"/>
      <c r="K29" s="1263"/>
      <c r="L29" s="1263"/>
      <c r="M29" s="1263"/>
      <c r="N29" s="1263"/>
      <c r="O29" s="1263"/>
      <c r="P29" s="1263"/>
      <c r="Q29" s="1263"/>
      <c r="R29" s="1263"/>
      <c r="S29" s="1263"/>
      <c r="T29" s="1263"/>
      <c r="U29" s="1263"/>
      <c r="V29" s="1263"/>
      <c r="W29" s="1263"/>
      <c r="X29" s="1263"/>
      <c r="Y29" s="1263"/>
      <c r="Z29" s="1264"/>
      <c r="AA29" s="242"/>
    </row>
    <row r="30" spans="2:27" s="1" customFormat="1" ht="23.25" customHeight="1">
      <c r="B30" s="241" t="s">
        <v>174</v>
      </c>
      <c r="C30" s="957" t="s">
        <v>168</v>
      </c>
      <c r="D30" s="958"/>
      <c r="E30" s="958"/>
      <c r="F30" s="958"/>
      <c r="G30" s="958"/>
      <c r="H30" s="959"/>
      <c r="I30" s="1263"/>
      <c r="J30" s="1263"/>
      <c r="K30" s="1263"/>
      <c r="L30" s="1263"/>
      <c r="M30" s="1263"/>
      <c r="N30" s="1263"/>
      <c r="O30" s="1263"/>
      <c r="P30" s="1263"/>
      <c r="Q30" s="1263"/>
      <c r="R30" s="1263"/>
      <c r="S30" s="1263"/>
      <c r="T30" s="1263"/>
      <c r="U30" s="1263"/>
      <c r="V30" s="1263"/>
      <c r="W30" s="1263"/>
      <c r="X30" s="1263"/>
      <c r="Y30" s="1263"/>
      <c r="Z30" s="1264"/>
      <c r="AA30" s="242"/>
    </row>
    <row r="31" spans="2:27" s="1" customFormat="1" ht="9" customHeight="1">
      <c r="B31" s="241"/>
      <c r="C31" s="12"/>
      <c r="D31" s="12"/>
      <c r="E31" s="12"/>
      <c r="F31" s="12"/>
      <c r="G31" s="12"/>
      <c r="H31" s="12"/>
      <c r="I31" s="2"/>
      <c r="J31" s="2"/>
      <c r="K31" s="2"/>
      <c r="L31" s="2"/>
      <c r="M31" s="2"/>
      <c r="N31" s="2"/>
      <c r="O31" s="2"/>
      <c r="P31" s="2"/>
      <c r="Q31" s="2"/>
      <c r="R31" s="2"/>
      <c r="S31" s="2"/>
      <c r="T31" s="2"/>
      <c r="U31" s="2"/>
      <c r="V31" s="2"/>
      <c r="W31" s="2"/>
      <c r="X31" s="2"/>
      <c r="Y31" s="2"/>
      <c r="Z31" s="2"/>
      <c r="AA31" s="242"/>
    </row>
    <row r="32" spans="2:27" s="1" customFormat="1" ht="19.5" customHeight="1">
      <c r="B32" s="241"/>
      <c r="C32" s="1" t="s">
        <v>980</v>
      </c>
      <c r="D32" s="12"/>
      <c r="E32" s="12"/>
      <c r="F32" s="12"/>
      <c r="G32" s="12"/>
      <c r="H32" s="12"/>
      <c r="I32" s="12"/>
      <c r="J32" s="12"/>
      <c r="K32" s="12"/>
      <c r="L32" s="12"/>
      <c r="M32" s="12"/>
      <c r="N32" s="12"/>
      <c r="O32" s="12"/>
      <c r="Y32" s="1262" t="s">
        <v>114</v>
      </c>
      <c r="Z32" s="1262"/>
      <c r="AA32" s="242"/>
    </row>
    <row r="33" spans="1:37" s="1" customFormat="1" ht="12.75" customHeight="1">
      <c r="B33" s="241"/>
      <c r="D33" s="12"/>
      <c r="E33" s="12"/>
      <c r="F33" s="12"/>
      <c r="G33" s="12"/>
      <c r="H33" s="12"/>
      <c r="I33" s="12"/>
      <c r="J33" s="12"/>
      <c r="K33" s="12"/>
      <c r="L33" s="12"/>
      <c r="M33" s="12"/>
      <c r="N33" s="12"/>
      <c r="O33" s="12"/>
      <c r="Y33" s="402"/>
      <c r="Z33" s="402"/>
      <c r="AA33" s="242"/>
    </row>
    <row r="34" spans="1:37" s="1" customFormat="1" ht="19.5" customHeight="1">
      <c r="B34" s="241"/>
      <c r="C34" s="1261" t="s">
        <v>981</v>
      </c>
      <c r="D34" s="1261"/>
      <c r="E34" s="1261"/>
      <c r="F34" s="1261"/>
      <c r="G34" s="1261"/>
      <c r="H34" s="1261"/>
      <c r="I34" s="1261"/>
      <c r="J34" s="1261"/>
      <c r="K34" s="1261"/>
      <c r="L34" s="1261"/>
      <c r="M34" s="1261"/>
      <c r="N34" s="1261"/>
      <c r="O34" s="1261"/>
      <c r="P34" s="1261"/>
      <c r="Q34" s="1261"/>
      <c r="R34" s="1261"/>
      <c r="S34" s="1261"/>
      <c r="T34" s="1261"/>
      <c r="U34" s="1261"/>
      <c r="V34" s="1261"/>
      <c r="W34" s="1261"/>
      <c r="X34" s="1261"/>
      <c r="Y34" s="1261"/>
      <c r="Z34" s="1261"/>
      <c r="AA34" s="242"/>
    </row>
    <row r="35" spans="1:37" s="1" customFormat="1" ht="19.5" customHeight="1">
      <c r="B35" s="241"/>
      <c r="C35" s="1261" t="s">
        <v>982</v>
      </c>
      <c r="D35" s="1261"/>
      <c r="E35" s="1261"/>
      <c r="F35" s="1261"/>
      <c r="G35" s="1261"/>
      <c r="H35" s="1261"/>
      <c r="I35" s="1261"/>
      <c r="J35" s="1261"/>
      <c r="K35" s="1261"/>
      <c r="L35" s="1261"/>
      <c r="M35" s="1261"/>
      <c r="N35" s="1261"/>
      <c r="O35" s="1261"/>
      <c r="P35" s="1261"/>
      <c r="Q35" s="1261"/>
      <c r="R35" s="1261"/>
      <c r="S35" s="1261"/>
      <c r="T35" s="1261"/>
      <c r="U35" s="1261"/>
      <c r="V35" s="1261"/>
      <c r="W35" s="1261"/>
      <c r="X35" s="1261"/>
      <c r="Y35" s="1261"/>
      <c r="Z35" s="1261"/>
      <c r="AA35" s="242"/>
    </row>
    <row r="36" spans="1:37" s="1" customFormat="1" ht="19.5" customHeight="1">
      <c r="B36" s="241"/>
      <c r="C36" s="1251" t="s">
        <v>983</v>
      </c>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1251"/>
      <c r="Z36" s="1251"/>
      <c r="AA36" s="242"/>
    </row>
    <row r="37" spans="1:37" s="2" customFormat="1" ht="12.75" customHeight="1">
      <c r="A37" s="1"/>
      <c r="B37" s="241"/>
      <c r="C37" s="12"/>
      <c r="D37" s="12"/>
      <c r="E37" s="12"/>
      <c r="F37" s="12"/>
      <c r="G37" s="12"/>
      <c r="H37" s="12"/>
      <c r="I37" s="12"/>
      <c r="J37" s="12"/>
      <c r="K37" s="12"/>
      <c r="L37" s="12"/>
      <c r="M37" s="12"/>
      <c r="N37" s="12"/>
      <c r="O37" s="12"/>
      <c r="P37" s="1"/>
      <c r="Q37" s="1"/>
      <c r="R37" s="1"/>
      <c r="S37" s="1"/>
      <c r="T37" s="1"/>
      <c r="U37" s="1"/>
      <c r="V37" s="1"/>
      <c r="W37" s="1"/>
      <c r="X37" s="1"/>
      <c r="Y37" s="1"/>
      <c r="Z37" s="1"/>
      <c r="AA37" s="242"/>
      <c r="AB37" s="1"/>
      <c r="AC37" s="1"/>
      <c r="AD37" s="1"/>
      <c r="AE37" s="1"/>
      <c r="AF37" s="1"/>
      <c r="AG37" s="1"/>
      <c r="AH37" s="1"/>
      <c r="AI37" s="1"/>
      <c r="AJ37" s="1"/>
      <c r="AK37" s="1"/>
    </row>
    <row r="38" spans="1:37" s="2" customFormat="1" ht="18" customHeight="1">
      <c r="A38" s="1"/>
      <c r="B38" s="241"/>
      <c r="C38" s="1"/>
      <c r="D38" s="1261" t="s">
        <v>984</v>
      </c>
      <c r="E38" s="1261"/>
      <c r="F38" s="1261"/>
      <c r="G38" s="1261"/>
      <c r="H38" s="1261"/>
      <c r="I38" s="1261"/>
      <c r="J38" s="1261"/>
      <c r="K38" s="1261"/>
      <c r="L38" s="1261"/>
      <c r="M38" s="1261"/>
      <c r="N38" s="1261"/>
      <c r="O38" s="1261"/>
      <c r="P38" s="1261"/>
      <c r="Q38" s="1261"/>
      <c r="R38" s="1261"/>
      <c r="S38" s="1261"/>
      <c r="T38" s="1261"/>
      <c r="U38" s="1261"/>
      <c r="V38" s="1261"/>
      <c r="W38" s="1"/>
      <c r="X38" s="1"/>
      <c r="Y38" s="1262" t="s">
        <v>114</v>
      </c>
      <c r="Z38" s="1262"/>
      <c r="AA38" s="242"/>
      <c r="AB38" s="1"/>
      <c r="AC38" s="1"/>
      <c r="AD38" s="1"/>
      <c r="AE38" s="1"/>
      <c r="AF38" s="1"/>
      <c r="AG38" s="1"/>
      <c r="AH38" s="1"/>
      <c r="AI38" s="1"/>
      <c r="AJ38" s="1"/>
      <c r="AK38" s="1"/>
    </row>
    <row r="39" spans="1:37" s="2" customFormat="1" ht="37.5" customHeight="1">
      <c r="B39" s="397"/>
      <c r="D39" s="1261" t="s">
        <v>521</v>
      </c>
      <c r="E39" s="1261"/>
      <c r="F39" s="1261"/>
      <c r="G39" s="1261"/>
      <c r="H39" s="1261"/>
      <c r="I39" s="1261"/>
      <c r="J39" s="1261"/>
      <c r="K39" s="1261"/>
      <c r="L39" s="1261"/>
      <c r="M39" s="1261"/>
      <c r="N39" s="1261"/>
      <c r="O39" s="1261"/>
      <c r="P39" s="1261"/>
      <c r="Q39" s="1261"/>
      <c r="R39" s="1261"/>
      <c r="S39" s="1261"/>
      <c r="T39" s="1261"/>
      <c r="U39" s="1261"/>
      <c r="V39" s="1261"/>
      <c r="Y39" s="1262" t="s">
        <v>114</v>
      </c>
      <c r="Z39" s="1262"/>
      <c r="AA39" s="420"/>
    </row>
    <row r="40" spans="1:37" ht="19.5" customHeight="1">
      <c r="A40" s="2"/>
      <c r="B40" s="397"/>
      <c r="C40" s="2"/>
      <c r="D40" s="1261" t="s">
        <v>564</v>
      </c>
      <c r="E40" s="1261"/>
      <c r="F40" s="1261"/>
      <c r="G40" s="1261"/>
      <c r="H40" s="1261"/>
      <c r="I40" s="1261"/>
      <c r="J40" s="1261"/>
      <c r="K40" s="1261"/>
      <c r="L40" s="1261"/>
      <c r="M40" s="1261"/>
      <c r="N40" s="1261"/>
      <c r="O40" s="1261"/>
      <c r="P40" s="1261"/>
      <c r="Q40" s="1261"/>
      <c r="R40" s="1261"/>
      <c r="S40" s="1261"/>
      <c r="T40" s="1261"/>
      <c r="U40" s="1261"/>
      <c r="V40" s="1261"/>
      <c r="W40" s="2"/>
      <c r="X40" s="2"/>
      <c r="Y40" s="1262" t="s">
        <v>114</v>
      </c>
      <c r="Z40" s="1262"/>
      <c r="AA40" s="420"/>
      <c r="AB40" s="2"/>
      <c r="AC40" s="2"/>
      <c r="AD40" s="2"/>
      <c r="AE40" s="2"/>
      <c r="AF40" s="2"/>
      <c r="AG40" s="2"/>
      <c r="AH40" s="2"/>
      <c r="AI40" s="2"/>
      <c r="AJ40" s="2"/>
      <c r="AK40" s="2"/>
    </row>
    <row r="41" spans="1:37" s="1" customFormat="1" ht="19.5" customHeight="1">
      <c r="A41" s="2"/>
      <c r="B41" s="397"/>
      <c r="C41" s="2"/>
      <c r="D41" s="1261" t="s">
        <v>985</v>
      </c>
      <c r="E41" s="1261"/>
      <c r="F41" s="1261"/>
      <c r="G41" s="1261"/>
      <c r="H41" s="1261"/>
      <c r="I41" s="1261"/>
      <c r="J41" s="1261"/>
      <c r="K41" s="1261"/>
      <c r="L41" s="1261"/>
      <c r="M41" s="1261"/>
      <c r="N41" s="1261"/>
      <c r="O41" s="1261"/>
      <c r="P41" s="1261"/>
      <c r="Q41" s="1261"/>
      <c r="R41" s="1261"/>
      <c r="S41" s="1261"/>
      <c r="T41" s="1261"/>
      <c r="U41" s="1261"/>
      <c r="V41" s="1261"/>
      <c r="W41" s="2"/>
      <c r="X41" s="2"/>
      <c r="Y41" s="1262" t="s">
        <v>114</v>
      </c>
      <c r="Z41" s="1262"/>
      <c r="AA41" s="420"/>
      <c r="AB41" s="2"/>
      <c r="AC41" s="2"/>
      <c r="AD41" s="2"/>
      <c r="AE41" s="2"/>
      <c r="AF41" s="2"/>
      <c r="AG41" s="2"/>
      <c r="AH41" s="2"/>
      <c r="AI41" s="2"/>
      <c r="AJ41" s="2"/>
      <c r="AK41" s="2"/>
    </row>
    <row r="42" spans="1:37" s="1" customFormat="1" ht="16.5" customHeight="1">
      <c r="A42" s="2"/>
      <c r="B42" s="397"/>
      <c r="C42" s="2"/>
      <c r="D42" s="1261" t="s">
        <v>986</v>
      </c>
      <c r="E42" s="1261"/>
      <c r="F42" s="1261"/>
      <c r="G42" s="1261"/>
      <c r="H42" s="1261"/>
      <c r="I42" s="1261"/>
      <c r="J42" s="1261"/>
      <c r="K42" s="1261"/>
      <c r="L42" s="1261"/>
      <c r="M42" s="1261"/>
      <c r="N42" s="1261"/>
      <c r="O42" s="1261"/>
      <c r="P42" s="1261"/>
      <c r="Q42" s="1261"/>
      <c r="R42" s="1261"/>
      <c r="S42" s="1261"/>
      <c r="T42" s="1261"/>
      <c r="U42" s="1261"/>
      <c r="V42" s="1261"/>
      <c r="W42" s="2"/>
      <c r="X42" s="2"/>
      <c r="Y42" s="287"/>
      <c r="Z42" s="287"/>
      <c r="AA42" s="420"/>
      <c r="AB42" s="2"/>
      <c r="AC42" s="2"/>
      <c r="AD42" s="2"/>
      <c r="AE42" s="2"/>
      <c r="AF42" s="2"/>
      <c r="AG42" s="2"/>
      <c r="AH42" s="2"/>
      <c r="AI42" s="2"/>
      <c r="AJ42" s="2"/>
      <c r="AK42" s="2"/>
    </row>
    <row r="43" spans="1:37" s="1" customFormat="1" ht="8.25" customHeight="1">
      <c r="A43" s="3"/>
      <c r="B43" s="42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987</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241"/>
      <c r="C47" s="1" t="s">
        <v>988</v>
      </c>
      <c r="D47" s="12"/>
      <c r="E47" s="12"/>
      <c r="F47" s="12"/>
      <c r="G47" s="12"/>
      <c r="H47" s="12"/>
      <c r="I47" s="12"/>
      <c r="J47" s="12"/>
      <c r="K47" s="12"/>
      <c r="L47" s="12"/>
      <c r="M47" s="12"/>
      <c r="N47" s="12"/>
      <c r="O47" s="12"/>
      <c r="Y47" s="402"/>
      <c r="Z47" s="402"/>
      <c r="AA47" s="242"/>
    </row>
    <row r="48" spans="1:37" s="1" customFormat="1" ht="19.5" customHeight="1">
      <c r="B48" s="241"/>
      <c r="C48" s="1" t="s">
        <v>989</v>
      </c>
      <c r="D48" s="12"/>
      <c r="E48" s="12"/>
      <c r="F48" s="12"/>
      <c r="G48" s="12"/>
      <c r="H48" s="12"/>
      <c r="I48" s="12"/>
      <c r="J48" s="12"/>
      <c r="K48" s="12"/>
      <c r="L48" s="12"/>
      <c r="M48" s="12"/>
      <c r="N48" s="12"/>
      <c r="O48" s="12"/>
      <c r="Y48" s="1262" t="s">
        <v>114</v>
      </c>
      <c r="Z48" s="1262"/>
      <c r="AA48" s="242"/>
    </row>
    <row r="49" spans="1:37" s="1" customFormat="1" ht="19.5" customHeight="1">
      <c r="B49" s="241"/>
      <c r="D49" s="1265" t="s">
        <v>990</v>
      </c>
      <c r="E49" s="1263"/>
      <c r="F49" s="1263"/>
      <c r="G49" s="1263"/>
      <c r="H49" s="1263"/>
      <c r="I49" s="1263"/>
      <c r="J49" s="1263"/>
      <c r="K49" s="1263"/>
      <c r="L49" s="1263"/>
      <c r="M49" s="1263"/>
      <c r="N49" s="1263"/>
      <c r="O49" s="1263"/>
      <c r="P49" s="1263"/>
      <c r="Q49" s="1263"/>
      <c r="R49" s="1266" t="s">
        <v>97</v>
      </c>
      <c r="S49" s="1267"/>
      <c r="T49" s="1267"/>
      <c r="U49" s="1267"/>
      <c r="V49" s="1268"/>
      <c r="AA49" s="242"/>
    </row>
    <row r="50" spans="1:37" s="1" customFormat="1" ht="19.5" customHeight="1">
      <c r="B50" s="241"/>
      <c r="D50" s="1265" t="s">
        <v>991</v>
      </c>
      <c r="E50" s="1263"/>
      <c r="F50" s="1263"/>
      <c r="G50" s="1263"/>
      <c r="H50" s="1263"/>
      <c r="I50" s="1263"/>
      <c r="J50" s="1263"/>
      <c r="K50" s="1263"/>
      <c r="L50" s="1263"/>
      <c r="M50" s="1263"/>
      <c r="N50" s="1263"/>
      <c r="O50" s="1263"/>
      <c r="P50" s="1263"/>
      <c r="Q50" s="1264"/>
      <c r="R50" s="1266" t="s">
        <v>97</v>
      </c>
      <c r="S50" s="1267"/>
      <c r="T50" s="1267"/>
      <c r="U50" s="1267"/>
      <c r="V50" s="1268"/>
      <c r="AA50" s="242"/>
    </row>
    <row r="51" spans="1:37" s="1" customFormat="1" ht="19.5" customHeight="1">
      <c r="B51" s="241"/>
      <c r="C51" s="1" t="s">
        <v>976</v>
      </c>
      <c r="D51" s="12"/>
      <c r="E51" s="12"/>
      <c r="F51" s="12"/>
      <c r="G51" s="12"/>
      <c r="H51" s="12"/>
      <c r="I51" s="12"/>
      <c r="J51" s="12"/>
      <c r="K51" s="12"/>
      <c r="L51" s="12"/>
      <c r="M51" s="12"/>
      <c r="N51" s="12"/>
      <c r="O51" s="12"/>
      <c r="Y51" s="1262" t="s">
        <v>114</v>
      </c>
      <c r="Z51" s="1262"/>
      <c r="AA51" s="242"/>
    </row>
    <row r="52" spans="1:37" s="1" customFormat="1" ht="19.5" customHeight="1">
      <c r="B52" s="241"/>
      <c r="C52" s="1" t="s">
        <v>977</v>
      </c>
      <c r="D52" s="12"/>
      <c r="E52" s="12"/>
      <c r="F52" s="12"/>
      <c r="G52" s="12"/>
      <c r="H52" s="12"/>
      <c r="I52" s="12"/>
      <c r="J52" s="12"/>
      <c r="K52" s="12"/>
      <c r="L52" s="12"/>
      <c r="M52" s="12"/>
      <c r="N52" s="12"/>
      <c r="O52" s="12"/>
      <c r="Y52" s="1262" t="s">
        <v>114</v>
      </c>
      <c r="Z52" s="1262"/>
      <c r="AA52" s="242"/>
    </row>
    <row r="53" spans="1:37" s="1" customFormat="1" ht="23.25" customHeight="1">
      <c r="B53" s="241"/>
      <c r="D53" s="1251" t="s">
        <v>978</v>
      </c>
      <c r="E53" s="1251"/>
      <c r="F53" s="1251"/>
      <c r="G53" s="1251"/>
      <c r="H53" s="1251"/>
      <c r="I53" s="1251"/>
      <c r="J53" s="1251"/>
      <c r="K53" s="12"/>
      <c r="L53" s="12"/>
      <c r="M53" s="12"/>
      <c r="N53" s="12"/>
      <c r="O53" s="12"/>
      <c r="Y53" s="402"/>
      <c r="Z53" s="402"/>
      <c r="AA53" s="242"/>
    </row>
    <row r="54" spans="1:37" s="1" customFormat="1" ht="23.25" customHeight="1">
      <c r="B54" s="241"/>
      <c r="C54" s="1" t="s">
        <v>979</v>
      </c>
      <c r="AA54" s="242"/>
    </row>
    <row r="55" spans="1:37" s="1" customFormat="1" ht="6.75" customHeight="1">
      <c r="B55" s="241"/>
      <c r="AA55" s="242"/>
    </row>
    <row r="56" spans="1:37" s="1" customFormat="1" ht="19.5" customHeight="1">
      <c r="B56" s="241" t="s">
        <v>174</v>
      </c>
      <c r="C56" s="957" t="s">
        <v>167</v>
      </c>
      <c r="D56" s="958"/>
      <c r="E56" s="958"/>
      <c r="F56" s="958"/>
      <c r="G56" s="958"/>
      <c r="H56" s="959"/>
      <c r="I56" s="1263"/>
      <c r="J56" s="1263"/>
      <c r="K56" s="1263"/>
      <c r="L56" s="1263"/>
      <c r="M56" s="1263"/>
      <c r="N56" s="1263"/>
      <c r="O56" s="1263"/>
      <c r="P56" s="1263"/>
      <c r="Q56" s="1263"/>
      <c r="R56" s="1263"/>
      <c r="S56" s="1263"/>
      <c r="T56" s="1263"/>
      <c r="U56" s="1263"/>
      <c r="V56" s="1263"/>
      <c r="W56" s="1263"/>
      <c r="X56" s="1263"/>
      <c r="Y56" s="1263"/>
      <c r="Z56" s="1264"/>
      <c r="AA56" s="242"/>
    </row>
    <row r="57" spans="1:37" s="1" customFormat="1" ht="19.5" customHeight="1">
      <c r="B57" s="241" t="s">
        <v>174</v>
      </c>
      <c r="C57" s="957" t="s">
        <v>175</v>
      </c>
      <c r="D57" s="958"/>
      <c r="E57" s="958"/>
      <c r="F57" s="958"/>
      <c r="G57" s="958"/>
      <c r="H57" s="959"/>
      <c r="I57" s="1263"/>
      <c r="J57" s="1263"/>
      <c r="K57" s="1263"/>
      <c r="L57" s="1263"/>
      <c r="M57" s="1263"/>
      <c r="N57" s="1263"/>
      <c r="O57" s="1263"/>
      <c r="P57" s="1263"/>
      <c r="Q57" s="1263"/>
      <c r="R57" s="1263"/>
      <c r="S57" s="1263"/>
      <c r="T57" s="1263"/>
      <c r="U57" s="1263"/>
      <c r="V57" s="1263"/>
      <c r="W57" s="1263"/>
      <c r="X57" s="1263"/>
      <c r="Y57" s="1263"/>
      <c r="Z57" s="1264"/>
      <c r="AA57" s="242"/>
    </row>
    <row r="58" spans="1:37" s="1" customFormat="1" ht="19.5" customHeight="1">
      <c r="B58" s="241" t="s">
        <v>174</v>
      </c>
      <c r="C58" s="957" t="s">
        <v>168</v>
      </c>
      <c r="D58" s="958"/>
      <c r="E58" s="958"/>
      <c r="F58" s="958"/>
      <c r="G58" s="958"/>
      <c r="H58" s="959"/>
      <c r="I58" s="1263"/>
      <c r="J58" s="1263"/>
      <c r="K58" s="1263"/>
      <c r="L58" s="1263"/>
      <c r="M58" s="1263"/>
      <c r="N58" s="1263"/>
      <c r="O58" s="1263"/>
      <c r="P58" s="1263"/>
      <c r="Q58" s="1263"/>
      <c r="R58" s="1263"/>
      <c r="S58" s="1263"/>
      <c r="T58" s="1263"/>
      <c r="U58" s="1263"/>
      <c r="V58" s="1263"/>
      <c r="W58" s="1263"/>
      <c r="X58" s="1263"/>
      <c r="Y58" s="1263"/>
      <c r="Z58" s="1264"/>
      <c r="AA58" s="242"/>
    </row>
    <row r="59" spans="1:37" s="1" customFormat="1" ht="19.5" customHeight="1">
      <c r="B59" s="241"/>
      <c r="C59" s="12"/>
      <c r="D59" s="12"/>
      <c r="E59" s="12"/>
      <c r="F59" s="12"/>
      <c r="G59" s="12"/>
      <c r="H59" s="12"/>
      <c r="I59" s="2"/>
      <c r="J59" s="2"/>
      <c r="K59" s="2"/>
      <c r="L59" s="2"/>
      <c r="M59" s="2"/>
      <c r="N59" s="2"/>
      <c r="O59" s="2"/>
      <c r="P59" s="2"/>
      <c r="Q59" s="2"/>
      <c r="R59" s="2"/>
      <c r="S59" s="2"/>
      <c r="T59" s="2"/>
      <c r="U59" s="2"/>
      <c r="V59" s="2"/>
      <c r="W59" s="2"/>
      <c r="X59" s="2"/>
      <c r="Y59" s="2"/>
      <c r="Z59" s="2"/>
      <c r="AA59" s="242"/>
    </row>
    <row r="60" spans="1:37" s="2" customFormat="1" ht="18" customHeight="1">
      <c r="A60" s="1"/>
      <c r="B60" s="241"/>
      <c r="C60" s="1076" t="s">
        <v>992</v>
      </c>
      <c r="D60" s="1076"/>
      <c r="E60" s="1076"/>
      <c r="F60" s="1076"/>
      <c r="G60" s="1076"/>
      <c r="H60" s="1076"/>
      <c r="I60" s="1076"/>
      <c r="J60" s="1076"/>
      <c r="K60" s="1076"/>
      <c r="L60" s="1076"/>
      <c r="M60" s="1076"/>
      <c r="N60" s="1076"/>
      <c r="O60" s="1076"/>
      <c r="P60" s="1076"/>
      <c r="Q60" s="1076"/>
      <c r="R60" s="1076"/>
      <c r="S60" s="1076"/>
      <c r="T60" s="1076"/>
      <c r="U60" s="1076"/>
      <c r="V60" s="1076"/>
      <c r="W60" s="1076"/>
      <c r="X60" s="1076"/>
      <c r="Y60" s="1076"/>
      <c r="Z60" s="1076"/>
      <c r="AA60" s="1080"/>
      <c r="AB60" s="1"/>
      <c r="AC60" s="1"/>
      <c r="AD60" s="1"/>
      <c r="AE60" s="1"/>
      <c r="AF60" s="1"/>
      <c r="AG60" s="1"/>
      <c r="AH60" s="1"/>
      <c r="AI60" s="1"/>
      <c r="AJ60" s="1"/>
      <c r="AK60" s="1"/>
    </row>
    <row r="61" spans="1:37" s="2" customFormat="1" ht="18" customHeight="1">
      <c r="A61" s="1"/>
      <c r="B61" s="241"/>
      <c r="C61" s="12"/>
      <c r="D61" s="12"/>
      <c r="E61" s="12"/>
      <c r="F61" s="12"/>
      <c r="G61" s="12"/>
      <c r="H61" s="12"/>
      <c r="I61" s="12"/>
      <c r="J61" s="12"/>
      <c r="K61" s="12"/>
      <c r="L61" s="12"/>
      <c r="M61" s="12"/>
      <c r="N61" s="12"/>
      <c r="O61" s="12"/>
      <c r="P61" s="1"/>
      <c r="Q61" s="1"/>
      <c r="R61" s="1"/>
      <c r="S61" s="1"/>
      <c r="T61" s="1"/>
      <c r="U61" s="1"/>
      <c r="V61" s="1"/>
      <c r="W61" s="1"/>
      <c r="X61" s="1"/>
      <c r="Y61" s="1"/>
      <c r="Z61" s="1"/>
      <c r="AA61" s="242"/>
      <c r="AB61" s="1"/>
      <c r="AC61" s="1"/>
      <c r="AD61" s="1"/>
      <c r="AE61" s="1"/>
      <c r="AF61" s="1"/>
      <c r="AG61" s="1"/>
      <c r="AH61" s="1"/>
      <c r="AI61" s="1"/>
      <c r="AJ61" s="1"/>
      <c r="AK61" s="1"/>
    </row>
    <row r="62" spans="1:37" s="2" customFormat="1" ht="19.5" customHeight="1">
      <c r="A62" s="1"/>
      <c r="B62" s="241"/>
      <c r="C62" s="1"/>
      <c r="D62" s="1261" t="s">
        <v>993</v>
      </c>
      <c r="E62" s="1261"/>
      <c r="F62" s="1261"/>
      <c r="G62" s="1261"/>
      <c r="H62" s="1261"/>
      <c r="I62" s="1261"/>
      <c r="J62" s="1261"/>
      <c r="K62" s="1261"/>
      <c r="L62" s="1261"/>
      <c r="M62" s="1261"/>
      <c r="N62" s="1261"/>
      <c r="O62" s="1261"/>
      <c r="P62" s="1261"/>
      <c r="Q62" s="1261"/>
      <c r="R62" s="1261"/>
      <c r="S62" s="1261"/>
      <c r="T62" s="1261"/>
      <c r="U62" s="1261"/>
      <c r="V62" s="1261"/>
      <c r="W62" s="1"/>
      <c r="X62" s="1"/>
      <c r="Y62" s="1262" t="s">
        <v>114</v>
      </c>
      <c r="Z62" s="1262"/>
      <c r="AA62" s="242"/>
      <c r="AB62" s="1"/>
      <c r="AC62" s="1"/>
      <c r="AD62" s="1"/>
      <c r="AE62" s="1"/>
      <c r="AF62" s="1"/>
      <c r="AG62" s="1"/>
      <c r="AH62" s="1"/>
      <c r="AI62" s="1"/>
      <c r="AJ62" s="1"/>
      <c r="AK62" s="1"/>
    </row>
    <row r="63" spans="1:37" ht="19.5" customHeight="1">
      <c r="A63" s="2"/>
      <c r="B63" s="397"/>
      <c r="C63" s="2"/>
      <c r="D63" s="1261" t="s">
        <v>521</v>
      </c>
      <c r="E63" s="1261"/>
      <c r="F63" s="1261"/>
      <c r="G63" s="1261"/>
      <c r="H63" s="1261"/>
      <c r="I63" s="1261"/>
      <c r="J63" s="1261"/>
      <c r="K63" s="1261"/>
      <c r="L63" s="1261"/>
      <c r="M63" s="1261"/>
      <c r="N63" s="1261"/>
      <c r="O63" s="1261"/>
      <c r="P63" s="1261"/>
      <c r="Q63" s="1261"/>
      <c r="R63" s="1261"/>
      <c r="S63" s="1261"/>
      <c r="T63" s="1261"/>
      <c r="U63" s="1261"/>
      <c r="V63" s="1261"/>
      <c r="W63" s="2"/>
      <c r="X63" s="2"/>
      <c r="Y63" s="1262" t="s">
        <v>114</v>
      </c>
      <c r="Z63" s="1262"/>
      <c r="AA63" s="420"/>
      <c r="AB63" s="2"/>
      <c r="AC63" s="2"/>
      <c r="AD63" s="2"/>
      <c r="AE63" s="2"/>
      <c r="AF63" s="2"/>
      <c r="AG63" s="2"/>
      <c r="AH63" s="2"/>
      <c r="AI63" s="2"/>
      <c r="AJ63" s="2"/>
      <c r="AK63" s="2"/>
    </row>
    <row r="64" spans="1:37" ht="19.5" customHeight="1">
      <c r="A64" s="2"/>
      <c r="B64" s="397"/>
      <c r="C64" s="2"/>
      <c r="D64" s="1261" t="s">
        <v>564</v>
      </c>
      <c r="E64" s="1261"/>
      <c r="F64" s="1261"/>
      <c r="G64" s="1261"/>
      <c r="H64" s="1261"/>
      <c r="I64" s="1261"/>
      <c r="J64" s="1261"/>
      <c r="K64" s="1261"/>
      <c r="L64" s="1261"/>
      <c r="M64" s="1261"/>
      <c r="N64" s="1261"/>
      <c r="O64" s="1261"/>
      <c r="P64" s="1261"/>
      <c r="Q64" s="1261"/>
      <c r="R64" s="1261"/>
      <c r="S64" s="1261"/>
      <c r="T64" s="1261"/>
      <c r="U64" s="1261"/>
      <c r="V64" s="1261"/>
      <c r="W64" s="2"/>
      <c r="X64" s="2"/>
      <c r="Y64" s="1262" t="s">
        <v>114</v>
      </c>
      <c r="Z64" s="1262"/>
      <c r="AA64" s="420"/>
      <c r="AB64" s="2"/>
      <c r="AC64" s="2"/>
      <c r="AD64" s="2"/>
      <c r="AE64" s="2"/>
      <c r="AF64" s="2"/>
      <c r="AG64" s="2"/>
      <c r="AH64" s="2"/>
      <c r="AI64" s="2"/>
      <c r="AJ64" s="2"/>
      <c r="AK64" s="2"/>
    </row>
    <row r="65" spans="1:37" ht="19.5" customHeight="1">
      <c r="A65" s="2"/>
      <c r="B65" s="397"/>
      <c r="C65" s="2"/>
      <c r="D65" s="1261" t="s">
        <v>985</v>
      </c>
      <c r="E65" s="1261"/>
      <c r="F65" s="1261"/>
      <c r="G65" s="1261"/>
      <c r="H65" s="1261"/>
      <c r="I65" s="1261"/>
      <c r="J65" s="1261"/>
      <c r="K65" s="1261"/>
      <c r="L65" s="1261"/>
      <c r="M65" s="1261"/>
      <c r="N65" s="1261"/>
      <c r="O65" s="1261"/>
      <c r="P65" s="1261"/>
      <c r="Q65" s="1261"/>
      <c r="R65" s="1261"/>
      <c r="S65" s="1261"/>
      <c r="T65" s="1261"/>
      <c r="U65" s="1261"/>
      <c r="V65" s="1261"/>
      <c r="W65" s="2"/>
      <c r="X65" s="2"/>
      <c r="Y65" s="1262" t="s">
        <v>114</v>
      </c>
      <c r="Z65" s="1262"/>
      <c r="AA65" s="420"/>
      <c r="AB65" s="2"/>
      <c r="AC65" s="2"/>
      <c r="AD65" s="2"/>
      <c r="AE65" s="2"/>
      <c r="AF65" s="2"/>
      <c r="AG65" s="2"/>
      <c r="AH65" s="2"/>
      <c r="AI65" s="2"/>
      <c r="AJ65" s="2"/>
      <c r="AK65" s="2"/>
    </row>
    <row r="66" spans="1:37" s="2" customFormat="1">
      <c r="B66" s="397"/>
      <c r="D66" s="1261" t="s">
        <v>986</v>
      </c>
      <c r="E66" s="1261"/>
      <c r="F66" s="1261"/>
      <c r="G66" s="1261"/>
      <c r="H66" s="1261"/>
      <c r="I66" s="1261"/>
      <c r="J66" s="1261"/>
      <c r="K66" s="1261"/>
      <c r="L66" s="1261"/>
      <c r="M66" s="1261"/>
      <c r="N66" s="1261"/>
      <c r="O66" s="1261"/>
      <c r="P66" s="1261"/>
      <c r="Q66" s="1261"/>
      <c r="R66" s="1261"/>
      <c r="S66" s="1261"/>
      <c r="T66" s="1261"/>
      <c r="U66" s="1261"/>
      <c r="V66" s="1261"/>
      <c r="Y66" s="287"/>
      <c r="Z66" s="287"/>
      <c r="AA66" s="420"/>
    </row>
    <row r="67" spans="1:37" s="2" customFormat="1">
      <c r="A67" s="3"/>
      <c r="B67" s="42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1260" t="s">
        <v>994</v>
      </c>
      <c r="C69" s="1260"/>
      <c r="D69" s="1260"/>
      <c r="E69" s="1260"/>
      <c r="F69" s="1260"/>
      <c r="G69" s="1260"/>
      <c r="H69" s="1260"/>
      <c r="I69" s="1260"/>
      <c r="J69" s="1260"/>
      <c r="K69" s="1260"/>
      <c r="L69" s="1260"/>
      <c r="M69" s="1260"/>
      <c r="N69" s="1260"/>
      <c r="O69" s="1260"/>
      <c r="P69" s="1260"/>
      <c r="Q69" s="1260"/>
      <c r="R69" s="1260"/>
      <c r="S69" s="1260"/>
      <c r="T69" s="1260"/>
      <c r="U69" s="1260"/>
      <c r="V69" s="1260"/>
      <c r="W69" s="1260"/>
      <c r="X69" s="1260"/>
      <c r="Y69" s="1260"/>
      <c r="Z69" s="1260"/>
      <c r="AA69" s="1260"/>
    </row>
    <row r="70" spans="1:37">
      <c r="A70" s="2"/>
      <c r="B70" s="1260" t="s">
        <v>995</v>
      </c>
      <c r="C70" s="1260"/>
      <c r="D70" s="1260"/>
      <c r="E70" s="1260"/>
      <c r="F70" s="1260"/>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2"/>
      <c r="AC70" s="2"/>
      <c r="AD70" s="2"/>
      <c r="AE70" s="2"/>
      <c r="AF70" s="2"/>
      <c r="AG70" s="2"/>
      <c r="AH70" s="2"/>
      <c r="AI70" s="2"/>
      <c r="AJ70" s="2"/>
      <c r="AK70" s="2"/>
    </row>
    <row r="71" spans="1:37" ht="13.5" customHeight="1">
      <c r="A71" s="2"/>
      <c r="B71" s="1260" t="s">
        <v>996</v>
      </c>
      <c r="C71" s="1260"/>
      <c r="D71" s="1260"/>
      <c r="E71" s="1260"/>
      <c r="F71" s="1260"/>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2"/>
      <c r="AC71" s="2"/>
      <c r="AD71" s="2"/>
      <c r="AE71" s="2"/>
      <c r="AF71" s="2"/>
      <c r="AG71" s="2"/>
      <c r="AH71" s="2"/>
      <c r="AI71" s="2"/>
      <c r="AJ71" s="2"/>
      <c r="AK71" s="2"/>
    </row>
    <row r="72" spans="1:37">
      <c r="A72" s="2"/>
      <c r="B72" s="1260" t="s">
        <v>997</v>
      </c>
      <c r="C72" s="1260"/>
      <c r="D72" s="1260"/>
      <c r="E72" s="1260"/>
      <c r="F72" s="1260"/>
      <c r="G72" s="1260"/>
      <c r="H72" s="1260"/>
      <c r="I72" s="1260"/>
      <c r="J72" s="1260"/>
      <c r="K72" s="1260"/>
      <c r="L72" s="1260"/>
      <c r="M72" s="1260"/>
      <c r="N72" s="1260"/>
      <c r="O72" s="1260"/>
      <c r="P72" s="1260"/>
      <c r="Q72" s="1260"/>
      <c r="R72" s="1260"/>
      <c r="S72" s="1260"/>
      <c r="T72" s="1260"/>
      <c r="U72" s="1260"/>
      <c r="V72" s="1260"/>
      <c r="W72" s="1260"/>
      <c r="X72" s="1260"/>
      <c r="Y72" s="1260"/>
      <c r="Z72" s="1260"/>
      <c r="AA72" s="1260"/>
      <c r="AB72" s="2"/>
      <c r="AC72" s="2"/>
      <c r="AD72" s="2"/>
      <c r="AE72" s="2"/>
      <c r="AF72" s="2"/>
      <c r="AG72" s="2"/>
      <c r="AH72" s="2"/>
      <c r="AI72" s="2"/>
      <c r="AJ72" s="2"/>
      <c r="AK72" s="2"/>
    </row>
    <row r="73" spans="1:37">
      <c r="B73" s="1260" t="s">
        <v>998</v>
      </c>
      <c r="C73" s="1260"/>
      <c r="D73" s="1260"/>
      <c r="E73" s="1260"/>
      <c r="F73" s="1260"/>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519"/>
    </row>
    <row r="74" spans="1:37">
      <c r="B74" s="1260" t="s">
        <v>999</v>
      </c>
      <c r="C74" s="1260"/>
      <c r="D74" s="1260"/>
      <c r="E74" s="1260"/>
      <c r="F74" s="1260"/>
      <c r="G74" s="1260"/>
      <c r="H74" s="1260"/>
      <c r="I74" s="1260"/>
      <c r="J74" s="1260"/>
      <c r="K74" s="1260"/>
      <c r="L74" s="1260"/>
      <c r="M74" s="1260"/>
      <c r="N74" s="1260"/>
      <c r="O74" s="1260"/>
      <c r="P74" s="1260"/>
      <c r="Q74" s="1260"/>
      <c r="R74" s="1260"/>
      <c r="S74" s="1260"/>
      <c r="T74" s="1260"/>
      <c r="U74" s="1260"/>
      <c r="V74" s="1260"/>
      <c r="W74" s="1260"/>
      <c r="X74" s="1260"/>
      <c r="Y74" s="1260"/>
      <c r="Z74" s="1260"/>
      <c r="AA74" s="520"/>
      <c r="AB74" s="519"/>
    </row>
    <row r="75" spans="1:37">
      <c r="B75" s="521"/>
      <c r="D75" s="298"/>
    </row>
    <row r="76" spans="1:37">
      <c r="B76" s="521"/>
      <c r="D76" s="298"/>
    </row>
    <row r="77" spans="1:37">
      <c r="B77" s="521"/>
      <c r="D77" s="298"/>
    </row>
    <row r="78" spans="1:37">
      <c r="B78" s="521"/>
      <c r="D78" s="29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rintOptions horizontalCentered="1"/>
  <pageMargins left="0.70866141732283472" right="0.39370078740157483" top="0.51181102362204722" bottom="0.35433070866141736" header="0.31496062992125984" footer="0.31496062992125984"/>
  <pageSetup paperSize="9" scale="64" orientation="portrait" r:id="rId1"/>
  <headerFooter>
    <oddFooter>&amp;C1－&amp;P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590E6-D4F3-4E97-80BD-60F8A5E2CDE3}">
  <sheetPr>
    <tabColor rgb="FFFFFF00"/>
    <pageSetUpPr fitToPage="1"/>
  </sheetPr>
  <dimension ref="B1:AA63"/>
  <sheetViews>
    <sheetView view="pageBreakPreview" zoomScaleNormal="100" zoomScaleSheetLayoutView="100" workbookViewId="0">
      <selection activeCell="C26" sqref="C26:F26"/>
    </sheetView>
  </sheetViews>
  <sheetFormatPr defaultColWidth="3.44140625" defaultRowHeight="13.2"/>
  <cols>
    <col min="1" max="1" width="3.44140625" style="3" customWidth="1"/>
    <col min="2" max="2" width="3" style="419"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2:27" s="1" customFormat="1"/>
    <row r="2" spans="2:27" s="1" customFormat="1">
      <c r="B2" s="1" t="s">
        <v>1126</v>
      </c>
      <c r="AA2" s="45" t="s">
        <v>514</v>
      </c>
    </row>
    <row r="3" spans="2:27" s="1" customFormat="1" ht="8.25" customHeight="1"/>
    <row r="4" spans="2:27" s="1" customFormat="1">
      <c r="B4" s="1069" t="s">
        <v>1127</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row>
    <row r="5" spans="2:27" s="1" customFormat="1" ht="6.75" customHeight="1"/>
    <row r="6" spans="2:27" s="1" customFormat="1" ht="19.5" customHeight="1">
      <c r="B6" s="1217" t="s">
        <v>145</v>
      </c>
      <c r="C6" s="1217"/>
      <c r="D6" s="1217"/>
      <c r="E6" s="1217"/>
      <c r="F6" s="1217"/>
      <c r="G6" s="957"/>
      <c r="H6" s="958"/>
      <c r="I6" s="958"/>
      <c r="J6" s="958"/>
      <c r="K6" s="958"/>
      <c r="L6" s="958"/>
      <c r="M6" s="958"/>
      <c r="N6" s="958"/>
      <c r="O6" s="958"/>
      <c r="P6" s="958"/>
      <c r="Q6" s="958"/>
      <c r="R6" s="958"/>
      <c r="S6" s="958"/>
      <c r="T6" s="958"/>
      <c r="U6" s="958"/>
      <c r="V6" s="958"/>
      <c r="W6" s="958"/>
      <c r="X6" s="958"/>
      <c r="Y6" s="958"/>
      <c r="Z6" s="958"/>
      <c r="AA6" s="959"/>
    </row>
    <row r="7" spans="2:27" s="1" customFormat="1" ht="9" customHeight="1"/>
    <row r="8" spans="2:27" s="1" customFormat="1" ht="6" customHeight="1">
      <c r="B8" s="6"/>
      <c r="C8" s="7"/>
      <c r="D8" s="7"/>
      <c r="E8" s="7"/>
      <c r="F8" s="7"/>
      <c r="G8" s="7"/>
      <c r="H8" s="7"/>
      <c r="I8" s="7"/>
      <c r="J8" s="7"/>
      <c r="K8" s="7"/>
      <c r="L8" s="7"/>
      <c r="M8" s="7"/>
      <c r="N8" s="7"/>
      <c r="O8" s="7"/>
      <c r="P8" s="7"/>
      <c r="Q8" s="7"/>
      <c r="R8" s="7"/>
      <c r="S8" s="7"/>
      <c r="T8" s="7"/>
      <c r="U8" s="7"/>
      <c r="V8" s="7"/>
      <c r="W8" s="7"/>
      <c r="X8" s="7"/>
      <c r="Y8" s="7"/>
      <c r="Z8" s="7"/>
      <c r="AA8" s="4"/>
    </row>
    <row r="9" spans="2:27" s="1" customFormat="1" ht="21" customHeight="1">
      <c r="B9" s="241"/>
      <c r="C9" s="1" t="s">
        <v>1128</v>
      </c>
      <c r="AA9" s="242"/>
    </row>
    <row r="10" spans="2:27" s="1" customFormat="1" ht="19.5" customHeight="1">
      <c r="B10" s="241"/>
      <c r="C10" s="1217" t="s">
        <v>1129</v>
      </c>
      <c r="D10" s="1217"/>
      <c r="E10" s="1217"/>
      <c r="F10" s="1217"/>
      <c r="G10" s="957" t="s">
        <v>1130</v>
      </c>
      <c r="H10" s="958"/>
      <c r="I10" s="958"/>
      <c r="J10" s="958"/>
      <c r="K10" s="959"/>
      <c r="M10" s="2"/>
      <c r="N10" s="2"/>
      <c r="O10" s="2"/>
      <c r="P10" s="2"/>
      <c r="Q10" s="2"/>
      <c r="R10" s="2"/>
      <c r="S10" s="2"/>
      <c r="T10" s="2"/>
      <c r="U10" s="2"/>
      <c r="Y10" s="287"/>
      <c r="Z10" s="287"/>
      <c r="AA10" s="242"/>
    </row>
    <row r="11" spans="2:27" s="1" customFormat="1" ht="6" customHeight="1">
      <c r="B11" s="241"/>
      <c r="C11" s="12"/>
      <c r="D11" s="12"/>
      <c r="E11" s="12"/>
      <c r="F11" s="12"/>
      <c r="G11" s="12"/>
      <c r="H11" s="12"/>
      <c r="I11" s="12"/>
      <c r="J11" s="12"/>
      <c r="K11" s="12"/>
      <c r="M11" s="12"/>
      <c r="N11" s="12"/>
      <c r="O11" s="12"/>
      <c r="P11" s="12"/>
      <c r="Q11" s="12"/>
      <c r="R11" s="12"/>
      <c r="S11" s="12"/>
      <c r="T11" s="12"/>
      <c r="U11" s="12"/>
      <c r="Y11" s="287"/>
      <c r="Z11" s="287"/>
      <c r="AA11" s="242"/>
    </row>
    <row r="12" spans="2:27" s="1" customFormat="1" ht="18.75" customHeight="1">
      <c r="B12" s="241"/>
      <c r="C12" s="1" t="s">
        <v>1131</v>
      </c>
      <c r="AA12" s="242"/>
    </row>
    <row r="13" spans="2:27" s="1" customFormat="1" ht="19.5" customHeight="1">
      <c r="B13" s="241"/>
      <c r="C13" s="1217" t="s">
        <v>1132</v>
      </c>
      <c r="D13" s="1217"/>
      <c r="E13" s="1217"/>
      <c r="F13" s="1217"/>
      <c r="G13" s="957" t="s">
        <v>1133</v>
      </c>
      <c r="H13" s="958"/>
      <c r="I13" s="958"/>
      <c r="J13" s="958"/>
      <c r="K13" s="959"/>
      <c r="M13" s="1217" t="s">
        <v>1134</v>
      </c>
      <c r="N13" s="1217"/>
      <c r="O13" s="1217"/>
      <c r="P13" s="1217"/>
      <c r="Q13" s="957" t="s">
        <v>1133</v>
      </c>
      <c r="R13" s="958"/>
      <c r="S13" s="958"/>
      <c r="T13" s="958"/>
      <c r="U13" s="959"/>
      <c r="Y13" s="287"/>
      <c r="Z13" s="287"/>
      <c r="AA13" s="242"/>
    </row>
    <row r="14" spans="2:27" s="1" customFormat="1" ht="7.5" customHeight="1">
      <c r="B14" s="241"/>
      <c r="C14" s="12"/>
      <c r="D14" s="12"/>
      <c r="E14" s="12"/>
      <c r="F14" s="12"/>
      <c r="G14" s="12"/>
      <c r="H14" s="12"/>
      <c r="I14" s="12"/>
      <c r="J14" s="12"/>
      <c r="K14" s="12"/>
      <c r="Y14" s="287"/>
      <c r="Z14" s="287"/>
      <c r="AA14" s="242"/>
    </row>
    <row r="15" spans="2:27" s="1" customFormat="1" ht="19.5" customHeight="1">
      <c r="B15" s="241"/>
      <c r="C15" s="1" t="s">
        <v>1135</v>
      </c>
      <c r="D15" s="12"/>
      <c r="E15" s="12"/>
      <c r="F15" s="12"/>
      <c r="G15" s="12"/>
      <c r="H15" s="12"/>
      <c r="I15" s="12"/>
      <c r="J15" s="12"/>
      <c r="M15" s="12"/>
      <c r="N15" s="12"/>
      <c r="O15" s="12"/>
      <c r="Y15" s="287"/>
      <c r="Z15" s="287"/>
      <c r="AA15" s="242"/>
    </row>
    <row r="16" spans="2:27" s="1" customFormat="1" ht="19.5" customHeight="1">
      <c r="B16" s="241"/>
      <c r="C16" s="1217" t="s">
        <v>1136</v>
      </c>
      <c r="D16" s="1217"/>
      <c r="E16" s="1217"/>
      <c r="F16" s="1217"/>
      <c r="G16" s="1217" t="s">
        <v>1137</v>
      </c>
      <c r="H16" s="1217"/>
      <c r="I16" s="1217"/>
      <c r="J16" s="1217"/>
      <c r="K16" s="1217"/>
      <c r="L16" s="1217" t="s">
        <v>1138</v>
      </c>
      <c r="M16" s="1217"/>
      <c r="N16" s="1217"/>
      <c r="O16" s="1217"/>
      <c r="P16" s="1217"/>
      <c r="Q16" s="1217" t="s">
        <v>1139</v>
      </c>
      <c r="R16" s="1217"/>
      <c r="S16" s="1217"/>
      <c r="T16" s="1217"/>
      <c r="U16" s="1217"/>
      <c r="V16" s="1217" t="s">
        <v>1140</v>
      </c>
      <c r="W16" s="1217"/>
      <c r="X16" s="1217"/>
      <c r="Y16" s="1217"/>
      <c r="Z16" s="1217"/>
      <c r="AA16" s="242"/>
    </row>
    <row r="17" spans="2:27" s="1" customFormat="1" ht="19.5" customHeight="1">
      <c r="B17" s="241"/>
      <c r="C17" s="957" t="s">
        <v>1141</v>
      </c>
      <c r="D17" s="958"/>
      <c r="E17" s="958"/>
      <c r="F17" s="959"/>
      <c r="G17" s="957"/>
      <c r="H17" s="958"/>
      <c r="I17" s="958"/>
      <c r="J17" s="958"/>
      <c r="K17" s="959"/>
      <c r="L17" s="957"/>
      <c r="M17" s="958"/>
      <c r="N17" s="958"/>
      <c r="O17" s="958"/>
      <c r="P17" s="959"/>
      <c r="Q17" s="957"/>
      <c r="R17" s="958"/>
      <c r="S17" s="958"/>
      <c r="T17" s="958"/>
      <c r="U17" s="959"/>
      <c r="V17" s="957"/>
      <c r="W17" s="958"/>
      <c r="X17" s="958"/>
      <c r="Y17" s="958"/>
      <c r="Z17" s="959"/>
      <c r="AA17" s="242"/>
    </row>
    <row r="18" spans="2:27" s="1" customFormat="1" ht="4.5" customHeight="1">
      <c r="B18" s="241"/>
      <c r="C18" s="12"/>
      <c r="D18" s="12"/>
      <c r="E18" s="12"/>
      <c r="F18" s="12"/>
      <c r="G18" s="12"/>
      <c r="H18" s="12"/>
      <c r="I18" s="12"/>
      <c r="J18" s="12"/>
      <c r="K18" s="12"/>
      <c r="L18" s="12"/>
      <c r="M18" s="12"/>
      <c r="N18" s="12"/>
      <c r="O18" s="12"/>
      <c r="P18" s="12"/>
      <c r="Q18" s="12"/>
      <c r="R18" s="12"/>
      <c r="S18" s="12"/>
      <c r="T18" s="12"/>
      <c r="U18" s="12"/>
      <c r="V18" s="12"/>
      <c r="W18" s="12"/>
      <c r="X18" s="12"/>
      <c r="Y18" s="12"/>
      <c r="Z18" s="12"/>
      <c r="AA18" s="242"/>
    </row>
    <row r="19" spans="2:27" s="1" customFormat="1" ht="19.5" customHeight="1">
      <c r="B19" s="241"/>
      <c r="C19" s="1" t="s">
        <v>1142</v>
      </c>
      <c r="D19" s="12"/>
      <c r="E19" s="12"/>
      <c r="F19" s="12"/>
      <c r="G19" s="12"/>
      <c r="H19" s="12"/>
      <c r="I19" s="12"/>
      <c r="J19" s="12"/>
      <c r="M19" s="12"/>
      <c r="N19" s="12"/>
      <c r="O19" s="12"/>
      <c r="Y19" s="287"/>
      <c r="Z19" s="287"/>
      <c r="AA19" s="242"/>
    </row>
    <row r="20" spans="2:27" s="1" customFormat="1" ht="19.5" customHeight="1">
      <c r="B20" s="241"/>
      <c r="C20" s="1217" t="s">
        <v>1136</v>
      </c>
      <c r="D20" s="1217"/>
      <c r="E20" s="1217"/>
      <c r="F20" s="1217"/>
      <c r="G20" s="1217" t="s">
        <v>1137</v>
      </c>
      <c r="H20" s="1217"/>
      <c r="I20" s="1217"/>
      <c r="J20" s="1217"/>
      <c r="K20" s="1217"/>
      <c r="L20" s="1217" t="s">
        <v>1138</v>
      </c>
      <c r="M20" s="1217"/>
      <c r="N20" s="1217"/>
      <c r="O20" s="1217"/>
      <c r="P20" s="1217"/>
      <c r="Q20" s="1217" t="s">
        <v>1139</v>
      </c>
      <c r="R20" s="1217"/>
      <c r="S20" s="1217"/>
      <c r="T20" s="1217"/>
      <c r="U20" s="1217"/>
      <c r="V20" s="1217" t="s">
        <v>1140</v>
      </c>
      <c r="W20" s="1217"/>
      <c r="X20" s="1217"/>
      <c r="Y20" s="1217"/>
      <c r="Z20" s="1217"/>
      <c r="AA20" s="242"/>
    </row>
    <row r="21" spans="2:27" s="1" customFormat="1" ht="19.5" customHeight="1">
      <c r="B21" s="241"/>
      <c r="C21" s="957" t="s">
        <v>1141</v>
      </c>
      <c r="D21" s="958"/>
      <c r="E21" s="958"/>
      <c r="F21" s="959"/>
      <c r="G21" s="957"/>
      <c r="H21" s="958"/>
      <c r="I21" s="958"/>
      <c r="J21" s="958"/>
      <c r="K21" s="959"/>
      <c r="L21" s="957"/>
      <c r="M21" s="958"/>
      <c r="N21" s="958"/>
      <c r="O21" s="958"/>
      <c r="P21" s="959"/>
      <c r="Q21" s="957"/>
      <c r="R21" s="958"/>
      <c r="S21" s="958"/>
      <c r="T21" s="958"/>
      <c r="U21" s="959"/>
      <c r="V21" s="957"/>
      <c r="W21" s="958"/>
      <c r="X21" s="958"/>
      <c r="Y21" s="958"/>
      <c r="Z21" s="959"/>
      <c r="AA21" s="242"/>
    </row>
    <row r="22" spans="2:27" s="1" customFormat="1" ht="9.75" customHeight="1">
      <c r="B22" s="241"/>
      <c r="C22" s="12"/>
      <c r="D22" s="12"/>
      <c r="E22" s="12"/>
      <c r="F22" s="12"/>
      <c r="G22" s="12"/>
      <c r="H22" s="12"/>
      <c r="I22" s="12"/>
      <c r="J22" s="12"/>
      <c r="K22" s="12"/>
      <c r="L22" s="12"/>
      <c r="M22" s="12"/>
      <c r="N22" s="12"/>
      <c r="O22" s="12"/>
      <c r="P22" s="12"/>
      <c r="Q22" s="12"/>
      <c r="R22" s="12"/>
      <c r="S22" s="12"/>
      <c r="T22" s="12"/>
      <c r="U22" s="12"/>
      <c r="V22" s="12"/>
      <c r="W22" s="12"/>
      <c r="X22" s="12"/>
      <c r="Y22" s="12"/>
      <c r="Z22" s="12"/>
      <c r="AA22" s="242"/>
    </row>
    <row r="23" spans="2:27" s="1" customFormat="1" ht="19.5" customHeight="1">
      <c r="B23" s="241"/>
      <c r="C23" s="12"/>
      <c r="D23" s="8" t="s">
        <v>1143</v>
      </c>
      <c r="E23" s="422"/>
      <c r="F23" s="422"/>
      <c r="G23" s="422"/>
      <c r="H23" s="422"/>
      <c r="I23" s="422"/>
      <c r="J23" s="422"/>
      <c r="K23" s="422"/>
      <c r="L23" s="422"/>
      <c r="M23" s="422"/>
      <c r="N23" s="422"/>
      <c r="O23" s="422"/>
      <c r="P23" s="422"/>
      <c r="Q23" s="422"/>
      <c r="R23" s="422"/>
      <c r="S23" s="422"/>
      <c r="T23" s="422"/>
      <c r="U23" s="597"/>
      <c r="V23" s="12"/>
      <c r="W23" s="12"/>
      <c r="X23" s="12"/>
      <c r="Y23" s="12"/>
      <c r="Z23" s="12"/>
      <c r="AA23" s="242"/>
    </row>
    <row r="24" spans="2:27" s="1" customFormat="1" ht="7.5" customHeight="1">
      <c r="B24" s="241"/>
      <c r="C24" s="12"/>
      <c r="E24" s="12"/>
      <c r="F24" s="12"/>
      <c r="G24" s="12"/>
      <c r="H24" s="12"/>
      <c r="I24" s="12"/>
      <c r="J24" s="12"/>
      <c r="K24" s="12"/>
      <c r="L24" s="12"/>
      <c r="M24" s="12"/>
      <c r="N24" s="12"/>
      <c r="O24" s="12"/>
      <c r="P24" s="12"/>
      <c r="Q24" s="12"/>
      <c r="R24" s="12"/>
      <c r="S24" s="12"/>
      <c r="T24" s="12"/>
      <c r="U24" s="598"/>
      <c r="V24" s="12"/>
      <c r="W24" s="12"/>
      <c r="X24" s="12"/>
      <c r="Y24" s="12"/>
      <c r="Z24" s="12"/>
      <c r="AA24" s="242"/>
    </row>
    <row r="25" spans="2:27" s="1" customFormat="1" ht="19.5" customHeight="1">
      <c r="B25" s="241"/>
      <c r="C25" s="1" t="s">
        <v>1144</v>
      </c>
      <c r="D25" s="12"/>
      <c r="E25" s="12"/>
      <c r="F25" s="12"/>
      <c r="G25" s="12"/>
      <c r="H25" s="12"/>
      <c r="I25" s="12"/>
      <c r="J25" s="12"/>
      <c r="K25" s="12"/>
      <c r="L25" s="12"/>
      <c r="M25" s="12"/>
      <c r="N25" s="12"/>
      <c r="O25" s="12"/>
      <c r="Y25" s="287"/>
      <c r="Z25" s="287"/>
      <c r="AA25" s="242"/>
    </row>
    <row r="26" spans="2:27" s="1" customFormat="1" ht="19.5" customHeight="1">
      <c r="B26" s="241"/>
      <c r="C26" s="1217" t="s">
        <v>1136</v>
      </c>
      <c r="D26" s="1217"/>
      <c r="E26" s="1217"/>
      <c r="F26" s="1217"/>
      <c r="G26" s="1217" t="s">
        <v>1145</v>
      </c>
      <c r="H26" s="1217"/>
      <c r="I26" s="1217"/>
      <c r="J26" s="1217"/>
      <c r="K26" s="1217"/>
      <c r="L26" s="1217" t="s">
        <v>1146</v>
      </c>
      <c r="M26" s="1217"/>
      <c r="N26" s="1217"/>
      <c r="O26" s="1217"/>
      <c r="P26" s="1217"/>
      <c r="Q26" s="1217" t="s">
        <v>1147</v>
      </c>
      <c r="R26" s="1217"/>
      <c r="S26" s="1217"/>
      <c r="T26" s="1217"/>
      <c r="U26" s="1217"/>
      <c r="V26" s="1217" t="s">
        <v>1148</v>
      </c>
      <c r="W26" s="1217"/>
      <c r="X26" s="1217"/>
      <c r="Y26" s="1217"/>
      <c r="Z26" s="1217"/>
      <c r="AA26" s="242"/>
    </row>
    <row r="27" spans="2:27" s="1" customFormat="1" ht="19.5" customHeight="1">
      <c r="B27" s="241"/>
      <c r="C27" s="957" t="s">
        <v>1141</v>
      </c>
      <c r="D27" s="958"/>
      <c r="E27" s="958"/>
      <c r="F27" s="959"/>
      <c r="G27" s="957"/>
      <c r="H27" s="958"/>
      <c r="I27" s="958"/>
      <c r="J27" s="958"/>
      <c r="K27" s="959"/>
      <c r="L27" s="957"/>
      <c r="M27" s="958"/>
      <c r="N27" s="958"/>
      <c r="O27" s="958"/>
      <c r="P27" s="959"/>
      <c r="Q27" s="957"/>
      <c r="R27" s="958"/>
      <c r="S27" s="958"/>
      <c r="T27" s="958"/>
      <c r="U27" s="959"/>
      <c r="V27" s="957"/>
      <c r="W27" s="958"/>
      <c r="X27" s="958"/>
      <c r="Y27" s="958"/>
      <c r="Z27" s="959"/>
      <c r="AA27" s="242"/>
    </row>
    <row r="28" spans="2:27" s="1" customFormat="1" ht="6.75" customHeight="1">
      <c r="B28" s="241"/>
      <c r="D28" s="12"/>
      <c r="E28" s="12"/>
      <c r="F28" s="12"/>
      <c r="G28" s="12"/>
      <c r="H28" s="12"/>
      <c r="I28" s="12"/>
      <c r="J28" s="12"/>
      <c r="K28" s="12"/>
      <c r="L28" s="12"/>
      <c r="M28" s="12"/>
      <c r="N28" s="12"/>
      <c r="O28" s="12"/>
      <c r="Y28" s="402"/>
      <c r="Z28" s="402"/>
      <c r="AA28" s="242"/>
    </row>
    <row r="29" spans="2:27" s="1" customFormat="1" ht="19.5" customHeight="1">
      <c r="B29" s="241"/>
      <c r="C29" s="1" t="s">
        <v>1149</v>
      </c>
      <c r="D29" s="12"/>
      <c r="E29" s="12"/>
      <c r="F29" s="12"/>
      <c r="G29" s="12"/>
      <c r="H29" s="12"/>
      <c r="I29" s="12"/>
      <c r="J29" s="12"/>
      <c r="K29" s="12"/>
      <c r="L29" s="12"/>
      <c r="M29" s="12"/>
      <c r="N29" s="12"/>
      <c r="O29" s="12"/>
      <c r="Y29" s="287"/>
      <c r="Z29" s="287"/>
      <c r="AA29" s="242"/>
    </row>
    <row r="30" spans="2:27" s="1" customFormat="1" ht="19.5" customHeight="1">
      <c r="B30" s="241"/>
      <c r="C30" s="1217" t="s">
        <v>1136</v>
      </c>
      <c r="D30" s="1217"/>
      <c r="E30" s="1217"/>
      <c r="F30" s="1217"/>
      <c r="G30" s="1217" t="s">
        <v>1145</v>
      </c>
      <c r="H30" s="1217"/>
      <c r="I30" s="1217"/>
      <c r="J30" s="1217"/>
      <c r="K30" s="1217"/>
      <c r="L30" s="1217" t="s">
        <v>1146</v>
      </c>
      <c r="M30" s="1217"/>
      <c r="N30" s="1217"/>
      <c r="O30" s="1217"/>
      <c r="P30" s="1217"/>
      <c r="Q30" s="1217" t="s">
        <v>1147</v>
      </c>
      <c r="R30" s="1217"/>
      <c r="S30" s="1217"/>
      <c r="T30" s="1217"/>
      <c r="U30" s="1217"/>
      <c r="V30" s="1217" t="s">
        <v>1148</v>
      </c>
      <c r="W30" s="1217"/>
      <c r="X30" s="1217"/>
      <c r="Y30" s="1217"/>
      <c r="Z30" s="1217"/>
      <c r="AA30" s="242"/>
    </row>
    <row r="31" spans="2:27" s="1" customFormat="1" ht="19.5" customHeight="1">
      <c r="B31" s="241"/>
      <c r="C31" s="957" t="s">
        <v>1141</v>
      </c>
      <c r="D31" s="958"/>
      <c r="E31" s="958"/>
      <c r="F31" s="959"/>
      <c r="G31" s="957"/>
      <c r="H31" s="958"/>
      <c r="I31" s="958"/>
      <c r="J31" s="958"/>
      <c r="K31" s="959"/>
      <c r="L31" s="957"/>
      <c r="M31" s="958"/>
      <c r="N31" s="958"/>
      <c r="O31" s="958"/>
      <c r="P31" s="959"/>
      <c r="Q31" s="957"/>
      <c r="R31" s="958"/>
      <c r="S31" s="958"/>
      <c r="T31" s="958"/>
      <c r="U31" s="959"/>
      <c r="V31" s="957"/>
      <c r="W31" s="958"/>
      <c r="X31" s="958"/>
      <c r="Y31" s="958"/>
      <c r="Z31" s="959"/>
      <c r="AA31" s="242"/>
    </row>
    <row r="32" spans="2:27" s="1" customFormat="1" ht="6.75" customHeight="1">
      <c r="B32" s="241"/>
      <c r="D32" s="12"/>
      <c r="E32" s="12"/>
      <c r="F32" s="12"/>
      <c r="G32" s="12"/>
      <c r="H32" s="12"/>
      <c r="I32" s="12"/>
      <c r="J32" s="12"/>
      <c r="K32" s="12"/>
      <c r="L32" s="12"/>
      <c r="M32" s="12"/>
      <c r="N32" s="12"/>
      <c r="O32" s="12"/>
      <c r="Y32" s="402"/>
      <c r="Z32" s="402"/>
      <c r="AA32" s="242"/>
    </row>
    <row r="33" spans="2:27" s="1" customFormat="1" ht="19.5" customHeight="1">
      <c r="B33" s="241"/>
      <c r="C33" s="12"/>
      <c r="D33" s="8" t="s">
        <v>1143</v>
      </c>
      <c r="E33" s="422"/>
      <c r="F33" s="422"/>
      <c r="G33" s="422"/>
      <c r="H33" s="422"/>
      <c r="I33" s="422"/>
      <c r="J33" s="422"/>
      <c r="K33" s="422"/>
      <c r="L33" s="422"/>
      <c r="M33" s="422"/>
      <c r="N33" s="422"/>
      <c r="O33" s="422"/>
      <c r="P33" s="422"/>
      <c r="Q33" s="422"/>
      <c r="R33" s="422"/>
      <c r="S33" s="422"/>
      <c r="T33" s="422"/>
      <c r="U33" s="597"/>
      <c r="V33" s="12"/>
      <c r="W33" s="12"/>
      <c r="X33" s="12"/>
      <c r="Y33" s="12"/>
      <c r="Z33" s="12"/>
      <c r="AA33" s="242"/>
    </row>
    <row r="34" spans="2:27" s="1" customFormat="1" ht="6" customHeight="1">
      <c r="B34" s="241"/>
      <c r="C34" s="12"/>
      <c r="D34" s="12"/>
      <c r="E34" s="12"/>
      <c r="F34" s="12"/>
      <c r="G34" s="12"/>
      <c r="H34" s="12"/>
      <c r="I34" s="12"/>
      <c r="J34" s="12"/>
      <c r="K34" s="12"/>
      <c r="L34" s="2"/>
      <c r="M34" s="12"/>
      <c r="N34" s="12"/>
      <c r="O34" s="12"/>
      <c r="P34" s="12"/>
      <c r="Q34" s="12"/>
      <c r="R34" s="12"/>
      <c r="S34" s="12"/>
      <c r="T34" s="12"/>
      <c r="U34" s="12"/>
      <c r="V34" s="2"/>
      <c r="W34" s="2"/>
      <c r="X34" s="2"/>
      <c r="Y34" s="2"/>
      <c r="Z34" s="2"/>
      <c r="AA34" s="242"/>
    </row>
    <row r="35" spans="2:27" s="1" customFormat="1" ht="19.5" customHeight="1">
      <c r="B35" s="241"/>
      <c r="C35" s="8" t="s">
        <v>1150</v>
      </c>
      <c r="D35" s="8"/>
      <c r="E35" s="422"/>
      <c r="F35" s="422"/>
      <c r="G35" s="422"/>
      <c r="H35" s="422"/>
      <c r="I35" s="422"/>
      <c r="J35" s="422"/>
      <c r="K35" s="422"/>
      <c r="L35" s="422"/>
      <c r="M35" s="422"/>
      <c r="N35" s="422"/>
      <c r="O35" s="422"/>
      <c r="P35" s="422"/>
      <c r="Q35" s="422"/>
      <c r="R35" s="422"/>
      <c r="S35" s="422"/>
      <c r="T35" s="422"/>
      <c r="U35" s="597"/>
      <c r="V35" s="12"/>
      <c r="W35" s="12"/>
      <c r="X35" s="12"/>
      <c r="Y35" s="12"/>
      <c r="Z35" s="12"/>
      <c r="AA35" s="242"/>
    </row>
    <row r="36" spans="2:27" s="1" customFormat="1" ht="9" customHeight="1">
      <c r="B36" s="241"/>
      <c r="D36" s="12"/>
      <c r="E36" s="12"/>
      <c r="F36" s="12"/>
      <c r="G36" s="12"/>
      <c r="H36" s="12"/>
      <c r="I36" s="12"/>
      <c r="J36" s="12"/>
      <c r="K36" s="12"/>
      <c r="L36" s="12"/>
      <c r="M36" s="12"/>
      <c r="N36" s="12"/>
      <c r="O36" s="12"/>
      <c r="Y36" s="402"/>
      <c r="Z36" s="402"/>
      <c r="AA36" s="242"/>
    </row>
    <row r="37" spans="2:27" s="1" customFormat="1">
      <c r="B37" s="241"/>
      <c r="C37" s="1" t="s">
        <v>1151</v>
      </c>
      <c r="D37" s="12"/>
      <c r="E37" s="12"/>
      <c r="F37" s="12"/>
      <c r="G37" s="12"/>
      <c r="H37" s="12"/>
      <c r="I37" s="12"/>
      <c r="J37" s="12"/>
      <c r="K37" s="12"/>
      <c r="L37" s="12"/>
      <c r="M37" s="12"/>
      <c r="N37" s="12"/>
      <c r="O37" s="12"/>
      <c r="Y37" s="402"/>
      <c r="Z37" s="402"/>
      <c r="AA37" s="242"/>
    </row>
    <row r="38" spans="2:27" s="1" customFormat="1" ht="19.5" customHeight="1">
      <c r="B38" s="241"/>
      <c r="C38" s="1217" t="s">
        <v>1152</v>
      </c>
      <c r="D38" s="1217"/>
      <c r="E38" s="1217"/>
      <c r="F38" s="1217"/>
      <c r="G38" s="1271" t="s">
        <v>1153</v>
      </c>
      <c r="H38" s="1272"/>
      <c r="I38" s="1272"/>
      <c r="J38" s="1272"/>
      <c r="K38" s="1273"/>
      <c r="L38" s="1271" t="s">
        <v>1154</v>
      </c>
      <c r="M38" s="1272"/>
      <c r="N38" s="1272"/>
      <c r="O38" s="1272"/>
      <c r="P38" s="1273"/>
      <c r="Q38" s="2"/>
      <c r="R38" s="2"/>
      <c r="S38" s="2"/>
      <c r="T38" s="2"/>
      <c r="U38" s="2"/>
      <c r="V38" s="2"/>
      <c r="W38" s="2"/>
      <c r="X38" s="2"/>
      <c r="Y38" s="2"/>
      <c r="Z38" s="2"/>
      <c r="AA38" s="242"/>
    </row>
    <row r="39" spans="2:27" s="1" customFormat="1" ht="19.5" customHeight="1">
      <c r="B39" s="241"/>
      <c r="C39" s="957" t="s">
        <v>1155</v>
      </c>
      <c r="D39" s="958"/>
      <c r="E39" s="958"/>
      <c r="F39" s="959"/>
      <c r="G39" s="957"/>
      <c r="H39" s="958"/>
      <c r="I39" s="958"/>
      <c r="J39" s="958"/>
      <c r="K39" s="959"/>
      <c r="L39" s="957"/>
      <c r="M39" s="958"/>
      <c r="N39" s="958"/>
      <c r="O39" s="958"/>
      <c r="P39" s="959"/>
      <c r="Q39" s="2"/>
      <c r="R39" s="2"/>
      <c r="S39" s="2"/>
      <c r="T39" s="2"/>
      <c r="U39" s="2"/>
      <c r="V39" s="2"/>
      <c r="W39" s="2"/>
      <c r="X39" s="2"/>
      <c r="Y39" s="2"/>
      <c r="Z39" s="2"/>
      <c r="AA39" s="242"/>
    </row>
    <row r="40" spans="2:27" s="1" customFormat="1" ht="9" customHeight="1">
      <c r="B40" s="241"/>
      <c r="C40" s="12"/>
      <c r="D40" s="12"/>
      <c r="E40" s="12"/>
      <c r="F40" s="12"/>
      <c r="G40" s="12"/>
      <c r="H40" s="12"/>
      <c r="I40" s="12"/>
      <c r="J40" s="12"/>
      <c r="K40" s="12"/>
      <c r="L40" s="2"/>
      <c r="M40" s="12"/>
      <c r="N40" s="12"/>
      <c r="O40" s="12"/>
      <c r="P40" s="12"/>
      <c r="Q40" s="12"/>
      <c r="R40" s="12"/>
      <c r="S40" s="12"/>
      <c r="T40" s="12"/>
      <c r="U40" s="12"/>
      <c r="V40" s="2"/>
      <c r="W40" s="2"/>
      <c r="X40" s="2"/>
      <c r="Y40" s="2"/>
      <c r="Z40" s="2"/>
      <c r="AA40" s="242"/>
    </row>
    <row r="41" spans="2:27" s="1" customFormat="1" ht="19.5" customHeight="1">
      <c r="B41" s="241"/>
      <c r="C41" s="1217" t="s">
        <v>1152</v>
      </c>
      <c r="D41" s="1217"/>
      <c r="E41" s="1217"/>
      <c r="F41" s="1217"/>
      <c r="G41" s="1271" t="s">
        <v>1156</v>
      </c>
      <c r="H41" s="1272"/>
      <c r="I41" s="1272"/>
      <c r="J41" s="1272"/>
      <c r="K41" s="1273"/>
      <c r="L41" s="1271" t="s">
        <v>1157</v>
      </c>
      <c r="M41" s="1272"/>
      <c r="N41" s="1272"/>
      <c r="O41" s="1272"/>
      <c r="P41" s="1273"/>
      <c r="Q41" s="2"/>
      <c r="R41" s="2"/>
      <c r="S41" s="2"/>
      <c r="T41" s="2"/>
      <c r="U41" s="2"/>
      <c r="V41" s="2"/>
      <c r="W41" s="2"/>
      <c r="X41" s="2"/>
      <c r="Y41" s="2"/>
      <c r="Z41" s="2"/>
      <c r="AA41" s="242"/>
    </row>
    <row r="42" spans="2:27" s="1" customFormat="1" ht="19.5" customHeight="1">
      <c r="B42" s="241"/>
      <c r="C42" s="957" t="s">
        <v>1158</v>
      </c>
      <c r="D42" s="958"/>
      <c r="E42" s="958"/>
      <c r="F42" s="959"/>
      <c r="G42" s="957"/>
      <c r="H42" s="958"/>
      <c r="I42" s="958"/>
      <c r="J42" s="958"/>
      <c r="K42" s="959"/>
      <c r="L42" s="957"/>
      <c r="M42" s="958"/>
      <c r="N42" s="958"/>
      <c r="O42" s="958"/>
      <c r="P42" s="959"/>
      <c r="Q42" s="2"/>
      <c r="R42" s="2"/>
      <c r="S42" s="2"/>
      <c r="T42" s="2"/>
      <c r="U42" s="2"/>
      <c r="V42" s="2"/>
      <c r="W42" s="2"/>
      <c r="X42" s="2"/>
      <c r="Y42" s="2"/>
      <c r="Z42" s="2"/>
      <c r="AA42" s="242"/>
    </row>
    <row r="43" spans="2:27" s="1" customFormat="1" ht="6" customHeight="1">
      <c r="B43" s="241"/>
      <c r="C43" s="12"/>
      <c r="D43" s="12"/>
      <c r="E43" s="12"/>
      <c r="F43" s="12"/>
      <c r="G43" s="12"/>
      <c r="H43" s="12"/>
      <c r="I43" s="12"/>
      <c r="J43" s="12"/>
      <c r="K43" s="12"/>
      <c r="L43" s="2"/>
      <c r="M43" s="12"/>
      <c r="N43" s="12"/>
      <c r="O43" s="12"/>
      <c r="P43" s="12"/>
      <c r="Q43" s="12"/>
      <c r="R43" s="12"/>
      <c r="S43" s="12"/>
      <c r="T43" s="12"/>
      <c r="U43" s="12"/>
      <c r="V43" s="2"/>
      <c r="W43" s="2"/>
      <c r="X43" s="2"/>
      <c r="Y43" s="2"/>
      <c r="Z43" s="2"/>
      <c r="AA43" s="242"/>
    </row>
    <row r="44" spans="2:27" s="1" customFormat="1" ht="17.25" customHeight="1">
      <c r="B44" s="241"/>
      <c r="C44" s="1" t="s">
        <v>1159</v>
      </c>
      <c r="D44" s="12"/>
      <c r="E44" s="12"/>
      <c r="F44" s="12"/>
      <c r="G44" s="12"/>
      <c r="H44" s="12"/>
      <c r="I44" s="12"/>
      <c r="J44" s="12"/>
      <c r="K44" s="12"/>
      <c r="L44" s="12"/>
      <c r="M44" s="12"/>
      <c r="N44" s="12"/>
      <c r="O44" s="12"/>
      <c r="Y44" s="287"/>
      <c r="Z44" s="287"/>
      <c r="AA44" s="242"/>
    </row>
    <row r="45" spans="2:27" s="1" customFormat="1" ht="4.5" customHeight="1">
      <c r="B45" s="241"/>
      <c r="D45" s="12"/>
      <c r="E45" s="12"/>
      <c r="F45" s="12"/>
      <c r="G45" s="12"/>
      <c r="H45" s="12"/>
      <c r="I45" s="12"/>
      <c r="J45" s="12"/>
      <c r="K45" s="12"/>
      <c r="L45" s="12"/>
      <c r="M45" s="12"/>
      <c r="N45" s="12"/>
      <c r="O45" s="12"/>
      <c r="Y45" s="287"/>
      <c r="Z45" s="287"/>
      <c r="AA45" s="242"/>
    </row>
    <row r="46" spans="2:27" s="1" customFormat="1" ht="16.5" customHeight="1">
      <c r="B46" s="241"/>
      <c r="C46" s="12"/>
      <c r="D46" s="1275" t="s">
        <v>1160</v>
      </c>
      <c r="E46" s="1275"/>
      <c r="F46" s="1275"/>
      <c r="G46" s="1275"/>
      <c r="H46" s="1275"/>
      <c r="I46" s="1275"/>
      <c r="J46" s="1275"/>
      <c r="K46" s="1275"/>
      <c r="L46" s="1275"/>
      <c r="M46" s="1275"/>
      <c r="N46" s="1275"/>
      <c r="O46" s="1275"/>
      <c r="P46" s="1275"/>
      <c r="Q46" s="1275"/>
      <c r="R46" s="1275"/>
      <c r="S46" s="1275"/>
      <c r="T46" s="1275"/>
      <c r="U46" s="597"/>
      <c r="V46" s="12"/>
      <c r="W46" s="12"/>
      <c r="X46" s="12"/>
      <c r="Y46" s="12"/>
      <c r="Z46" s="12"/>
      <c r="AA46" s="242"/>
    </row>
    <row r="47" spans="2:27" s="1" customFormat="1" ht="6" customHeight="1">
      <c r="B47" s="241"/>
      <c r="C47" s="12"/>
      <c r="D47" s="12"/>
      <c r="E47" s="12"/>
      <c r="F47" s="12"/>
      <c r="G47" s="12"/>
      <c r="H47" s="12"/>
      <c r="I47" s="12"/>
      <c r="J47" s="12"/>
      <c r="K47" s="12"/>
      <c r="L47" s="2"/>
      <c r="M47" s="12"/>
      <c r="N47" s="12"/>
      <c r="O47" s="12"/>
      <c r="P47" s="12"/>
      <c r="Q47" s="12"/>
      <c r="R47" s="12"/>
      <c r="S47" s="12"/>
      <c r="T47" s="12"/>
      <c r="U47" s="12"/>
      <c r="V47" s="2"/>
      <c r="W47" s="2"/>
      <c r="X47" s="2"/>
      <c r="Y47" s="2"/>
      <c r="Z47" s="2"/>
      <c r="AA47" s="242"/>
    </row>
    <row r="48" spans="2:27" s="1" customFormat="1" ht="19.5" customHeight="1">
      <c r="B48" s="241"/>
      <c r="C48" s="1" t="s">
        <v>1161</v>
      </c>
      <c r="D48" s="12"/>
      <c r="E48" s="12"/>
      <c r="F48" s="12"/>
      <c r="G48" s="12"/>
      <c r="H48" s="12"/>
      <c r="I48" s="12"/>
      <c r="J48" s="12"/>
      <c r="K48" s="12"/>
      <c r="L48" s="2"/>
      <c r="M48" s="12"/>
      <c r="N48" s="12"/>
      <c r="O48" s="12"/>
      <c r="P48" s="12"/>
      <c r="Q48" s="12"/>
      <c r="R48" s="12"/>
      <c r="S48" s="12"/>
      <c r="T48" s="12"/>
      <c r="U48" s="12"/>
      <c r="V48" s="2"/>
      <c r="W48" s="2"/>
      <c r="X48" s="2"/>
      <c r="Y48" s="2"/>
      <c r="Z48" s="2"/>
      <c r="AA48" s="242"/>
    </row>
    <row r="49" spans="2:27" s="1" customFormat="1" ht="19.5" customHeight="1">
      <c r="B49" s="241"/>
      <c r="C49" s="1217" t="s">
        <v>1152</v>
      </c>
      <c r="D49" s="1217"/>
      <c r="E49" s="1217"/>
      <c r="F49" s="1217"/>
      <c r="G49" s="1217" t="s">
        <v>1162</v>
      </c>
      <c r="H49" s="1217"/>
      <c r="I49" s="1217"/>
      <c r="J49" s="1217"/>
      <c r="K49" s="1217"/>
      <c r="L49" s="1217"/>
      <c r="M49" s="1217"/>
      <c r="N49" s="1217" t="s">
        <v>1163</v>
      </c>
      <c r="O49" s="1217"/>
      <c r="P49" s="1217"/>
      <c r="Q49" s="1217"/>
      <c r="R49" s="1217"/>
      <c r="S49" s="1217"/>
      <c r="T49" s="1217"/>
      <c r="U49" s="12"/>
      <c r="V49" s="2"/>
      <c r="W49" s="2"/>
      <c r="X49" s="2"/>
      <c r="Y49" s="2"/>
      <c r="Z49" s="2"/>
      <c r="AA49" s="242"/>
    </row>
    <row r="50" spans="2:27" s="1" customFormat="1" ht="19.5" customHeight="1">
      <c r="B50" s="241"/>
      <c r="C50" s="1227" t="s">
        <v>1164</v>
      </c>
      <c r="D50" s="1276"/>
      <c r="E50" s="1276"/>
      <c r="F50" s="1226"/>
      <c r="G50" s="1217"/>
      <c r="H50" s="1217"/>
      <c r="I50" s="1217"/>
      <c r="J50" s="1217"/>
      <c r="K50" s="1217"/>
      <c r="L50" s="1217"/>
      <c r="M50" s="1217"/>
      <c r="N50" s="1217"/>
      <c r="O50" s="1217"/>
      <c r="P50" s="1217"/>
      <c r="Q50" s="1217"/>
      <c r="R50" s="1217"/>
      <c r="S50" s="1217"/>
      <c r="T50" s="1217"/>
      <c r="U50" s="12"/>
      <c r="V50" s="2"/>
      <c r="W50" s="2"/>
      <c r="X50" s="2"/>
      <c r="Y50" s="2"/>
      <c r="Z50" s="2"/>
      <c r="AA50" s="242"/>
    </row>
    <row r="51" spans="2:27" s="1" customFormat="1" ht="19.5" customHeight="1">
      <c r="B51" s="241"/>
      <c r="C51" s="1274" t="s">
        <v>1165</v>
      </c>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242"/>
    </row>
    <row r="52" spans="2:27" s="1" customFormat="1" ht="16.5" customHeight="1">
      <c r="B52" s="241"/>
      <c r="C52" s="12"/>
      <c r="D52" s="1275" t="s">
        <v>1166</v>
      </c>
      <c r="E52" s="1275"/>
      <c r="F52" s="1275"/>
      <c r="G52" s="1275"/>
      <c r="H52" s="1275"/>
      <c r="I52" s="1275"/>
      <c r="J52" s="1275"/>
      <c r="K52" s="1275"/>
      <c r="L52" s="1275"/>
      <c r="M52" s="1275"/>
      <c r="N52" s="1275"/>
      <c r="O52" s="1275"/>
      <c r="P52" s="1275"/>
      <c r="Q52" s="1275"/>
      <c r="R52" s="1275"/>
      <c r="S52" s="1275"/>
      <c r="T52" s="1275"/>
      <c r="U52" s="597"/>
      <c r="V52" s="12"/>
      <c r="W52" s="12"/>
      <c r="X52" s="12"/>
      <c r="Y52" s="12"/>
      <c r="Z52" s="12"/>
      <c r="AA52" s="242"/>
    </row>
    <row r="53" spans="2:27" ht="6" customHeight="1">
      <c r="B53" s="423"/>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1" customFormat="1" ht="7.5" customHeight="1"/>
    <row r="55" spans="2:27" s="2" customFormat="1" ht="20.25" customHeight="1">
      <c r="B55" s="244" t="s">
        <v>1167</v>
      </c>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row>
    <row r="56" spans="2:27" s="2" customFormat="1" ht="14.25" customHeight="1">
      <c r="B56" s="296" t="s">
        <v>1168</v>
      </c>
      <c r="D56" s="244"/>
    </row>
    <row r="57" spans="2:27" s="2" customFormat="1" ht="14.25" customHeight="1">
      <c r="B57" s="296" t="s">
        <v>1169</v>
      </c>
      <c r="D57" s="244"/>
    </row>
    <row r="58" spans="2:27" s="2" customFormat="1" ht="14.25" customHeight="1">
      <c r="B58" s="296" t="s">
        <v>1170</v>
      </c>
      <c r="D58" s="244"/>
    </row>
    <row r="59" spans="2:27" s="2" customFormat="1" ht="14.25" customHeight="1">
      <c r="B59" s="296" t="s">
        <v>1171</v>
      </c>
      <c r="D59" s="244"/>
    </row>
    <row r="60" spans="2:27" s="2" customFormat="1" ht="14.25" customHeight="1">
      <c r="B60" s="296" t="s">
        <v>1172</v>
      </c>
      <c r="D60" s="244"/>
    </row>
    <row r="61" spans="2:27" ht="8.25" customHeight="1">
      <c r="B61" s="521"/>
      <c r="D61" s="298"/>
    </row>
    <row r="62" spans="2:27">
      <c r="B62" s="521"/>
      <c r="D62" s="298"/>
    </row>
    <row r="63" spans="2:27">
      <c r="B63" s="521"/>
      <c r="D63" s="298"/>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rintOptions horizontalCentered="1"/>
  <pageMargins left="0.70866141732283472" right="0.39370078740157483" top="0.51181102362204722" bottom="0.35433070866141736" header="0.31496062992125984" footer="0.31496062992125984"/>
  <pageSetup paperSize="9" scale="9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20</xdr:col>
                    <xdr:colOff>30480</xdr:colOff>
                    <xdr:row>32</xdr:row>
                    <xdr:rowOff>0</xdr:rowOff>
                  </from>
                  <to>
                    <xdr:col>22</xdr:col>
                    <xdr:colOff>114300</xdr:colOff>
                    <xdr:row>32</xdr:row>
                    <xdr:rowOff>251460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20</xdr:col>
                    <xdr:colOff>30480</xdr:colOff>
                    <xdr:row>22</xdr:row>
                    <xdr:rowOff>0</xdr:rowOff>
                  </from>
                  <to>
                    <xdr:col>22</xdr:col>
                    <xdr:colOff>114300</xdr:colOff>
                    <xdr:row>22</xdr:row>
                    <xdr:rowOff>251460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20</xdr:col>
                    <xdr:colOff>30480</xdr:colOff>
                    <xdr:row>34</xdr:row>
                    <xdr:rowOff>0</xdr:rowOff>
                  </from>
                  <to>
                    <xdr:col>22</xdr:col>
                    <xdr:colOff>114300</xdr:colOff>
                    <xdr:row>34</xdr:row>
                    <xdr:rowOff>251460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2C881-A088-49B5-A17C-EFCCAC9DD9B8}">
  <sheetPr>
    <tabColor rgb="FFFFFF00"/>
    <pageSetUpPr fitToPage="1"/>
  </sheetPr>
  <dimension ref="B1:Z119"/>
  <sheetViews>
    <sheetView view="pageBreakPreview" zoomScaleNormal="70" zoomScaleSheetLayoutView="100" workbookViewId="0"/>
  </sheetViews>
  <sheetFormatPr defaultColWidth="3.44140625" defaultRowHeight="13.2"/>
  <cols>
    <col min="1" max="1" width="3.44140625" style="3"/>
    <col min="2" max="2" width="3" style="41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868</v>
      </c>
    </row>
    <row r="3" spans="2:26" s="1" customFormat="1"/>
    <row r="4" spans="2:26" s="1" customFormat="1">
      <c r="B4" s="1069" t="s">
        <v>110</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row>
    <row r="5" spans="2:26" s="1" customFormat="1"/>
    <row r="6" spans="2:26" s="1" customFormat="1" ht="31.5" customHeight="1">
      <c r="B6" s="1217" t="s">
        <v>145</v>
      </c>
      <c r="C6" s="1217"/>
      <c r="D6" s="1217"/>
      <c r="E6" s="1217"/>
      <c r="F6" s="1217"/>
      <c r="G6" s="1218"/>
      <c r="H6" s="1219"/>
      <c r="I6" s="1219"/>
      <c r="J6" s="1219"/>
      <c r="K6" s="1219"/>
      <c r="L6" s="1219"/>
      <c r="M6" s="1219"/>
      <c r="N6" s="1219"/>
      <c r="O6" s="1219"/>
      <c r="P6" s="1219"/>
      <c r="Q6" s="1219"/>
      <c r="R6" s="1219"/>
      <c r="S6" s="1219"/>
      <c r="T6" s="1219"/>
      <c r="U6" s="1219"/>
      <c r="V6" s="1219"/>
      <c r="W6" s="1219"/>
      <c r="X6" s="1219"/>
      <c r="Y6" s="1219"/>
      <c r="Z6" s="1220"/>
    </row>
    <row r="7" spans="2:26" s="1" customFormat="1" ht="31.5" customHeight="1">
      <c r="B7" s="957" t="s">
        <v>63</v>
      </c>
      <c r="C7" s="958"/>
      <c r="D7" s="958"/>
      <c r="E7" s="958"/>
      <c r="F7" s="959"/>
      <c r="G7" s="445" t="s">
        <v>194</v>
      </c>
      <c r="H7" s="399" t="s">
        <v>840</v>
      </c>
      <c r="I7" s="399"/>
      <c r="J7" s="399"/>
      <c r="K7" s="399"/>
      <c r="L7" s="438" t="s">
        <v>194</v>
      </c>
      <c r="M7" s="399" t="s">
        <v>841</v>
      </c>
      <c r="N7" s="399"/>
      <c r="O7" s="399"/>
      <c r="P7" s="399"/>
      <c r="Q7" s="438" t="s">
        <v>194</v>
      </c>
      <c r="R7" s="399" t="s">
        <v>842</v>
      </c>
      <c r="S7" s="399"/>
      <c r="T7" s="399"/>
      <c r="U7" s="399"/>
      <c r="V7" s="399"/>
      <c r="W7" s="399"/>
      <c r="X7" s="399"/>
      <c r="Y7" s="399"/>
      <c r="Z7" s="400"/>
    </row>
    <row r="8" spans="2:26" ht="31.5" customHeight="1">
      <c r="B8" s="957" t="s">
        <v>94</v>
      </c>
      <c r="C8" s="958"/>
      <c r="D8" s="958"/>
      <c r="E8" s="958"/>
      <c r="F8" s="959"/>
      <c r="G8" s="445" t="s">
        <v>194</v>
      </c>
      <c r="H8" s="10" t="s">
        <v>843</v>
      </c>
      <c r="I8" s="10"/>
      <c r="J8" s="10"/>
      <c r="K8" s="10"/>
      <c r="L8" s="10"/>
      <c r="M8" s="10"/>
      <c r="N8" s="10"/>
      <c r="O8" s="10"/>
      <c r="P8" s="433" t="s">
        <v>194</v>
      </c>
      <c r="Q8" s="10" t="s">
        <v>844</v>
      </c>
      <c r="R8" s="10"/>
      <c r="S8" s="452"/>
      <c r="T8" s="452"/>
      <c r="U8" s="452"/>
      <c r="V8" s="452"/>
      <c r="W8" s="452"/>
      <c r="X8" s="452"/>
      <c r="Y8" s="452"/>
      <c r="Z8" s="453"/>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241" t="s">
        <v>111</v>
      </c>
      <c r="Z11" s="242"/>
    </row>
    <row r="12" spans="2:26" s="1" customFormat="1">
      <c r="B12" s="241"/>
      <c r="Z12" s="242"/>
    </row>
    <row r="13" spans="2:26" s="1" customFormat="1">
      <c r="B13" s="241"/>
      <c r="C13" s="1" t="s">
        <v>95</v>
      </c>
      <c r="Z13" s="242"/>
    </row>
    <row r="14" spans="2:26" s="1" customFormat="1" ht="6.75" customHeight="1">
      <c r="B14" s="241"/>
      <c r="Z14" s="242"/>
    </row>
    <row r="15" spans="2:26" s="1" customFormat="1" ht="26.25" customHeight="1">
      <c r="B15" s="241"/>
      <c r="C15" s="9" t="s">
        <v>147</v>
      </c>
      <c r="D15" s="10"/>
      <c r="E15" s="10"/>
      <c r="F15" s="10"/>
      <c r="G15" s="11"/>
      <c r="H15" s="9" t="s">
        <v>143</v>
      </c>
      <c r="I15" s="10"/>
      <c r="J15" s="10"/>
      <c r="K15" s="958"/>
      <c r="L15" s="958"/>
      <c r="M15" s="958"/>
      <c r="N15" s="383" t="s">
        <v>64</v>
      </c>
      <c r="O15" s="241"/>
      <c r="U15" s="12"/>
      <c r="Z15" s="242"/>
    </row>
    <row r="16" spans="2:26" s="1" customFormat="1">
      <c r="B16" s="241"/>
      <c r="L16" s="12"/>
      <c r="Q16" s="12"/>
      <c r="V16" s="12"/>
      <c r="Z16" s="242"/>
    </row>
    <row r="17" spans="2:26" s="1" customFormat="1">
      <c r="B17" s="241"/>
      <c r="C17" s="1" t="s">
        <v>74</v>
      </c>
      <c r="Z17" s="242"/>
    </row>
    <row r="18" spans="2:26" s="1" customFormat="1" ht="4.5" customHeight="1">
      <c r="B18" s="241"/>
      <c r="Z18" s="242"/>
    </row>
    <row r="19" spans="2:26" s="1" customFormat="1" ht="24" customHeight="1">
      <c r="B19" s="241"/>
      <c r="C19" s="957" t="s">
        <v>73</v>
      </c>
      <c r="D19" s="958"/>
      <c r="E19" s="958"/>
      <c r="F19" s="958"/>
      <c r="G19" s="958"/>
      <c r="H19" s="958"/>
      <c r="I19" s="958"/>
      <c r="J19" s="958"/>
      <c r="K19" s="958"/>
      <c r="L19" s="958"/>
      <c r="M19" s="958"/>
      <c r="N19" s="958"/>
      <c r="O19" s="959"/>
      <c r="P19" s="957" t="s">
        <v>55</v>
      </c>
      <c r="Q19" s="958"/>
      <c r="R19" s="958"/>
      <c r="S19" s="958"/>
      <c r="T19" s="958"/>
      <c r="U19" s="958"/>
      <c r="V19" s="958"/>
      <c r="W19" s="958"/>
      <c r="X19" s="958"/>
      <c r="Y19" s="959"/>
      <c r="Z19" s="398"/>
    </row>
    <row r="20" spans="2:26" s="1" customFormat="1" ht="21" customHeight="1">
      <c r="B20" s="241"/>
      <c r="C20" s="1218"/>
      <c r="D20" s="1219"/>
      <c r="E20" s="1219"/>
      <c r="F20" s="1219"/>
      <c r="G20" s="1219"/>
      <c r="H20" s="1219"/>
      <c r="I20" s="1219"/>
      <c r="J20" s="1219"/>
      <c r="K20" s="1219"/>
      <c r="L20" s="1219"/>
      <c r="M20" s="1219"/>
      <c r="N20" s="1219"/>
      <c r="O20" s="1220"/>
      <c r="P20" s="1218"/>
      <c r="Q20" s="1219"/>
      <c r="R20" s="1219"/>
      <c r="S20" s="1219"/>
      <c r="T20" s="1219"/>
      <c r="U20" s="1219"/>
      <c r="V20" s="1219"/>
      <c r="W20" s="1219"/>
      <c r="X20" s="1219"/>
      <c r="Y20" s="1220"/>
      <c r="Z20" s="242"/>
    </row>
    <row r="21" spans="2:26" s="1" customFormat="1" ht="21" customHeight="1">
      <c r="B21" s="241"/>
      <c r="C21" s="1218"/>
      <c r="D21" s="1219"/>
      <c r="E21" s="1219"/>
      <c r="F21" s="1219"/>
      <c r="G21" s="1219"/>
      <c r="H21" s="1219"/>
      <c r="I21" s="1219"/>
      <c r="J21" s="1219"/>
      <c r="K21" s="1219"/>
      <c r="L21" s="1219"/>
      <c r="M21" s="1219"/>
      <c r="N21" s="1219"/>
      <c r="O21" s="1220"/>
      <c r="P21" s="1218"/>
      <c r="Q21" s="1219"/>
      <c r="R21" s="1219"/>
      <c r="S21" s="1219"/>
      <c r="T21" s="1219"/>
      <c r="U21" s="1219"/>
      <c r="V21" s="1219"/>
      <c r="W21" s="1219"/>
      <c r="X21" s="1219"/>
      <c r="Y21" s="1220"/>
      <c r="Z21" s="242"/>
    </row>
    <row r="22" spans="2:26" s="1" customFormat="1" ht="21" customHeight="1">
      <c r="B22" s="241"/>
      <c r="C22" s="1218"/>
      <c r="D22" s="1219"/>
      <c r="E22" s="1219"/>
      <c r="F22" s="1219"/>
      <c r="G22" s="1219"/>
      <c r="H22" s="1219"/>
      <c r="I22" s="1219"/>
      <c r="J22" s="1219"/>
      <c r="K22" s="1219"/>
      <c r="L22" s="1219"/>
      <c r="M22" s="1219"/>
      <c r="N22" s="1219"/>
      <c r="O22" s="1220"/>
      <c r="P22" s="1218"/>
      <c r="Q22" s="1219"/>
      <c r="R22" s="1219"/>
      <c r="S22" s="1219"/>
      <c r="T22" s="1219"/>
      <c r="U22" s="1219"/>
      <c r="V22" s="1219"/>
      <c r="W22" s="1219"/>
      <c r="X22" s="1219"/>
      <c r="Y22" s="1220"/>
      <c r="Z22" s="242"/>
    </row>
    <row r="23" spans="2:26" s="1" customFormat="1" ht="21" customHeight="1">
      <c r="B23" s="241"/>
      <c r="C23" s="1218"/>
      <c r="D23" s="1219"/>
      <c r="E23" s="1219"/>
      <c r="F23" s="1219"/>
      <c r="G23" s="1219"/>
      <c r="H23" s="1219"/>
      <c r="I23" s="1219"/>
      <c r="J23" s="1219"/>
      <c r="K23" s="1219"/>
      <c r="L23" s="1219"/>
      <c r="M23" s="1219"/>
      <c r="N23" s="1219"/>
      <c r="O23" s="1220"/>
      <c r="P23" s="1218"/>
      <c r="Q23" s="1219"/>
      <c r="R23" s="1219"/>
      <c r="S23" s="1219"/>
      <c r="T23" s="1219"/>
      <c r="U23" s="1219"/>
      <c r="V23" s="1219"/>
      <c r="W23" s="1219"/>
      <c r="X23" s="1219"/>
      <c r="Y23" s="1220"/>
      <c r="Z23" s="242"/>
    </row>
    <row r="24" spans="2:26" s="1" customFormat="1" ht="21" customHeight="1">
      <c r="B24" s="241"/>
      <c r="C24" s="1218"/>
      <c r="D24" s="1219"/>
      <c r="E24" s="1219"/>
      <c r="F24" s="1219"/>
      <c r="G24" s="1219"/>
      <c r="H24" s="1219"/>
      <c r="I24" s="1219"/>
      <c r="J24" s="1219"/>
      <c r="K24" s="1219"/>
      <c r="L24" s="1219"/>
      <c r="M24" s="1219"/>
      <c r="N24" s="1219"/>
      <c r="O24" s="1220"/>
      <c r="P24" s="1218"/>
      <c r="Q24" s="1219"/>
      <c r="R24" s="1219"/>
      <c r="S24" s="1219"/>
      <c r="T24" s="1219"/>
      <c r="U24" s="1219"/>
      <c r="V24" s="1219"/>
      <c r="W24" s="1219"/>
      <c r="X24" s="1219"/>
      <c r="Y24" s="1220"/>
      <c r="Z24" s="242"/>
    </row>
    <row r="25" spans="2:26" s="1" customFormat="1" ht="21" customHeight="1">
      <c r="B25" s="241"/>
      <c r="C25" s="396"/>
      <c r="D25" s="396"/>
      <c r="E25" s="396"/>
      <c r="F25" s="396"/>
      <c r="G25" s="396"/>
      <c r="H25" s="396"/>
      <c r="I25" s="396"/>
      <c r="J25" s="396"/>
      <c r="K25" s="396"/>
      <c r="L25" s="396"/>
      <c r="M25" s="396"/>
      <c r="N25" s="396"/>
      <c r="O25" s="396"/>
      <c r="P25" s="7"/>
      <c r="Q25" s="7"/>
      <c r="R25" s="7"/>
      <c r="S25" s="7"/>
      <c r="T25" s="7"/>
      <c r="U25" s="7"/>
      <c r="V25" s="7"/>
      <c r="W25" s="7"/>
      <c r="X25" s="7"/>
      <c r="Y25" s="7"/>
      <c r="Z25" s="242"/>
    </row>
    <row r="26" spans="2:26" s="1" customFormat="1" ht="21" customHeight="1">
      <c r="B26" s="241"/>
      <c r="C26" s="422"/>
      <c r="D26" s="422"/>
      <c r="E26" s="422"/>
      <c r="F26" s="422"/>
      <c r="G26" s="422"/>
      <c r="H26" s="422"/>
      <c r="I26" s="422"/>
      <c r="J26" s="422"/>
      <c r="K26" s="422"/>
      <c r="L26" s="422"/>
      <c r="M26" s="422"/>
      <c r="N26" s="422"/>
      <c r="O26" s="422"/>
      <c r="P26" s="8"/>
      <c r="Q26" s="8"/>
      <c r="R26" s="8"/>
      <c r="S26" s="8"/>
      <c r="T26" s="8"/>
      <c r="U26" s="9"/>
      <c r="V26" s="466" t="s">
        <v>662</v>
      </c>
      <c r="W26" s="466" t="s">
        <v>663</v>
      </c>
      <c r="X26" s="466" t="s">
        <v>664</v>
      </c>
      <c r="Y26" s="11"/>
      <c r="Z26" s="242"/>
    </row>
    <row r="27" spans="2:26" s="1" customFormat="1" ht="38.25" customHeight="1">
      <c r="B27" s="241"/>
      <c r="C27" s="9" t="s">
        <v>153</v>
      </c>
      <c r="D27" s="10"/>
      <c r="E27" s="10"/>
      <c r="F27" s="10"/>
      <c r="G27" s="10"/>
      <c r="H27" s="10"/>
      <c r="I27" s="10"/>
      <c r="J27" s="10"/>
      <c r="K27" s="10"/>
      <c r="L27" s="10"/>
      <c r="M27" s="10"/>
      <c r="N27" s="10"/>
      <c r="O27" s="10"/>
      <c r="P27" s="10"/>
      <c r="Q27" s="10"/>
      <c r="R27" s="10"/>
      <c r="S27" s="10"/>
      <c r="T27" s="400"/>
      <c r="U27" s="442"/>
      <c r="V27" s="382" t="s">
        <v>194</v>
      </c>
      <c r="W27" s="382" t="s">
        <v>663</v>
      </c>
      <c r="X27" s="382" t="s">
        <v>194</v>
      </c>
      <c r="Y27" s="400"/>
      <c r="Z27" s="242"/>
    </row>
    <row r="28" spans="2:26" s="1" customFormat="1" ht="38.25" customHeight="1">
      <c r="B28" s="241"/>
      <c r="C28" s="1084" t="s">
        <v>121</v>
      </c>
      <c r="D28" s="1085"/>
      <c r="E28" s="1085"/>
      <c r="F28" s="1085"/>
      <c r="G28" s="1085"/>
      <c r="H28" s="1085"/>
      <c r="I28" s="1085"/>
      <c r="J28" s="1085"/>
      <c r="K28" s="1085"/>
      <c r="L28" s="1085"/>
      <c r="M28" s="1085"/>
      <c r="N28" s="1085"/>
      <c r="O28" s="1085"/>
      <c r="P28" s="1085"/>
      <c r="Q28" s="1085"/>
      <c r="R28" s="1085"/>
      <c r="S28" s="1085"/>
      <c r="T28" s="23"/>
      <c r="U28" s="442"/>
      <c r="V28" s="382" t="s">
        <v>194</v>
      </c>
      <c r="W28" s="382" t="s">
        <v>663</v>
      </c>
      <c r="X28" s="382" t="s">
        <v>194</v>
      </c>
      <c r="Y28" s="400"/>
      <c r="Z28" s="242"/>
    </row>
    <row r="29" spans="2:26" s="1" customFormat="1" ht="70.5" customHeight="1">
      <c r="B29" s="241"/>
      <c r="C29" s="1084" t="s">
        <v>586</v>
      </c>
      <c r="D29" s="1085"/>
      <c r="E29" s="1085"/>
      <c r="F29" s="1085"/>
      <c r="G29" s="1085"/>
      <c r="H29" s="1085"/>
      <c r="I29" s="1085"/>
      <c r="J29" s="1085"/>
      <c r="K29" s="1085"/>
      <c r="L29" s="1085"/>
      <c r="M29" s="1085"/>
      <c r="N29" s="1085"/>
      <c r="O29" s="1085"/>
      <c r="P29" s="1085"/>
      <c r="Q29" s="1085"/>
      <c r="R29" s="1085"/>
      <c r="S29" s="1085"/>
      <c r="T29" s="23"/>
      <c r="U29" s="442"/>
      <c r="V29" s="382" t="s">
        <v>194</v>
      </c>
      <c r="W29" s="382" t="s">
        <v>663</v>
      </c>
      <c r="X29" s="382" t="s">
        <v>194</v>
      </c>
      <c r="Y29" s="400"/>
      <c r="Z29" s="242"/>
    </row>
    <row r="30" spans="2:26" s="1" customFormat="1" ht="38.25" customHeight="1">
      <c r="B30" s="241"/>
      <c r="C30" s="9" t="s">
        <v>137</v>
      </c>
      <c r="D30" s="10"/>
      <c r="E30" s="10"/>
      <c r="F30" s="10"/>
      <c r="G30" s="10"/>
      <c r="H30" s="10"/>
      <c r="I30" s="10"/>
      <c r="J30" s="10"/>
      <c r="K30" s="10"/>
      <c r="L30" s="10"/>
      <c r="M30" s="10"/>
      <c r="N30" s="10"/>
      <c r="O30" s="10"/>
      <c r="P30" s="10"/>
      <c r="Q30" s="10"/>
      <c r="R30" s="10"/>
      <c r="S30" s="10"/>
      <c r="T30" s="400"/>
      <c r="U30" s="2"/>
      <c r="V30" s="12" t="s">
        <v>194</v>
      </c>
      <c r="W30" s="12" t="s">
        <v>663</v>
      </c>
      <c r="X30" s="12" t="s">
        <v>194</v>
      </c>
      <c r="Y30" s="420"/>
      <c r="Z30" s="242"/>
    </row>
    <row r="31" spans="2:26" s="1" customFormat="1" ht="38.25" customHeight="1">
      <c r="B31" s="241"/>
      <c r="C31" s="1084" t="s">
        <v>138</v>
      </c>
      <c r="D31" s="1085"/>
      <c r="E31" s="1085"/>
      <c r="F31" s="1085"/>
      <c r="G31" s="1085"/>
      <c r="H31" s="1085"/>
      <c r="I31" s="1085"/>
      <c r="J31" s="1085"/>
      <c r="K31" s="1085"/>
      <c r="L31" s="1085"/>
      <c r="M31" s="1085"/>
      <c r="N31" s="1085"/>
      <c r="O31" s="1085"/>
      <c r="P31" s="1085"/>
      <c r="Q31" s="1085"/>
      <c r="R31" s="1085"/>
      <c r="S31" s="1085"/>
      <c r="T31" s="400"/>
      <c r="U31" s="442"/>
      <c r="V31" s="382" t="s">
        <v>194</v>
      </c>
      <c r="W31" s="382" t="s">
        <v>663</v>
      </c>
      <c r="X31" s="382" t="s">
        <v>194</v>
      </c>
      <c r="Y31" s="400"/>
      <c r="Z31" s="242"/>
    </row>
    <row r="32" spans="2:26" s="1" customFormat="1" ht="38.25" customHeight="1">
      <c r="B32" s="241"/>
      <c r="C32" s="1084" t="s">
        <v>154</v>
      </c>
      <c r="D32" s="1085"/>
      <c r="E32" s="1085"/>
      <c r="F32" s="1085"/>
      <c r="G32" s="1085"/>
      <c r="H32" s="1085"/>
      <c r="I32" s="1085"/>
      <c r="J32" s="1085"/>
      <c r="K32" s="1085"/>
      <c r="L32" s="1085"/>
      <c r="M32" s="1085"/>
      <c r="N32" s="1085"/>
      <c r="O32" s="1085"/>
      <c r="P32" s="1085"/>
      <c r="Q32" s="1085"/>
      <c r="R32" s="1085"/>
      <c r="S32" s="1085"/>
      <c r="T32" s="400"/>
      <c r="U32" s="2"/>
      <c r="V32" s="12" t="s">
        <v>194</v>
      </c>
      <c r="W32" s="12" t="s">
        <v>663</v>
      </c>
      <c r="X32" s="12" t="s">
        <v>194</v>
      </c>
      <c r="Y32" s="420"/>
      <c r="Z32" s="242"/>
    </row>
    <row r="33" spans="2:26" s="1" customFormat="1" ht="38.25" customHeight="1">
      <c r="B33" s="241"/>
      <c r="C33" s="1084" t="s">
        <v>869</v>
      </c>
      <c r="D33" s="1085"/>
      <c r="E33" s="1085"/>
      <c r="F33" s="1085"/>
      <c r="G33" s="1085"/>
      <c r="H33" s="1085"/>
      <c r="I33" s="1085"/>
      <c r="J33" s="1085"/>
      <c r="K33" s="1085"/>
      <c r="L33" s="1085"/>
      <c r="M33" s="1085"/>
      <c r="N33" s="1085"/>
      <c r="O33" s="1085"/>
      <c r="P33" s="1085"/>
      <c r="Q33" s="1085"/>
      <c r="R33" s="1085"/>
      <c r="S33" s="1085"/>
      <c r="T33" s="400"/>
      <c r="U33" s="442"/>
      <c r="V33" s="382" t="s">
        <v>194</v>
      </c>
      <c r="W33" s="382" t="s">
        <v>663</v>
      </c>
      <c r="X33" s="382" t="s">
        <v>194</v>
      </c>
      <c r="Y33" s="400"/>
      <c r="Z33" s="242"/>
    </row>
    <row r="34" spans="2:26" s="1" customFormat="1" ht="9" customHeight="1">
      <c r="B34" s="277"/>
      <c r="C34" s="8"/>
      <c r="D34" s="8"/>
      <c r="E34" s="8"/>
      <c r="F34" s="8"/>
      <c r="G34" s="8"/>
      <c r="H34" s="8"/>
      <c r="I34" s="8"/>
      <c r="J34" s="8"/>
      <c r="K34" s="8"/>
      <c r="L34" s="8"/>
      <c r="M34" s="8"/>
      <c r="N34" s="8"/>
      <c r="O34" s="8"/>
      <c r="P34" s="8"/>
      <c r="Q34" s="8"/>
      <c r="R34" s="8"/>
      <c r="S34" s="8"/>
      <c r="T34" s="8"/>
      <c r="U34" s="8"/>
      <c r="V34" s="8"/>
      <c r="W34" s="8"/>
      <c r="X34" s="8"/>
      <c r="Y34" s="8"/>
      <c r="Z34" s="279"/>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xr:uid="{5E1A11F5-C5D2-49DB-82BA-2EDFAA75A35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128E-4C07-4F48-AEA8-46647FED5A5D}">
  <sheetPr>
    <tabColor rgb="FFFFFF00"/>
    <pageSetUpPr fitToPage="1"/>
  </sheetPr>
  <dimension ref="A1:AK123"/>
  <sheetViews>
    <sheetView view="pageBreakPreview" zoomScaleNormal="100" zoomScaleSheetLayoutView="100" workbookViewId="0">
      <selection activeCell="B5" sqref="B5:AH5"/>
    </sheetView>
  </sheetViews>
  <sheetFormatPr defaultColWidth="3.44140625" defaultRowHeight="13.2"/>
  <cols>
    <col min="1" max="1" width="1.21875" style="3" customWidth="1"/>
    <col min="2" max="2" width="3.109375" style="419"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915</v>
      </c>
    </row>
    <row r="3" spans="2:35" s="1" customFormat="1">
      <c r="Y3" s="45" t="s">
        <v>313</v>
      </c>
      <c r="Z3" s="1069"/>
      <c r="AA3" s="1069"/>
      <c r="AB3" s="45" t="s">
        <v>34</v>
      </c>
      <c r="AC3" s="1069"/>
      <c r="AD3" s="1069"/>
      <c r="AE3" s="45" t="s">
        <v>261</v>
      </c>
      <c r="AF3" s="1069"/>
      <c r="AG3" s="1069"/>
      <c r="AH3" s="45" t="s">
        <v>376</v>
      </c>
    </row>
    <row r="4" spans="2:35" s="1" customFormat="1">
      <c r="AH4" s="45"/>
    </row>
    <row r="5" spans="2:35" s="1" customFormat="1">
      <c r="B5" s="1069" t="s">
        <v>916</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row>
    <row r="6" spans="2:35" s="1" customFormat="1"/>
    <row r="7" spans="2:35" s="1" customFormat="1" ht="21" customHeight="1">
      <c r="B7" s="1256" t="s">
        <v>149</v>
      </c>
      <c r="C7" s="1256"/>
      <c r="D7" s="1256"/>
      <c r="E7" s="1256"/>
      <c r="F7" s="1218"/>
      <c r="G7" s="475"/>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7"/>
    </row>
    <row r="8" spans="2:35" ht="21" customHeight="1">
      <c r="B8" s="1218" t="s">
        <v>113</v>
      </c>
      <c r="C8" s="1219"/>
      <c r="D8" s="1219"/>
      <c r="E8" s="1219"/>
      <c r="F8" s="1220"/>
      <c r="G8" s="445" t="s">
        <v>194</v>
      </c>
      <c r="H8" s="399" t="s">
        <v>840</v>
      </c>
      <c r="I8" s="399"/>
      <c r="J8" s="399"/>
      <c r="K8" s="399"/>
      <c r="L8" s="433" t="s">
        <v>194</v>
      </c>
      <c r="M8" s="399" t="s">
        <v>841</v>
      </c>
      <c r="N8" s="399"/>
      <c r="O8" s="399"/>
      <c r="P8" s="399"/>
      <c r="Q8" s="433" t="s">
        <v>194</v>
      </c>
      <c r="R8" s="399" t="s">
        <v>842</v>
      </c>
      <c r="S8"/>
      <c r="T8" s="478"/>
      <c r="U8"/>
      <c r="V8" s="479"/>
      <c r="W8" s="479"/>
      <c r="X8" s="479"/>
      <c r="Y8" s="479"/>
      <c r="Z8" s="479"/>
      <c r="AA8" s="479"/>
      <c r="AB8" s="479"/>
      <c r="AC8" s="479"/>
      <c r="AD8" s="479"/>
      <c r="AE8" s="479"/>
      <c r="AF8" s="479"/>
      <c r="AG8" s="479"/>
      <c r="AH8" s="480"/>
    </row>
    <row r="9" spans="2:35" ht="21" customHeight="1">
      <c r="B9" s="1247" t="s">
        <v>590</v>
      </c>
      <c r="C9" s="1248"/>
      <c r="D9" s="1248"/>
      <c r="E9" s="1248"/>
      <c r="F9" s="1249"/>
      <c r="G9" s="458" t="s">
        <v>194</v>
      </c>
      <c r="H9" s="7" t="s">
        <v>917</v>
      </c>
      <c r="I9" s="22"/>
      <c r="J9" s="22"/>
      <c r="K9" s="22"/>
      <c r="L9" s="22"/>
      <c r="M9" s="22"/>
      <c r="N9" s="22"/>
      <c r="O9" s="22"/>
      <c r="P9" s="22"/>
      <c r="Q9" s="22"/>
      <c r="R9" s="22"/>
      <c r="S9" s="22"/>
      <c r="T9"/>
      <c r="U9" s="459" t="s">
        <v>194</v>
      </c>
      <c r="V9" s="7" t="s">
        <v>918</v>
      </c>
      <c r="W9" s="7"/>
      <c r="X9" s="481"/>
      <c r="Y9" s="481"/>
      <c r="Z9" s="481"/>
      <c r="AA9" s="481"/>
      <c r="AB9" s="481"/>
      <c r="AC9" s="481"/>
      <c r="AD9" s="481"/>
      <c r="AE9" s="481"/>
      <c r="AF9" s="481"/>
      <c r="AG9" s="481"/>
      <c r="AH9" s="482"/>
    </row>
    <row r="10" spans="2:35" ht="21" customHeight="1">
      <c r="B10" s="1250"/>
      <c r="C10" s="1251"/>
      <c r="D10" s="1251"/>
      <c r="E10" s="1251"/>
      <c r="F10" s="1251"/>
      <c r="G10" s="437" t="s">
        <v>194</v>
      </c>
      <c r="H10" s="1" t="s">
        <v>919</v>
      </c>
      <c r="I10" s="2"/>
      <c r="J10" s="2"/>
      <c r="K10" s="2"/>
      <c r="L10" s="2"/>
      <c r="M10" s="2"/>
      <c r="N10" s="2"/>
      <c r="O10" s="2"/>
      <c r="P10" s="2"/>
      <c r="Q10" s="2"/>
      <c r="R10" s="2"/>
      <c r="S10" s="2"/>
      <c r="T10"/>
      <c r="U10" s="438" t="s">
        <v>194</v>
      </c>
      <c r="V10" s="1" t="s">
        <v>920</v>
      </c>
      <c r="W10" s="1"/>
      <c r="X10" s="483"/>
      <c r="Y10" s="483"/>
      <c r="Z10" s="483"/>
      <c r="AA10" s="483"/>
      <c r="AB10" s="483"/>
      <c r="AC10" s="483"/>
      <c r="AD10" s="483"/>
      <c r="AE10" s="483"/>
      <c r="AF10" s="483"/>
      <c r="AG10" s="483"/>
      <c r="AH10" s="484"/>
    </row>
    <row r="11" spans="2:35" ht="21" customHeight="1">
      <c r="B11" s="1250"/>
      <c r="C11" s="1251"/>
      <c r="D11" s="1251"/>
      <c r="E11" s="1251"/>
      <c r="F11" s="1251"/>
      <c r="G11" s="437" t="s">
        <v>194</v>
      </c>
      <c r="H11" s="1" t="s">
        <v>921</v>
      </c>
      <c r="I11" s="2"/>
      <c r="J11" s="2"/>
      <c r="K11" s="2"/>
      <c r="L11" s="2"/>
      <c r="M11" s="2"/>
      <c r="N11" s="2"/>
      <c r="O11" s="2"/>
      <c r="P11" s="2"/>
      <c r="Q11" s="2"/>
      <c r="R11" s="2"/>
      <c r="S11" s="2"/>
      <c r="T11"/>
      <c r="U11" s="438" t="s">
        <v>194</v>
      </c>
      <c r="V11" s="2" t="s">
        <v>922</v>
      </c>
      <c r="W11" s="2"/>
      <c r="X11" s="483"/>
      <c r="Y11" s="483"/>
      <c r="Z11" s="483"/>
      <c r="AA11" s="483"/>
      <c r="AB11" s="483"/>
      <c r="AC11" s="483"/>
      <c r="AD11" s="483"/>
      <c r="AE11" s="483"/>
      <c r="AF11" s="483"/>
      <c r="AG11" s="483"/>
      <c r="AH11" s="484"/>
      <c r="AI11" s="300"/>
    </row>
    <row r="12" spans="2:35" ht="21" customHeight="1">
      <c r="B12" s="1253"/>
      <c r="C12" s="1254"/>
      <c r="D12" s="1254"/>
      <c r="E12" s="1254"/>
      <c r="F12" s="1255"/>
      <c r="G12" s="450" t="s">
        <v>194</v>
      </c>
      <c r="H12" s="8" t="s">
        <v>923</v>
      </c>
      <c r="I12" s="297"/>
      <c r="J12" s="297"/>
      <c r="K12" s="297"/>
      <c r="L12" s="297"/>
      <c r="M12" s="297"/>
      <c r="N12" s="297"/>
      <c r="O12" s="297"/>
      <c r="P12" s="297"/>
      <c r="Q12" s="297"/>
      <c r="R12" s="297"/>
      <c r="S12" s="297"/>
      <c r="T12" s="451"/>
      <c r="U12" s="297"/>
      <c r="V12" s="297"/>
      <c r="W12" s="297"/>
      <c r="X12" s="485"/>
      <c r="Y12" s="485"/>
      <c r="Z12" s="485"/>
      <c r="AA12" s="485"/>
      <c r="AB12" s="485"/>
      <c r="AC12" s="485"/>
      <c r="AD12" s="485"/>
      <c r="AE12" s="485"/>
      <c r="AF12" s="485"/>
      <c r="AG12" s="485"/>
      <c r="AH12" s="486"/>
    </row>
    <row r="13" spans="2:35" ht="21" customHeight="1">
      <c r="B13" s="1247" t="s">
        <v>591</v>
      </c>
      <c r="C13" s="1248"/>
      <c r="D13" s="1248"/>
      <c r="E13" s="1248"/>
      <c r="F13" s="1249"/>
      <c r="G13" s="458" t="s">
        <v>194</v>
      </c>
      <c r="H13" s="7" t="s">
        <v>924</v>
      </c>
      <c r="I13" s="22"/>
      <c r="J13" s="22"/>
      <c r="K13" s="22"/>
      <c r="L13" s="22"/>
      <c r="M13" s="22"/>
      <c r="N13" s="22"/>
      <c r="O13" s="22"/>
      <c r="P13" s="22"/>
      <c r="Q13" s="22"/>
      <c r="R13" s="22"/>
      <c r="S13" s="2"/>
      <c r="T13" s="22"/>
      <c r="U13" s="459"/>
      <c r="V13" s="459"/>
      <c r="W13" s="459"/>
      <c r="X13" s="7"/>
      <c r="Y13" s="481"/>
      <c r="Z13" s="481"/>
      <c r="AA13" s="481"/>
      <c r="AB13" s="481"/>
      <c r="AC13" s="481"/>
      <c r="AD13" s="481"/>
      <c r="AE13" s="481"/>
      <c r="AF13" s="481"/>
      <c r="AG13" s="481"/>
      <c r="AH13" s="482"/>
    </row>
    <row r="14" spans="2:35" ht="21" customHeight="1">
      <c r="B14" s="1253"/>
      <c r="C14" s="1254"/>
      <c r="D14" s="1254"/>
      <c r="E14" s="1254"/>
      <c r="F14" s="1255"/>
      <c r="G14" s="450" t="s">
        <v>194</v>
      </c>
      <c r="H14" s="8" t="s">
        <v>925</v>
      </c>
      <c r="I14" s="297"/>
      <c r="J14" s="297"/>
      <c r="K14" s="297"/>
      <c r="L14" s="297"/>
      <c r="M14" s="297"/>
      <c r="N14" s="297"/>
      <c r="O14" s="297"/>
      <c r="P14" s="297"/>
      <c r="Q14" s="297"/>
      <c r="R14" s="297"/>
      <c r="S14" s="297"/>
      <c r="T14" s="297"/>
      <c r="U14" s="485"/>
      <c r="V14" s="485"/>
      <c r="W14" s="485"/>
      <c r="X14" s="485"/>
      <c r="Y14" s="485"/>
      <c r="Z14" s="485"/>
      <c r="AA14" s="485"/>
      <c r="AB14" s="485"/>
      <c r="AC14" s="485"/>
      <c r="AD14" s="485"/>
      <c r="AE14" s="485"/>
      <c r="AF14" s="485"/>
      <c r="AG14" s="485"/>
      <c r="AH14" s="486"/>
    </row>
    <row r="15" spans="2:35" ht="13.5" customHeight="1">
      <c r="B15" s="1"/>
      <c r="C15" s="1"/>
      <c r="D15" s="1"/>
      <c r="E15" s="1"/>
      <c r="F15" s="1"/>
      <c r="G15" s="438"/>
      <c r="H15" s="1"/>
      <c r="I15" s="2"/>
      <c r="J15" s="2"/>
      <c r="K15" s="2"/>
      <c r="L15" s="2"/>
      <c r="M15" s="2"/>
      <c r="N15" s="2"/>
      <c r="O15" s="2"/>
      <c r="P15" s="2"/>
      <c r="Q15" s="2"/>
      <c r="R15" s="2"/>
      <c r="S15" s="2"/>
      <c r="T15" s="2"/>
      <c r="U15" s="483"/>
      <c r="V15" s="483"/>
      <c r="W15" s="483"/>
      <c r="X15" s="483"/>
      <c r="Y15" s="483"/>
      <c r="Z15" s="483"/>
      <c r="AA15" s="483"/>
      <c r="AB15" s="483"/>
      <c r="AC15" s="483"/>
      <c r="AD15" s="483"/>
      <c r="AE15" s="483"/>
      <c r="AF15" s="483"/>
      <c r="AG15" s="483"/>
      <c r="AH15" s="483"/>
    </row>
    <row r="16" spans="2:35" ht="21" customHeight="1">
      <c r="B16" s="6" t="s">
        <v>926</v>
      </c>
      <c r="C16" s="7"/>
      <c r="D16" s="7"/>
      <c r="E16" s="7"/>
      <c r="F16" s="7"/>
      <c r="G16" s="459"/>
      <c r="H16" s="7"/>
      <c r="I16" s="22"/>
      <c r="J16" s="22"/>
      <c r="K16" s="22"/>
      <c r="L16" s="22"/>
      <c r="M16" s="22"/>
      <c r="N16" s="22"/>
      <c r="O16" s="22"/>
      <c r="P16" s="22"/>
      <c r="Q16" s="22"/>
      <c r="R16" s="22"/>
      <c r="S16" s="22"/>
      <c r="T16" s="22"/>
      <c r="U16" s="481"/>
      <c r="V16" s="481"/>
      <c r="W16" s="481"/>
      <c r="X16" s="481"/>
      <c r="Y16" s="481"/>
      <c r="Z16" s="481"/>
      <c r="AA16" s="481"/>
      <c r="AB16" s="481"/>
      <c r="AC16" s="481"/>
      <c r="AD16" s="481"/>
      <c r="AE16" s="481"/>
      <c r="AF16" s="481"/>
      <c r="AG16" s="481"/>
      <c r="AH16" s="482"/>
    </row>
    <row r="17" spans="2:37" ht="21" customHeight="1">
      <c r="B17" s="241"/>
      <c r="C17" s="1" t="s">
        <v>927</v>
      </c>
      <c r="D17" s="1"/>
      <c r="E17" s="1"/>
      <c r="F17" s="1"/>
      <c r="G17" s="438"/>
      <c r="H17" s="1"/>
      <c r="I17" s="2"/>
      <c r="J17" s="2"/>
      <c r="K17" s="2"/>
      <c r="L17" s="2"/>
      <c r="M17" s="2"/>
      <c r="N17" s="2"/>
      <c r="O17" s="2"/>
      <c r="P17" s="2"/>
      <c r="Q17" s="2"/>
      <c r="R17" s="2"/>
      <c r="S17" s="2"/>
      <c r="T17" s="2"/>
      <c r="U17" s="483"/>
      <c r="V17" s="483"/>
      <c r="W17" s="483"/>
      <c r="X17" s="483"/>
      <c r="Y17" s="483"/>
      <c r="Z17" s="483"/>
      <c r="AA17" s="483"/>
      <c r="AB17" s="483"/>
      <c r="AC17" s="483"/>
      <c r="AD17" s="483"/>
      <c r="AE17" s="483"/>
      <c r="AF17" s="483"/>
      <c r="AG17" s="483"/>
      <c r="AH17" s="484"/>
    </row>
    <row r="18" spans="2:37" ht="21" customHeight="1">
      <c r="B18" s="460"/>
      <c r="C18" s="1278" t="s">
        <v>928</v>
      </c>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87" t="s">
        <v>929</v>
      </c>
      <c r="AB18" s="1287"/>
      <c r="AC18" s="1287"/>
      <c r="AD18" s="1287"/>
      <c r="AE18" s="1287"/>
      <c r="AF18" s="1287"/>
      <c r="AG18" s="1287"/>
      <c r="AH18" s="484"/>
      <c r="AK18" s="488"/>
    </row>
    <row r="19" spans="2:37" ht="21" customHeight="1">
      <c r="B19" s="460"/>
      <c r="C19" s="1288"/>
      <c r="D19" s="1288"/>
      <c r="E19" s="1288"/>
      <c r="F19" s="1288"/>
      <c r="G19" s="1288"/>
      <c r="H19" s="1288"/>
      <c r="I19" s="1288"/>
      <c r="J19" s="1288"/>
      <c r="K19" s="1288"/>
      <c r="L19" s="1288"/>
      <c r="M19" s="1288"/>
      <c r="N19" s="1288"/>
      <c r="O19" s="1288"/>
      <c r="P19" s="1288"/>
      <c r="Q19" s="1288"/>
      <c r="R19" s="1288"/>
      <c r="S19" s="1288"/>
      <c r="T19" s="1288"/>
      <c r="U19" s="1288"/>
      <c r="V19" s="1288"/>
      <c r="W19" s="1288"/>
      <c r="X19" s="1288"/>
      <c r="Y19" s="1288"/>
      <c r="Z19" s="1288"/>
      <c r="AA19" s="489"/>
      <c r="AB19" s="489"/>
      <c r="AC19" s="489"/>
      <c r="AD19" s="489"/>
      <c r="AE19" s="489"/>
      <c r="AF19" s="489"/>
      <c r="AG19" s="489"/>
      <c r="AH19" s="484"/>
      <c r="AK19" s="488"/>
    </row>
    <row r="20" spans="2:37" ht="9" customHeight="1">
      <c r="B20" s="460"/>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481"/>
      <c r="AB20" s="481"/>
      <c r="AC20" s="481"/>
      <c r="AD20" s="481"/>
      <c r="AE20" s="481"/>
      <c r="AF20" s="481"/>
      <c r="AG20" s="481"/>
      <c r="AH20" s="484"/>
      <c r="AK20" s="490"/>
    </row>
    <row r="21" spans="2:37" ht="21" customHeight="1">
      <c r="B21" s="460"/>
      <c r="C21" s="378" t="s">
        <v>930</v>
      </c>
      <c r="D21" s="377"/>
      <c r="E21" s="377"/>
      <c r="F21" s="377"/>
      <c r="G21" s="491"/>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4"/>
    </row>
    <row r="22" spans="2:37" ht="21" customHeight="1">
      <c r="B22" s="460"/>
      <c r="C22" s="1278" t="s">
        <v>931</v>
      </c>
      <c r="D22" s="1278"/>
      <c r="E22" s="1278"/>
      <c r="F22" s="1278"/>
      <c r="G22" s="1278"/>
      <c r="H22" s="1278"/>
      <c r="I22" s="1278"/>
      <c r="J22" s="1278"/>
      <c r="K22" s="1278"/>
      <c r="L22" s="1278"/>
      <c r="M22" s="1278"/>
      <c r="N22" s="1278"/>
      <c r="O22" s="1278"/>
      <c r="P22" s="1278"/>
      <c r="Q22" s="1278"/>
      <c r="R22" s="1278"/>
      <c r="S22" s="1278"/>
      <c r="T22" s="1278"/>
      <c r="U22" s="1278"/>
      <c r="V22" s="1278"/>
      <c r="W22" s="1278"/>
      <c r="X22" s="1278"/>
      <c r="Y22" s="1278"/>
      <c r="Z22" s="1278"/>
      <c r="AA22" s="1287" t="s">
        <v>929</v>
      </c>
      <c r="AB22" s="1287"/>
      <c r="AC22" s="1287"/>
      <c r="AD22" s="1287"/>
      <c r="AE22" s="1287"/>
      <c r="AF22" s="1287"/>
      <c r="AG22" s="1287"/>
      <c r="AH22" s="484"/>
    </row>
    <row r="23" spans="2:37" ht="20.100000000000001" customHeight="1">
      <c r="B23" s="355"/>
      <c r="C23" s="1278"/>
      <c r="D23" s="1278"/>
      <c r="E23" s="1278"/>
      <c r="F23" s="1278"/>
      <c r="G23" s="1278"/>
      <c r="H23" s="1278"/>
      <c r="I23" s="1278"/>
      <c r="J23" s="1278"/>
      <c r="K23" s="1278"/>
      <c r="L23" s="1278"/>
      <c r="M23" s="1278"/>
      <c r="N23" s="1278"/>
      <c r="O23" s="1278"/>
      <c r="P23" s="1278"/>
      <c r="Q23" s="1278"/>
      <c r="R23" s="1278"/>
      <c r="S23" s="1278"/>
      <c r="T23" s="1278"/>
      <c r="U23" s="1278"/>
      <c r="V23" s="1278"/>
      <c r="W23" s="1278"/>
      <c r="X23" s="1278"/>
      <c r="Y23" s="1278"/>
      <c r="Z23" s="1288"/>
      <c r="AA23" s="492"/>
      <c r="AB23" s="492"/>
      <c r="AC23" s="492"/>
      <c r="AD23" s="492"/>
      <c r="AE23" s="492"/>
      <c r="AF23" s="492"/>
      <c r="AG23" s="492"/>
      <c r="AH23" s="493"/>
    </row>
    <row r="24" spans="2:37" s="1" customFormat="1" ht="20.100000000000001" customHeight="1">
      <c r="B24" s="355"/>
      <c r="C24" s="1042" t="s">
        <v>932</v>
      </c>
      <c r="D24" s="1043"/>
      <c r="E24" s="1043"/>
      <c r="F24" s="1043"/>
      <c r="G24" s="1043"/>
      <c r="H24" s="1043"/>
      <c r="I24" s="1043"/>
      <c r="J24" s="1043"/>
      <c r="K24" s="1043"/>
      <c r="L24" s="1043"/>
      <c r="M24" s="458" t="s">
        <v>194</v>
      </c>
      <c r="N24" s="7" t="s">
        <v>933</v>
      </c>
      <c r="O24" s="7"/>
      <c r="P24" s="7"/>
      <c r="Q24" s="22"/>
      <c r="R24" s="22"/>
      <c r="S24" s="22"/>
      <c r="T24" s="22"/>
      <c r="U24" s="22"/>
      <c r="V24" s="22"/>
      <c r="W24" s="459" t="s">
        <v>194</v>
      </c>
      <c r="X24" s="7" t="s">
        <v>934</v>
      </c>
      <c r="Y24" s="494"/>
      <c r="Z24" s="494"/>
      <c r="AA24" s="22"/>
      <c r="AB24" s="22"/>
      <c r="AC24" s="22"/>
      <c r="AD24" s="22"/>
      <c r="AE24" s="22"/>
      <c r="AF24" s="22"/>
      <c r="AG24" s="23"/>
      <c r="AH24" s="484"/>
    </row>
    <row r="25" spans="2:37" s="1" customFormat="1" ht="20.100000000000001" customHeight="1">
      <c r="B25" s="460"/>
      <c r="C25" s="1237"/>
      <c r="D25" s="1238"/>
      <c r="E25" s="1238"/>
      <c r="F25" s="1238"/>
      <c r="G25" s="1238"/>
      <c r="H25" s="1238"/>
      <c r="I25" s="1238"/>
      <c r="J25" s="1238"/>
      <c r="K25" s="1238"/>
      <c r="L25" s="1238"/>
      <c r="M25" s="450" t="s">
        <v>194</v>
      </c>
      <c r="N25" s="8" t="s">
        <v>935</v>
      </c>
      <c r="O25" s="8"/>
      <c r="P25" s="8"/>
      <c r="Q25" s="297"/>
      <c r="R25" s="297"/>
      <c r="S25" s="297"/>
      <c r="T25" s="297"/>
      <c r="U25" s="297"/>
      <c r="V25" s="297"/>
      <c r="W25" s="451" t="s">
        <v>194</v>
      </c>
      <c r="X25" s="8" t="s">
        <v>936</v>
      </c>
      <c r="Y25" s="495"/>
      <c r="Z25" s="495"/>
      <c r="AA25" s="297"/>
      <c r="AB25" s="297"/>
      <c r="AC25" s="297"/>
      <c r="AD25" s="297"/>
      <c r="AE25" s="297"/>
      <c r="AF25" s="297"/>
      <c r="AG25" s="378"/>
      <c r="AH25" s="484"/>
    </row>
    <row r="26" spans="2:37" s="1" customFormat="1" ht="9" customHeight="1">
      <c r="B26" s="460"/>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c r="AC26" s="2"/>
      <c r="AD26" s="2"/>
      <c r="AE26" s="2"/>
      <c r="AF26" s="2"/>
      <c r="AG26" s="2"/>
      <c r="AH26" s="484"/>
    </row>
    <row r="27" spans="2:37" s="1" customFormat="1" ht="20.100000000000001" customHeight="1">
      <c r="B27" s="460"/>
      <c r="C27" s="1289" t="s">
        <v>937</v>
      </c>
      <c r="D27" s="1289"/>
      <c r="E27" s="1289"/>
      <c r="F27" s="1289"/>
      <c r="G27" s="1289"/>
      <c r="H27" s="1289"/>
      <c r="I27" s="1289"/>
      <c r="J27" s="1289"/>
      <c r="K27" s="1289"/>
      <c r="L27" s="1289"/>
      <c r="M27" s="1289"/>
      <c r="N27" s="1289"/>
      <c r="O27" s="1289"/>
      <c r="P27" s="1289"/>
      <c r="Q27" s="1289"/>
      <c r="R27" s="1289"/>
      <c r="S27" s="1289"/>
      <c r="T27" s="1289"/>
      <c r="U27" s="1289"/>
      <c r="V27" s="1289"/>
      <c r="W27" s="1289"/>
      <c r="X27" s="1289"/>
      <c r="Y27" s="1289"/>
      <c r="Z27" s="1289"/>
      <c r="AA27" s="483"/>
      <c r="AB27" s="483"/>
      <c r="AC27" s="483"/>
      <c r="AD27" s="483"/>
      <c r="AE27" s="483"/>
      <c r="AF27" s="483"/>
      <c r="AG27" s="483"/>
      <c r="AH27" s="484"/>
    </row>
    <row r="28" spans="2:37" s="1" customFormat="1" ht="20.100000000000001" customHeight="1">
      <c r="B28" s="355"/>
      <c r="C28" s="1290"/>
      <c r="D28" s="1290"/>
      <c r="E28" s="1290"/>
      <c r="F28" s="1290"/>
      <c r="G28" s="1290"/>
      <c r="H28" s="1290"/>
      <c r="I28" s="1290"/>
      <c r="J28" s="1290"/>
      <c r="K28" s="1290"/>
      <c r="L28" s="1290"/>
      <c r="M28" s="1290"/>
      <c r="N28" s="1290"/>
      <c r="O28" s="1290"/>
      <c r="P28" s="1290"/>
      <c r="Q28" s="1290"/>
      <c r="R28" s="1290"/>
      <c r="S28" s="1290"/>
      <c r="T28" s="1290"/>
      <c r="U28" s="1290"/>
      <c r="V28" s="1290"/>
      <c r="W28" s="1290"/>
      <c r="X28" s="1290"/>
      <c r="Y28" s="1290"/>
      <c r="Z28" s="1290"/>
      <c r="AA28" s="497"/>
      <c r="AB28" s="498"/>
      <c r="AC28" s="498"/>
      <c r="AD28" s="498"/>
      <c r="AE28" s="498"/>
      <c r="AF28" s="498"/>
      <c r="AG28" s="498"/>
      <c r="AH28" s="499"/>
    </row>
    <row r="29" spans="2:37" s="1" customFormat="1" ht="9" customHeight="1">
      <c r="B29" s="355"/>
      <c r="C29" s="2"/>
      <c r="D29" s="2"/>
      <c r="E29" s="2"/>
      <c r="F29" s="2"/>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9"/>
    </row>
    <row r="30" spans="2:37" s="1" customFormat="1" ht="20.100000000000001" customHeight="1">
      <c r="B30" s="460"/>
      <c r="C30" s="1278" t="s">
        <v>938</v>
      </c>
      <c r="D30" s="1278"/>
      <c r="E30" s="1278"/>
      <c r="F30" s="1278"/>
      <c r="G30" s="1278"/>
      <c r="H30" s="1278"/>
      <c r="I30" s="1278"/>
      <c r="J30" s="1278"/>
      <c r="K30" s="1283"/>
      <c r="L30" s="1283"/>
      <c r="M30" s="1283"/>
      <c r="N30" s="1283"/>
      <c r="O30" s="1283"/>
      <c r="P30" s="1283"/>
      <c r="Q30" s="1283"/>
      <c r="R30" s="1283" t="s">
        <v>34</v>
      </c>
      <c r="S30" s="1283"/>
      <c r="T30" s="1283"/>
      <c r="U30" s="1283"/>
      <c r="V30" s="1283"/>
      <c r="W30" s="1283"/>
      <c r="X30" s="1283"/>
      <c r="Y30" s="1283"/>
      <c r="Z30" s="1283" t="s">
        <v>30</v>
      </c>
      <c r="AA30" s="1283"/>
      <c r="AB30" s="1283"/>
      <c r="AC30" s="1283"/>
      <c r="AD30" s="1283"/>
      <c r="AE30" s="1283"/>
      <c r="AF30" s="1283"/>
      <c r="AG30" s="1285" t="s">
        <v>376</v>
      </c>
      <c r="AH30" s="484"/>
    </row>
    <row r="31" spans="2:37" s="1" customFormat="1" ht="20.100000000000001" customHeight="1">
      <c r="B31" s="460"/>
      <c r="C31" s="1278"/>
      <c r="D31" s="1278"/>
      <c r="E31" s="1278"/>
      <c r="F31" s="1278"/>
      <c r="G31" s="1278"/>
      <c r="H31" s="1278"/>
      <c r="I31" s="1278"/>
      <c r="J31" s="1278"/>
      <c r="K31" s="1284"/>
      <c r="L31" s="1284"/>
      <c r="M31" s="1284"/>
      <c r="N31" s="1284"/>
      <c r="O31" s="1284"/>
      <c r="P31" s="1284"/>
      <c r="Q31" s="1284"/>
      <c r="R31" s="1284"/>
      <c r="S31" s="1284"/>
      <c r="T31" s="1284"/>
      <c r="U31" s="1284"/>
      <c r="V31" s="1284"/>
      <c r="W31" s="1284"/>
      <c r="X31" s="1284"/>
      <c r="Y31" s="1284"/>
      <c r="Z31" s="1284"/>
      <c r="AA31" s="1284"/>
      <c r="AB31" s="1284"/>
      <c r="AC31" s="1284"/>
      <c r="AD31" s="1284"/>
      <c r="AE31" s="1284"/>
      <c r="AF31" s="1284"/>
      <c r="AG31" s="1286"/>
      <c r="AH31" s="484"/>
    </row>
    <row r="32" spans="2:37" s="1" customFormat="1" ht="13.5" customHeight="1">
      <c r="B32" s="277"/>
      <c r="C32" s="8"/>
      <c r="D32" s="8"/>
      <c r="E32" s="8"/>
      <c r="F32" s="8"/>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1"/>
    </row>
    <row r="33" spans="2:34" s="1" customFormat="1" ht="13.5" customHeight="1">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row>
    <row r="34" spans="2:34" s="1" customFormat="1" ht="20.100000000000001" customHeight="1">
      <c r="B34" s="6" t="s">
        <v>939</v>
      </c>
      <c r="C34" s="7"/>
      <c r="D34" s="7"/>
      <c r="E34" s="7"/>
      <c r="F34" s="7"/>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4"/>
    </row>
    <row r="35" spans="2:34" s="1" customFormat="1" ht="20.100000000000001" customHeight="1">
      <c r="B35" s="460"/>
      <c r="C35" s="1061" t="s">
        <v>940</v>
      </c>
      <c r="D35" s="1061"/>
      <c r="E35" s="1061"/>
      <c r="F35" s="1061"/>
      <c r="G35" s="1061"/>
      <c r="H35" s="1061"/>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483"/>
      <c r="AG35" s="483"/>
      <c r="AH35" s="484"/>
    </row>
    <row r="36" spans="2:34" s="1" customFormat="1" ht="20.100000000000001" customHeight="1">
      <c r="B36" s="505"/>
      <c r="C36" s="965" t="s">
        <v>928</v>
      </c>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87" t="s">
        <v>929</v>
      </c>
      <c r="AB36" s="1287"/>
      <c r="AC36" s="1287"/>
      <c r="AD36" s="1287"/>
      <c r="AE36" s="1287"/>
      <c r="AF36" s="1287"/>
      <c r="AG36" s="1287"/>
      <c r="AH36" s="506"/>
    </row>
    <row r="37" spans="2:34" s="1" customFormat="1" ht="20.100000000000001" customHeight="1">
      <c r="B37" s="368"/>
      <c r="C37" s="965"/>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480"/>
      <c r="AB37" s="492"/>
      <c r="AC37" s="492"/>
      <c r="AD37" s="492"/>
      <c r="AE37" s="492"/>
      <c r="AF37" s="492"/>
      <c r="AG37" s="507"/>
      <c r="AH37" s="506"/>
    </row>
    <row r="38" spans="2:34" s="1" customFormat="1" ht="9" customHeight="1">
      <c r="B38" s="355"/>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85"/>
      <c r="AB38" s="485"/>
      <c r="AC38" s="485"/>
      <c r="AD38" s="485"/>
      <c r="AE38" s="485"/>
      <c r="AF38" s="485"/>
      <c r="AG38" s="483"/>
      <c r="AH38" s="484"/>
    </row>
    <row r="39" spans="2:34" s="1" customFormat="1" ht="20.100000000000001" customHeight="1">
      <c r="B39" s="355"/>
      <c r="C39" s="1042" t="s">
        <v>932</v>
      </c>
      <c r="D39" s="1229"/>
      <c r="E39" s="1229"/>
      <c r="F39" s="1229"/>
      <c r="G39" s="1229"/>
      <c r="H39" s="1229"/>
      <c r="I39" s="1229"/>
      <c r="J39" s="1229"/>
      <c r="K39" s="1229"/>
      <c r="L39" s="1229"/>
      <c r="M39" s="437" t="s">
        <v>194</v>
      </c>
      <c r="N39" s="1" t="s">
        <v>933</v>
      </c>
      <c r="Q39" s="2"/>
      <c r="R39" s="2"/>
      <c r="S39" s="2"/>
      <c r="T39" s="2"/>
      <c r="U39" s="2"/>
      <c r="V39" s="2"/>
      <c r="W39" s="438" t="s">
        <v>194</v>
      </c>
      <c r="X39" s="1" t="s">
        <v>934</v>
      </c>
      <c r="Y39"/>
      <c r="Z39"/>
      <c r="AA39" s="2"/>
      <c r="AB39" s="2"/>
      <c r="AC39" s="2"/>
      <c r="AD39" s="2"/>
      <c r="AE39" s="2"/>
      <c r="AF39" s="2"/>
      <c r="AG39" s="22"/>
      <c r="AH39" s="506"/>
    </row>
    <row r="40" spans="2:34" s="1" customFormat="1" ht="20.100000000000001" customHeight="1">
      <c r="B40" s="355"/>
      <c r="C40" s="1237"/>
      <c r="D40" s="1238"/>
      <c r="E40" s="1238"/>
      <c r="F40" s="1238"/>
      <c r="G40" s="1238"/>
      <c r="H40" s="1238"/>
      <c r="I40" s="1238"/>
      <c r="J40" s="1238"/>
      <c r="K40" s="1238"/>
      <c r="L40" s="1238"/>
      <c r="M40" s="450" t="s">
        <v>194</v>
      </c>
      <c r="N40" s="8" t="s">
        <v>935</v>
      </c>
      <c r="O40" s="8"/>
      <c r="P40" s="8"/>
      <c r="Q40" s="297"/>
      <c r="R40" s="297"/>
      <c r="S40" s="297"/>
      <c r="T40" s="297"/>
      <c r="U40" s="297"/>
      <c r="V40" s="297"/>
      <c r="W40" s="297"/>
      <c r="X40" s="297"/>
      <c r="Y40" s="451"/>
      <c r="Z40" s="8"/>
      <c r="AA40" s="297"/>
      <c r="AB40" s="495"/>
      <c r="AC40" s="495"/>
      <c r="AD40" s="495"/>
      <c r="AE40" s="495"/>
      <c r="AF40" s="495"/>
      <c r="AG40" s="297"/>
      <c r="AH40" s="506"/>
    </row>
    <row r="41" spans="2:34" s="1" customFormat="1" ht="9" customHeight="1">
      <c r="B41" s="355"/>
      <c r="C41" s="404"/>
      <c r="D41" s="404"/>
      <c r="E41" s="404"/>
      <c r="F41" s="404"/>
      <c r="G41" s="404"/>
      <c r="H41" s="404"/>
      <c r="I41" s="404"/>
      <c r="J41" s="404"/>
      <c r="K41" s="404"/>
      <c r="L41" s="404"/>
      <c r="M41" s="438"/>
      <c r="Q41" s="2"/>
      <c r="R41" s="2"/>
      <c r="S41" s="2"/>
      <c r="T41" s="2"/>
      <c r="U41" s="2"/>
      <c r="V41" s="2"/>
      <c r="W41" s="2"/>
      <c r="X41" s="2"/>
      <c r="Y41" s="438"/>
      <c r="AA41" s="2"/>
      <c r="AB41" s="2"/>
      <c r="AC41" s="2"/>
      <c r="AD41" s="2"/>
      <c r="AE41" s="2"/>
      <c r="AF41" s="2"/>
      <c r="AG41" s="2"/>
      <c r="AH41" s="484"/>
    </row>
    <row r="42" spans="2:34" s="1" customFormat="1" ht="20.100000000000001" customHeight="1">
      <c r="B42" s="460"/>
      <c r="C42" s="1278" t="s">
        <v>941</v>
      </c>
      <c r="D42" s="1278"/>
      <c r="E42" s="1278"/>
      <c r="F42" s="1278"/>
      <c r="G42" s="1278"/>
      <c r="H42" s="1278"/>
      <c r="I42" s="1278"/>
      <c r="J42" s="1278"/>
      <c r="K42" s="1279"/>
      <c r="L42" s="1280"/>
      <c r="M42" s="1280"/>
      <c r="N42" s="1280"/>
      <c r="O42" s="1280"/>
      <c r="P42" s="1280"/>
      <c r="Q42" s="1280"/>
      <c r="R42" s="508" t="s">
        <v>34</v>
      </c>
      <c r="S42" s="1280"/>
      <c r="T42" s="1280"/>
      <c r="U42" s="1280"/>
      <c r="V42" s="1280"/>
      <c r="W42" s="1280"/>
      <c r="X42" s="1280"/>
      <c r="Y42" s="1280"/>
      <c r="Z42" s="508" t="s">
        <v>30</v>
      </c>
      <c r="AA42" s="1280"/>
      <c r="AB42" s="1280"/>
      <c r="AC42" s="1280"/>
      <c r="AD42" s="1280"/>
      <c r="AE42" s="1280"/>
      <c r="AF42" s="1280"/>
      <c r="AG42" s="509" t="s">
        <v>376</v>
      </c>
      <c r="AH42" s="510"/>
    </row>
    <row r="43" spans="2:34" s="1" customFormat="1" ht="10.5" customHeight="1">
      <c r="B43" s="511"/>
      <c r="C43" s="496"/>
      <c r="D43" s="496"/>
      <c r="E43" s="496"/>
      <c r="F43" s="496"/>
      <c r="G43" s="496"/>
      <c r="H43" s="496"/>
      <c r="I43" s="496"/>
      <c r="J43" s="496"/>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3"/>
    </row>
    <row r="44" spans="2:34" s="1" customFormat="1" ht="6" customHeight="1">
      <c r="B44" s="404"/>
      <c r="C44" s="404"/>
      <c r="D44" s="404"/>
      <c r="E44" s="404"/>
      <c r="F44" s="404"/>
      <c r="X44" s="514"/>
      <c r="Y44" s="514"/>
    </row>
    <row r="45" spans="2:34" s="1" customFormat="1">
      <c r="B45" s="1281" t="s">
        <v>615</v>
      </c>
      <c r="C45" s="1281"/>
      <c r="D45" s="515" t="s">
        <v>942</v>
      </c>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row>
    <row r="46" spans="2:34" s="1" customFormat="1" ht="13.5" customHeight="1">
      <c r="B46" s="1281" t="s">
        <v>943</v>
      </c>
      <c r="C46" s="1281"/>
      <c r="D46" s="1282" t="s">
        <v>944</v>
      </c>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row>
    <row r="47" spans="2:34" s="1" customFormat="1" ht="13.5" customHeight="1">
      <c r="B47" s="517"/>
      <c r="C47" s="517"/>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row>
    <row r="48" spans="2:34" s="1" customFormat="1">
      <c r="B48" s="1281" t="s">
        <v>945</v>
      </c>
      <c r="C48" s="1281"/>
      <c r="D48" s="518" t="s">
        <v>946</v>
      </c>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row>
    <row r="49" spans="1:37" ht="13.5" customHeight="1">
      <c r="B49" s="1281" t="s">
        <v>947</v>
      </c>
      <c r="C49" s="1281"/>
      <c r="D49" s="1282" t="s">
        <v>948</v>
      </c>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row>
    <row r="50" spans="1:37" s="14" customFormat="1" ht="25.2" customHeight="1">
      <c r="B50" s="12"/>
      <c r="C50" s="2"/>
      <c r="D50" s="1282"/>
      <c r="E50" s="1282"/>
      <c r="F50" s="1282"/>
      <c r="G50" s="1282"/>
      <c r="H50" s="1282"/>
      <c r="I50" s="1282"/>
      <c r="J50" s="1282"/>
      <c r="K50" s="1282"/>
      <c r="L50" s="1282"/>
      <c r="M50" s="1282"/>
      <c r="N50" s="1282"/>
      <c r="O50" s="1282"/>
      <c r="P50" s="1282"/>
      <c r="Q50" s="1282"/>
      <c r="R50" s="1282"/>
      <c r="S50" s="1282"/>
      <c r="T50" s="1282"/>
      <c r="U50" s="1282"/>
      <c r="V50" s="1282"/>
      <c r="W50" s="1282"/>
      <c r="X50" s="1282"/>
      <c r="Y50" s="1282"/>
      <c r="Z50" s="1282"/>
      <c r="AA50" s="1282"/>
      <c r="AB50" s="1282"/>
      <c r="AC50" s="1282"/>
      <c r="AD50" s="1282"/>
      <c r="AE50" s="1282"/>
      <c r="AF50" s="1282"/>
      <c r="AG50" s="1282"/>
      <c r="AH50" s="1282"/>
    </row>
    <row r="51" spans="1:37" s="14" customFormat="1" ht="13.5" customHeight="1">
      <c r="A51"/>
      <c r="B51" s="244" t="s">
        <v>949</v>
      </c>
      <c r="C51" s="244"/>
      <c r="D51" s="1277" t="s">
        <v>950</v>
      </c>
      <c r="E51" s="1277"/>
      <c r="F51" s="1277"/>
      <c r="G51" s="1277"/>
      <c r="H51" s="1277"/>
      <c r="I51" s="1277"/>
      <c r="J51" s="1277"/>
      <c r="K51" s="1277"/>
      <c r="L51" s="1277"/>
      <c r="M51" s="1277"/>
      <c r="N51" s="1277"/>
      <c r="O51" s="1277"/>
      <c r="P51" s="1277"/>
      <c r="Q51" s="1277"/>
      <c r="R51" s="1277"/>
      <c r="S51" s="1277"/>
      <c r="T51" s="1277"/>
      <c r="U51" s="1277"/>
      <c r="V51" s="1277"/>
      <c r="W51" s="1277"/>
      <c r="X51" s="1277"/>
      <c r="Y51" s="1277"/>
      <c r="Z51" s="1277"/>
      <c r="AA51" s="1277"/>
      <c r="AB51" s="1277"/>
      <c r="AC51" s="1277"/>
      <c r="AD51" s="1277"/>
      <c r="AE51" s="1277"/>
      <c r="AF51" s="1277"/>
      <c r="AG51" s="1277"/>
      <c r="AH51" s="1277"/>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3CE42E5B-7E55-4ABA-93A2-1A19FF5A159B}">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CE003-4CE4-405B-99D1-762D243416ED}">
  <sheetPr>
    <tabColor rgb="FFFFFF00"/>
    <pageSetUpPr fitToPage="1"/>
  </sheetPr>
  <dimension ref="B1:AK123"/>
  <sheetViews>
    <sheetView view="pageBreakPreview" zoomScaleNormal="100" zoomScaleSheetLayoutView="100" workbookViewId="0"/>
  </sheetViews>
  <sheetFormatPr defaultColWidth="3.44140625" defaultRowHeight="13.2"/>
  <cols>
    <col min="1" max="1" width="1.21875" style="249" customWidth="1"/>
    <col min="2" max="2" width="3" style="270" customWidth="1"/>
    <col min="3" max="6" width="3.44140625" style="249"/>
    <col min="7" max="7" width="1.44140625" style="249" customWidth="1"/>
    <col min="8" max="23" width="3.44140625" style="249"/>
    <col min="24" max="29" width="4" style="249" customWidth="1"/>
    <col min="30" max="30" width="1.21875" style="249" customWidth="1"/>
    <col min="31" max="16384" width="3.44140625" style="249"/>
  </cols>
  <sheetData>
    <row r="1" spans="2:37" s="245" customFormat="1">
      <c r="B1" s="1"/>
      <c r="C1" s="1"/>
      <c r="D1" s="1"/>
      <c r="E1" s="1"/>
    </row>
    <row r="2" spans="2:37" s="245" customFormat="1">
      <c r="B2" s="1" t="s">
        <v>839</v>
      </c>
      <c r="C2" s="1"/>
      <c r="D2" s="1"/>
      <c r="E2" s="1"/>
    </row>
    <row r="3" spans="2:37" s="245" customFormat="1">
      <c r="W3" s="246" t="s">
        <v>313</v>
      </c>
      <c r="X3" s="256"/>
      <c r="Y3" s="256" t="s">
        <v>34</v>
      </c>
      <c r="Z3" s="256"/>
      <c r="AA3" s="256" t="s">
        <v>654</v>
      </c>
      <c r="AB3" s="256"/>
      <c r="AC3" s="256" t="s">
        <v>376</v>
      </c>
    </row>
    <row r="4" spans="2:37" s="245" customFormat="1">
      <c r="AC4" s="246"/>
    </row>
    <row r="5" spans="2:37" s="1" customFormat="1" ht="47.25" customHeight="1">
      <c r="B5" s="1229" t="s">
        <v>530</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row>
    <row r="6" spans="2:37" s="245" customFormat="1"/>
    <row r="7" spans="2:37" s="245" customFormat="1" ht="27" customHeight="1">
      <c r="B7" s="1304" t="s">
        <v>149</v>
      </c>
      <c r="C7" s="1304"/>
      <c r="D7" s="1304"/>
      <c r="E7" s="1304"/>
      <c r="F7" s="1304"/>
      <c r="G7" s="1305"/>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7" ht="27" customHeight="1">
      <c r="B8" s="1295" t="s">
        <v>113</v>
      </c>
      <c r="C8" s="1296"/>
      <c r="D8" s="1296"/>
      <c r="E8" s="1296"/>
      <c r="F8" s="1308"/>
      <c r="G8" s="432"/>
      <c r="H8" s="433" t="s">
        <v>194</v>
      </c>
      <c r="I8" s="399" t="s">
        <v>840</v>
      </c>
      <c r="J8" s="399"/>
      <c r="K8" s="399"/>
      <c r="L8" s="399"/>
      <c r="M8" s="433" t="s">
        <v>194</v>
      </c>
      <c r="N8" s="399" t="s">
        <v>841</v>
      </c>
      <c r="O8" s="399"/>
      <c r="P8" s="399"/>
      <c r="Q8" s="399"/>
      <c r="R8" s="433" t="s">
        <v>194</v>
      </c>
      <c r="S8" s="399" t="s">
        <v>842</v>
      </c>
      <c r="T8" s="399"/>
      <c r="U8" s="247"/>
      <c r="V8" s="247"/>
      <c r="W8" s="247"/>
      <c r="X8" s="247"/>
      <c r="Y8" s="247"/>
      <c r="Z8" s="247"/>
      <c r="AA8" s="247"/>
      <c r="AB8" s="247"/>
      <c r="AC8" s="248"/>
    </row>
    <row r="9" spans="2:37" ht="27" customHeight="1">
      <c r="B9" s="1295" t="s">
        <v>115</v>
      </c>
      <c r="C9" s="1296"/>
      <c r="D9" s="1296"/>
      <c r="E9" s="1296"/>
      <c r="F9" s="1308"/>
      <c r="G9" s="432"/>
      <c r="H9" s="433" t="s">
        <v>194</v>
      </c>
      <c r="I9" s="399" t="s">
        <v>843</v>
      </c>
      <c r="J9" s="399"/>
      <c r="K9" s="399"/>
      <c r="L9" s="399"/>
      <c r="M9" s="399"/>
      <c r="N9" s="399"/>
      <c r="O9" s="399"/>
      <c r="P9" s="399"/>
      <c r="Q9" s="399"/>
      <c r="R9" s="433" t="s">
        <v>194</v>
      </c>
      <c r="S9" s="399" t="s">
        <v>844</v>
      </c>
      <c r="T9" s="399"/>
      <c r="U9" s="247"/>
      <c r="V9" s="247"/>
      <c r="W9" s="247"/>
      <c r="X9" s="247"/>
      <c r="Y9" s="247"/>
      <c r="Z9" s="247"/>
      <c r="AA9" s="247"/>
      <c r="AB9" s="247"/>
      <c r="AC9" s="248"/>
    </row>
    <row r="10" spans="2:37" ht="27" customHeight="1">
      <c r="B10" s="1295" t="s">
        <v>116</v>
      </c>
      <c r="C10" s="1296"/>
      <c r="D10" s="1296"/>
      <c r="E10" s="1296"/>
      <c r="F10" s="1296"/>
      <c r="G10" s="432"/>
      <c r="H10" s="433" t="s">
        <v>194</v>
      </c>
      <c r="I10" s="399" t="s">
        <v>845</v>
      </c>
      <c r="J10" s="399"/>
      <c r="K10" s="399"/>
      <c r="L10" s="399"/>
      <c r="M10" s="399"/>
      <c r="N10" s="399"/>
      <c r="O10" s="399"/>
      <c r="P10" s="399"/>
      <c r="Q10" s="399"/>
      <c r="R10" s="433" t="s">
        <v>194</v>
      </c>
      <c r="S10" s="399" t="s">
        <v>846</v>
      </c>
      <c r="T10" s="399"/>
      <c r="U10" s="247"/>
      <c r="V10" s="247"/>
      <c r="W10" s="247"/>
      <c r="X10" s="247"/>
      <c r="Y10" s="247"/>
      <c r="Z10" s="247"/>
      <c r="AA10" s="247"/>
      <c r="AB10" s="247"/>
      <c r="AC10" s="248"/>
    </row>
    <row r="11" spans="2:37" s="245" customFormat="1"/>
    <row r="12" spans="2:37" s="245" customFormat="1" ht="10.5" customHeight="1">
      <c r="B12" s="250"/>
      <c r="C12" s="251"/>
      <c r="D12" s="251"/>
      <c r="E12" s="251"/>
      <c r="F12" s="252"/>
      <c r="G12" s="251"/>
      <c r="H12" s="251"/>
      <c r="I12" s="251"/>
      <c r="J12" s="251"/>
      <c r="K12" s="251"/>
      <c r="L12" s="251"/>
      <c r="M12" s="251"/>
      <c r="N12" s="251"/>
      <c r="O12" s="251"/>
      <c r="P12" s="251"/>
      <c r="Q12" s="251"/>
      <c r="R12" s="251"/>
      <c r="S12" s="251"/>
      <c r="T12" s="251"/>
      <c r="U12" s="251"/>
      <c r="V12" s="251"/>
      <c r="W12" s="251"/>
      <c r="X12" s="251"/>
      <c r="Y12" s="251"/>
      <c r="Z12" s="251"/>
      <c r="AA12" s="250"/>
      <c r="AB12" s="251"/>
      <c r="AC12" s="252"/>
    </row>
    <row r="13" spans="2:37" s="245" customFormat="1" ht="40.5" customHeight="1">
      <c r="B13" s="1302" t="s">
        <v>531</v>
      </c>
      <c r="C13" s="1291"/>
      <c r="D13" s="1291"/>
      <c r="E13" s="1291"/>
      <c r="F13" s="1303"/>
      <c r="H13" s="1291" t="s">
        <v>134</v>
      </c>
      <c r="I13" s="1291"/>
      <c r="J13" s="1291"/>
      <c r="K13" s="1291"/>
      <c r="L13" s="1291"/>
      <c r="M13" s="1291"/>
      <c r="N13" s="1291"/>
      <c r="O13" s="1291"/>
      <c r="P13" s="1291"/>
      <c r="Q13" s="1291"/>
      <c r="R13" s="1291"/>
      <c r="S13" s="1291"/>
      <c r="T13" s="1291"/>
      <c r="U13" s="1291"/>
      <c r="V13" s="1291"/>
      <c r="W13" s="1291"/>
      <c r="X13" s="1291"/>
      <c r="Y13" s="1291"/>
      <c r="AA13" s="253"/>
      <c r="AC13" s="254"/>
      <c r="AK13" s="255"/>
    </row>
    <row r="14" spans="2:37" s="245" customFormat="1" ht="27" customHeight="1">
      <c r="B14" s="1302"/>
      <c r="C14" s="1291"/>
      <c r="D14" s="1291"/>
      <c r="E14" s="1291"/>
      <c r="F14" s="1303"/>
      <c r="V14" s="256"/>
      <c r="W14" s="256"/>
      <c r="X14" s="256"/>
      <c r="Y14" s="256"/>
      <c r="AA14" s="434" t="s">
        <v>662</v>
      </c>
      <c r="AB14" s="435" t="s">
        <v>663</v>
      </c>
      <c r="AC14" s="436" t="s">
        <v>664</v>
      </c>
      <c r="AK14" s="255"/>
    </row>
    <row r="15" spans="2:37" s="245" customFormat="1" ht="40.5" customHeight="1">
      <c r="B15" s="1302"/>
      <c r="C15" s="1291"/>
      <c r="D15" s="1291"/>
      <c r="E15" s="1291"/>
      <c r="F15" s="1303"/>
      <c r="H15" s="257" t="s">
        <v>142</v>
      </c>
      <c r="I15" s="1292" t="s">
        <v>126</v>
      </c>
      <c r="J15" s="1293"/>
      <c r="K15" s="1293"/>
      <c r="L15" s="1293"/>
      <c r="M15" s="1293"/>
      <c r="N15" s="1293"/>
      <c r="O15" s="1293"/>
      <c r="P15" s="1293"/>
      <c r="Q15" s="1293"/>
      <c r="R15" s="1294"/>
      <c r="S15" s="1295"/>
      <c r="T15" s="1296"/>
      <c r="U15" s="405" t="s">
        <v>97</v>
      </c>
      <c r="V15" s="256"/>
      <c r="W15" s="256"/>
      <c r="X15" s="256"/>
      <c r="Y15" s="256"/>
      <c r="AA15" s="355"/>
      <c r="AB15" s="12"/>
      <c r="AC15" s="420"/>
      <c r="AK15" s="255"/>
    </row>
    <row r="16" spans="2:37" s="245" customFormat="1" ht="40.5" customHeight="1">
      <c r="B16" s="1302"/>
      <c r="C16" s="1291"/>
      <c r="D16" s="1291"/>
      <c r="E16" s="1291"/>
      <c r="F16" s="1303"/>
      <c r="H16" s="257" t="s">
        <v>140</v>
      </c>
      <c r="I16" s="1292" t="s">
        <v>135</v>
      </c>
      <c r="J16" s="1293"/>
      <c r="K16" s="1293"/>
      <c r="L16" s="1293"/>
      <c r="M16" s="1293"/>
      <c r="N16" s="1293"/>
      <c r="O16" s="1293"/>
      <c r="P16" s="1293"/>
      <c r="Q16" s="1293"/>
      <c r="R16" s="1294"/>
      <c r="S16" s="1295"/>
      <c r="T16" s="1296"/>
      <c r="U16" s="405" t="s">
        <v>97</v>
      </c>
      <c r="V16" s="245" t="s">
        <v>141</v>
      </c>
      <c r="W16" s="1297" t="s">
        <v>847</v>
      </c>
      <c r="X16" s="1297"/>
      <c r="Y16" s="1297"/>
      <c r="AA16" s="437" t="s">
        <v>194</v>
      </c>
      <c r="AB16" s="438" t="s">
        <v>663</v>
      </c>
      <c r="AC16" s="439" t="s">
        <v>194</v>
      </c>
      <c r="AK16" s="255"/>
    </row>
    <row r="17" spans="2:37" s="245" customFormat="1" ht="40.5" customHeight="1">
      <c r="B17" s="1302"/>
      <c r="C17" s="1291"/>
      <c r="D17" s="1291"/>
      <c r="E17" s="1291"/>
      <c r="F17" s="1303"/>
      <c r="H17" s="257" t="s">
        <v>148</v>
      </c>
      <c r="I17" s="1292" t="s">
        <v>136</v>
      </c>
      <c r="J17" s="1293"/>
      <c r="K17" s="1293"/>
      <c r="L17" s="1293"/>
      <c r="M17" s="1293"/>
      <c r="N17" s="1293"/>
      <c r="O17" s="1293"/>
      <c r="P17" s="1293"/>
      <c r="Q17" s="1293"/>
      <c r="R17" s="1294"/>
      <c r="S17" s="1295"/>
      <c r="T17" s="1296"/>
      <c r="U17" s="405" t="s">
        <v>97</v>
      </c>
      <c r="V17" s="245" t="s">
        <v>141</v>
      </c>
      <c r="W17" s="1297" t="s">
        <v>848</v>
      </c>
      <c r="X17" s="1297"/>
      <c r="Y17" s="1297"/>
      <c r="AA17" s="437" t="s">
        <v>194</v>
      </c>
      <c r="AB17" s="438" t="s">
        <v>663</v>
      </c>
      <c r="AC17" s="439" t="s">
        <v>194</v>
      </c>
      <c r="AK17" s="255"/>
    </row>
    <row r="18" spans="2:37" s="245" customFormat="1" ht="40.5" customHeight="1">
      <c r="B18" s="406"/>
      <c r="C18" s="407"/>
      <c r="D18" s="407"/>
      <c r="E18" s="407"/>
      <c r="F18" s="408"/>
      <c r="H18" s="257" t="s">
        <v>150</v>
      </c>
      <c r="I18" s="1292" t="s">
        <v>129</v>
      </c>
      <c r="J18" s="1293"/>
      <c r="K18" s="1293"/>
      <c r="L18" s="1293"/>
      <c r="M18" s="1293"/>
      <c r="N18" s="1293"/>
      <c r="O18" s="1293"/>
      <c r="P18" s="1293"/>
      <c r="Q18" s="1293"/>
      <c r="R18" s="1294"/>
      <c r="S18" s="1295"/>
      <c r="T18" s="1296"/>
      <c r="U18" s="405" t="s">
        <v>97</v>
      </c>
      <c r="W18" s="409"/>
      <c r="X18" s="409"/>
      <c r="Y18" s="409"/>
      <c r="AA18" s="410"/>
      <c r="AB18" s="261"/>
      <c r="AC18" s="411"/>
      <c r="AK18" s="255"/>
    </row>
    <row r="19" spans="2:37" s="245" customFormat="1" ht="40.5" customHeight="1">
      <c r="B19" s="258"/>
      <c r="C19" s="259"/>
      <c r="D19" s="259"/>
      <c r="E19" s="259"/>
      <c r="F19" s="260"/>
      <c r="H19" s="257" t="s">
        <v>151</v>
      </c>
      <c r="I19" s="1292" t="s">
        <v>139</v>
      </c>
      <c r="J19" s="1293"/>
      <c r="K19" s="1293"/>
      <c r="L19" s="1293"/>
      <c r="M19" s="1293"/>
      <c r="N19" s="1293"/>
      <c r="O19" s="1293"/>
      <c r="P19" s="1293"/>
      <c r="Q19" s="1293"/>
      <c r="R19" s="1294"/>
      <c r="S19" s="1295"/>
      <c r="T19" s="1296"/>
      <c r="U19" s="405" t="s">
        <v>97</v>
      </c>
      <c r="V19" s="245" t="s">
        <v>141</v>
      </c>
      <c r="W19" s="1297" t="s">
        <v>849</v>
      </c>
      <c r="X19" s="1297"/>
      <c r="Y19" s="1297"/>
      <c r="AA19" s="437" t="s">
        <v>194</v>
      </c>
      <c r="AB19" s="438" t="s">
        <v>663</v>
      </c>
      <c r="AC19" s="439" t="s">
        <v>194</v>
      </c>
      <c r="AK19" s="255"/>
    </row>
    <row r="20" spans="2:37" s="245" customFormat="1">
      <c r="B20" s="258"/>
      <c r="C20" s="259"/>
      <c r="D20" s="259"/>
      <c r="E20" s="259"/>
      <c r="F20" s="260"/>
      <c r="H20" s="261"/>
      <c r="I20" s="262"/>
      <c r="J20" s="262"/>
      <c r="K20" s="262"/>
      <c r="L20" s="262"/>
      <c r="M20" s="262"/>
      <c r="N20" s="262"/>
      <c r="O20" s="262"/>
      <c r="P20" s="262"/>
      <c r="Q20" s="262"/>
      <c r="R20" s="262"/>
      <c r="U20" s="256"/>
      <c r="W20" s="409"/>
      <c r="X20" s="409"/>
      <c r="Y20" s="409"/>
      <c r="AA20" s="410"/>
      <c r="AB20" s="261"/>
      <c r="AC20" s="411"/>
      <c r="AK20" s="255"/>
    </row>
    <row r="21" spans="2:37" s="245" customFormat="1">
      <c r="B21" s="258"/>
      <c r="C21" s="259"/>
      <c r="D21" s="259"/>
      <c r="E21" s="259"/>
      <c r="F21" s="260"/>
      <c r="H21" s="263" t="s">
        <v>130</v>
      </c>
      <c r="I21" s="262"/>
      <c r="J21" s="262"/>
      <c r="K21" s="262"/>
      <c r="L21" s="262"/>
      <c r="M21" s="262"/>
      <c r="N21" s="262"/>
      <c r="O21" s="262"/>
      <c r="P21" s="262"/>
      <c r="Q21" s="262"/>
      <c r="R21" s="262"/>
      <c r="U21" s="256"/>
      <c r="W21" s="409"/>
      <c r="X21" s="409"/>
      <c r="Y21" s="409"/>
      <c r="AA21" s="410"/>
      <c r="AB21" s="261"/>
      <c r="AC21" s="411"/>
      <c r="AK21" s="255"/>
    </row>
    <row r="22" spans="2:37" s="245" customFormat="1" ht="58.5" customHeight="1">
      <c r="B22" s="258"/>
      <c r="C22" s="259"/>
      <c r="D22" s="259"/>
      <c r="E22" s="259"/>
      <c r="F22" s="260"/>
      <c r="H22" s="1298" t="s">
        <v>131</v>
      </c>
      <c r="I22" s="1299"/>
      <c r="J22" s="1299"/>
      <c r="K22" s="1299"/>
      <c r="L22" s="1300"/>
      <c r="M22" s="264" t="s">
        <v>132</v>
      </c>
      <c r="N22" s="265"/>
      <c r="O22" s="265"/>
      <c r="P22" s="1301"/>
      <c r="Q22" s="1301"/>
      <c r="R22" s="1301"/>
      <c r="S22" s="1301"/>
      <c r="T22" s="1301"/>
      <c r="U22" s="405" t="s">
        <v>97</v>
      </c>
      <c r="V22" s="245" t="s">
        <v>141</v>
      </c>
      <c r="W22" s="1297" t="s">
        <v>133</v>
      </c>
      <c r="X22" s="1297"/>
      <c r="Y22" s="1297"/>
      <c r="AA22" s="437" t="s">
        <v>194</v>
      </c>
      <c r="AB22" s="438" t="s">
        <v>663</v>
      </c>
      <c r="AC22" s="439" t="s">
        <v>194</v>
      </c>
      <c r="AK22" s="255"/>
    </row>
    <row r="23" spans="2:37" s="245" customFormat="1">
      <c r="B23" s="266"/>
      <c r="C23" s="267"/>
      <c r="D23" s="267"/>
      <c r="E23" s="267"/>
      <c r="F23" s="268"/>
      <c r="G23" s="267"/>
      <c r="H23" s="267"/>
      <c r="I23" s="267"/>
      <c r="J23" s="267"/>
      <c r="K23" s="267"/>
      <c r="L23" s="267"/>
      <c r="M23" s="267"/>
      <c r="N23" s="267"/>
      <c r="O23" s="267"/>
      <c r="P23" s="267"/>
      <c r="Q23" s="267"/>
      <c r="R23" s="267"/>
      <c r="S23" s="267"/>
      <c r="T23" s="267"/>
      <c r="U23" s="267"/>
      <c r="V23" s="267"/>
      <c r="W23" s="267"/>
      <c r="X23" s="267"/>
      <c r="Y23" s="267"/>
      <c r="Z23" s="267"/>
      <c r="AA23" s="266"/>
      <c r="AB23" s="267"/>
      <c r="AC23" s="268"/>
    </row>
    <row r="24" spans="2:37" s="1" customFormat="1" ht="38.25" customHeight="1">
      <c r="B24" s="1044" t="s">
        <v>532</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row>
    <row r="25" spans="2:37" s="245" customFormat="1" ht="47.25" customHeight="1">
      <c r="B25" s="1291" t="s">
        <v>533</v>
      </c>
      <c r="C25" s="1291"/>
      <c r="D25" s="1291"/>
      <c r="E25" s="1291"/>
      <c r="F25" s="1291"/>
      <c r="G25" s="1291"/>
      <c r="H25" s="1291"/>
      <c r="I25" s="1291"/>
      <c r="J25" s="1291"/>
      <c r="K25" s="1291"/>
      <c r="L25" s="1291"/>
      <c r="M25" s="1291"/>
      <c r="N25" s="1291"/>
      <c r="O25" s="1291"/>
      <c r="P25" s="1291"/>
      <c r="Q25" s="1291"/>
      <c r="R25" s="1291"/>
      <c r="S25" s="1291"/>
      <c r="T25" s="1291"/>
      <c r="U25" s="1291"/>
      <c r="V25" s="1291"/>
      <c r="W25" s="1291"/>
      <c r="X25" s="1291"/>
      <c r="Y25" s="1291"/>
      <c r="Z25" s="1291"/>
      <c r="AA25" s="1291"/>
      <c r="AB25" s="1291"/>
      <c r="AC25" s="1291"/>
    </row>
    <row r="26" spans="2:37" s="245" customFormat="1">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row>
    <row r="27" spans="2:37" s="269" customFormat="1"/>
    <row r="122" spans="3:7">
      <c r="C122" s="440"/>
      <c r="D122" s="440"/>
      <c r="E122" s="440"/>
      <c r="F122" s="440"/>
      <c r="G122" s="440"/>
    </row>
    <row r="123" spans="3:7">
      <c r="C123" s="44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FAFC7259-981D-4138-A8A3-E974862EE655}">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952B-F8EF-4BF8-992B-522DA005EFA4}">
  <sheetPr>
    <tabColor rgb="FFFFFF00"/>
    <pageSetUpPr fitToPage="1"/>
  </sheetPr>
  <dimension ref="A1:AH123"/>
  <sheetViews>
    <sheetView view="pageBreakPreview" zoomScaleNormal="100" zoomScaleSheetLayoutView="100" workbookViewId="0"/>
  </sheetViews>
  <sheetFormatPr defaultColWidth="3.44140625" defaultRowHeight="13.2"/>
  <cols>
    <col min="1" max="1" width="1.21875" style="3" customWidth="1"/>
    <col min="2" max="2" width="3" style="419"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850</v>
      </c>
    </row>
    <row r="3" spans="2:33" s="1" customFormat="1">
      <c r="AA3" s="45" t="s">
        <v>313</v>
      </c>
      <c r="AB3" s="12"/>
      <c r="AC3" s="12" t="s">
        <v>34</v>
      </c>
      <c r="AD3" s="12"/>
      <c r="AE3" s="12" t="s">
        <v>654</v>
      </c>
      <c r="AF3" s="12"/>
      <c r="AG3" s="12" t="s">
        <v>376</v>
      </c>
    </row>
    <row r="4" spans="2:33" s="1" customFormat="1">
      <c r="AG4" s="45"/>
    </row>
    <row r="5" spans="2:33" s="1" customFormat="1" ht="24.75" customHeight="1">
      <c r="B5" s="1229" t="s">
        <v>534</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row>
    <row r="6" spans="2:33" s="1" customFormat="1"/>
    <row r="7" spans="2:33" s="1" customFormat="1" ht="27" customHeight="1">
      <c r="B7" s="1217" t="s">
        <v>149</v>
      </c>
      <c r="C7" s="1217"/>
      <c r="D7" s="1217"/>
      <c r="E7" s="1217"/>
      <c r="F7" s="1217"/>
      <c r="G7" s="1218"/>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20"/>
    </row>
    <row r="8" spans="2:33" ht="27" customHeight="1">
      <c r="B8" s="957" t="s">
        <v>113</v>
      </c>
      <c r="C8" s="958"/>
      <c r="D8" s="958"/>
      <c r="E8" s="958"/>
      <c r="F8" s="959"/>
      <c r="G8" s="442"/>
      <c r="H8" s="433" t="s">
        <v>194</v>
      </c>
      <c r="I8" s="399" t="s">
        <v>840</v>
      </c>
      <c r="J8" s="399"/>
      <c r="K8" s="399"/>
      <c r="L8" s="399"/>
      <c r="M8" s="433" t="s">
        <v>194</v>
      </c>
      <c r="N8" s="399" t="s">
        <v>841</v>
      </c>
      <c r="O8" s="399"/>
      <c r="P8" s="399"/>
      <c r="Q8" s="399"/>
      <c r="R8" s="433" t="s">
        <v>194</v>
      </c>
      <c r="S8" s="399" t="s">
        <v>842</v>
      </c>
      <c r="T8" s="399"/>
      <c r="U8" s="399"/>
      <c r="V8" s="399"/>
      <c r="W8" s="399"/>
      <c r="X8" s="399"/>
      <c r="Y8" s="399"/>
      <c r="Z8" s="399"/>
      <c r="AA8" s="399"/>
      <c r="AB8" s="399"/>
      <c r="AC8" s="399"/>
      <c r="AD8" s="399"/>
      <c r="AE8" s="399"/>
      <c r="AF8" s="399"/>
      <c r="AG8" s="400"/>
    </row>
    <row r="9" spans="2:33" ht="27" customHeight="1">
      <c r="B9" s="957" t="s">
        <v>115</v>
      </c>
      <c r="C9" s="958"/>
      <c r="D9" s="958"/>
      <c r="E9" s="958"/>
      <c r="F9" s="959"/>
      <c r="G9" s="442"/>
      <c r="H9" s="433" t="s">
        <v>194</v>
      </c>
      <c r="I9" s="399" t="s">
        <v>843</v>
      </c>
      <c r="J9" s="399"/>
      <c r="K9" s="399"/>
      <c r="L9" s="399"/>
      <c r="M9" s="399"/>
      <c r="N9" s="399"/>
      <c r="O9" s="399"/>
      <c r="P9" s="399"/>
      <c r="Q9" s="399"/>
      <c r="R9" s="433" t="s">
        <v>194</v>
      </c>
      <c r="S9" s="399" t="s">
        <v>844</v>
      </c>
      <c r="T9" s="399"/>
      <c r="U9" s="297"/>
      <c r="V9" s="399"/>
      <c r="W9" s="399"/>
      <c r="X9" s="399"/>
      <c r="Y9" s="399"/>
      <c r="Z9" s="399"/>
      <c r="AA9" s="399"/>
      <c r="AB9" s="399"/>
      <c r="AC9" s="399"/>
      <c r="AD9" s="399"/>
      <c r="AE9" s="399"/>
      <c r="AF9" s="399"/>
      <c r="AG9" s="400"/>
    </row>
    <row r="10" spans="2:33" ht="27" customHeight="1">
      <c r="B10" s="957" t="s">
        <v>116</v>
      </c>
      <c r="C10" s="958"/>
      <c r="D10" s="958"/>
      <c r="E10" s="958"/>
      <c r="F10" s="958"/>
      <c r="G10" s="442"/>
      <c r="H10" s="433" t="s">
        <v>194</v>
      </c>
      <c r="I10" s="399" t="s">
        <v>845</v>
      </c>
      <c r="J10" s="399"/>
      <c r="K10" s="399"/>
      <c r="L10" s="399"/>
      <c r="M10" s="399"/>
      <c r="N10" s="399"/>
      <c r="O10" s="399"/>
      <c r="P10" s="399"/>
      <c r="Q10" s="399"/>
      <c r="R10" s="433" t="s">
        <v>194</v>
      </c>
      <c r="S10" s="399" t="s">
        <v>846</v>
      </c>
      <c r="T10" s="399"/>
      <c r="U10" s="399"/>
      <c r="V10" s="399"/>
      <c r="W10" s="399"/>
      <c r="X10" s="399"/>
      <c r="Y10" s="399"/>
      <c r="Z10" s="399"/>
      <c r="AA10" s="399"/>
      <c r="AB10" s="399"/>
      <c r="AC10" s="399"/>
      <c r="AD10" s="399"/>
      <c r="AE10" s="399"/>
      <c r="AF10" s="399"/>
      <c r="AG10" s="400"/>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075" t="s">
        <v>531</v>
      </c>
      <c r="C13" s="1076"/>
      <c r="D13" s="1076"/>
      <c r="E13" s="1076"/>
      <c r="F13" s="1080"/>
      <c r="H13" s="1076" t="s">
        <v>535</v>
      </c>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E13" s="241"/>
      <c r="AG13" s="242"/>
    </row>
    <row r="14" spans="2:33" s="1" customFormat="1" ht="27" customHeight="1">
      <c r="B14" s="1075"/>
      <c r="C14" s="1076"/>
      <c r="D14" s="1076"/>
      <c r="E14" s="1076"/>
      <c r="F14" s="1080"/>
      <c r="Z14" s="12"/>
      <c r="AA14" s="12"/>
      <c r="AB14" s="12"/>
      <c r="AC14" s="12"/>
      <c r="AE14" s="434" t="s">
        <v>662</v>
      </c>
      <c r="AF14" s="435" t="s">
        <v>663</v>
      </c>
      <c r="AG14" s="436" t="s">
        <v>664</v>
      </c>
    </row>
    <row r="15" spans="2:33" s="1" customFormat="1" ht="30" customHeight="1">
      <c r="B15" s="1075"/>
      <c r="C15" s="1076"/>
      <c r="D15" s="1076"/>
      <c r="E15" s="1076"/>
      <c r="F15" s="1080"/>
      <c r="H15" s="416" t="s">
        <v>142</v>
      </c>
      <c r="I15" s="1315" t="s">
        <v>126</v>
      </c>
      <c r="J15" s="1316"/>
      <c r="K15" s="1316"/>
      <c r="L15" s="1316"/>
      <c r="M15" s="1316"/>
      <c r="N15" s="1316"/>
      <c r="O15" s="1316"/>
      <c r="P15" s="1316"/>
      <c r="Q15" s="1316"/>
      <c r="R15" s="1316"/>
      <c r="S15" s="1316"/>
      <c r="T15" s="1316"/>
      <c r="U15" s="1316"/>
      <c r="V15" s="1317"/>
      <c r="W15" s="957"/>
      <c r="X15" s="958"/>
      <c r="Y15" s="383" t="s">
        <v>97</v>
      </c>
      <c r="Z15" s="12"/>
      <c r="AA15" s="12"/>
      <c r="AB15" s="12"/>
      <c r="AC15" s="12"/>
      <c r="AE15" s="241"/>
      <c r="AG15" s="242"/>
    </row>
    <row r="16" spans="2:33" s="1" customFormat="1" ht="30" customHeight="1">
      <c r="B16" s="1075"/>
      <c r="C16" s="1076"/>
      <c r="D16" s="1076"/>
      <c r="E16" s="1076"/>
      <c r="F16" s="1080"/>
      <c r="H16" s="416" t="s">
        <v>140</v>
      </c>
      <c r="I16" s="1315" t="s">
        <v>536</v>
      </c>
      <c r="J16" s="1316"/>
      <c r="K16" s="1316"/>
      <c r="L16" s="1316"/>
      <c r="M16" s="1316"/>
      <c r="N16" s="1316"/>
      <c r="O16" s="1316"/>
      <c r="P16" s="1316"/>
      <c r="Q16" s="1316"/>
      <c r="R16" s="1316"/>
      <c r="S16" s="1316"/>
      <c r="T16" s="1316"/>
      <c r="U16" s="1316"/>
      <c r="V16" s="1317"/>
      <c r="W16" s="957"/>
      <c r="X16" s="958"/>
      <c r="Y16" s="383" t="s">
        <v>97</v>
      </c>
      <c r="Z16" s="1" t="s">
        <v>141</v>
      </c>
      <c r="AA16" s="1318" t="s">
        <v>127</v>
      </c>
      <c r="AB16" s="1318"/>
      <c r="AC16" s="1318"/>
      <c r="AE16" s="437" t="s">
        <v>194</v>
      </c>
      <c r="AF16" s="438" t="s">
        <v>663</v>
      </c>
      <c r="AG16" s="439" t="s">
        <v>194</v>
      </c>
    </row>
    <row r="17" spans="2:33" s="1" customFormat="1" ht="30" customHeight="1">
      <c r="B17" s="1075"/>
      <c r="C17" s="1076"/>
      <c r="D17" s="1076"/>
      <c r="E17" s="1076"/>
      <c r="F17" s="1080"/>
      <c r="H17" s="416" t="s">
        <v>148</v>
      </c>
      <c r="I17" s="1315" t="s">
        <v>537</v>
      </c>
      <c r="J17" s="1316"/>
      <c r="K17" s="1316"/>
      <c r="L17" s="1316"/>
      <c r="M17" s="1316"/>
      <c r="N17" s="1316"/>
      <c r="O17" s="1316"/>
      <c r="P17" s="1316"/>
      <c r="Q17" s="1316"/>
      <c r="R17" s="1316"/>
      <c r="S17" s="1316"/>
      <c r="T17" s="1316"/>
      <c r="U17" s="1316"/>
      <c r="V17" s="1317"/>
      <c r="W17" s="957"/>
      <c r="X17" s="958"/>
      <c r="Y17" s="383" t="s">
        <v>97</v>
      </c>
      <c r="Z17" s="1" t="s">
        <v>141</v>
      </c>
      <c r="AA17" s="1318" t="s">
        <v>128</v>
      </c>
      <c r="AB17" s="1318"/>
      <c r="AC17" s="1318"/>
      <c r="AE17" s="437" t="s">
        <v>194</v>
      </c>
      <c r="AF17" s="438" t="s">
        <v>663</v>
      </c>
      <c r="AG17" s="439" t="s">
        <v>194</v>
      </c>
    </row>
    <row r="18" spans="2:33" s="1" customFormat="1" ht="30" customHeight="1">
      <c r="B18" s="393"/>
      <c r="C18" s="21"/>
      <c r="D18" s="21"/>
      <c r="E18" s="21"/>
      <c r="F18" s="394"/>
      <c r="H18" s="416" t="s">
        <v>150</v>
      </c>
      <c r="I18" s="1315" t="s">
        <v>129</v>
      </c>
      <c r="J18" s="1316"/>
      <c r="K18" s="1316"/>
      <c r="L18" s="1316"/>
      <c r="M18" s="1316"/>
      <c r="N18" s="1316"/>
      <c r="O18" s="1316"/>
      <c r="P18" s="1316"/>
      <c r="Q18" s="1316"/>
      <c r="R18" s="1316"/>
      <c r="S18" s="1316"/>
      <c r="T18" s="1316"/>
      <c r="U18" s="1316"/>
      <c r="V18" s="1317"/>
      <c r="W18" s="957"/>
      <c r="X18" s="958"/>
      <c r="Y18" s="383" t="s">
        <v>97</v>
      </c>
      <c r="AA18" s="414"/>
      <c r="AB18" s="414"/>
      <c r="AC18" s="414"/>
      <c r="AE18" s="412"/>
      <c r="AF18" s="402"/>
      <c r="AG18" s="413"/>
    </row>
    <row r="19" spans="2:33" s="1" customFormat="1" ht="40.5" customHeight="1">
      <c r="B19" s="271"/>
      <c r="C19" s="404"/>
      <c r="D19" s="404"/>
      <c r="E19" s="404"/>
      <c r="F19" s="272"/>
      <c r="H19" s="416" t="s">
        <v>151</v>
      </c>
      <c r="I19" s="1315" t="s">
        <v>538</v>
      </c>
      <c r="J19" s="1316"/>
      <c r="K19" s="1316"/>
      <c r="L19" s="1316"/>
      <c r="M19" s="1316"/>
      <c r="N19" s="1316"/>
      <c r="O19" s="1316"/>
      <c r="P19" s="1316"/>
      <c r="Q19" s="1316"/>
      <c r="R19" s="1316"/>
      <c r="S19" s="1316"/>
      <c r="T19" s="1316"/>
      <c r="U19" s="1316"/>
      <c r="V19" s="1317"/>
      <c r="W19" s="957"/>
      <c r="X19" s="958"/>
      <c r="Y19" s="383" t="s">
        <v>97</v>
      </c>
      <c r="Z19" s="1" t="s">
        <v>141</v>
      </c>
      <c r="AA19" s="1313" t="s">
        <v>849</v>
      </c>
      <c r="AB19" s="1313"/>
      <c r="AC19" s="1313"/>
      <c r="AE19" s="437" t="s">
        <v>194</v>
      </c>
      <c r="AF19" s="438" t="s">
        <v>663</v>
      </c>
      <c r="AG19" s="439" t="s">
        <v>194</v>
      </c>
    </row>
    <row r="20" spans="2:33" s="1" customFormat="1" ht="12" customHeight="1">
      <c r="B20" s="271"/>
      <c r="C20" s="404"/>
      <c r="D20" s="404"/>
      <c r="E20" s="404"/>
      <c r="F20" s="272"/>
      <c r="H20" s="402"/>
      <c r="I20" s="273"/>
      <c r="J20" s="273"/>
      <c r="K20" s="273"/>
      <c r="L20" s="273"/>
      <c r="M20" s="273"/>
      <c r="N20" s="273"/>
      <c r="O20" s="273"/>
      <c r="P20" s="273"/>
      <c r="Q20" s="273"/>
      <c r="R20" s="273"/>
      <c r="S20" s="273"/>
      <c r="T20" s="273"/>
      <c r="U20" s="273"/>
      <c r="V20" s="273"/>
      <c r="Y20" s="12"/>
      <c r="AA20" s="414"/>
      <c r="AB20" s="414"/>
      <c r="AC20" s="414"/>
      <c r="AE20" s="412"/>
      <c r="AF20" s="402"/>
      <c r="AG20" s="413"/>
    </row>
    <row r="21" spans="2:33" s="1" customFormat="1">
      <c r="B21" s="271"/>
      <c r="C21" s="404"/>
      <c r="D21" s="404"/>
      <c r="E21" s="404"/>
      <c r="F21" s="272"/>
      <c r="H21" s="274" t="s">
        <v>130</v>
      </c>
      <c r="I21" s="273"/>
      <c r="J21" s="273"/>
      <c r="K21" s="273"/>
      <c r="L21" s="273"/>
      <c r="M21" s="273"/>
      <c r="N21" s="273"/>
      <c r="O21" s="273"/>
      <c r="P21" s="273"/>
      <c r="Q21" s="273"/>
      <c r="R21" s="273"/>
      <c r="S21" s="273"/>
      <c r="T21" s="273"/>
      <c r="U21" s="273"/>
      <c r="V21" s="273"/>
      <c r="Y21" s="12"/>
      <c r="AA21" s="414"/>
      <c r="AB21" s="414"/>
      <c r="AC21" s="414"/>
      <c r="AE21" s="412"/>
      <c r="AF21" s="402"/>
      <c r="AG21" s="413"/>
    </row>
    <row r="22" spans="2:33" s="1" customFormat="1" ht="47.25" customHeight="1">
      <c r="B22" s="241"/>
      <c r="G22" s="241"/>
      <c r="H22" s="1271" t="s">
        <v>131</v>
      </c>
      <c r="I22" s="1272"/>
      <c r="J22" s="1272"/>
      <c r="K22" s="1272"/>
      <c r="L22" s="1273"/>
      <c r="M22" s="275" t="s">
        <v>132</v>
      </c>
      <c r="N22" s="276"/>
      <c r="O22" s="276"/>
      <c r="P22" s="1309"/>
      <c r="Q22" s="1309"/>
      <c r="R22" s="1309"/>
      <c r="S22" s="1309"/>
      <c r="T22" s="1309"/>
      <c r="U22" s="1309"/>
      <c r="V22" s="1309"/>
      <c r="W22" s="1309"/>
      <c r="X22" s="1309"/>
      <c r="Y22" s="383" t="s">
        <v>97</v>
      </c>
      <c r="Z22" s="1" t="s">
        <v>141</v>
      </c>
      <c r="AA22" s="1313" t="s">
        <v>539</v>
      </c>
      <c r="AB22" s="1313"/>
      <c r="AC22" s="1313"/>
      <c r="AD22" s="242"/>
      <c r="AE22" s="437" t="s">
        <v>194</v>
      </c>
      <c r="AF22" s="438" t="s">
        <v>663</v>
      </c>
      <c r="AG22" s="439" t="s">
        <v>194</v>
      </c>
    </row>
    <row r="23" spans="2:33" s="1" customFormat="1" ht="18.75" customHeight="1">
      <c r="B23" s="390"/>
      <c r="C23" s="391"/>
      <c r="D23" s="391"/>
      <c r="E23" s="391"/>
      <c r="F23" s="391"/>
      <c r="G23" s="277"/>
      <c r="H23" s="415"/>
      <c r="I23" s="415"/>
      <c r="J23" s="415"/>
      <c r="K23" s="415"/>
      <c r="L23" s="415"/>
      <c r="M23" s="275"/>
      <c r="N23" s="276"/>
      <c r="O23" s="276"/>
      <c r="P23" s="276"/>
      <c r="Q23" s="276"/>
      <c r="R23" s="276"/>
      <c r="S23" s="276"/>
      <c r="T23" s="276"/>
      <c r="U23" s="276"/>
      <c r="V23" s="276"/>
      <c r="W23" s="10"/>
      <c r="X23" s="10"/>
      <c r="Y23" s="382"/>
      <c r="Z23" s="8"/>
      <c r="AA23" s="278"/>
      <c r="AB23" s="278"/>
      <c r="AC23" s="278"/>
      <c r="AD23" s="279"/>
      <c r="AE23" s="403"/>
      <c r="AF23" s="403"/>
      <c r="AG23" s="280"/>
    </row>
    <row r="24" spans="2:33" s="1" customFormat="1" ht="10.5" customHeight="1">
      <c r="B24" s="389"/>
      <c r="C24" s="386"/>
      <c r="D24" s="386"/>
      <c r="E24" s="386"/>
      <c r="F24" s="387"/>
      <c r="G24" s="7"/>
      <c r="H24" s="281"/>
      <c r="I24" s="281"/>
      <c r="J24" s="281"/>
      <c r="K24" s="281"/>
      <c r="L24" s="281"/>
      <c r="M24" s="282"/>
      <c r="N24" s="283"/>
      <c r="O24" s="283"/>
      <c r="P24" s="283"/>
      <c r="Q24" s="283"/>
      <c r="R24" s="283"/>
      <c r="S24" s="283"/>
      <c r="T24" s="283"/>
      <c r="U24" s="283"/>
      <c r="V24" s="283"/>
      <c r="W24" s="7"/>
      <c r="X24" s="7"/>
      <c r="Y24" s="396"/>
      <c r="Z24" s="7"/>
      <c r="AA24" s="284"/>
      <c r="AB24" s="284"/>
      <c r="AC24" s="284"/>
      <c r="AD24" s="7"/>
      <c r="AE24" s="285"/>
      <c r="AF24" s="281"/>
      <c r="AG24" s="286"/>
    </row>
    <row r="25" spans="2:33" s="1" customFormat="1" ht="18.75" customHeight="1">
      <c r="B25" s="393"/>
      <c r="C25" s="21"/>
      <c r="D25" s="21"/>
      <c r="E25" s="21"/>
      <c r="F25" s="394"/>
      <c r="H25" s="274" t="s">
        <v>540</v>
      </c>
      <c r="I25" s="402"/>
      <c r="J25" s="402"/>
      <c r="K25" s="402"/>
      <c r="L25" s="402"/>
      <c r="M25" s="287"/>
      <c r="N25" s="288"/>
      <c r="O25" s="288"/>
      <c r="P25" s="288"/>
      <c r="Q25" s="288"/>
      <c r="R25" s="288"/>
      <c r="S25" s="288"/>
      <c r="T25" s="288"/>
      <c r="U25" s="288"/>
      <c r="V25" s="288"/>
      <c r="Y25" s="12"/>
      <c r="AA25" s="414"/>
      <c r="AB25" s="414"/>
      <c r="AC25" s="414"/>
      <c r="AE25" s="434" t="s">
        <v>662</v>
      </c>
      <c r="AF25" s="435" t="s">
        <v>663</v>
      </c>
      <c r="AG25" s="436" t="s">
        <v>664</v>
      </c>
    </row>
    <row r="26" spans="2:33" s="1" customFormat="1" ht="18.75" customHeight="1">
      <c r="B26" s="1075" t="s">
        <v>541</v>
      </c>
      <c r="C26" s="1076"/>
      <c r="D26" s="1076"/>
      <c r="E26" s="1076"/>
      <c r="F26" s="1080"/>
      <c r="H26" s="274" t="s">
        <v>542</v>
      </c>
      <c r="I26" s="402"/>
      <c r="J26" s="402"/>
      <c r="K26" s="402"/>
      <c r="L26" s="402"/>
      <c r="M26" s="287"/>
      <c r="N26" s="288"/>
      <c r="O26" s="288"/>
      <c r="P26" s="288"/>
      <c r="Q26" s="288"/>
      <c r="R26" s="288"/>
      <c r="S26" s="288"/>
      <c r="T26" s="288"/>
      <c r="U26" s="288"/>
      <c r="V26" s="288"/>
      <c r="Y26" s="12"/>
      <c r="AA26" s="414"/>
      <c r="AB26" s="414"/>
      <c r="AC26" s="414"/>
      <c r="AE26" s="443"/>
      <c r="AF26" s="287"/>
      <c r="AG26" s="444"/>
    </row>
    <row r="27" spans="2:33" s="1" customFormat="1" ht="18.75" customHeight="1">
      <c r="B27" s="1075"/>
      <c r="C27" s="1076"/>
      <c r="D27" s="1076"/>
      <c r="E27" s="1076"/>
      <c r="F27" s="1080"/>
      <c r="H27" s="274" t="s">
        <v>543</v>
      </c>
      <c r="I27" s="402"/>
      <c r="J27" s="402"/>
      <c r="K27" s="402"/>
      <c r="L27" s="402"/>
      <c r="M27" s="287"/>
      <c r="N27" s="288"/>
      <c r="O27" s="288"/>
      <c r="P27" s="288"/>
      <c r="Q27" s="288"/>
      <c r="R27" s="288"/>
      <c r="S27" s="288"/>
      <c r="T27" s="288"/>
      <c r="U27" s="288"/>
      <c r="V27" s="288"/>
      <c r="Y27" s="12"/>
      <c r="AA27" s="414"/>
      <c r="AB27" s="414"/>
      <c r="AC27" s="414"/>
      <c r="AE27" s="437" t="s">
        <v>194</v>
      </c>
      <c r="AF27" s="438" t="s">
        <v>663</v>
      </c>
      <c r="AG27" s="439" t="s">
        <v>194</v>
      </c>
    </row>
    <row r="28" spans="2:33" s="1" customFormat="1" ht="18.75" customHeight="1">
      <c r="B28" s="1075"/>
      <c r="C28" s="1076"/>
      <c r="D28" s="1076"/>
      <c r="E28" s="1076"/>
      <c r="F28" s="1080"/>
      <c r="H28" s="274" t="s">
        <v>544</v>
      </c>
      <c r="I28" s="402"/>
      <c r="J28" s="402"/>
      <c r="K28" s="402"/>
      <c r="L28" s="402"/>
      <c r="M28" s="287"/>
      <c r="N28" s="288"/>
      <c r="O28" s="288"/>
      <c r="P28" s="288"/>
      <c r="Q28" s="288"/>
      <c r="R28" s="288"/>
      <c r="S28" s="288"/>
      <c r="T28" s="288"/>
      <c r="U28" s="288"/>
      <c r="V28" s="288"/>
      <c r="Y28" s="12"/>
      <c r="AA28" s="414"/>
      <c r="AB28" s="414"/>
      <c r="AC28" s="414"/>
      <c r="AE28" s="437" t="s">
        <v>194</v>
      </c>
      <c r="AF28" s="438" t="s">
        <v>663</v>
      </c>
      <c r="AG28" s="439" t="s">
        <v>194</v>
      </c>
    </row>
    <row r="29" spans="2:33" s="1" customFormat="1" ht="18.75" customHeight="1">
      <c r="B29" s="1075"/>
      <c r="C29" s="1076"/>
      <c r="D29" s="1076"/>
      <c r="E29" s="1076"/>
      <c r="F29" s="1080"/>
      <c r="H29" s="274" t="s">
        <v>545</v>
      </c>
      <c r="I29" s="402"/>
      <c r="J29" s="402"/>
      <c r="K29" s="402"/>
      <c r="L29" s="402"/>
      <c r="M29" s="287"/>
      <c r="N29" s="288"/>
      <c r="O29" s="288"/>
      <c r="P29" s="288"/>
      <c r="Q29" s="288"/>
      <c r="R29" s="288"/>
      <c r="S29" s="288"/>
      <c r="T29" s="288"/>
      <c r="U29" s="288"/>
      <c r="V29" s="288"/>
      <c r="Y29" s="12"/>
      <c r="AA29" s="414"/>
      <c r="AB29" s="414"/>
      <c r="AC29" s="414"/>
      <c r="AE29" s="437" t="s">
        <v>194</v>
      </c>
      <c r="AF29" s="438" t="s">
        <v>663</v>
      </c>
      <c r="AG29" s="439" t="s">
        <v>194</v>
      </c>
    </row>
    <row r="30" spans="2:33" s="1" customFormat="1" ht="18.75" customHeight="1">
      <c r="B30" s="1075"/>
      <c r="C30" s="1076"/>
      <c r="D30" s="1076"/>
      <c r="E30" s="1076"/>
      <c r="F30" s="1080"/>
      <c r="H30" s="274" t="s">
        <v>546</v>
      </c>
      <c r="I30" s="402"/>
      <c r="J30" s="402"/>
      <c r="K30" s="402"/>
      <c r="L30" s="402"/>
      <c r="M30" s="287"/>
      <c r="N30" s="288"/>
      <c r="O30" s="288"/>
      <c r="P30" s="288"/>
      <c r="Q30" s="288"/>
      <c r="R30" s="288"/>
      <c r="S30" s="288"/>
      <c r="T30" s="288"/>
      <c r="U30" s="288"/>
      <c r="V30" s="288"/>
      <c r="Y30" s="12"/>
      <c r="AA30" s="414"/>
      <c r="AB30" s="414"/>
      <c r="AC30" s="414"/>
      <c r="AE30" s="437" t="s">
        <v>194</v>
      </c>
      <c r="AF30" s="438" t="s">
        <v>663</v>
      </c>
      <c r="AG30" s="439" t="s">
        <v>194</v>
      </c>
    </row>
    <row r="31" spans="2:33" s="1" customFormat="1" ht="18.75" customHeight="1">
      <c r="B31" s="1075"/>
      <c r="C31" s="1076"/>
      <c r="D31" s="1076"/>
      <c r="E31" s="1076"/>
      <c r="F31" s="1080"/>
      <c r="H31" s="274" t="s">
        <v>547</v>
      </c>
      <c r="I31" s="402"/>
      <c r="J31" s="402"/>
      <c r="K31" s="402"/>
      <c r="L31" s="402"/>
      <c r="M31" s="287"/>
      <c r="N31" s="288"/>
      <c r="O31" s="288"/>
      <c r="P31" s="288"/>
      <c r="Q31" s="288"/>
      <c r="R31" s="288"/>
      <c r="S31" s="288"/>
      <c r="T31" s="288"/>
      <c r="U31" s="288"/>
      <c r="V31" s="288"/>
      <c r="W31" s="288"/>
      <c r="Z31" s="12"/>
      <c r="AB31" s="414"/>
      <c r="AC31" s="414"/>
      <c r="AD31" s="402"/>
      <c r="AE31" s="412"/>
      <c r="AF31" s="402"/>
      <c r="AG31" s="242"/>
    </row>
    <row r="32" spans="2:33" s="1" customFormat="1" ht="18.75" customHeight="1">
      <c r="B32" s="1075"/>
      <c r="C32" s="1076"/>
      <c r="D32" s="1076"/>
      <c r="E32" s="1076"/>
      <c r="F32" s="1080"/>
      <c r="H32" s="274"/>
      <c r="I32" s="1310" t="s">
        <v>167</v>
      </c>
      <c r="J32" s="1310"/>
      <c r="K32" s="1310"/>
      <c r="L32" s="1310"/>
      <c r="M32" s="1310"/>
      <c r="N32" s="1311"/>
      <c r="O32" s="955"/>
      <c r="P32" s="955"/>
      <c r="Q32" s="955"/>
      <c r="R32" s="955"/>
      <c r="S32" s="955"/>
      <c r="T32" s="955"/>
      <c r="U32" s="955"/>
      <c r="V32" s="955"/>
      <c r="W32" s="955"/>
      <c r="X32" s="955"/>
      <c r="Y32" s="955"/>
      <c r="Z32" s="955"/>
      <c r="AA32" s="955"/>
      <c r="AB32" s="956"/>
      <c r="AC32" s="289"/>
      <c r="AD32" s="402"/>
      <c r="AE32" s="412"/>
      <c r="AF32" s="402"/>
      <c r="AG32" s="242"/>
    </row>
    <row r="33" spans="1:34" s="1" customFormat="1" ht="18.75" customHeight="1">
      <c r="B33" s="1075"/>
      <c r="C33" s="1076"/>
      <c r="D33" s="1076"/>
      <c r="E33" s="1076"/>
      <c r="F33" s="1080"/>
      <c r="H33" s="274"/>
      <c r="I33" s="1310" t="s">
        <v>175</v>
      </c>
      <c r="J33" s="1310"/>
      <c r="K33" s="1310"/>
      <c r="L33" s="1310"/>
      <c r="M33" s="1310"/>
      <c r="N33" s="1311"/>
      <c r="O33" s="955"/>
      <c r="P33" s="955"/>
      <c r="Q33" s="955"/>
      <c r="R33" s="955"/>
      <c r="S33" s="955"/>
      <c r="T33" s="955"/>
      <c r="U33" s="955"/>
      <c r="V33" s="955"/>
      <c r="W33" s="955"/>
      <c r="X33" s="955"/>
      <c r="Y33" s="955"/>
      <c r="Z33" s="955"/>
      <c r="AA33" s="955"/>
      <c r="AB33" s="956"/>
      <c r="AC33" s="289"/>
      <c r="AD33" s="402"/>
      <c r="AE33" s="412"/>
      <c r="AF33" s="402"/>
      <c r="AG33" s="242"/>
    </row>
    <row r="34" spans="1:34" s="1" customFormat="1" ht="18.75" customHeight="1">
      <c r="B34" s="1075"/>
      <c r="C34" s="1076"/>
      <c r="D34" s="1076"/>
      <c r="E34" s="1076"/>
      <c r="F34" s="1080"/>
      <c r="H34" s="274"/>
      <c r="I34" s="1310" t="s">
        <v>168</v>
      </c>
      <c r="J34" s="1310"/>
      <c r="K34" s="1310"/>
      <c r="L34" s="1310"/>
      <c r="M34" s="1310"/>
      <c r="N34" s="1311"/>
      <c r="O34" s="955"/>
      <c r="P34" s="955"/>
      <c r="Q34" s="955"/>
      <c r="R34" s="955"/>
      <c r="S34" s="955"/>
      <c r="T34" s="955"/>
      <c r="U34" s="955"/>
      <c r="V34" s="955"/>
      <c r="W34" s="955"/>
      <c r="X34" s="955"/>
      <c r="Y34" s="955"/>
      <c r="Z34" s="955"/>
      <c r="AA34" s="955"/>
      <c r="AB34" s="956"/>
      <c r="AC34" s="289"/>
      <c r="AD34" s="402"/>
      <c r="AE34" s="412"/>
      <c r="AF34" s="402"/>
      <c r="AG34" s="242"/>
    </row>
    <row r="35" spans="1:34" s="1" customFormat="1" ht="33.75" customHeight="1">
      <c r="B35" s="1075"/>
      <c r="C35" s="1076"/>
      <c r="D35" s="1076"/>
      <c r="E35" s="1076"/>
      <c r="F35" s="1080"/>
      <c r="H35" s="1312" t="s">
        <v>548</v>
      </c>
      <c r="I35" s="1312"/>
      <c r="J35" s="1312"/>
      <c r="K35" s="1312"/>
      <c r="L35" s="1312"/>
      <c r="M35" s="1312"/>
      <c r="N35" s="1312"/>
      <c r="O35" s="1312"/>
      <c r="P35" s="1312"/>
      <c r="Q35" s="1312"/>
      <c r="R35" s="1312"/>
      <c r="S35" s="1312"/>
      <c r="T35" s="1312"/>
      <c r="U35" s="1312"/>
      <c r="V35" s="1312"/>
      <c r="W35" s="1312"/>
      <c r="X35" s="1312"/>
      <c r="Y35" s="1312"/>
      <c r="Z35" s="1312"/>
      <c r="AA35" s="1312"/>
      <c r="AB35" s="1312"/>
      <c r="AC35" s="1312"/>
      <c r="AE35" s="412"/>
      <c r="AF35" s="402"/>
      <c r="AG35" s="413"/>
    </row>
    <row r="36" spans="1:34" s="1" customFormat="1" ht="36" customHeight="1">
      <c r="B36" s="1075"/>
      <c r="C36" s="1076"/>
      <c r="D36" s="1076"/>
      <c r="E36" s="1076"/>
      <c r="F36" s="1080"/>
      <c r="H36" s="1313" t="s">
        <v>851</v>
      </c>
      <c r="I36" s="1313"/>
      <c r="J36" s="1313"/>
      <c r="K36" s="1313"/>
      <c r="L36" s="1313"/>
      <c r="M36" s="1313"/>
      <c r="N36" s="1313"/>
      <c r="O36" s="1313"/>
      <c r="P36" s="1313"/>
      <c r="Q36" s="1313"/>
      <c r="R36" s="1313"/>
      <c r="S36" s="1313"/>
      <c r="T36" s="1313"/>
      <c r="U36" s="1313"/>
      <c r="V36" s="1313"/>
      <c r="W36" s="1313"/>
      <c r="X36" s="1313"/>
      <c r="Y36" s="1313"/>
      <c r="Z36" s="1313"/>
      <c r="AA36" s="1313"/>
      <c r="AB36" s="1313"/>
      <c r="AC36" s="1313"/>
      <c r="AD36" s="1314"/>
      <c r="AE36" s="437" t="s">
        <v>194</v>
      </c>
      <c r="AF36" s="438" t="s">
        <v>663</v>
      </c>
      <c r="AG36" s="439" t="s">
        <v>194</v>
      </c>
    </row>
    <row r="37" spans="1:34" s="1" customFormat="1" ht="18.75" customHeight="1">
      <c r="B37" s="1075"/>
      <c r="C37" s="1076"/>
      <c r="D37" s="1076"/>
      <c r="E37" s="1076"/>
      <c r="F37" s="1080"/>
      <c r="H37" s="274" t="s">
        <v>549</v>
      </c>
      <c r="I37" s="414"/>
      <c r="J37" s="414"/>
      <c r="K37" s="414"/>
      <c r="L37" s="414"/>
      <c r="M37" s="414"/>
      <c r="N37" s="414"/>
      <c r="O37" s="414"/>
      <c r="P37" s="414"/>
      <c r="Q37" s="414"/>
      <c r="R37" s="414"/>
      <c r="S37" s="414"/>
      <c r="T37" s="414"/>
      <c r="U37" s="414"/>
      <c r="V37" s="414"/>
      <c r="W37" s="414"/>
      <c r="X37" s="414"/>
      <c r="Y37" s="414"/>
      <c r="Z37" s="414"/>
      <c r="AA37" s="414"/>
      <c r="AB37" s="414"/>
      <c r="AC37" s="414"/>
      <c r="AE37" s="437" t="s">
        <v>194</v>
      </c>
      <c r="AF37" s="438" t="s">
        <v>663</v>
      </c>
      <c r="AG37" s="439" t="s">
        <v>194</v>
      </c>
    </row>
    <row r="38" spans="1:34" s="1" customFormat="1" ht="18.75" customHeight="1">
      <c r="A38" s="242"/>
      <c r="B38" s="1061"/>
      <c r="C38" s="1061"/>
      <c r="D38" s="1061"/>
      <c r="E38" s="1061"/>
      <c r="F38" s="1062"/>
      <c r="G38" s="241"/>
      <c r="H38" s="274" t="s">
        <v>550</v>
      </c>
      <c r="I38" s="402"/>
      <c r="J38" s="402"/>
      <c r="K38" s="402"/>
      <c r="L38" s="402"/>
      <c r="M38" s="287"/>
      <c r="N38" s="288"/>
      <c r="O38" s="288"/>
      <c r="P38" s="288"/>
      <c r="Q38" s="288"/>
      <c r="R38" s="288"/>
      <c r="S38" s="288"/>
      <c r="T38" s="288"/>
      <c r="U38" s="288"/>
      <c r="V38" s="288"/>
      <c r="Y38" s="12"/>
      <c r="AA38" s="414"/>
      <c r="AB38" s="414"/>
      <c r="AC38" s="414"/>
      <c r="AE38" s="437" t="s">
        <v>194</v>
      </c>
      <c r="AF38" s="438" t="s">
        <v>663</v>
      </c>
      <c r="AG38" s="439" t="s">
        <v>194</v>
      </c>
    </row>
    <row r="39" spans="1:34" s="1" customFormat="1" ht="18.75" customHeight="1">
      <c r="B39" s="1075"/>
      <c r="C39" s="1044"/>
      <c r="D39" s="1076"/>
      <c r="E39" s="1076"/>
      <c r="F39" s="1080"/>
      <c r="H39" s="274" t="s">
        <v>551</v>
      </c>
      <c r="I39" s="402"/>
      <c r="J39" s="402"/>
      <c r="K39" s="402"/>
      <c r="L39" s="402"/>
      <c r="M39" s="287"/>
      <c r="N39" s="288"/>
      <c r="O39" s="288"/>
      <c r="P39" s="288"/>
      <c r="Q39" s="288"/>
      <c r="R39" s="288"/>
      <c r="S39" s="288"/>
      <c r="T39" s="288"/>
      <c r="U39" s="288"/>
      <c r="V39" s="288"/>
      <c r="Y39" s="12"/>
      <c r="AA39" s="414"/>
      <c r="AB39" s="414"/>
      <c r="AC39" s="414"/>
      <c r="AE39" s="437" t="s">
        <v>194</v>
      </c>
      <c r="AF39" s="438" t="s">
        <v>663</v>
      </c>
      <c r="AG39" s="439" t="s">
        <v>194</v>
      </c>
    </row>
    <row r="40" spans="1:34" s="1" customFormat="1" ht="18.75" customHeight="1">
      <c r="B40" s="393"/>
      <c r="C40" s="21"/>
      <c r="D40" s="21"/>
      <c r="E40" s="21"/>
      <c r="F40" s="394"/>
      <c r="H40" s="274" t="s">
        <v>552</v>
      </c>
      <c r="I40" s="402"/>
      <c r="J40" s="402"/>
      <c r="K40" s="402"/>
      <c r="L40" s="402"/>
      <c r="M40" s="287"/>
      <c r="N40" s="288"/>
      <c r="O40" s="288"/>
      <c r="P40" s="288"/>
      <c r="Q40" s="288"/>
      <c r="R40" s="288"/>
      <c r="S40" s="288"/>
      <c r="T40" s="288"/>
      <c r="U40" s="288"/>
      <c r="V40" s="288"/>
      <c r="Y40" s="12"/>
      <c r="AA40" s="414"/>
      <c r="AB40" s="414"/>
      <c r="AC40" s="414"/>
      <c r="AE40" s="437" t="s">
        <v>194</v>
      </c>
      <c r="AF40" s="438" t="s">
        <v>663</v>
      </c>
      <c r="AG40" s="439" t="s">
        <v>194</v>
      </c>
    </row>
    <row r="41" spans="1:34" s="1" customFormat="1" ht="18.75" customHeight="1">
      <c r="B41" s="393"/>
      <c r="C41" s="21"/>
      <c r="D41" s="21"/>
      <c r="E41" s="21"/>
      <c r="F41" s="394"/>
      <c r="H41" s="274" t="s">
        <v>553</v>
      </c>
      <c r="I41" s="402"/>
      <c r="J41" s="402"/>
      <c r="K41" s="402"/>
      <c r="L41" s="402"/>
      <c r="M41" s="287"/>
      <c r="N41" s="288"/>
      <c r="O41" s="288"/>
      <c r="P41" s="288"/>
      <c r="Q41" s="288"/>
      <c r="R41" s="288"/>
      <c r="S41" s="288"/>
      <c r="T41" s="288"/>
      <c r="U41" s="288"/>
      <c r="V41" s="288"/>
      <c r="Y41" s="12"/>
      <c r="AA41" s="414"/>
      <c r="AB41" s="414"/>
      <c r="AC41" s="414"/>
      <c r="AE41" s="437" t="s">
        <v>194</v>
      </c>
      <c r="AF41" s="438" t="s">
        <v>663</v>
      </c>
      <c r="AG41" s="439" t="s">
        <v>194</v>
      </c>
    </row>
    <row r="42" spans="1:34" s="1" customFormat="1" ht="18.75" customHeight="1">
      <c r="B42" s="390"/>
      <c r="C42" s="391"/>
      <c r="D42" s="391"/>
      <c r="E42" s="391"/>
      <c r="F42" s="392"/>
      <c r="G42" s="8"/>
      <c r="H42" s="290"/>
      <c r="I42" s="403"/>
      <c r="J42" s="403"/>
      <c r="K42" s="403"/>
      <c r="L42" s="403"/>
      <c r="M42" s="291"/>
      <c r="N42" s="292"/>
      <c r="O42" s="292"/>
      <c r="P42" s="292"/>
      <c r="Q42" s="292"/>
      <c r="R42" s="292"/>
      <c r="S42" s="292"/>
      <c r="T42" s="292"/>
      <c r="U42" s="292"/>
      <c r="V42" s="292"/>
      <c r="W42" s="8"/>
      <c r="X42" s="8"/>
      <c r="Y42" s="422"/>
      <c r="Z42" s="8"/>
      <c r="AA42" s="278"/>
      <c r="AB42" s="278"/>
      <c r="AC42" s="278"/>
      <c r="AD42" s="8"/>
      <c r="AE42" s="293"/>
      <c r="AF42" s="403"/>
      <c r="AG42" s="280"/>
    </row>
    <row r="43" spans="1:34" s="1" customFormat="1" ht="33" customHeight="1">
      <c r="B43" s="1076" t="s">
        <v>554</v>
      </c>
      <c r="C43" s="1076"/>
      <c r="D43" s="1076"/>
      <c r="E43" s="1076"/>
      <c r="F43" s="1076"/>
      <c r="G43" s="1076"/>
      <c r="H43" s="1076"/>
      <c r="I43" s="1076"/>
      <c r="J43" s="1076"/>
      <c r="K43" s="1076"/>
      <c r="L43" s="1076"/>
      <c r="M43" s="1076"/>
      <c r="N43" s="1076"/>
      <c r="O43" s="1076"/>
      <c r="P43" s="1076"/>
      <c r="Q43" s="1076"/>
      <c r="R43" s="1076"/>
      <c r="S43" s="1076"/>
      <c r="T43" s="1076"/>
      <c r="U43" s="1076"/>
      <c r="V43" s="1076"/>
      <c r="W43" s="1076"/>
      <c r="X43" s="1076"/>
      <c r="Y43" s="1076"/>
      <c r="Z43" s="1076"/>
      <c r="AA43" s="1076"/>
      <c r="AB43" s="1076"/>
      <c r="AC43" s="1076"/>
      <c r="AD43" s="1076"/>
      <c r="AE43" s="1076"/>
      <c r="AF43" s="21"/>
    </row>
    <row r="44" spans="1:34" s="1" customFormat="1" ht="47.25" customHeight="1">
      <c r="B44" s="1076" t="s">
        <v>555</v>
      </c>
      <c r="C44" s="1076"/>
      <c r="D44" s="1076"/>
      <c r="E44" s="1076"/>
      <c r="F44" s="1076"/>
      <c r="G44" s="1076"/>
      <c r="H44" s="1076"/>
      <c r="I44" s="1076"/>
      <c r="J44" s="1076"/>
      <c r="K44" s="1076"/>
      <c r="L44" s="1076"/>
      <c r="M44" s="1076"/>
      <c r="N44" s="1076"/>
      <c r="O44" s="1076"/>
      <c r="P44" s="1076"/>
      <c r="Q44" s="1076"/>
      <c r="R44" s="1076"/>
      <c r="S44" s="1076"/>
      <c r="T44" s="1076"/>
      <c r="U44" s="1076"/>
      <c r="V44" s="1076"/>
      <c r="W44" s="1076"/>
      <c r="X44" s="1076"/>
      <c r="Y44" s="1076"/>
      <c r="Z44" s="1076"/>
      <c r="AA44" s="1076"/>
      <c r="AB44" s="1076"/>
      <c r="AC44" s="1076"/>
      <c r="AD44" s="1076"/>
      <c r="AE44" s="1076"/>
      <c r="AF44" s="1076"/>
      <c r="AG44" s="1076"/>
    </row>
    <row r="45" spans="1:34" s="1" customFormat="1" ht="27" customHeight="1">
      <c r="B45" s="981" t="s">
        <v>556</v>
      </c>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xr:uid="{9C6706E3-3D14-4EE2-9ED4-ED07BC51BD3B}">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D5F-D11F-45A2-89B3-E97AD2D20C16}">
  <sheetPr>
    <tabColor rgb="FFFFFF00"/>
    <pageSetUpPr fitToPage="1"/>
  </sheetPr>
  <dimension ref="A2:Y122"/>
  <sheetViews>
    <sheetView view="pageBreakPreview" zoomScaleNormal="100" zoomScaleSheetLayoutView="100" workbookViewId="0"/>
  </sheetViews>
  <sheetFormatPr defaultColWidth="3.44140625" defaultRowHeight="13.2"/>
  <cols>
    <col min="1" max="1" width="2.33203125" style="3" customWidth="1"/>
    <col min="2" max="2" width="3" style="419" customWidth="1"/>
    <col min="3" max="7" width="3.44140625" style="3"/>
    <col min="8" max="24" width="4.44140625" style="3" customWidth="1"/>
    <col min="25" max="25" width="5.109375" style="3" customWidth="1"/>
    <col min="26" max="16384" width="3.44140625" style="3"/>
  </cols>
  <sheetData>
    <row r="2" spans="2:25">
      <c r="B2" s="3" t="s">
        <v>862</v>
      </c>
    </row>
    <row r="4" spans="2:25">
      <c r="B4" s="1320" t="s">
        <v>573</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row>
    <row r="6" spans="2:25" ht="30" customHeight="1">
      <c r="B6" s="381">
        <v>1</v>
      </c>
      <c r="C6" s="399" t="s">
        <v>112</v>
      </c>
      <c r="D6" s="16"/>
      <c r="E6" s="16"/>
      <c r="F6" s="16"/>
      <c r="G6" s="17"/>
      <c r="H6" s="1218"/>
      <c r="I6" s="1219"/>
      <c r="J6" s="1219"/>
      <c r="K6" s="1219"/>
      <c r="L6" s="1219"/>
      <c r="M6" s="1219"/>
      <c r="N6" s="1219"/>
      <c r="O6" s="1219"/>
      <c r="P6" s="1219"/>
      <c r="Q6" s="1219"/>
      <c r="R6" s="1219"/>
      <c r="S6" s="1219"/>
      <c r="T6" s="1219"/>
      <c r="U6" s="1219"/>
      <c r="V6" s="1219"/>
      <c r="W6" s="1219"/>
      <c r="X6" s="1219"/>
      <c r="Y6" s="1220"/>
    </row>
    <row r="7" spans="2:25" ht="30" customHeight="1">
      <c r="B7" s="381">
        <v>2</v>
      </c>
      <c r="C7" s="399" t="s">
        <v>65</v>
      </c>
      <c r="D7" s="399"/>
      <c r="E7" s="399"/>
      <c r="F7" s="399"/>
      <c r="G7" s="400"/>
      <c r="H7" s="445" t="s">
        <v>194</v>
      </c>
      <c r="I7" s="399" t="s">
        <v>840</v>
      </c>
      <c r="J7" s="399"/>
      <c r="K7" s="399"/>
      <c r="L7" s="399"/>
      <c r="M7" s="433" t="s">
        <v>194</v>
      </c>
      <c r="N7" s="399" t="s">
        <v>841</v>
      </c>
      <c r="O7" s="399"/>
      <c r="P7" s="399"/>
      <c r="Q7" s="399"/>
      <c r="R7" s="433" t="s">
        <v>194</v>
      </c>
      <c r="S7" s="399" t="s">
        <v>842</v>
      </c>
      <c r="T7" s="399"/>
      <c r="U7" s="399"/>
      <c r="V7" s="399"/>
      <c r="W7" s="399"/>
      <c r="X7" s="399"/>
      <c r="Y7" s="400"/>
    </row>
    <row r="8" spans="2:25" ht="30" customHeight="1">
      <c r="B8" s="397">
        <v>3</v>
      </c>
      <c r="C8" s="2" t="s">
        <v>66</v>
      </c>
      <c r="D8" s="2"/>
      <c r="E8" s="2"/>
      <c r="F8" s="2"/>
      <c r="G8" s="420"/>
      <c r="H8" s="438" t="s">
        <v>194</v>
      </c>
      <c r="I8" s="1" t="s">
        <v>863</v>
      </c>
      <c r="J8" s="2"/>
      <c r="K8" s="2"/>
      <c r="L8" s="2"/>
      <c r="M8" s="2"/>
      <c r="N8" s="2"/>
      <c r="O8" s="2"/>
      <c r="P8" s="438" t="s">
        <v>194</v>
      </c>
      <c r="Q8" s="1" t="s">
        <v>864</v>
      </c>
      <c r="R8" s="2"/>
      <c r="S8" s="2"/>
      <c r="T8" s="2"/>
      <c r="U8" s="2"/>
      <c r="V8" s="2"/>
      <c r="W8" s="2"/>
      <c r="X8" s="2"/>
      <c r="Y8" s="420"/>
    </row>
    <row r="9" spans="2:25" ht="30" customHeight="1">
      <c r="B9" s="397"/>
      <c r="C9" s="2"/>
      <c r="D9" s="2"/>
      <c r="E9" s="2"/>
      <c r="F9" s="2"/>
      <c r="G9" s="420"/>
      <c r="H9" s="438" t="s">
        <v>194</v>
      </c>
      <c r="I9" s="1" t="s">
        <v>865</v>
      </c>
      <c r="J9" s="461"/>
      <c r="K9" s="461"/>
      <c r="L9" s="461"/>
      <c r="M9" s="461"/>
      <c r="N9" s="2"/>
      <c r="O9" s="2"/>
      <c r="P9" s="438" t="s">
        <v>194</v>
      </c>
      <c r="Q9" s="1" t="s">
        <v>866</v>
      </c>
      <c r="R9" s="2"/>
      <c r="S9" s="2"/>
      <c r="T9" s="2"/>
      <c r="U9" s="2"/>
      <c r="V9" s="2"/>
      <c r="W9" s="2"/>
      <c r="X9" s="2"/>
      <c r="Y9" s="420"/>
    </row>
    <row r="10" spans="2:25">
      <c r="B10" s="424"/>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c r="B11" s="462">
        <v>4</v>
      </c>
      <c r="C11" s="1321" t="s">
        <v>574</v>
      </c>
      <c r="D11" s="1321"/>
      <c r="E11" s="1321"/>
      <c r="F11" s="1321"/>
      <c r="G11" s="1322"/>
      <c r="H11" s="355" t="s">
        <v>575</v>
      </c>
      <c r="I11" s="2"/>
      <c r="Y11" s="233"/>
    </row>
    <row r="12" spans="2:25" ht="19.5" customHeight="1">
      <c r="B12" s="243"/>
      <c r="G12" s="233"/>
      <c r="H12" s="300"/>
      <c r="I12" s="2" t="s">
        <v>576</v>
      </c>
      <c r="J12" s="2"/>
      <c r="K12" s="2"/>
      <c r="L12" s="2"/>
      <c r="M12" s="2"/>
      <c r="N12" s="2"/>
      <c r="O12" s="2"/>
      <c r="P12" s="2"/>
      <c r="Q12" s="2"/>
      <c r="R12" s="2"/>
      <c r="S12" s="2"/>
      <c r="T12" s="2"/>
      <c r="U12" s="2"/>
      <c r="Y12" s="233"/>
    </row>
    <row r="13" spans="2:25" ht="12" customHeight="1">
      <c r="B13" s="243"/>
      <c r="G13" s="233"/>
      <c r="H13" s="300"/>
      <c r="I13" s="1217" t="s">
        <v>67</v>
      </c>
      <c r="J13" s="1217"/>
      <c r="K13" s="1217"/>
      <c r="L13" s="1217"/>
      <c r="M13" s="1217"/>
      <c r="N13" s="1217"/>
      <c r="O13" s="1217"/>
      <c r="P13" s="1217"/>
      <c r="Q13" s="1095" t="s">
        <v>68</v>
      </c>
      <c r="R13" s="1096"/>
      <c r="S13" s="1096"/>
      <c r="T13" s="1096"/>
      <c r="U13" s="1096"/>
      <c r="V13" s="1096"/>
      <c r="W13" s="1097"/>
      <c r="Y13" s="233"/>
    </row>
    <row r="14" spans="2:25" ht="12" customHeight="1">
      <c r="B14" s="243"/>
      <c r="G14" s="233"/>
      <c r="H14" s="300"/>
      <c r="I14" s="1217"/>
      <c r="J14" s="1217"/>
      <c r="K14" s="1217"/>
      <c r="L14" s="1217"/>
      <c r="M14" s="1217"/>
      <c r="N14" s="1217"/>
      <c r="O14" s="1217"/>
      <c r="P14" s="1217"/>
      <c r="Q14" s="1221"/>
      <c r="R14" s="1222"/>
      <c r="S14" s="1222"/>
      <c r="T14" s="1222"/>
      <c r="U14" s="1222"/>
      <c r="V14" s="1222"/>
      <c r="W14" s="1223"/>
      <c r="Y14" s="233"/>
    </row>
    <row r="15" spans="2:25" ht="12" customHeight="1">
      <c r="B15" s="243"/>
      <c r="G15" s="233"/>
      <c r="H15" s="300"/>
      <c r="I15" s="1217" t="s">
        <v>72</v>
      </c>
      <c r="J15" s="1217"/>
      <c r="K15" s="1217"/>
      <c r="L15" s="1217"/>
      <c r="M15" s="1217"/>
      <c r="N15" s="1217"/>
      <c r="O15" s="1217"/>
      <c r="P15" s="1217"/>
      <c r="Q15" s="1247"/>
      <c r="R15" s="1248"/>
      <c r="S15" s="1248"/>
      <c r="T15" s="1248"/>
      <c r="U15" s="1248"/>
      <c r="V15" s="1248"/>
      <c r="W15" s="1249"/>
      <c r="Y15" s="233"/>
    </row>
    <row r="16" spans="2:25" ht="12" customHeight="1">
      <c r="B16" s="243"/>
      <c r="G16" s="233"/>
      <c r="H16" s="300"/>
      <c r="I16" s="1217"/>
      <c r="J16" s="1217"/>
      <c r="K16" s="1217"/>
      <c r="L16" s="1217"/>
      <c r="M16" s="1217"/>
      <c r="N16" s="1217"/>
      <c r="O16" s="1217"/>
      <c r="P16" s="1217"/>
      <c r="Q16" s="1253"/>
      <c r="R16" s="1254"/>
      <c r="S16" s="1254"/>
      <c r="T16" s="1254"/>
      <c r="U16" s="1254"/>
      <c r="V16" s="1254"/>
      <c r="W16" s="1255"/>
      <c r="Y16" s="233"/>
    </row>
    <row r="17" spans="2:25" ht="12" customHeight="1">
      <c r="B17" s="243"/>
      <c r="G17" s="233"/>
      <c r="H17" s="300"/>
      <c r="I17" s="1217" t="s">
        <v>124</v>
      </c>
      <c r="J17" s="1217"/>
      <c r="K17" s="1217"/>
      <c r="L17" s="1217"/>
      <c r="M17" s="1217"/>
      <c r="N17" s="1217"/>
      <c r="O17" s="1217"/>
      <c r="P17" s="1217"/>
      <c r="Q17" s="1247"/>
      <c r="R17" s="1248"/>
      <c r="S17" s="1248"/>
      <c r="T17" s="1248"/>
      <c r="U17" s="1248"/>
      <c r="V17" s="1248"/>
      <c r="W17" s="1249"/>
      <c r="Y17" s="233"/>
    </row>
    <row r="18" spans="2:25" ht="12" customHeight="1">
      <c r="B18" s="243"/>
      <c r="G18" s="233"/>
      <c r="H18" s="300"/>
      <c r="I18" s="1217"/>
      <c r="J18" s="1217"/>
      <c r="K18" s="1217"/>
      <c r="L18" s="1217"/>
      <c r="M18" s="1217"/>
      <c r="N18" s="1217"/>
      <c r="O18" s="1217"/>
      <c r="P18" s="1217"/>
      <c r="Q18" s="1253"/>
      <c r="R18" s="1254"/>
      <c r="S18" s="1254"/>
      <c r="T18" s="1254"/>
      <c r="U18" s="1254"/>
      <c r="V18" s="1254"/>
      <c r="W18" s="1255"/>
      <c r="Y18" s="233"/>
    </row>
    <row r="19" spans="2:25" ht="12" customHeight="1">
      <c r="B19" s="243"/>
      <c r="G19" s="233"/>
      <c r="H19" s="300"/>
      <c r="I19" s="1217" t="s">
        <v>69</v>
      </c>
      <c r="J19" s="1217"/>
      <c r="K19" s="1217"/>
      <c r="L19" s="1217"/>
      <c r="M19" s="1217"/>
      <c r="N19" s="1217"/>
      <c r="O19" s="1217"/>
      <c r="P19" s="1217"/>
      <c r="Q19" s="1247"/>
      <c r="R19" s="1248"/>
      <c r="S19" s="1248"/>
      <c r="T19" s="1248"/>
      <c r="U19" s="1248"/>
      <c r="V19" s="1248"/>
      <c r="W19" s="1249"/>
      <c r="Y19" s="233"/>
    </row>
    <row r="20" spans="2:25" ht="12" customHeight="1">
      <c r="B20" s="243"/>
      <c r="G20" s="233"/>
      <c r="H20" s="300"/>
      <c r="I20" s="1217"/>
      <c r="J20" s="1217"/>
      <c r="K20" s="1217"/>
      <c r="L20" s="1217"/>
      <c r="M20" s="1217"/>
      <c r="N20" s="1217"/>
      <c r="O20" s="1217"/>
      <c r="P20" s="1217"/>
      <c r="Q20" s="1253"/>
      <c r="R20" s="1254"/>
      <c r="S20" s="1254"/>
      <c r="T20" s="1254"/>
      <c r="U20" s="1254"/>
      <c r="V20" s="1254"/>
      <c r="W20" s="1255"/>
      <c r="Y20" s="233"/>
    </row>
    <row r="21" spans="2:25" ht="12" customHeight="1">
      <c r="B21" s="243"/>
      <c r="G21" s="233"/>
      <c r="H21" s="300"/>
      <c r="I21" s="1217" t="s">
        <v>71</v>
      </c>
      <c r="J21" s="1217"/>
      <c r="K21" s="1217"/>
      <c r="L21" s="1217"/>
      <c r="M21" s="1217"/>
      <c r="N21" s="1217"/>
      <c r="O21" s="1217"/>
      <c r="P21" s="1217"/>
      <c r="Q21" s="1247"/>
      <c r="R21" s="1248"/>
      <c r="S21" s="1248"/>
      <c r="T21" s="1248"/>
      <c r="U21" s="1248"/>
      <c r="V21" s="1248"/>
      <c r="W21" s="1249"/>
      <c r="Y21" s="233"/>
    </row>
    <row r="22" spans="2:25" ht="12" customHeight="1">
      <c r="B22" s="243"/>
      <c r="G22" s="233"/>
      <c r="H22" s="300"/>
      <c r="I22" s="1217"/>
      <c r="J22" s="1217"/>
      <c r="K22" s="1217"/>
      <c r="L22" s="1217"/>
      <c r="M22" s="1217"/>
      <c r="N22" s="1217"/>
      <c r="O22" s="1217"/>
      <c r="P22" s="1217"/>
      <c r="Q22" s="1253"/>
      <c r="R22" s="1254"/>
      <c r="S22" s="1254"/>
      <c r="T22" s="1254"/>
      <c r="U22" s="1254"/>
      <c r="V22" s="1254"/>
      <c r="W22" s="1255"/>
      <c r="Y22" s="233"/>
    </row>
    <row r="23" spans="2:25" ht="12" customHeight="1">
      <c r="B23" s="243"/>
      <c r="G23" s="233"/>
      <c r="H23" s="300"/>
      <c r="I23" s="1095" t="s">
        <v>70</v>
      </c>
      <c r="J23" s="1096"/>
      <c r="K23" s="1096"/>
      <c r="L23" s="1096"/>
      <c r="M23" s="1096"/>
      <c r="N23" s="1096"/>
      <c r="O23" s="1096"/>
      <c r="P23" s="1097"/>
      <c r="Q23" s="1247"/>
      <c r="R23" s="1248"/>
      <c r="S23" s="1248"/>
      <c r="T23" s="1248"/>
      <c r="U23" s="1248"/>
      <c r="V23" s="1248"/>
      <c r="W23" s="1249"/>
      <c r="Y23" s="233"/>
    </row>
    <row r="24" spans="2:25" ht="12" customHeight="1">
      <c r="B24" s="243"/>
      <c r="G24" s="233"/>
      <c r="H24" s="300"/>
      <c r="I24" s="1221"/>
      <c r="J24" s="1222"/>
      <c r="K24" s="1222"/>
      <c r="L24" s="1222"/>
      <c r="M24" s="1222"/>
      <c r="N24" s="1222"/>
      <c r="O24" s="1222"/>
      <c r="P24" s="1223"/>
      <c r="Q24" s="1253"/>
      <c r="R24" s="1254"/>
      <c r="S24" s="1254"/>
      <c r="T24" s="1254"/>
      <c r="U24" s="1254"/>
      <c r="V24" s="1254"/>
      <c r="W24" s="1255"/>
      <c r="Y24" s="233"/>
    </row>
    <row r="25" spans="2:25" ht="12" customHeight="1">
      <c r="B25" s="243"/>
      <c r="G25" s="233"/>
      <c r="H25" s="300"/>
      <c r="I25" s="1095"/>
      <c r="J25" s="1096"/>
      <c r="K25" s="1096"/>
      <c r="L25" s="1096"/>
      <c r="M25" s="1096"/>
      <c r="N25" s="1096"/>
      <c r="O25" s="1096"/>
      <c r="P25" s="1097"/>
      <c r="Q25" s="1247"/>
      <c r="R25" s="1248"/>
      <c r="S25" s="1248"/>
      <c r="T25" s="1248"/>
      <c r="U25" s="1248"/>
      <c r="V25" s="1248"/>
      <c r="W25" s="1249"/>
      <c r="Y25" s="233"/>
    </row>
    <row r="26" spans="2:25" ht="12" customHeight="1">
      <c r="B26" s="243"/>
      <c r="G26" s="233"/>
      <c r="H26" s="300"/>
      <c r="I26" s="1221"/>
      <c r="J26" s="1222"/>
      <c r="K26" s="1222"/>
      <c r="L26" s="1222"/>
      <c r="M26" s="1222"/>
      <c r="N26" s="1222"/>
      <c r="O26" s="1222"/>
      <c r="P26" s="1223"/>
      <c r="Q26" s="1253"/>
      <c r="R26" s="1254"/>
      <c r="S26" s="1254"/>
      <c r="T26" s="1254"/>
      <c r="U26" s="1254"/>
      <c r="V26" s="1254"/>
      <c r="W26" s="1255"/>
      <c r="Y26" s="233"/>
    </row>
    <row r="27" spans="2:25" ht="12" customHeight="1">
      <c r="B27" s="243"/>
      <c r="G27" s="233"/>
      <c r="H27" s="300"/>
      <c r="I27" s="1217"/>
      <c r="J27" s="1217"/>
      <c r="K27" s="1217"/>
      <c r="L27" s="1217"/>
      <c r="M27" s="1217"/>
      <c r="N27" s="1217"/>
      <c r="O27" s="1217"/>
      <c r="P27" s="1217"/>
      <c r="Q27" s="1247"/>
      <c r="R27" s="1248"/>
      <c r="S27" s="1248"/>
      <c r="T27" s="1248"/>
      <c r="U27" s="1248"/>
      <c r="V27" s="1248"/>
      <c r="W27" s="1249"/>
      <c r="Y27" s="233"/>
    </row>
    <row r="28" spans="2:25" s="418" customFormat="1" ht="12" customHeight="1">
      <c r="B28" s="243"/>
      <c r="C28" s="3"/>
      <c r="D28" s="3"/>
      <c r="E28" s="3"/>
      <c r="F28" s="3"/>
      <c r="G28" s="233"/>
      <c r="H28" s="367"/>
      <c r="I28" s="1217"/>
      <c r="J28" s="1217"/>
      <c r="K28" s="1217"/>
      <c r="L28" s="1217"/>
      <c r="M28" s="1217"/>
      <c r="N28" s="1217"/>
      <c r="O28" s="1217"/>
      <c r="P28" s="1217"/>
      <c r="Q28" s="1253"/>
      <c r="R28" s="1254"/>
      <c r="S28" s="1254"/>
      <c r="T28" s="1254"/>
      <c r="U28" s="1254"/>
      <c r="V28" s="1254"/>
      <c r="W28" s="1255"/>
      <c r="Y28" s="365"/>
    </row>
    <row r="29" spans="2:25" ht="15" customHeight="1">
      <c r="B29" s="243"/>
      <c r="G29" s="233"/>
      <c r="H29" s="300"/>
      <c r="I29" s="2"/>
      <c r="J29" s="2"/>
      <c r="K29" s="2"/>
      <c r="L29" s="2"/>
      <c r="M29" s="2"/>
      <c r="N29" s="2"/>
      <c r="O29" s="2"/>
      <c r="P29" s="2"/>
      <c r="Q29" s="2"/>
      <c r="R29" s="2"/>
      <c r="S29" s="2"/>
      <c r="T29" s="2"/>
      <c r="U29" s="2"/>
      <c r="Y29" s="343"/>
    </row>
    <row r="30" spans="2:25" ht="20.25" customHeight="1">
      <c r="B30" s="243"/>
      <c r="G30" s="233"/>
      <c r="H30" s="355" t="s">
        <v>577</v>
      </c>
      <c r="I30" s="2"/>
      <c r="J30" s="2"/>
      <c r="K30" s="2"/>
      <c r="L30" s="2"/>
      <c r="M30" s="2"/>
      <c r="N30" s="2"/>
      <c r="O30" s="2"/>
      <c r="P30" s="2"/>
      <c r="Q30" s="2"/>
      <c r="R30" s="2"/>
      <c r="S30" s="2"/>
      <c r="T30" s="2"/>
      <c r="U30" s="2"/>
      <c r="Y30" s="343"/>
    </row>
    <row r="31" spans="2:25" ht="9.75" customHeight="1">
      <c r="B31" s="243"/>
      <c r="G31" s="233"/>
      <c r="H31" s="355"/>
      <c r="I31" s="2"/>
      <c r="J31" s="2"/>
      <c r="K31" s="2"/>
      <c r="L31" s="2"/>
      <c r="M31" s="2"/>
      <c r="N31" s="2"/>
      <c r="O31" s="2"/>
      <c r="P31" s="2"/>
      <c r="Q31" s="2"/>
      <c r="R31" s="2"/>
      <c r="S31" s="2"/>
      <c r="T31" s="2"/>
      <c r="U31" s="2"/>
      <c r="Y31" s="343"/>
    </row>
    <row r="32" spans="2:25" ht="22.5" customHeight="1">
      <c r="B32" s="243"/>
      <c r="G32" s="233"/>
      <c r="H32" s="300"/>
      <c r="I32" s="1056" t="s">
        <v>578</v>
      </c>
      <c r="J32" s="1044"/>
      <c r="K32" s="1044"/>
      <c r="L32" s="1044"/>
      <c r="M32" s="1044"/>
      <c r="N32" s="1044"/>
      <c r="O32" s="1044"/>
      <c r="P32" s="1044"/>
      <c r="Q32" s="1044"/>
      <c r="R32" s="1045"/>
      <c r="S32" s="1095"/>
      <c r="T32" s="1096"/>
      <c r="U32" s="1097" t="s">
        <v>97</v>
      </c>
      <c r="Y32" s="233"/>
    </row>
    <row r="33" spans="1:25" ht="22.5" customHeight="1">
      <c r="B33" s="243"/>
      <c r="G33" s="233"/>
      <c r="H33" s="300"/>
      <c r="I33" s="1060"/>
      <c r="J33" s="1061"/>
      <c r="K33" s="1061"/>
      <c r="L33" s="1061"/>
      <c r="M33" s="1061"/>
      <c r="N33" s="1061"/>
      <c r="O33" s="1061"/>
      <c r="P33" s="1061"/>
      <c r="Q33" s="1061"/>
      <c r="R33" s="1062"/>
      <c r="S33" s="1221"/>
      <c r="T33" s="1222"/>
      <c r="U33" s="1223"/>
      <c r="Y33" s="233"/>
    </row>
    <row r="34" spans="1:25" ht="11.25" customHeight="1">
      <c r="B34" s="243"/>
      <c r="G34" s="233"/>
      <c r="H34" s="355"/>
      <c r="I34" s="2"/>
      <c r="J34" s="2"/>
      <c r="K34" s="2"/>
      <c r="L34" s="2"/>
      <c r="M34" s="2"/>
      <c r="N34" s="2"/>
      <c r="O34" s="2"/>
      <c r="P34" s="2"/>
      <c r="Q34" s="2"/>
      <c r="R34" s="2"/>
      <c r="S34" s="2"/>
      <c r="T34" s="2"/>
      <c r="U34" s="2"/>
      <c r="Y34" s="343"/>
    </row>
    <row r="35" spans="1:25" ht="27.75" customHeight="1">
      <c r="B35" s="243"/>
      <c r="G35" s="233"/>
      <c r="H35" s="300"/>
      <c r="I35" s="1056" t="s">
        <v>579</v>
      </c>
      <c r="J35" s="1044"/>
      <c r="K35" s="1044"/>
      <c r="L35" s="1044"/>
      <c r="M35" s="1044"/>
      <c r="N35" s="1044"/>
      <c r="O35" s="1044"/>
      <c r="P35" s="1044"/>
      <c r="Q35" s="1044"/>
      <c r="R35" s="1045"/>
      <c r="S35" s="1095"/>
      <c r="T35" s="1096"/>
      <c r="U35" s="1097" t="s">
        <v>97</v>
      </c>
      <c r="V35" s="1098" t="s">
        <v>141</v>
      </c>
      <c r="W35" s="1224" t="s">
        <v>580</v>
      </c>
      <c r="X35" s="1224"/>
      <c r="Y35" s="1319"/>
    </row>
    <row r="36" spans="1:25" ht="21.75" customHeight="1">
      <c r="B36" s="243"/>
      <c r="G36" s="233"/>
      <c r="H36" s="300"/>
      <c r="I36" s="1060"/>
      <c r="J36" s="1061"/>
      <c r="K36" s="1061"/>
      <c r="L36" s="1061"/>
      <c r="M36" s="1061"/>
      <c r="N36" s="1061"/>
      <c r="O36" s="1061"/>
      <c r="P36" s="1061"/>
      <c r="Q36" s="1061"/>
      <c r="R36" s="1062"/>
      <c r="S36" s="1221"/>
      <c r="T36" s="1222"/>
      <c r="U36" s="1223"/>
      <c r="V36" s="1098"/>
      <c r="W36" s="1224"/>
      <c r="X36" s="1224"/>
      <c r="Y36" s="1319"/>
    </row>
    <row r="37" spans="1:25" ht="21.75" customHeight="1">
      <c r="B37" s="243"/>
      <c r="G37" s="233"/>
      <c r="I37" s="391"/>
      <c r="J37" s="391"/>
      <c r="K37" s="391"/>
      <c r="L37" s="391"/>
      <c r="M37" s="391"/>
      <c r="N37" s="391"/>
      <c r="O37" s="391"/>
      <c r="P37" s="391"/>
      <c r="Q37" s="391"/>
      <c r="R37" s="391"/>
      <c r="S37" s="463"/>
      <c r="T37" s="463"/>
      <c r="U37" s="463"/>
      <c r="V37" s="12"/>
      <c r="W37" s="1061" t="s">
        <v>581</v>
      </c>
      <c r="X37" s="1061"/>
      <c r="Y37" s="1062"/>
    </row>
    <row r="38" spans="1:25" ht="21.75" customHeight="1">
      <c r="A38" s="233"/>
      <c r="H38" s="464"/>
      <c r="I38" s="1076" t="s">
        <v>582</v>
      </c>
      <c r="J38" s="1076"/>
      <c r="K38" s="1076"/>
      <c r="L38" s="1076"/>
      <c r="M38" s="1076"/>
      <c r="N38" s="1076"/>
      <c r="O38" s="1076"/>
      <c r="P38" s="1076"/>
      <c r="Q38" s="1076"/>
      <c r="R38" s="1080"/>
      <c r="S38" s="1098"/>
      <c r="T38" s="1069"/>
      <c r="U38" s="1099" t="s">
        <v>97</v>
      </c>
      <c r="V38" s="12"/>
      <c r="W38" s="1076"/>
      <c r="X38" s="1076"/>
      <c r="Y38" s="1080"/>
    </row>
    <row r="39" spans="1:25" ht="21.75" customHeight="1">
      <c r="B39" s="243"/>
      <c r="G39" s="233"/>
      <c r="H39" s="300"/>
      <c r="I39" s="1060"/>
      <c r="J39" s="1061"/>
      <c r="K39" s="1061"/>
      <c r="L39" s="1061"/>
      <c r="M39" s="1061"/>
      <c r="N39" s="1061"/>
      <c r="O39" s="1061"/>
      <c r="P39" s="1061"/>
      <c r="Q39" s="1061"/>
      <c r="R39" s="1062"/>
      <c r="S39" s="1221"/>
      <c r="T39" s="1222"/>
      <c r="U39" s="1223"/>
      <c r="V39" s="12"/>
      <c r="W39" s="1076"/>
      <c r="X39" s="1076"/>
      <c r="Y39" s="1080"/>
    </row>
    <row r="40" spans="1:25" ht="15" customHeight="1">
      <c r="B40" s="243"/>
      <c r="G40" s="233"/>
      <c r="H40" s="300"/>
      <c r="I40" s="2"/>
      <c r="J40" s="2"/>
      <c r="K40" s="2"/>
      <c r="L40" s="2"/>
      <c r="M40" s="2"/>
      <c r="N40" s="2"/>
      <c r="O40" s="2"/>
      <c r="P40" s="2"/>
      <c r="Q40" s="2"/>
      <c r="R40" s="2"/>
      <c r="S40" s="2"/>
      <c r="T40" s="2"/>
      <c r="U40" s="2"/>
      <c r="W40" s="1076"/>
      <c r="X40" s="1076"/>
      <c r="Y40" s="1080"/>
    </row>
    <row r="41" spans="1:25" ht="15" customHeight="1">
      <c r="B41" s="423"/>
      <c r="C41" s="59"/>
      <c r="D41" s="59"/>
      <c r="E41" s="59"/>
      <c r="F41" s="59"/>
      <c r="G41" s="60"/>
      <c r="H41" s="299"/>
      <c r="I41" s="59"/>
      <c r="J41" s="59"/>
      <c r="K41" s="59"/>
      <c r="L41" s="59"/>
      <c r="M41" s="59"/>
      <c r="N41" s="59"/>
      <c r="O41" s="59"/>
      <c r="P41" s="59"/>
      <c r="Q41" s="59"/>
      <c r="R41" s="59"/>
      <c r="S41" s="59"/>
      <c r="T41" s="59"/>
      <c r="U41" s="59"/>
      <c r="V41" s="59"/>
      <c r="W41" s="1061"/>
      <c r="X41" s="1061"/>
      <c r="Y41" s="1062"/>
    </row>
    <row r="42" spans="1:25" ht="15" customHeight="1">
      <c r="Y42" s="342"/>
    </row>
    <row r="43" spans="1:25">
      <c r="B43" s="465" t="s">
        <v>583</v>
      </c>
      <c r="D43" s="417"/>
      <c r="E43" s="417"/>
      <c r="F43" s="417"/>
      <c r="G43" s="417"/>
      <c r="H43" s="417"/>
      <c r="I43" s="417"/>
      <c r="J43" s="417"/>
      <c r="K43" s="417"/>
      <c r="L43" s="417"/>
      <c r="M43" s="417"/>
      <c r="N43" s="417"/>
      <c r="O43" s="417"/>
      <c r="P43" s="417"/>
      <c r="Q43" s="417"/>
      <c r="R43" s="417"/>
      <c r="S43" s="417"/>
      <c r="T43" s="417"/>
      <c r="U43" s="417"/>
      <c r="V43" s="417"/>
      <c r="W43" s="417"/>
      <c r="X43" s="417"/>
      <c r="Y43" s="417"/>
    </row>
    <row r="44" spans="1:25">
      <c r="B44" s="465" t="s">
        <v>584</v>
      </c>
      <c r="D44" s="417"/>
      <c r="E44" s="417"/>
      <c r="F44" s="417"/>
      <c r="G44" s="417"/>
      <c r="H44" s="417"/>
      <c r="I44" s="417"/>
      <c r="J44" s="417"/>
      <c r="K44" s="417"/>
      <c r="L44" s="417"/>
      <c r="M44" s="417"/>
      <c r="N44" s="417"/>
      <c r="O44" s="417"/>
      <c r="P44" s="417"/>
      <c r="Q44" s="417"/>
      <c r="R44" s="417"/>
      <c r="S44" s="417"/>
      <c r="T44" s="417"/>
      <c r="U44" s="417"/>
      <c r="V44" s="417"/>
      <c r="W44" s="417"/>
      <c r="X44" s="417"/>
      <c r="Y44" s="417"/>
    </row>
    <row r="45" spans="1:25">
      <c r="B45" s="465"/>
      <c r="D45" s="380"/>
      <c r="E45" s="380"/>
      <c r="F45" s="380"/>
      <c r="G45" s="380"/>
      <c r="H45" s="380"/>
      <c r="I45" s="380"/>
      <c r="J45" s="380"/>
      <c r="K45" s="380"/>
      <c r="L45" s="380"/>
      <c r="M45" s="380"/>
      <c r="N45" s="380"/>
      <c r="O45" s="380"/>
      <c r="P45" s="380"/>
      <c r="Q45" s="380"/>
      <c r="R45" s="380"/>
      <c r="S45" s="380"/>
      <c r="T45" s="380"/>
      <c r="U45" s="380"/>
      <c r="V45" s="380"/>
      <c r="W45" s="380"/>
      <c r="X45" s="380"/>
      <c r="Y45" s="380"/>
    </row>
    <row r="121" spans="3:7">
      <c r="C121" s="59"/>
      <c r="D121" s="59"/>
      <c r="E121" s="59"/>
      <c r="F121" s="59"/>
      <c r="G121" s="59"/>
    </row>
    <row r="122" spans="3:7">
      <c r="C122" s="57"/>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3"/>
  <dataValidations count="1">
    <dataValidation type="list" allowBlank="1" showInputMessage="1" showErrorMessage="1" sqref="M7 R7 P8:P9 H7:H9" xr:uid="{18EFA09A-3C82-41FC-B721-6ABA6B9AD953}">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3907C-8EFA-471E-A15B-77AA823C5D73}">
  <sheetPr>
    <tabColor rgb="FFFFFF00"/>
    <pageSetUpPr fitToPage="1"/>
  </sheetPr>
  <dimension ref="B1:Z123"/>
  <sheetViews>
    <sheetView view="pageBreakPreview" zoomScaleNormal="100" zoomScaleSheetLayoutView="100" workbookViewId="0"/>
  </sheetViews>
  <sheetFormatPr defaultColWidth="3.44140625" defaultRowHeight="13.2"/>
  <cols>
    <col min="1" max="1" width="1.77734375" style="3" customWidth="1"/>
    <col min="2" max="2" width="3" style="419"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867</v>
      </c>
    </row>
    <row r="3" spans="2:26" s="1" customFormat="1"/>
    <row r="4" spans="2:26" s="1" customFormat="1">
      <c r="B4" s="1069" t="s">
        <v>155</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row>
    <row r="5" spans="2:26" s="1" customFormat="1"/>
    <row r="6" spans="2:26" s="1" customFormat="1" ht="31.5" customHeight="1">
      <c r="B6" s="1217" t="s">
        <v>145</v>
      </c>
      <c r="C6" s="1217"/>
      <c r="D6" s="1217"/>
      <c r="E6" s="1217"/>
      <c r="F6" s="1217"/>
      <c r="G6" s="1218"/>
      <c r="H6" s="1219"/>
      <c r="I6" s="1219"/>
      <c r="J6" s="1219"/>
      <c r="K6" s="1219"/>
      <c r="L6" s="1219"/>
      <c r="M6" s="1219"/>
      <c r="N6" s="1219"/>
      <c r="O6" s="1219"/>
      <c r="P6" s="1219"/>
      <c r="Q6" s="1219"/>
      <c r="R6" s="1219"/>
      <c r="S6" s="1219"/>
      <c r="T6" s="1219"/>
      <c r="U6" s="1219"/>
      <c r="V6" s="1219"/>
      <c r="W6" s="1219"/>
      <c r="X6" s="1219"/>
      <c r="Y6" s="1219"/>
      <c r="Z6" s="1220"/>
    </row>
    <row r="7" spans="2:26" s="1" customFormat="1" ht="31.5" customHeight="1">
      <c r="B7" s="957" t="s">
        <v>63</v>
      </c>
      <c r="C7" s="958"/>
      <c r="D7" s="958"/>
      <c r="E7" s="958"/>
      <c r="F7" s="959"/>
      <c r="G7" s="445" t="s">
        <v>194</v>
      </c>
      <c r="H7" s="399" t="s">
        <v>840</v>
      </c>
      <c r="I7" s="399"/>
      <c r="J7" s="399"/>
      <c r="K7" s="399"/>
      <c r="L7" s="433" t="s">
        <v>194</v>
      </c>
      <c r="M7" s="399" t="s">
        <v>841</v>
      </c>
      <c r="N7" s="399"/>
      <c r="O7" s="399"/>
      <c r="P7" s="399"/>
      <c r="Q7" s="433" t="s">
        <v>194</v>
      </c>
      <c r="R7" s="399" t="s">
        <v>842</v>
      </c>
      <c r="S7" s="399"/>
      <c r="T7" s="399"/>
      <c r="U7" s="399"/>
      <c r="V7" s="399"/>
      <c r="W7" s="399"/>
      <c r="X7" s="399"/>
      <c r="Y7" s="399"/>
      <c r="Z7" s="400"/>
    </row>
    <row r="8" spans="2:26" s="1" customFormat="1" ht="31.5" customHeight="1">
      <c r="B8" s="957" t="s">
        <v>94</v>
      </c>
      <c r="C8" s="958"/>
      <c r="D8" s="958"/>
      <c r="E8" s="958"/>
      <c r="F8" s="959"/>
      <c r="G8" s="445" t="s">
        <v>194</v>
      </c>
      <c r="H8" s="399" t="s">
        <v>843</v>
      </c>
      <c r="I8" s="399"/>
      <c r="J8" s="399"/>
      <c r="K8" s="399"/>
      <c r="L8" s="399"/>
      <c r="M8" s="399"/>
      <c r="N8" s="399"/>
      <c r="O8" s="399"/>
      <c r="P8" s="399"/>
      <c r="Q8" s="433" t="s">
        <v>194</v>
      </c>
      <c r="R8" s="399" t="s">
        <v>844</v>
      </c>
      <c r="S8" s="399"/>
      <c r="T8" s="399"/>
      <c r="U8" s="399"/>
      <c r="V8" s="399"/>
      <c r="W8" s="297"/>
      <c r="X8" s="297"/>
      <c r="Y8" s="297"/>
      <c r="Z8" s="378"/>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241" t="s">
        <v>156</v>
      </c>
      <c r="Z11" s="242"/>
    </row>
    <row r="12" spans="2:26" s="1" customFormat="1">
      <c r="B12" s="241"/>
      <c r="L12" s="12"/>
      <c r="Q12" s="12"/>
      <c r="V12" s="12"/>
      <c r="Z12" s="242"/>
    </row>
    <row r="13" spans="2:26" s="1" customFormat="1">
      <c r="B13" s="241"/>
      <c r="C13" s="1" t="s">
        <v>157</v>
      </c>
      <c r="Z13" s="242"/>
    </row>
    <row r="14" spans="2:26" s="1" customFormat="1" ht="4.5" customHeight="1">
      <c r="B14" s="241"/>
      <c r="Z14" s="242"/>
    </row>
    <row r="15" spans="2:26" s="1" customFormat="1" ht="24" customHeight="1">
      <c r="B15" s="241"/>
      <c r="C15" s="1218"/>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20"/>
      <c r="Z15" s="398"/>
    </row>
    <row r="16" spans="2:26" s="1" customFormat="1" ht="21" customHeight="1">
      <c r="B16" s="241"/>
      <c r="C16" s="1218"/>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20"/>
      <c r="Z16" s="242"/>
    </row>
    <row r="17" spans="2:26" s="1" customFormat="1" ht="21" customHeight="1">
      <c r="B17" s="241"/>
      <c r="C17" s="1218"/>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20"/>
      <c r="Z17" s="242"/>
    </row>
    <row r="18" spans="2:26" s="1" customFormat="1">
      <c r="B18" s="241"/>
      <c r="C18" s="1" t="s">
        <v>158</v>
      </c>
      <c r="Z18" s="242"/>
    </row>
    <row r="19" spans="2:26" s="1" customFormat="1" ht="4.5" customHeight="1">
      <c r="B19" s="241"/>
      <c r="Z19" s="242"/>
    </row>
    <row r="20" spans="2:26" s="1" customFormat="1" ht="24" customHeight="1">
      <c r="B20" s="241"/>
      <c r="C20" s="1217" t="s">
        <v>159</v>
      </c>
      <c r="D20" s="1217"/>
      <c r="E20" s="1217"/>
      <c r="F20" s="1217"/>
      <c r="G20" s="1217"/>
      <c r="H20" s="1217"/>
      <c r="I20" s="1217"/>
      <c r="J20" s="1217"/>
      <c r="K20" s="1217"/>
      <c r="L20" s="1217"/>
      <c r="M20" s="1217"/>
      <c r="N20" s="1217"/>
      <c r="O20" s="1217"/>
      <c r="P20" s="1217"/>
      <c r="Q20" s="1217"/>
      <c r="R20" s="1217"/>
      <c r="S20" s="958" t="s">
        <v>160</v>
      </c>
      <c r="T20" s="958"/>
      <c r="U20" s="958"/>
      <c r="V20" s="958"/>
      <c r="W20" s="958"/>
      <c r="X20" s="958"/>
      <c r="Y20" s="959"/>
      <c r="Z20" s="398"/>
    </row>
    <row r="21" spans="2:26" s="1" customFormat="1" ht="21" customHeight="1">
      <c r="B21" s="241"/>
      <c r="C21" s="957"/>
      <c r="D21" s="958"/>
      <c r="E21" s="958"/>
      <c r="F21" s="958"/>
      <c r="G21" s="958"/>
      <c r="H21" s="958"/>
      <c r="I21" s="958"/>
      <c r="J21" s="958"/>
      <c r="K21" s="958"/>
      <c r="L21" s="958"/>
      <c r="M21" s="958"/>
      <c r="N21" s="958"/>
      <c r="O21" s="958"/>
      <c r="P21" s="958"/>
      <c r="Q21" s="958"/>
      <c r="R21" s="959"/>
      <c r="S21" s="401"/>
      <c r="T21" s="401"/>
      <c r="U21" s="401"/>
      <c r="V21" s="401"/>
      <c r="W21" s="401"/>
      <c r="X21" s="401"/>
      <c r="Y21" s="401"/>
      <c r="Z21" s="242"/>
    </row>
    <row r="22" spans="2:26" s="1" customFormat="1" ht="12" customHeight="1">
      <c r="B22" s="241"/>
      <c r="C22" s="396"/>
      <c r="D22" s="396"/>
      <c r="E22" s="396"/>
      <c r="F22" s="396"/>
      <c r="G22" s="396"/>
      <c r="H22" s="396"/>
      <c r="I22" s="396"/>
      <c r="J22" s="396"/>
      <c r="K22" s="396"/>
      <c r="L22" s="396"/>
      <c r="M22" s="396"/>
      <c r="N22" s="396"/>
      <c r="O22" s="396"/>
      <c r="P22" s="7"/>
      <c r="Q22" s="7"/>
      <c r="R22" s="7"/>
      <c r="S22" s="7"/>
      <c r="T22" s="8"/>
      <c r="U22" s="8"/>
      <c r="V22" s="8"/>
      <c r="W22" s="8"/>
      <c r="X22" s="8"/>
      <c r="Y22" s="8"/>
      <c r="Z22" s="242"/>
    </row>
    <row r="23" spans="2:26" s="1" customFormat="1" ht="21" customHeight="1">
      <c r="B23" s="241"/>
      <c r="C23" s="422"/>
      <c r="D23" s="422"/>
      <c r="E23" s="422"/>
      <c r="F23" s="422"/>
      <c r="G23" s="422"/>
      <c r="H23" s="422"/>
      <c r="I23" s="422"/>
      <c r="J23" s="422"/>
      <c r="K23" s="422"/>
      <c r="L23" s="422"/>
      <c r="M23" s="422"/>
      <c r="N23" s="422"/>
      <c r="O23" s="422"/>
      <c r="P23" s="8"/>
      <c r="Q23" s="8"/>
      <c r="R23" s="8"/>
      <c r="S23" s="8"/>
      <c r="T23" s="1329" t="s">
        <v>662</v>
      </c>
      <c r="U23" s="1325"/>
      <c r="V23" s="1325" t="s">
        <v>663</v>
      </c>
      <c r="W23" s="1325"/>
      <c r="X23" s="1325" t="s">
        <v>664</v>
      </c>
      <c r="Y23" s="1330"/>
      <c r="Z23" s="242"/>
    </row>
    <row r="24" spans="2:26" s="1" customFormat="1" ht="26.25" customHeight="1">
      <c r="B24" s="241"/>
      <c r="C24" s="1084" t="s">
        <v>161</v>
      </c>
      <c r="D24" s="1085"/>
      <c r="E24" s="1085"/>
      <c r="F24" s="1085"/>
      <c r="G24" s="1085"/>
      <c r="H24" s="1085"/>
      <c r="I24" s="1085"/>
      <c r="J24" s="1085"/>
      <c r="K24" s="1085"/>
      <c r="L24" s="1085"/>
      <c r="M24" s="1085"/>
      <c r="N24" s="1085"/>
      <c r="O24" s="1085"/>
      <c r="P24" s="1085"/>
      <c r="Q24" s="1085"/>
      <c r="R24" s="1085"/>
      <c r="S24" s="1086"/>
      <c r="T24" s="957" t="s">
        <v>194</v>
      </c>
      <c r="U24" s="958"/>
      <c r="V24" s="1325" t="s">
        <v>663</v>
      </c>
      <c r="W24" s="1325"/>
      <c r="X24" s="958" t="s">
        <v>194</v>
      </c>
      <c r="Y24" s="959"/>
      <c r="Z24" s="242"/>
    </row>
    <row r="25" spans="2:26" s="1" customFormat="1" ht="58.5" customHeight="1">
      <c r="B25" s="241"/>
      <c r="C25" s="1326" t="s">
        <v>162</v>
      </c>
      <c r="D25" s="1327"/>
      <c r="E25" s="1327"/>
      <c r="F25" s="1327"/>
      <c r="G25" s="1327"/>
      <c r="H25" s="1327"/>
      <c r="I25" s="1327"/>
      <c r="J25" s="1327"/>
      <c r="K25" s="1327"/>
      <c r="L25" s="1327"/>
      <c r="M25" s="1327"/>
      <c r="N25" s="1327"/>
      <c r="O25" s="1327"/>
      <c r="P25" s="1327"/>
      <c r="Q25" s="1327"/>
      <c r="R25" s="1327"/>
      <c r="S25" s="1328"/>
      <c r="T25" s="957" t="s">
        <v>194</v>
      </c>
      <c r="U25" s="958"/>
      <c r="V25" s="1325" t="s">
        <v>663</v>
      </c>
      <c r="W25" s="1325"/>
      <c r="X25" s="958" t="s">
        <v>194</v>
      </c>
      <c r="Y25" s="959"/>
      <c r="Z25" s="242"/>
    </row>
    <row r="26" spans="2:26" s="1" customFormat="1" ht="46.5" customHeight="1">
      <c r="B26" s="241"/>
      <c r="C26" s="1084" t="s">
        <v>163</v>
      </c>
      <c r="D26" s="1085"/>
      <c r="E26" s="1085"/>
      <c r="F26" s="1085"/>
      <c r="G26" s="1085"/>
      <c r="H26" s="1085"/>
      <c r="I26" s="1085"/>
      <c r="J26" s="1085"/>
      <c r="K26" s="1085"/>
      <c r="L26" s="1085"/>
      <c r="M26" s="1085"/>
      <c r="N26" s="1085"/>
      <c r="O26" s="1085"/>
      <c r="P26" s="1085"/>
      <c r="Q26" s="1085"/>
      <c r="R26" s="1085"/>
      <c r="S26" s="1086"/>
      <c r="T26" s="957" t="s">
        <v>194</v>
      </c>
      <c r="U26" s="958"/>
      <c r="V26" s="1325" t="s">
        <v>663</v>
      </c>
      <c r="W26" s="1325"/>
      <c r="X26" s="958" t="s">
        <v>194</v>
      </c>
      <c r="Y26" s="959"/>
      <c r="Z26" s="242"/>
    </row>
    <row r="27" spans="2:26" s="1" customFormat="1" ht="26.25" customHeight="1">
      <c r="B27" s="241"/>
      <c r="C27" s="1084" t="s">
        <v>164</v>
      </c>
      <c r="D27" s="1085"/>
      <c r="E27" s="1085"/>
      <c r="F27" s="1085"/>
      <c r="G27" s="1085"/>
      <c r="H27" s="1085"/>
      <c r="I27" s="1085"/>
      <c r="J27" s="1085"/>
      <c r="K27" s="1085"/>
      <c r="L27" s="1085"/>
      <c r="M27" s="1085"/>
      <c r="N27" s="1085"/>
      <c r="O27" s="1085"/>
      <c r="P27" s="1085"/>
      <c r="Q27" s="1085"/>
      <c r="R27" s="1085"/>
      <c r="S27" s="1086"/>
      <c r="T27" s="957" t="s">
        <v>194</v>
      </c>
      <c r="U27" s="958"/>
      <c r="V27" s="1325" t="s">
        <v>663</v>
      </c>
      <c r="W27" s="1325"/>
      <c r="X27" s="958" t="s">
        <v>194</v>
      </c>
      <c r="Y27" s="959"/>
      <c r="Z27" s="242"/>
    </row>
    <row r="28" spans="2:26" s="1" customFormat="1" ht="9" customHeight="1">
      <c r="B28" s="277"/>
      <c r="C28" s="8"/>
      <c r="D28" s="8"/>
      <c r="E28" s="8"/>
      <c r="F28" s="8"/>
      <c r="G28" s="8"/>
      <c r="H28" s="8"/>
      <c r="I28" s="8"/>
      <c r="J28" s="8"/>
      <c r="K28" s="8"/>
      <c r="L28" s="8"/>
      <c r="M28" s="8"/>
      <c r="N28" s="8"/>
      <c r="O28" s="8"/>
      <c r="P28" s="8"/>
      <c r="Q28" s="8"/>
      <c r="R28" s="8"/>
      <c r="S28" s="8"/>
      <c r="T28" s="8"/>
      <c r="U28" s="8"/>
      <c r="V28" s="8"/>
      <c r="W28" s="8"/>
      <c r="X28" s="8"/>
      <c r="Y28" s="8"/>
      <c r="Z28" s="279"/>
    </row>
    <row r="29" spans="2:26" s="1" customFormat="1"/>
    <row r="30" spans="2:26" s="1" customFormat="1" ht="13.5" customHeight="1">
      <c r="B30" s="1323" t="s">
        <v>585</v>
      </c>
      <c r="C30" s="1324"/>
      <c r="D30" s="1324"/>
      <c r="E30" s="1324"/>
      <c r="F30" s="1324"/>
      <c r="G30" s="1324"/>
      <c r="H30" s="1324"/>
      <c r="I30" s="1324"/>
      <c r="J30" s="1324"/>
      <c r="K30" s="1324"/>
      <c r="L30" s="1324"/>
      <c r="M30" s="1324"/>
      <c r="N30" s="1324"/>
      <c r="O30" s="1324"/>
      <c r="P30" s="1324"/>
      <c r="Q30" s="1324"/>
      <c r="R30" s="1324"/>
      <c r="S30" s="1324"/>
      <c r="T30" s="1324"/>
      <c r="U30" s="1324"/>
      <c r="V30" s="1324"/>
      <c r="W30" s="1324"/>
      <c r="X30" s="1324"/>
      <c r="Y30" s="1324"/>
      <c r="Z30" s="1324"/>
    </row>
    <row r="31" spans="2:26" s="14" customFormat="1" ht="73.5" customHeight="1">
      <c r="B31" s="1324"/>
      <c r="C31" s="1324"/>
      <c r="D31" s="1324"/>
      <c r="E31" s="1324"/>
      <c r="F31" s="1324"/>
      <c r="G31" s="1324"/>
      <c r="H31" s="1324"/>
      <c r="I31" s="1324"/>
      <c r="J31" s="1324"/>
      <c r="K31" s="1324"/>
      <c r="L31" s="1324"/>
      <c r="M31" s="1324"/>
      <c r="N31" s="1324"/>
      <c r="O31" s="1324"/>
      <c r="P31" s="1324"/>
      <c r="Q31" s="1324"/>
      <c r="R31" s="1324"/>
      <c r="S31" s="1324"/>
      <c r="T31" s="1324"/>
      <c r="U31" s="1324"/>
      <c r="V31" s="1324"/>
      <c r="W31" s="1324"/>
      <c r="X31" s="1324"/>
      <c r="Y31" s="1324"/>
      <c r="Z31" s="1324"/>
    </row>
    <row r="32" spans="2:26" s="14" customFormat="1">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row>
    <row r="33" spans="2:26" s="14" customFormat="1">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xr:uid="{00EE64B5-9DB2-494B-97B9-60C8EBDB543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B7F-C47C-40F6-9478-2BD86F49DEE2}">
  <sheetPr>
    <tabColor rgb="FFFFFF00"/>
    <pageSetUpPr fitToPage="1"/>
  </sheetPr>
  <dimension ref="B2:AI69"/>
  <sheetViews>
    <sheetView view="pageBreakPreview" zoomScaleNormal="100" zoomScaleSheetLayoutView="100" workbookViewId="0">
      <selection activeCell="B5" sqref="B5:AE5"/>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870</v>
      </c>
    </row>
    <row r="3" spans="2:31">
      <c r="U3" s="2"/>
      <c r="X3" s="45" t="s">
        <v>313</v>
      </c>
      <c r="Y3" s="1069"/>
      <c r="Z3" s="1069"/>
      <c r="AA3" s="45" t="s">
        <v>34</v>
      </c>
      <c r="AB3" s="12"/>
      <c r="AC3" s="45" t="s">
        <v>654</v>
      </c>
      <c r="AD3" s="12"/>
      <c r="AE3" s="45" t="s">
        <v>376</v>
      </c>
    </row>
    <row r="4" spans="2:31">
      <c r="T4" s="418"/>
      <c r="U4" s="418"/>
      <c r="V4" s="418"/>
    </row>
    <row r="5" spans="2:31">
      <c r="B5" s="1069" t="s">
        <v>871</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row>
    <row r="7" spans="2:31" ht="23.25" customHeight="1">
      <c r="B7" s="467" t="s">
        <v>145</v>
      </c>
      <c r="C7" s="467"/>
      <c r="D7" s="467"/>
      <c r="E7" s="467"/>
      <c r="F7" s="957"/>
      <c r="G7" s="958"/>
      <c r="H7" s="958"/>
      <c r="I7" s="958"/>
      <c r="J7" s="958"/>
      <c r="K7" s="958"/>
      <c r="L7" s="958"/>
      <c r="M7" s="958"/>
      <c r="N7" s="958"/>
      <c r="O7" s="958"/>
      <c r="P7" s="958"/>
      <c r="Q7" s="958"/>
      <c r="R7" s="958"/>
      <c r="S7" s="958"/>
      <c r="T7" s="958"/>
      <c r="U7" s="958"/>
      <c r="V7" s="958"/>
      <c r="W7" s="958"/>
      <c r="X7" s="958"/>
      <c r="Y7" s="958"/>
      <c r="Z7" s="958"/>
      <c r="AA7" s="958"/>
      <c r="AB7" s="958"/>
      <c r="AC7" s="958"/>
      <c r="AD7" s="958"/>
      <c r="AE7" s="959"/>
    </row>
    <row r="8" spans="2:31" ht="23.25" customHeight="1">
      <c r="B8" s="467" t="s">
        <v>655</v>
      </c>
      <c r="C8" s="467"/>
      <c r="D8" s="467"/>
      <c r="E8" s="467"/>
      <c r="F8" s="381" t="s">
        <v>194</v>
      </c>
      <c r="G8" s="399" t="s">
        <v>656</v>
      </c>
      <c r="H8" s="399"/>
      <c r="I8" s="399"/>
      <c r="J8" s="399"/>
      <c r="K8" s="382" t="s">
        <v>194</v>
      </c>
      <c r="L8" s="399" t="s">
        <v>657</v>
      </c>
      <c r="M8" s="399"/>
      <c r="N8" s="399"/>
      <c r="O8" s="399"/>
      <c r="P8" s="399"/>
      <c r="Q8" s="382" t="s">
        <v>194</v>
      </c>
      <c r="R8" s="399" t="s">
        <v>658</v>
      </c>
      <c r="S8" s="399"/>
      <c r="T8" s="399"/>
      <c r="U8" s="399"/>
      <c r="V8" s="399"/>
      <c r="W8" s="399"/>
      <c r="X8" s="399"/>
      <c r="Y8" s="399"/>
      <c r="Z8" s="399"/>
      <c r="AA8" s="399"/>
      <c r="AB8" s="399"/>
      <c r="AC8" s="399"/>
      <c r="AD8" s="10"/>
      <c r="AE8" s="11"/>
    </row>
    <row r="9" spans="2:31" ht="24.9" customHeight="1">
      <c r="B9" s="1095" t="s">
        <v>659</v>
      </c>
      <c r="C9" s="1096"/>
      <c r="D9" s="1096"/>
      <c r="E9" s="1097"/>
      <c r="F9" s="12" t="s">
        <v>194</v>
      </c>
      <c r="G9" s="287" t="s">
        <v>872</v>
      </c>
      <c r="H9" s="2"/>
      <c r="I9" s="2"/>
      <c r="J9" s="2"/>
      <c r="K9" s="2"/>
      <c r="L9" s="2"/>
      <c r="M9" s="2"/>
      <c r="N9" s="2"/>
      <c r="O9" s="2"/>
      <c r="Q9" s="7"/>
      <c r="R9" s="396" t="s">
        <v>194</v>
      </c>
      <c r="S9" s="2" t="s">
        <v>873</v>
      </c>
      <c r="T9" s="2"/>
      <c r="U9" s="2"/>
      <c r="V9" s="2"/>
      <c r="W9" s="22"/>
      <c r="X9" s="22"/>
      <c r="Y9" s="22"/>
      <c r="Z9" s="22"/>
      <c r="AA9" s="22"/>
      <c r="AB9" s="22"/>
      <c r="AC9" s="22"/>
      <c r="AD9" s="7"/>
      <c r="AE9" s="4"/>
    </row>
    <row r="10" spans="2:31" ht="24.9" customHeight="1">
      <c r="B10" s="1098"/>
      <c r="C10" s="1069"/>
      <c r="D10" s="1069"/>
      <c r="E10" s="1099"/>
      <c r="F10" s="12" t="s">
        <v>194</v>
      </c>
      <c r="G10" s="287" t="s">
        <v>874</v>
      </c>
      <c r="H10" s="2"/>
      <c r="I10" s="2"/>
      <c r="J10" s="2"/>
      <c r="K10" s="2"/>
      <c r="L10" s="2"/>
      <c r="M10" s="2"/>
      <c r="N10" s="2"/>
      <c r="O10" s="2"/>
      <c r="R10" s="12" t="s">
        <v>194</v>
      </c>
      <c r="S10" s="2" t="s">
        <v>875</v>
      </c>
      <c r="T10" s="2"/>
      <c r="U10" s="2"/>
      <c r="V10" s="2"/>
      <c r="W10" s="2"/>
      <c r="X10" s="2"/>
      <c r="Y10" s="2"/>
      <c r="Z10" s="2"/>
      <c r="AA10" s="2"/>
      <c r="AB10" s="2"/>
      <c r="AC10" s="2"/>
      <c r="AE10" s="242"/>
    </row>
    <row r="11" spans="2:31" ht="24.9" customHeight="1">
      <c r="B11" s="1221"/>
      <c r="C11" s="1222"/>
      <c r="D11" s="1222"/>
      <c r="E11" s="1223"/>
      <c r="F11" s="12" t="s">
        <v>194</v>
      </c>
      <c r="G11" s="2" t="s">
        <v>876</v>
      </c>
      <c r="H11" s="2"/>
      <c r="I11" s="2"/>
      <c r="J11" s="2"/>
      <c r="K11" s="2"/>
      <c r="L11" s="2"/>
      <c r="M11" s="2"/>
      <c r="N11" s="2"/>
      <c r="O11" s="2"/>
      <c r="R11" s="12"/>
      <c r="S11" s="2"/>
      <c r="T11" s="2"/>
      <c r="U11" s="2"/>
      <c r="V11" s="2"/>
      <c r="W11" s="2"/>
      <c r="X11" s="2"/>
      <c r="Y11" s="2"/>
      <c r="Z11" s="2"/>
      <c r="AA11" s="2"/>
      <c r="AB11" s="2"/>
      <c r="AC11" s="2"/>
      <c r="AE11" s="242"/>
    </row>
    <row r="12" spans="2:31" ht="30.75" customHeight="1">
      <c r="B12" s="467" t="s">
        <v>146</v>
      </c>
      <c r="C12" s="467"/>
      <c r="D12" s="467"/>
      <c r="E12" s="467"/>
      <c r="F12" s="381" t="s">
        <v>194</v>
      </c>
      <c r="G12" s="399" t="s">
        <v>877</v>
      </c>
      <c r="H12" s="468"/>
      <c r="I12" s="468"/>
      <c r="J12" s="468"/>
      <c r="K12" s="468"/>
      <c r="L12" s="468"/>
      <c r="M12" s="468"/>
      <c r="N12" s="468"/>
      <c r="O12" s="468"/>
      <c r="P12" s="468"/>
      <c r="Q12" s="10"/>
      <c r="R12" s="382" t="s">
        <v>194</v>
      </c>
      <c r="S12" s="399" t="s">
        <v>878</v>
      </c>
      <c r="T12" s="468"/>
      <c r="U12" s="468"/>
      <c r="V12" s="468"/>
      <c r="W12" s="468"/>
      <c r="X12" s="468"/>
      <c r="Y12" s="468"/>
      <c r="Z12" s="468"/>
      <c r="AA12" s="468"/>
      <c r="AB12" s="468"/>
      <c r="AC12" s="468"/>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1"/>
      <c r="AB14" s="382" t="s">
        <v>662</v>
      </c>
      <c r="AC14" s="382" t="s">
        <v>663</v>
      </c>
      <c r="AD14" s="382" t="s">
        <v>664</v>
      </c>
      <c r="AE14" s="11"/>
    </row>
    <row r="15" spans="2:31">
      <c r="B15" s="6" t="s">
        <v>879</v>
      </c>
      <c r="C15" s="7"/>
      <c r="D15" s="7"/>
      <c r="E15" s="7"/>
      <c r="F15" s="7"/>
      <c r="G15" s="7"/>
      <c r="H15" s="7"/>
      <c r="I15" s="7"/>
      <c r="J15" s="7"/>
      <c r="K15" s="7"/>
      <c r="L15" s="7"/>
      <c r="M15" s="7"/>
      <c r="N15" s="7"/>
      <c r="O15" s="7"/>
      <c r="P15" s="7"/>
      <c r="Q15" s="7"/>
      <c r="R15" s="7"/>
      <c r="S15" s="7"/>
      <c r="T15" s="7"/>
      <c r="U15" s="7"/>
      <c r="V15" s="7"/>
      <c r="W15" s="7"/>
      <c r="X15" s="7"/>
      <c r="Y15" s="7"/>
      <c r="Z15" s="23"/>
      <c r="AA15" s="395"/>
      <c r="AB15" s="396"/>
      <c r="AC15" s="396"/>
      <c r="AD15" s="7"/>
      <c r="AE15" s="4"/>
    </row>
    <row r="16" spans="2:31">
      <c r="B16" s="241"/>
      <c r="C16" s="469" t="s">
        <v>666</v>
      </c>
      <c r="D16" s="1" t="s">
        <v>880</v>
      </c>
      <c r="Z16" s="444"/>
      <c r="AA16" s="412"/>
      <c r="AB16" s="12" t="s">
        <v>194</v>
      </c>
      <c r="AC16" s="12" t="s">
        <v>663</v>
      </c>
      <c r="AD16" s="12" t="s">
        <v>194</v>
      </c>
      <c r="AE16" s="242"/>
    </row>
    <row r="17" spans="2:31">
      <c r="B17" s="241"/>
      <c r="D17" s="1" t="s">
        <v>668</v>
      </c>
      <c r="Z17" s="420"/>
      <c r="AA17" s="397"/>
      <c r="AB17" s="12"/>
      <c r="AC17" s="12"/>
      <c r="AE17" s="242"/>
    </row>
    <row r="18" spans="2:31" ht="6" customHeight="1">
      <c r="B18" s="241"/>
      <c r="Z18" s="420"/>
      <c r="AA18" s="397"/>
      <c r="AB18" s="12"/>
      <c r="AC18" s="12"/>
      <c r="AE18" s="242"/>
    </row>
    <row r="19" spans="2:31">
      <c r="B19" s="241"/>
      <c r="D19" s="442" t="s">
        <v>669</v>
      </c>
      <c r="E19" s="399"/>
      <c r="F19" s="399"/>
      <c r="G19" s="399"/>
      <c r="H19" s="399"/>
      <c r="I19" s="399"/>
      <c r="J19" s="399"/>
      <c r="K19" s="399"/>
      <c r="L19" s="399"/>
      <c r="M19" s="399"/>
      <c r="N19" s="399"/>
      <c r="O19" s="10"/>
      <c r="P19" s="10"/>
      <c r="Q19" s="10"/>
      <c r="R19" s="10"/>
      <c r="S19" s="399"/>
      <c r="T19" s="399"/>
      <c r="U19" s="957"/>
      <c r="V19" s="958"/>
      <c r="W19" s="958"/>
      <c r="X19" s="10" t="s">
        <v>336</v>
      </c>
      <c r="Y19" s="241"/>
      <c r="Z19" s="420"/>
      <c r="AA19" s="397"/>
      <c r="AB19" s="12"/>
      <c r="AC19" s="12"/>
      <c r="AE19" s="242"/>
    </row>
    <row r="20" spans="2:31">
      <c r="B20" s="241"/>
      <c r="D20" s="442" t="s">
        <v>881</v>
      </c>
      <c r="E20" s="399"/>
      <c r="F20" s="399"/>
      <c r="G20" s="399"/>
      <c r="H20" s="399"/>
      <c r="I20" s="399"/>
      <c r="J20" s="399"/>
      <c r="K20" s="399"/>
      <c r="L20" s="399"/>
      <c r="M20" s="399"/>
      <c r="N20" s="399"/>
      <c r="O20" s="10"/>
      <c r="P20" s="10"/>
      <c r="Q20" s="10"/>
      <c r="R20" s="10"/>
      <c r="S20" s="399"/>
      <c r="T20" s="399"/>
      <c r="U20" s="957"/>
      <c r="V20" s="958"/>
      <c r="W20" s="958"/>
      <c r="X20" s="10" t="s">
        <v>336</v>
      </c>
      <c r="Y20" s="241"/>
      <c r="Z20" s="242"/>
      <c r="AA20" s="397"/>
      <c r="AB20" s="12"/>
      <c r="AC20" s="12"/>
      <c r="AE20" s="242"/>
    </row>
    <row r="21" spans="2:31">
      <c r="B21" s="241"/>
      <c r="D21" s="442" t="s">
        <v>671</v>
      </c>
      <c r="E21" s="399"/>
      <c r="F21" s="399"/>
      <c r="G21" s="399"/>
      <c r="H21" s="399"/>
      <c r="I21" s="399"/>
      <c r="J21" s="399"/>
      <c r="K21" s="399"/>
      <c r="L21" s="399"/>
      <c r="M21" s="399"/>
      <c r="N21" s="399"/>
      <c r="O21" s="10"/>
      <c r="P21" s="10"/>
      <c r="Q21" s="10"/>
      <c r="R21" s="10"/>
      <c r="S21" s="399"/>
      <c r="T21" s="470" t="str">
        <f>(IFERROR(ROUNDDOWN(T20/T19*100,0),""))</f>
        <v/>
      </c>
      <c r="U21" s="1331" t="str">
        <f>(IFERROR(ROUNDDOWN(U20/U19*100,0),""))</f>
        <v/>
      </c>
      <c r="V21" s="1332"/>
      <c r="W21" s="1332"/>
      <c r="X21" s="10" t="s">
        <v>61</v>
      </c>
      <c r="Y21" s="241"/>
      <c r="Z21" s="398"/>
      <c r="AA21" s="397"/>
      <c r="AB21" s="12"/>
      <c r="AC21" s="12"/>
      <c r="AE21" s="242"/>
    </row>
    <row r="22" spans="2:31">
      <c r="B22" s="241"/>
      <c r="D22" s="1" t="s">
        <v>882</v>
      </c>
      <c r="Z22" s="398"/>
      <c r="AA22" s="397"/>
      <c r="AB22" s="12"/>
      <c r="AC22" s="12"/>
      <c r="AE22" s="242"/>
    </row>
    <row r="23" spans="2:31">
      <c r="B23" s="241"/>
      <c r="E23" s="1" t="s">
        <v>883</v>
      </c>
      <c r="Z23" s="398"/>
      <c r="AA23" s="397"/>
      <c r="AB23" s="12"/>
      <c r="AC23" s="12"/>
      <c r="AE23" s="242"/>
    </row>
    <row r="24" spans="2:31">
      <c r="B24" s="241"/>
      <c r="Z24" s="398"/>
      <c r="AA24" s="397"/>
      <c r="AB24" s="12"/>
      <c r="AC24" s="12"/>
      <c r="AE24" s="242"/>
    </row>
    <row r="25" spans="2:31">
      <c r="B25" s="241"/>
      <c r="C25" s="469" t="s">
        <v>674</v>
      </c>
      <c r="D25" s="1" t="s">
        <v>884</v>
      </c>
      <c r="Z25" s="444"/>
      <c r="AA25" s="397"/>
      <c r="AB25" s="12" t="s">
        <v>194</v>
      </c>
      <c r="AC25" s="12" t="s">
        <v>663</v>
      </c>
      <c r="AD25" s="12" t="s">
        <v>194</v>
      </c>
      <c r="AE25" s="242"/>
    </row>
    <row r="26" spans="2:31">
      <c r="B26" s="241"/>
      <c r="C26" s="469"/>
      <c r="D26" s="1" t="s">
        <v>885</v>
      </c>
      <c r="Z26" s="444"/>
      <c r="AA26" s="397"/>
      <c r="AB26" s="12"/>
      <c r="AC26" s="12"/>
      <c r="AD26" s="12"/>
      <c r="AE26" s="242"/>
    </row>
    <row r="27" spans="2:31">
      <c r="B27" s="241"/>
      <c r="C27" s="469"/>
      <c r="D27" s="1" t="s">
        <v>886</v>
      </c>
      <c r="Z27" s="444"/>
      <c r="AA27" s="397"/>
      <c r="AB27" s="12"/>
      <c r="AC27" s="12"/>
      <c r="AD27" s="12"/>
      <c r="AE27" s="242"/>
    </row>
    <row r="28" spans="2:31">
      <c r="B28" s="241"/>
      <c r="C28" s="469"/>
      <c r="D28" s="1" t="s">
        <v>887</v>
      </c>
      <c r="Z28" s="444"/>
      <c r="AA28" s="397"/>
      <c r="AB28" s="12"/>
      <c r="AC28" s="12"/>
      <c r="AD28" s="12"/>
      <c r="AE28" s="242"/>
    </row>
    <row r="29" spans="2:31" ht="6" customHeight="1">
      <c r="B29" s="241"/>
      <c r="Z29" s="398"/>
      <c r="AA29" s="397"/>
      <c r="AB29" s="12"/>
      <c r="AC29" s="12"/>
      <c r="AE29" s="242"/>
    </row>
    <row r="30" spans="2:31">
      <c r="B30" s="241"/>
      <c r="C30" s="469"/>
      <c r="D30" s="41" t="s">
        <v>888</v>
      </c>
      <c r="E30" s="22"/>
      <c r="F30" s="22"/>
      <c r="G30" s="22"/>
      <c r="H30" s="22"/>
      <c r="I30" s="22"/>
      <c r="J30" s="22"/>
      <c r="K30" s="22"/>
      <c r="L30" s="22"/>
      <c r="M30" s="22"/>
      <c r="N30" s="22"/>
      <c r="O30" s="7"/>
      <c r="P30" s="7"/>
      <c r="Q30" s="7"/>
      <c r="R30" s="7"/>
      <c r="S30" s="7"/>
      <c r="T30" s="4"/>
      <c r="U30" s="1095"/>
      <c r="V30" s="1096"/>
      <c r="W30" s="1096"/>
      <c r="X30" s="1097" t="s">
        <v>336</v>
      </c>
      <c r="Z30" s="398"/>
      <c r="AA30" s="397"/>
      <c r="AB30" s="12"/>
      <c r="AC30" s="12"/>
      <c r="AE30" s="242"/>
    </row>
    <row r="31" spans="2:31">
      <c r="B31" s="241"/>
      <c r="C31" s="469"/>
      <c r="D31" s="471" t="s">
        <v>889</v>
      </c>
      <c r="E31" s="2"/>
      <c r="F31" s="2"/>
      <c r="G31" s="2"/>
      <c r="H31" s="2"/>
      <c r="I31" s="2"/>
      <c r="J31" s="2"/>
      <c r="K31" s="2"/>
      <c r="L31" s="2"/>
      <c r="M31" s="2"/>
      <c r="N31" s="2"/>
      <c r="T31" s="242"/>
      <c r="U31" s="1098"/>
      <c r="V31" s="1069"/>
      <c r="W31" s="1069"/>
      <c r="X31" s="1099"/>
      <c r="Z31" s="398"/>
      <c r="AA31" s="397"/>
      <c r="AB31" s="12"/>
      <c r="AC31" s="12"/>
      <c r="AE31" s="242"/>
    </row>
    <row r="32" spans="2:31">
      <c r="B32" s="241"/>
      <c r="C32" s="469"/>
      <c r="D32" s="471" t="s">
        <v>890</v>
      </c>
      <c r="E32" s="2"/>
      <c r="F32" s="2"/>
      <c r="G32" s="2"/>
      <c r="H32" s="2"/>
      <c r="I32" s="2"/>
      <c r="J32" s="2"/>
      <c r="K32" s="2"/>
      <c r="L32" s="2"/>
      <c r="M32" s="2"/>
      <c r="N32" s="2"/>
      <c r="T32" s="242"/>
      <c r="U32" s="1098"/>
      <c r="V32" s="1069"/>
      <c r="W32" s="1069"/>
      <c r="X32" s="1099"/>
      <c r="Z32" s="398"/>
      <c r="AA32" s="397"/>
      <c r="AB32" s="12"/>
      <c r="AC32" s="12"/>
      <c r="AE32" s="242"/>
    </row>
    <row r="33" spans="2:35">
      <c r="B33" s="241"/>
      <c r="C33" s="469"/>
      <c r="D33" s="472" t="s">
        <v>891</v>
      </c>
      <c r="E33" s="297"/>
      <c r="F33" s="297"/>
      <c r="G33" s="297"/>
      <c r="H33" s="297"/>
      <c r="I33" s="297"/>
      <c r="J33" s="297"/>
      <c r="K33" s="297"/>
      <c r="L33" s="297"/>
      <c r="M33" s="297"/>
      <c r="N33" s="297"/>
      <c r="O33" s="8"/>
      <c r="P33" s="8"/>
      <c r="Q33" s="8"/>
      <c r="R33" s="8"/>
      <c r="S33" s="8"/>
      <c r="T33" s="279"/>
      <c r="U33" s="1221"/>
      <c r="V33" s="1222"/>
      <c r="W33" s="1222"/>
      <c r="X33" s="1223"/>
      <c r="Z33" s="398"/>
      <c r="AA33" s="397"/>
      <c r="AB33" s="12"/>
      <c r="AC33" s="12"/>
      <c r="AE33" s="242"/>
    </row>
    <row r="34" spans="2:35" ht="4.5" customHeight="1">
      <c r="B34" s="241"/>
      <c r="C34" s="469"/>
      <c r="D34" s="2"/>
      <c r="E34" s="2"/>
      <c r="F34" s="2"/>
      <c r="G34" s="2"/>
      <c r="H34" s="2"/>
      <c r="I34" s="2"/>
      <c r="J34" s="2"/>
      <c r="K34" s="2"/>
      <c r="L34" s="2"/>
      <c r="M34" s="2"/>
      <c r="N34" s="2"/>
      <c r="U34" s="12"/>
      <c r="V34" s="12"/>
      <c r="W34" s="12"/>
      <c r="Z34" s="398"/>
      <c r="AA34" s="397"/>
      <c r="AB34" s="12"/>
      <c r="AC34" s="12"/>
      <c r="AE34" s="242"/>
    </row>
    <row r="35" spans="2:35">
      <c r="B35" s="241"/>
      <c r="C35" s="469"/>
      <c r="J35" s="1069"/>
      <c r="K35" s="1069"/>
      <c r="L35" s="1069"/>
      <c r="M35" s="1069"/>
      <c r="N35" s="1069"/>
      <c r="O35" s="1069"/>
      <c r="P35" s="1069"/>
      <c r="Q35" s="1069"/>
      <c r="R35" s="1069"/>
      <c r="S35" s="1069"/>
      <c r="T35" s="1069"/>
      <c r="U35" s="1069"/>
      <c r="V35" s="1069"/>
      <c r="Z35" s="420"/>
      <c r="AA35" s="397"/>
      <c r="AB35" s="12"/>
      <c r="AC35" s="12"/>
      <c r="AE35" s="242"/>
    </row>
    <row r="36" spans="2:35">
      <c r="B36" s="241"/>
      <c r="C36" s="469" t="s">
        <v>694</v>
      </c>
      <c r="D36" s="1" t="s">
        <v>892</v>
      </c>
      <c r="Z36" s="444"/>
      <c r="AA36" s="412"/>
      <c r="AB36" s="12" t="s">
        <v>194</v>
      </c>
      <c r="AC36" s="12" t="s">
        <v>663</v>
      </c>
      <c r="AD36" s="12" t="s">
        <v>194</v>
      </c>
      <c r="AE36" s="242"/>
    </row>
    <row r="37" spans="2:35">
      <c r="B37" s="241"/>
      <c r="D37" s="1" t="s">
        <v>893</v>
      </c>
      <c r="E37" s="2"/>
      <c r="F37" s="2"/>
      <c r="G37" s="2"/>
      <c r="H37" s="2"/>
      <c r="I37" s="2"/>
      <c r="J37" s="2"/>
      <c r="K37" s="2"/>
      <c r="L37" s="2"/>
      <c r="M37" s="2"/>
      <c r="N37" s="2"/>
      <c r="O37" s="342"/>
      <c r="P37" s="342"/>
      <c r="Q37" s="342"/>
      <c r="Z37" s="398"/>
      <c r="AA37" s="397"/>
      <c r="AB37" s="12"/>
      <c r="AC37" s="12"/>
      <c r="AE37" s="242"/>
    </row>
    <row r="38" spans="2:35" ht="14.25" customHeight="1">
      <c r="B38" s="241"/>
      <c r="C38" s="469"/>
      <c r="Z38" s="444"/>
      <c r="AA38" s="412"/>
      <c r="AB38" s="12"/>
      <c r="AC38" s="12"/>
      <c r="AD38" s="12"/>
      <c r="AE38" s="242"/>
    </row>
    <row r="39" spans="2:35" ht="14.25" customHeight="1">
      <c r="B39" s="241"/>
      <c r="C39" s="469" t="s">
        <v>894</v>
      </c>
      <c r="D39" s="1" t="s">
        <v>895</v>
      </c>
      <c r="Z39" s="444"/>
      <c r="AA39" s="412"/>
      <c r="AB39" s="12" t="s">
        <v>194</v>
      </c>
      <c r="AC39" s="12" t="s">
        <v>663</v>
      </c>
      <c r="AD39" s="12" t="s">
        <v>194</v>
      </c>
      <c r="AE39" s="242"/>
    </row>
    <row r="40" spans="2:35" ht="14.25" customHeight="1">
      <c r="B40" s="241"/>
      <c r="C40" s="469"/>
      <c r="D40" s="1" t="s">
        <v>896</v>
      </c>
      <c r="Z40" s="444"/>
      <c r="AA40" s="412"/>
      <c r="AB40" s="12"/>
      <c r="AC40" s="12"/>
      <c r="AD40" s="12"/>
      <c r="AE40" s="242"/>
    </row>
    <row r="41" spans="2:35">
      <c r="B41" s="241"/>
      <c r="D41" s="1" t="s">
        <v>897</v>
      </c>
      <c r="Z41" s="398"/>
      <c r="AA41" s="397"/>
      <c r="AB41" s="12"/>
      <c r="AC41" s="12"/>
      <c r="AE41" s="242"/>
    </row>
    <row r="42" spans="2:35">
      <c r="B42" s="241"/>
      <c r="Z42" s="420"/>
      <c r="AA42" s="397"/>
      <c r="AB42" s="12"/>
      <c r="AC42" s="12"/>
      <c r="AE42" s="242"/>
    </row>
    <row r="43" spans="2:35">
      <c r="B43" s="241" t="s">
        <v>898</v>
      </c>
      <c r="Z43" s="398"/>
      <c r="AA43" s="397"/>
      <c r="AB43" s="12"/>
      <c r="AC43" s="12"/>
      <c r="AE43" s="242"/>
    </row>
    <row r="44" spans="2:35" ht="17.25" customHeight="1">
      <c r="B44" s="241"/>
      <c r="C44" s="469" t="s">
        <v>666</v>
      </c>
      <c r="D44" s="1" t="s">
        <v>899</v>
      </c>
      <c r="Z44" s="444"/>
      <c r="AA44" s="412"/>
      <c r="AB44" s="12" t="s">
        <v>194</v>
      </c>
      <c r="AC44" s="12" t="s">
        <v>663</v>
      </c>
      <c r="AD44" s="12" t="s">
        <v>194</v>
      </c>
      <c r="AE44" s="242"/>
    </row>
    <row r="45" spans="2:35" ht="18.75" customHeight="1">
      <c r="B45" s="241"/>
      <c r="D45" s="1" t="s">
        <v>900</v>
      </c>
      <c r="Z45" s="398"/>
      <c r="AA45" s="397"/>
      <c r="AB45" s="12"/>
      <c r="AC45" s="12"/>
      <c r="AE45" s="242"/>
    </row>
    <row r="46" spans="2:35" ht="7.5" customHeight="1">
      <c r="B46" s="241"/>
      <c r="W46" s="21"/>
      <c r="Z46" s="242"/>
      <c r="AA46" s="397"/>
      <c r="AB46" s="12"/>
      <c r="AC46" s="12"/>
      <c r="AE46" s="242"/>
      <c r="AI46" s="342"/>
    </row>
    <row r="47" spans="2:35">
      <c r="B47" s="241"/>
      <c r="E47" s="2"/>
      <c r="F47" s="2"/>
      <c r="G47" s="2"/>
      <c r="H47" s="2"/>
      <c r="I47" s="2"/>
      <c r="J47" s="2"/>
      <c r="K47" s="2"/>
      <c r="L47" s="2"/>
      <c r="M47" s="2"/>
      <c r="N47" s="2"/>
      <c r="O47" s="342"/>
      <c r="P47" s="342"/>
      <c r="Q47" s="342"/>
      <c r="Z47" s="398"/>
      <c r="AA47" s="397"/>
      <c r="AB47" s="12"/>
      <c r="AC47" s="12"/>
      <c r="AE47" s="242"/>
    </row>
    <row r="48" spans="2:35">
      <c r="B48" s="241"/>
      <c r="C48" s="469" t="s">
        <v>674</v>
      </c>
      <c r="D48" s="245" t="s">
        <v>901</v>
      </c>
      <c r="Z48" s="444"/>
      <c r="AA48" s="397"/>
      <c r="AB48" s="12" t="s">
        <v>194</v>
      </c>
      <c r="AC48" s="12" t="s">
        <v>663</v>
      </c>
      <c r="AD48" s="12" t="s">
        <v>194</v>
      </c>
      <c r="AE48" s="242"/>
    </row>
    <row r="49" spans="2:31">
      <c r="B49" s="241"/>
      <c r="C49" s="469"/>
      <c r="D49" s="1" t="s">
        <v>902</v>
      </c>
      <c r="Z49" s="444"/>
      <c r="AA49" s="397"/>
      <c r="AB49" s="12"/>
      <c r="AC49" s="12"/>
      <c r="AD49" s="12"/>
      <c r="AE49" s="242"/>
    </row>
    <row r="50" spans="2:31">
      <c r="B50" s="241"/>
      <c r="C50" s="469"/>
      <c r="D50" s="1" t="s">
        <v>903</v>
      </c>
      <c r="Z50" s="444"/>
      <c r="AA50" s="397"/>
      <c r="AB50" s="12"/>
      <c r="AC50" s="12"/>
      <c r="AD50" s="12"/>
      <c r="AE50" s="242"/>
    </row>
    <row r="51" spans="2:31" ht="6" customHeight="1">
      <c r="B51" s="241"/>
      <c r="Z51" s="398"/>
      <c r="AA51" s="397"/>
      <c r="AB51" s="12"/>
      <c r="AC51" s="12"/>
      <c r="AE51" s="242"/>
    </row>
    <row r="52" spans="2:31">
      <c r="B52" s="241"/>
      <c r="C52" s="469"/>
      <c r="D52" s="41" t="s">
        <v>904</v>
      </c>
      <c r="E52" s="22"/>
      <c r="F52" s="22"/>
      <c r="G52" s="22"/>
      <c r="H52" s="22"/>
      <c r="I52" s="22"/>
      <c r="J52" s="22"/>
      <c r="K52" s="22"/>
      <c r="L52" s="22"/>
      <c r="M52" s="22"/>
      <c r="N52" s="22"/>
      <c r="O52" s="7"/>
      <c r="P52" s="7"/>
      <c r="Q52" s="7"/>
      <c r="R52" s="7"/>
      <c r="S52" s="7"/>
      <c r="T52" s="7"/>
      <c r="U52" s="1095"/>
      <c r="V52" s="1096"/>
      <c r="W52" s="1096"/>
      <c r="X52" s="1097" t="s">
        <v>336</v>
      </c>
      <c r="Z52" s="398"/>
      <c r="AA52" s="397"/>
      <c r="AB52" s="12"/>
      <c r="AC52" s="12"/>
      <c r="AE52" s="242"/>
    </row>
    <row r="53" spans="2:31">
      <c r="B53" s="241"/>
      <c r="C53" s="469"/>
      <c r="D53" s="472" t="s">
        <v>905</v>
      </c>
      <c r="E53" s="297"/>
      <c r="F53" s="297"/>
      <c r="G53" s="297"/>
      <c r="H53" s="297"/>
      <c r="I53" s="297"/>
      <c r="J53" s="297"/>
      <c r="K53" s="297"/>
      <c r="L53" s="297"/>
      <c r="M53" s="297"/>
      <c r="N53" s="297"/>
      <c r="O53" s="8"/>
      <c r="P53" s="8"/>
      <c r="Q53" s="8"/>
      <c r="R53" s="8"/>
      <c r="S53" s="8"/>
      <c r="T53" s="8"/>
      <c r="U53" s="1221"/>
      <c r="V53" s="1222"/>
      <c r="W53" s="1222"/>
      <c r="X53" s="1223"/>
      <c r="Z53" s="398"/>
      <c r="AA53" s="397"/>
      <c r="AB53" s="12"/>
      <c r="AC53" s="12"/>
      <c r="AE53" s="242"/>
    </row>
    <row r="54" spans="2:31" ht="4.5" customHeight="1">
      <c r="B54" s="241"/>
      <c r="C54" s="469"/>
      <c r="D54" s="2"/>
      <c r="E54" s="2"/>
      <c r="F54" s="2"/>
      <c r="G54" s="2"/>
      <c r="H54" s="2"/>
      <c r="I54" s="2"/>
      <c r="J54" s="2"/>
      <c r="K54" s="2"/>
      <c r="L54" s="2"/>
      <c r="M54" s="2"/>
      <c r="N54" s="2"/>
      <c r="U54" s="12"/>
      <c r="V54" s="12"/>
      <c r="W54" s="12"/>
      <c r="Z54" s="398"/>
      <c r="AA54" s="397"/>
      <c r="AB54" s="12"/>
      <c r="AC54" s="12"/>
      <c r="AE54" s="242"/>
    </row>
    <row r="55" spans="2:31">
      <c r="B55" s="241"/>
      <c r="D55" s="12"/>
      <c r="E55" s="342"/>
      <c r="F55" s="342"/>
      <c r="G55" s="342"/>
      <c r="H55" s="342"/>
      <c r="I55" s="342"/>
      <c r="J55" s="342"/>
      <c r="K55" s="342"/>
      <c r="L55" s="342"/>
      <c r="M55" s="342"/>
      <c r="N55" s="342"/>
      <c r="Q55" s="12"/>
      <c r="S55" s="21"/>
      <c r="T55" s="21"/>
      <c r="U55" s="21"/>
      <c r="V55" s="21"/>
      <c r="Z55" s="420"/>
      <c r="AA55" s="397"/>
      <c r="AB55" s="12"/>
      <c r="AC55" s="12"/>
      <c r="AE55" s="242"/>
    </row>
    <row r="56" spans="2:31">
      <c r="B56" s="277"/>
      <c r="C56" s="473"/>
      <c r="D56" s="8"/>
      <c r="E56" s="8"/>
      <c r="F56" s="8"/>
      <c r="G56" s="8"/>
      <c r="H56" s="8"/>
      <c r="I56" s="8"/>
      <c r="J56" s="8"/>
      <c r="K56" s="8"/>
      <c r="L56" s="8"/>
      <c r="M56" s="8"/>
      <c r="N56" s="8"/>
      <c r="O56" s="8"/>
      <c r="P56" s="8"/>
      <c r="Q56" s="8"/>
      <c r="R56" s="8"/>
      <c r="S56" s="8"/>
      <c r="T56" s="8"/>
      <c r="U56" s="8"/>
      <c r="V56" s="8"/>
      <c r="W56" s="8"/>
      <c r="X56" s="8"/>
      <c r="Y56" s="8"/>
      <c r="Z56" s="279"/>
      <c r="AA56" s="421"/>
      <c r="AB56" s="422"/>
      <c r="AC56" s="422"/>
      <c r="AD56" s="8"/>
      <c r="AE56" s="279"/>
    </row>
    <row r="57" spans="2:31">
      <c r="B57" s="1" t="s">
        <v>906</v>
      </c>
      <c r="D57" s="1" t="s">
        <v>907</v>
      </c>
    </row>
    <row r="58" spans="2:31">
      <c r="D58" s="1" t="s">
        <v>705</v>
      </c>
    </row>
    <row r="59" spans="2:31" ht="3.75" customHeight="1"/>
    <row r="60" spans="2:31">
      <c r="C60" s="474"/>
    </row>
    <row r="61" spans="2:31">
      <c r="C61" s="474"/>
    </row>
    <row r="62" spans="2:31">
      <c r="C62" s="474"/>
    </row>
    <row r="63" spans="2:31">
      <c r="C63" s="474"/>
    </row>
    <row r="64" spans="2:31">
      <c r="C64" s="474"/>
    </row>
    <row r="66" spans="3:26">
      <c r="C66" s="474"/>
      <c r="E66" s="474"/>
      <c r="F66" s="474"/>
      <c r="G66" s="474"/>
      <c r="H66" s="474"/>
      <c r="I66" s="474"/>
      <c r="J66" s="474"/>
      <c r="K66" s="474"/>
      <c r="L66" s="474"/>
      <c r="M66" s="474"/>
      <c r="N66" s="474"/>
      <c r="O66" s="474"/>
      <c r="P66" s="474"/>
      <c r="Q66" s="474"/>
      <c r="R66" s="474"/>
      <c r="S66" s="474"/>
      <c r="T66" s="474"/>
      <c r="U66" s="474"/>
      <c r="V66" s="474"/>
      <c r="W66" s="474"/>
      <c r="X66" s="474"/>
      <c r="Y66" s="474"/>
      <c r="Z66" s="474"/>
    </row>
    <row r="67" spans="3:26">
      <c r="C67" s="474"/>
      <c r="E67" s="474"/>
      <c r="F67" s="474"/>
      <c r="G67" s="474"/>
      <c r="H67" s="474"/>
      <c r="I67" s="474"/>
      <c r="J67" s="474"/>
      <c r="K67" s="474"/>
      <c r="L67" s="474"/>
      <c r="M67" s="474"/>
      <c r="N67" s="474"/>
      <c r="O67" s="474"/>
      <c r="P67" s="474"/>
      <c r="Q67" s="474"/>
      <c r="R67" s="474"/>
      <c r="S67" s="474"/>
      <c r="T67" s="474"/>
      <c r="U67" s="474"/>
      <c r="V67" s="474"/>
      <c r="W67" s="474"/>
      <c r="X67" s="474"/>
      <c r="Y67" s="474"/>
      <c r="Z67" s="474"/>
    </row>
    <row r="68" spans="3:26">
      <c r="C68" s="474"/>
      <c r="E68" s="474"/>
      <c r="F68" s="474"/>
      <c r="G68" s="474"/>
      <c r="H68" s="474"/>
      <c r="I68" s="474"/>
      <c r="J68" s="474"/>
      <c r="K68" s="474"/>
      <c r="L68" s="474"/>
      <c r="M68" s="474"/>
      <c r="N68" s="474"/>
      <c r="O68" s="474"/>
      <c r="P68" s="474"/>
      <c r="Q68" s="474"/>
      <c r="R68" s="474"/>
      <c r="S68" s="474"/>
      <c r="T68" s="474"/>
      <c r="U68" s="474"/>
      <c r="V68" s="474"/>
      <c r="W68" s="474"/>
      <c r="X68" s="474"/>
      <c r="Y68" s="474"/>
      <c r="Z68" s="474"/>
    </row>
    <row r="69" spans="3:26">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C64560B4-4CEC-4B4D-A269-B3CCEB27BCD9}">
      <formula1>"□,■"</formula1>
    </dataValidation>
  </dataValidations>
  <pageMargins left="0.7" right="0.7" top="0.75" bottom="0.75" header="0.3" footer="0.3"/>
  <pageSetup paperSize="9" scale="72" orientation="portrait" r:id="rId1"/>
  <colBreaks count="1" manualBreakCount="1">
    <brk id="3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D171-D008-4330-8CBD-C20F9A3D70BD}">
  <sheetPr>
    <tabColor rgb="FFFFFF00"/>
    <pageSetUpPr fitToPage="1"/>
  </sheetPr>
  <dimension ref="B2:AD123"/>
  <sheetViews>
    <sheetView view="pageBreakPreview" zoomScaleNormal="100" zoomScaleSheetLayoutView="100" workbookViewId="0"/>
  </sheetViews>
  <sheetFormatPr defaultColWidth="3.44140625" defaultRowHeight="13.2"/>
  <cols>
    <col min="1" max="1" width="3.44140625" style="3"/>
    <col min="2" max="2" width="3" style="419" customWidth="1"/>
    <col min="3" max="7" width="3.44140625" style="3"/>
    <col min="8" max="8" width="2.44140625" style="3" customWidth="1"/>
    <col min="9" max="28" width="3.44140625" style="3"/>
    <col min="29" max="29" width="6.77734375" style="3" customWidth="1"/>
    <col min="30" max="16384" width="3.44140625" style="3"/>
  </cols>
  <sheetData>
    <row r="2" spans="2:29">
      <c r="B2" s="3" t="s">
        <v>909</v>
      </c>
    </row>
    <row r="3" spans="2:29">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row>
    <row r="4" spans="2:29">
      <c r="B4" s="1320" t="s">
        <v>910</v>
      </c>
      <c r="C4" s="1320"/>
      <c r="D4" s="1320"/>
      <c r="E4" s="1320"/>
      <c r="F4" s="1320"/>
      <c r="G4" s="1320"/>
      <c r="H4" s="1320"/>
      <c r="I4" s="1320"/>
      <c r="J4" s="1320"/>
      <c r="K4" s="1320"/>
      <c r="L4" s="1320"/>
      <c r="M4" s="1320"/>
      <c r="N4" s="1320"/>
      <c r="O4" s="1320"/>
      <c r="P4" s="1320"/>
      <c r="Q4" s="1320"/>
      <c r="R4" s="1320"/>
      <c r="S4" s="1320"/>
      <c r="T4" s="1320"/>
      <c r="U4" s="1320"/>
      <c r="V4" s="1320"/>
      <c r="W4" s="1320"/>
      <c r="X4" s="1320"/>
      <c r="Y4" s="1320"/>
      <c r="Z4" s="1320"/>
      <c r="AA4" s="1320"/>
      <c r="AB4" s="1320"/>
      <c r="AC4" s="1320"/>
    </row>
    <row r="6" spans="2:29" ht="30" customHeight="1">
      <c r="B6" s="381">
        <v>1</v>
      </c>
      <c r="C6" s="1219" t="s">
        <v>112</v>
      </c>
      <c r="D6" s="1219"/>
      <c r="E6" s="1219"/>
      <c r="F6" s="1219"/>
      <c r="G6" s="1220"/>
      <c r="H6" s="970"/>
      <c r="I6" s="971"/>
      <c r="J6" s="971"/>
      <c r="K6" s="971"/>
      <c r="L6" s="971"/>
      <c r="M6" s="971"/>
      <c r="N6" s="971"/>
      <c r="O6" s="971"/>
      <c r="P6" s="971"/>
      <c r="Q6" s="971"/>
      <c r="R6" s="971"/>
      <c r="S6" s="971"/>
      <c r="T6" s="971"/>
      <c r="U6" s="971"/>
      <c r="V6" s="971"/>
      <c r="W6" s="971"/>
      <c r="X6" s="971"/>
      <c r="Y6" s="971"/>
      <c r="Z6" s="971"/>
      <c r="AA6" s="971"/>
      <c r="AB6" s="971"/>
      <c r="AC6" s="972"/>
    </row>
    <row r="7" spans="2:29" ht="30" customHeight="1">
      <c r="B7" s="397">
        <v>2</v>
      </c>
      <c r="C7" s="1248" t="s">
        <v>65</v>
      </c>
      <c r="D7" s="1248"/>
      <c r="E7" s="1248"/>
      <c r="F7" s="1248"/>
      <c r="G7" s="1249"/>
      <c r="H7" s="15"/>
      <c r="I7" s="433" t="s">
        <v>194</v>
      </c>
      <c r="J7" s="399" t="s">
        <v>840</v>
      </c>
      <c r="K7" s="399"/>
      <c r="L7" s="399"/>
      <c r="M7" s="399"/>
      <c r="N7" s="433" t="s">
        <v>194</v>
      </c>
      <c r="O7" s="399" t="s">
        <v>841</v>
      </c>
      <c r="P7" s="399"/>
      <c r="Q7" s="399"/>
      <c r="R7" s="399"/>
      <c r="S7" s="433" t="s">
        <v>194</v>
      </c>
      <c r="T7" s="399" t="s">
        <v>842</v>
      </c>
      <c r="U7" s="399"/>
      <c r="V7" s="16"/>
      <c r="W7" s="16"/>
      <c r="X7" s="16"/>
      <c r="Y7" s="16"/>
      <c r="Z7" s="16"/>
      <c r="AC7" s="233"/>
    </row>
    <row r="8" spans="2:29" ht="30" customHeight="1">
      <c r="B8" s="1095">
        <v>3</v>
      </c>
      <c r="C8" s="1333" t="s">
        <v>66</v>
      </c>
      <c r="D8" s="1333"/>
      <c r="E8" s="1333"/>
      <c r="F8" s="1333"/>
      <c r="G8" s="1334"/>
      <c r="H8" s="300"/>
      <c r="I8" s="438" t="s">
        <v>194</v>
      </c>
      <c r="J8" s="2" t="s">
        <v>911</v>
      </c>
      <c r="K8" s="2"/>
      <c r="L8" s="2"/>
      <c r="M8" s="2"/>
      <c r="N8" s="2"/>
      <c r="O8" s="2"/>
      <c r="P8" s="2"/>
      <c r="Q8" s="438" t="s">
        <v>194</v>
      </c>
      <c r="R8" s="22" t="s">
        <v>912</v>
      </c>
      <c r="U8" s="2"/>
      <c r="AA8" s="57"/>
      <c r="AB8" s="57"/>
      <c r="AC8" s="58"/>
    </row>
    <row r="9" spans="2:29" ht="30" customHeight="1">
      <c r="B9" s="1221"/>
      <c r="C9" s="1335"/>
      <c r="D9" s="1335"/>
      <c r="E9" s="1335"/>
      <c r="F9" s="1335"/>
      <c r="G9" s="1336"/>
      <c r="H9" s="299"/>
      <c r="I9" s="451" t="s">
        <v>194</v>
      </c>
      <c r="J9" s="297" t="s">
        <v>913</v>
      </c>
      <c r="K9" s="297"/>
      <c r="L9" s="297"/>
      <c r="M9" s="297"/>
      <c r="N9" s="297"/>
      <c r="O9" s="297"/>
      <c r="P9" s="297"/>
      <c r="Q9" s="451" t="s">
        <v>194</v>
      </c>
      <c r="R9" s="297" t="s">
        <v>914</v>
      </c>
      <c r="S9" s="59"/>
      <c r="T9" s="59"/>
      <c r="U9" s="297"/>
      <c r="V9" s="59"/>
      <c r="W9" s="59"/>
      <c r="X9" s="59"/>
      <c r="Y9" s="59"/>
      <c r="Z9" s="59"/>
      <c r="AA9" s="59"/>
      <c r="AB9" s="59"/>
      <c r="AC9" s="60"/>
    </row>
    <row r="10" spans="2:29">
      <c r="B10" s="424"/>
      <c r="C10" s="57"/>
      <c r="D10" s="57"/>
      <c r="E10" s="57"/>
      <c r="F10" s="57"/>
      <c r="G10" s="58"/>
      <c r="H10" s="300"/>
      <c r="AC10" s="233"/>
    </row>
    <row r="11" spans="2:29">
      <c r="B11" s="243">
        <v>4</v>
      </c>
      <c r="C11" s="981" t="s">
        <v>165</v>
      </c>
      <c r="D11" s="981"/>
      <c r="E11" s="981"/>
      <c r="F11" s="981"/>
      <c r="G11" s="982"/>
      <c r="H11" s="300"/>
      <c r="I11" s="3" t="s">
        <v>166</v>
      </c>
      <c r="AC11" s="233"/>
    </row>
    <row r="12" spans="2:29">
      <c r="B12" s="243"/>
      <c r="C12" s="981"/>
      <c r="D12" s="981"/>
      <c r="E12" s="981"/>
      <c r="F12" s="981"/>
      <c r="G12" s="982"/>
      <c r="H12" s="300"/>
      <c r="AC12" s="233"/>
    </row>
    <row r="13" spans="2:29">
      <c r="B13" s="243"/>
      <c r="C13" s="981"/>
      <c r="D13" s="981"/>
      <c r="E13" s="981"/>
      <c r="F13" s="981"/>
      <c r="G13" s="982"/>
      <c r="H13" s="300"/>
      <c r="I13" s="1217" t="s">
        <v>67</v>
      </c>
      <c r="J13" s="1217"/>
      <c r="K13" s="1217"/>
      <c r="L13" s="1217"/>
      <c r="M13" s="1217"/>
      <c r="N13" s="1217"/>
      <c r="O13" s="1095" t="s">
        <v>68</v>
      </c>
      <c r="P13" s="1096"/>
      <c r="Q13" s="1096"/>
      <c r="R13" s="1096"/>
      <c r="S13" s="1096"/>
      <c r="T13" s="1096"/>
      <c r="U13" s="1096"/>
      <c r="V13" s="1096"/>
      <c r="W13" s="1097"/>
      <c r="AC13" s="233"/>
    </row>
    <row r="14" spans="2:29">
      <c r="B14" s="243"/>
      <c r="G14" s="233"/>
      <c r="H14" s="300"/>
      <c r="I14" s="1217"/>
      <c r="J14" s="1217"/>
      <c r="K14" s="1217"/>
      <c r="L14" s="1217"/>
      <c r="M14" s="1217"/>
      <c r="N14" s="1217"/>
      <c r="O14" s="1221"/>
      <c r="P14" s="1222"/>
      <c r="Q14" s="1222"/>
      <c r="R14" s="1222"/>
      <c r="S14" s="1222"/>
      <c r="T14" s="1222"/>
      <c r="U14" s="1222"/>
      <c r="V14" s="1222"/>
      <c r="W14" s="1223"/>
      <c r="AC14" s="233"/>
    </row>
    <row r="15" spans="2:29" ht="13.5" customHeight="1">
      <c r="B15" s="243"/>
      <c r="G15" s="233"/>
      <c r="H15" s="300"/>
      <c r="I15" s="1095" t="s">
        <v>72</v>
      </c>
      <c r="J15" s="1096"/>
      <c r="K15" s="1096"/>
      <c r="L15" s="1096"/>
      <c r="M15" s="1096"/>
      <c r="N15" s="1097"/>
      <c r="O15" s="1095"/>
      <c r="P15" s="1096"/>
      <c r="Q15" s="1096"/>
      <c r="R15" s="1096"/>
      <c r="S15" s="1096"/>
      <c r="T15" s="1096"/>
      <c r="U15" s="1096"/>
      <c r="V15" s="1096"/>
      <c r="W15" s="1097"/>
      <c r="AC15" s="233"/>
    </row>
    <row r="16" spans="2:29">
      <c r="B16" s="243"/>
      <c r="G16" s="233"/>
      <c r="H16" s="300"/>
      <c r="I16" s="1221"/>
      <c r="J16" s="1222"/>
      <c r="K16" s="1222"/>
      <c r="L16" s="1222"/>
      <c r="M16" s="1222"/>
      <c r="N16" s="1223"/>
      <c r="O16" s="1221"/>
      <c r="P16" s="1222"/>
      <c r="Q16" s="1222"/>
      <c r="R16" s="1222"/>
      <c r="S16" s="1222"/>
      <c r="T16" s="1222"/>
      <c r="U16" s="1222"/>
      <c r="V16" s="1222"/>
      <c r="W16" s="1223"/>
      <c r="AC16" s="233"/>
    </row>
    <row r="17" spans="2:29">
      <c r="B17" s="243"/>
      <c r="G17" s="233"/>
      <c r="H17" s="300"/>
      <c r="I17" s="1095" t="s">
        <v>124</v>
      </c>
      <c r="J17" s="1096"/>
      <c r="K17" s="1096"/>
      <c r="L17" s="1096"/>
      <c r="M17" s="1096"/>
      <c r="N17" s="1097"/>
      <c r="O17" s="1095"/>
      <c r="P17" s="1096"/>
      <c r="Q17" s="1096"/>
      <c r="R17" s="1096"/>
      <c r="S17" s="1096"/>
      <c r="T17" s="1096"/>
      <c r="U17" s="1096"/>
      <c r="V17" s="1096"/>
      <c r="W17" s="1097"/>
      <c r="AC17" s="233"/>
    </row>
    <row r="18" spans="2:29">
      <c r="B18" s="243"/>
      <c r="G18" s="233"/>
      <c r="H18" s="300"/>
      <c r="I18" s="1221"/>
      <c r="J18" s="1222"/>
      <c r="K18" s="1222"/>
      <c r="L18" s="1222"/>
      <c r="M18" s="1222"/>
      <c r="N18" s="1223"/>
      <c r="O18" s="1221"/>
      <c r="P18" s="1222"/>
      <c r="Q18" s="1222"/>
      <c r="R18" s="1222"/>
      <c r="S18" s="1222"/>
      <c r="T18" s="1222"/>
      <c r="U18" s="1222"/>
      <c r="V18" s="1222"/>
      <c r="W18" s="1223"/>
      <c r="AC18" s="233"/>
    </row>
    <row r="19" spans="2:29">
      <c r="B19" s="243"/>
      <c r="G19" s="233"/>
      <c r="H19" s="300"/>
      <c r="I19" s="1217" t="s">
        <v>587</v>
      </c>
      <c r="J19" s="1217"/>
      <c r="K19" s="1217"/>
      <c r="L19" s="1217"/>
      <c r="M19" s="1217"/>
      <c r="N19" s="1217"/>
      <c r="O19" s="1095"/>
      <c r="P19" s="1096"/>
      <c r="Q19" s="1096"/>
      <c r="R19" s="1096"/>
      <c r="S19" s="1096"/>
      <c r="T19" s="1096"/>
      <c r="U19" s="1096"/>
      <c r="V19" s="1096"/>
      <c r="W19" s="1097"/>
      <c r="AC19" s="233"/>
    </row>
    <row r="20" spans="2:29">
      <c r="B20" s="243"/>
      <c r="G20" s="233"/>
      <c r="H20" s="300"/>
      <c r="I20" s="1217"/>
      <c r="J20" s="1217"/>
      <c r="K20" s="1217"/>
      <c r="L20" s="1217"/>
      <c r="M20" s="1217"/>
      <c r="N20" s="1217"/>
      <c r="O20" s="1221"/>
      <c r="P20" s="1222"/>
      <c r="Q20" s="1222"/>
      <c r="R20" s="1222"/>
      <c r="S20" s="1222"/>
      <c r="T20" s="1222"/>
      <c r="U20" s="1222"/>
      <c r="V20" s="1222"/>
      <c r="W20" s="1223"/>
      <c r="AC20" s="233"/>
    </row>
    <row r="21" spans="2:29">
      <c r="B21" s="243"/>
      <c r="G21" s="233"/>
      <c r="H21" s="300"/>
      <c r="I21" s="1217" t="s">
        <v>588</v>
      </c>
      <c r="J21" s="1217"/>
      <c r="K21" s="1217"/>
      <c r="L21" s="1217"/>
      <c r="M21" s="1217"/>
      <c r="N21" s="1217"/>
      <c r="O21" s="1095"/>
      <c r="P21" s="1096"/>
      <c r="Q21" s="1096"/>
      <c r="R21" s="1096"/>
      <c r="S21" s="1096"/>
      <c r="T21" s="1096"/>
      <c r="U21" s="1096"/>
      <c r="V21" s="1096"/>
      <c r="W21" s="1097"/>
      <c r="AC21" s="233"/>
    </row>
    <row r="22" spans="2:29">
      <c r="B22" s="243"/>
      <c r="G22" s="233"/>
      <c r="H22" s="300"/>
      <c r="I22" s="1217"/>
      <c r="J22" s="1217"/>
      <c r="K22" s="1217"/>
      <c r="L22" s="1217"/>
      <c r="M22" s="1217"/>
      <c r="N22" s="1217"/>
      <c r="O22" s="1221"/>
      <c r="P22" s="1222"/>
      <c r="Q22" s="1222"/>
      <c r="R22" s="1222"/>
      <c r="S22" s="1222"/>
      <c r="T22" s="1222"/>
      <c r="U22" s="1222"/>
      <c r="V22" s="1222"/>
      <c r="W22" s="1223"/>
      <c r="AC22" s="233"/>
    </row>
    <row r="23" spans="2:29">
      <c r="B23" s="243"/>
      <c r="G23" s="233"/>
      <c r="H23" s="300"/>
      <c r="I23" s="1217" t="s">
        <v>70</v>
      </c>
      <c r="J23" s="1217"/>
      <c r="K23" s="1217"/>
      <c r="L23" s="1217"/>
      <c r="M23" s="1217"/>
      <c r="N23" s="1217"/>
      <c r="O23" s="1095"/>
      <c r="P23" s="1096"/>
      <c r="Q23" s="1096"/>
      <c r="R23" s="1096"/>
      <c r="S23" s="1096"/>
      <c r="T23" s="1096"/>
      <c r="U23" s="1096"/>
      <c r="V23" s="1096"/>
      <c r="W23" s="1097"/>
      <c r="AC23" s="233"/>
    </row>
    <row r="24" spans="2:29">
      <c r="B24" s="243"/>
      <c r="G24" s="233"/>
      <c r="H24" s="300"/>
      <c r="I24" s="1217"/>
      <c r="J24" s="1217"/>
      <c r="K24" s="1217"/>
      <c r="L24" s="1217"/>
      <c r="M24" s="1217"/>
      <c r="N24" s="1217"/>
      <c r="O24" s="1221"/>
      <c r="P24" s="1222"/>
      <c r="Q24" s="1222"/>
      <c r="R24" s="1222"/>
      <c r="S24" s="1222"/>
      <c r="T24" s="1222"/>
      <c r="U24" s="1222"/>
      <c r="V24" s="1222"/>
      <c r="W24" s="1223"/>
      <c r="AC24" s="233"/>
    </row>
    <row r="25" spans="2:29">
      <c r="B25" s="243"/>
      <c r="G25" s="233"/>
      <c r="H25" s="300"/>
      <c r="I25" s="1217"/>
      <c r="J25" s="1217"/>
      <c r="K25" s="1217"/>
      <c r="L25" s="1217"/>
      <c r="M25" s="1217"/>
      <c r="N25" s="1217"/>
      <c r="O25" s="1095"/>
      <c r="P25" s="1096"/>
      <c r="Q25" s="1096"/>
      <c r="R25" s="1096"/>
      <c r="S25" s="1096"/>
      <c r="T25" s="1096"/>
      <c r="U25" s="1096"/>
      <c r="V25" s="1096"/>
      <c r="W25" s="1097"/>
      <c r="AC25" s="233"/>
    </row>
    <row r="26" spans="2:29">
      <c r="B26" s="243"/>
      <c r="G26" s="233"/>
      <c r="H26" s="300"/>
      <c r="I26" s="1217"/>
      <c r="J26" s="1217"/>
      <c r="K26" s="1217"/>
      <c r="L26" s="1217"/>
      <c r="M26" s="1217"/>
      <c r="N26" s="1217"/>
      <c r="O26" s="1221"/>
      <c r="P26" s="1222"/>
      <c r="Q26" s="1222"/>
      <c r="R26" s="1222"/>
      <c r="S26" s="1222"/>
      <c r="T26" s="1222"/>
      <c r="U26" s="1222"/>
      <c r="V26" s="1222"/>
      <c r="W26" s="1223"/>
      <c r="AC26" s="233"/>
    </row>
    <row r="27" spans="2:29">
      <c r="B27" s="243"/>
      <c r="G27" s="233"/>
      <c r="H27" s="300"/>
      <c r="I27" s="1217"/>
      <c r="J27" s="1217"/>
      <c r="K27" s="1217"/>
      <c r="L27" s="1217"/>
      <c r="M27" s="1217"/>
      <c r="N27" s="1217"/>
      <c r="O27" s="1095"/>
      <c r="P27" s="1096"/>
      <c r="Q27" s="1096"/>
      <c r="R27" s="1096"/>
      <c r="S27" s="1096"/>
      <c r="T27" s="1096"/>
      <c r="U27" s="1096"/>
      <c r="V27" s="1096"/>
      <c r="W27" s="1097"/>
      <c r="AC27" s="233"/>
    </row>
    <row r="28" spans="2:29">
      <c r="B28" s="243"/>
      <c r="G28" s="233"/>
      <c r="H28" s="300"/>
      <c r="I28" s="1217"/>
      <c r="J28" s="1217"/>
      <c r="K28" s="1217"/>
      <c r="L28" s="1217"/>
      <c r="M28" s="1217"/>
      <c r="N28" s="1217"/>
      <c r="O28" s="1221"/>
      <c r="P28" s="1222"/>
      <c r="Q28" s="1222"/>
      <c r="R28" s="1222"/>
      <c r="S28" s="1222"/>
      <c r="T28" s="1222"/>
      <c r="U28" s="1222"/>
      <c r="V28" s="1222"/>
      <c r="W28" s="1223"/>
      <c r="AC28" s="233"/>
    </row>
    <row r="29" spans="2:29">
      <c r="B29" s="243"/>
      <c r="G29" s="233"/>
      <c r="H29" s="300"/>
      <c r="I29" s="1217"/>
      <c r="J29" s="1217"/>
      <c r="K29" s="1217"/>
      <c r="L29" s="1217"/>
      <c r="M29" s="1217"/>
      <c r="N29" s="1217"/>
      <c r="O29" s="1095"/>
      <c r="P29" s="1096"/>
      <c r="Q29" s="1096"/>
      <c r="R29" s="1096"/>
      <c r="S29" s="1096"/>
      <c r="T29" s="1096"/>
      <c r="U29" s="1096"/>
      <c r="V29" s="1096"/>
      <c r="W29" s="1097"/>
      <c r="AC29" s="233"/>
    </row>
    <row r="30" spans="2:29">
      <c r="B30" s="243"/>
      <c r="G30" s="233"/>
      <c r="H30" s="300"/>
      <c r="I30" s="1217"/>
      <c r="J30" s="1217"/>
      <c r="K30" s="1217"/>
      <c r="L30" s="1217"/>
      <c r="M30" s="1217"/>
      <c r="N30" s="1217"/>
      <c r="O30" s="1221"/>
      <c r="P30" s="1222"/>
      <c r="Q30" s="1222"/>
      <c r="R30" s="1222"/>
      <c r="S30" s="1222"/>
      <c r="T30" s="1222"/>
      <c r="U30" s="1222"/>
      <c r="V30" s="1222"/>
      <c r="W30" s="1223"/>
      <c r="AC30" s="233"/>
    </row>
    <row r="31" spans="2:29">
      <c r="B31" s="243"/>
      <c r="G31" s="233"/>
      <c r="H31" s="300"/>
      <c r="I31" s="1217"/>
      <c r="J31" s="1217"/>
      <c r="K31" s="1217"/>
      <c r="L31" s="1217"/>
      <c r="M31" s="1217"/>
      <c r="N31" s="1217"/>
      <c r="O31" s="1095"/>
      <c r="P31" s="1096"/>
      <c r="Q31" s="1096"/>
      <c r="R31" s="1096"/>
      <c r="S31" s="1096"/>
      <c r="T31" s="1096"/>
      <c r="U31" s="1096"/>
      <c r="V31" s="1096"/>
      <c r="W31" s="1097"/>
      <c r="AC31" s="233"/>
    </row>
    <row r="32" spans="2:29">
      <c r="B32" s="243"/>
      <c r="G32" s="233"/>
      <c r="H32" s="300"/>
      <c r="I32" s="1217"/>
      <c r="J32" s="1217"/>
      <c r="K32" s="1217"/>
      <c r="L32" s="1217"/>
      <c r="M32" s="1217"/>
      <c r="N32" s="1217"/>
      <c r="O32" s="1221"/>
      <c r="P32" s="1222"/>
      <c r="Q32" s="1222"/>
      <c r="R32" s="1222"/>
      <c r="S32" s="1222"/>
      <c r="T32" s="1222"/>
      <c r="U32" s="1222"/>
      <c r="V32" s="1222"/>
      <c r="W32" s="1223"/>
      <c r="AC32" s="233"/>
    </row>
    <row r="33" spans="2:30">
      <c r="B33" s="423"/>
      <c r="C33" s="59"/>
      <c r="D33" s="59"/>
      <c r="E33" s="59"/>
      <c r="F33" s="59"/>
      <c r="G33" s="60"/>
      <c r="H33" s="299"/>
      <c r="I33" s="59"/>
      <c r="J33" s="59"/>
      <c r="K33" s="59"/>
      <c r="L33" s="59"/>
      <c r="M33" s="59"/>
      <c r="N33" s="59"/>
      <c r="O33" s="59"/>
      <c r="P33" s="59"/>
      <c r="Q33" s="59"/>
      <c r="R33" s="59"/>
      <c r="S33" s="59"/>
      <c r="T33" s="59"/>
      <c r="U33" s="59"/>
      <c r="V33" s="59"/>
      <c r="W33" s="59"/>
      <c r="X33" s="59"/>
      <c r="Y33" s="59"/>
      <c r="Z33" s="59"/>
      <c r="AA33" s="59"/>
      <c r="AB33" s="59"/>
      <c r="AC33" s="60"/>
    </row>
    <row r="34" spans="2:30">
      <c r="H34" s="380"/>
      <c r="I34" s="380"/>
      <c r="J34" s="380"/>
      <c r="K34" s="380"/>
      <c r="L34" s="380"/>
      <c r="M34" s="380"/>
      <c r="N34" s="380"/>
      <c r="O34" s="380"/>
      <c r="P34" s="380"/>
      <c r="Q34" s="380"/>
      <c r="R34" s="380"/>
      <c r="S34" s="380"/>
      <c r="T34" s="380"/>
      <c r="U34" s="380"/>
      <c r="V34" s="380"/>
      <c r="W34" s="380"/>
      <c r="X34" s="380"/>
      <c r="Y34" s="380"/>
      <c r="Z34" s="380"/>
      <c r="AA34" s="380"/>
      <c r="AB34" s="380"/>
      <c r="AC34" s="380"/>
    </row>
    <row r="35" spans="2:30" ht="6" customHeight="1"/>
    <row r="36" spans="2:30" ht="13.5" customHeight="1">
      <c r="B36" s="3" t="s">
        <v>239</v>
      </c>
      <c r="C36" s="981" t="s">
        <v>652</v>
      </c>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417"/>
    </row>
    <row r="37" spans="2:30">
      <c r="C37" s="981"/>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417"/>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04A36CD0-863D-4315-8139-E3671E9406C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75"/>
  <sheetViews>
    <sheetView view="pageBreakPreview" zoomScaleNormal="100" zoomScaleSheetLayoutView="100" workbookViewId="0">
      <selection activeCell="AA9" sqref="AA9"/>
    </sheetView>
  </sheetViews>
  <sheetFormatPr defaultColWidth="9" defaultRowHeight="12"/>
  <cols>
    <col min="1" max="1" width="1" style="130" customWidth="1"/>
    <col min="2" max="9" width="5.44140625" style="130" customWidth="1"/>
    <col min="10" max="11" width="3.77734375" style="130" customWidth="1"/>
    <col min="12" max="12" width="4.77734375" style="130" customWidth="1"/>
    <col min="13" max="13" width="5.44140625" style="130" customWidth="1"/>
    <col min="14" max="14" width="5" style="130" customWidth="1"/>
    <col min="15" max="15" width="4.77734375" style="130" customWidth="1"/>
    <col min="16" max="19" width="5.44140625" style="130" customWidth="1"/>
    <col min="20" max="20" width="1.33203125" style="130" customWidth="1"/>
    <col min="21" max="21" width="1.77734375" style="130" customWidth="1"/>
    <col min="22" max="54" width="5.44140625" style="130" customWidth="1"/>
    <col min="55" max="16384" width="9" style="130"/>
  </cols>
  <sheetData>
    <row r="1" spans="2:22">
      <c r="B1" s="130" t="s">
        <v>642</v>
      </c>
    </row>
    <row r="2" spans="2:22" ht="19.2">
      <c r="B2" s="1409" t="s">
        <v>442</v>
      </c>
      <c r="C2" s="1409"/>
      <c r="D2" s="1409"/>
      <c r="E2" s="1409"/>
      <c r="F2" s="1409"/>
      <c r="G2" s="1409"/>
      <c r="H2" s="1409"/>
      <c r="I2" s="1409"/>
      <c r="J2" s="1409"/>
      <c r="K2" s="1409"/>
      <c r="L2" s="1409"/>
      <c r="M2" s="1409"/>
      <c r="N2" s="1409"/>
      <c r="O2" s="1409"/>
      <c r="P2" s="1409"/>
      <c r="Q2" s="1409"/>
      <c r="R2" s="1409"/>
      <c r="S2" s="131"/>
    </row>
    <row r="4" spans="2:22" ht="13.2">
      <c r="B4" s="1410" t="s">
        <v>314</v>
      </c>
      <c r="C4" s="1411"/>
      <c r="D4" s="1414"/>
      <c r="E4" s="1415"/>
      <c r="F4" s="1415"/>
      <c r="G4" s="1415"/>
      <c r="H4" s="1415"/>
      <c r="I4" s="1415"/>
      <c r="J4" s="1415"/>
      <c r="K4" s="1415"/>
      <c r="L4" s="1416"/>
      <c r="M4" s="1420" t="s">
        <v>440</v>
      </c>
      <c r="N4" s="1421"/>
      <c r="O4" s="1422"/>
      <c r="P4" s="1422"/>
      <c r="Q4" s="1423"/>
    </row>
    <row r="5" spans="2:22" ht="13.2">
      <c r="B5" s="1412"/>
      <c r="C5" s="1413"/>
      <c r="D5" s="1417"/>
      <c r="E5" s="1418"/>
      <c r="F5" s="1418"/>
      <c r="G5" s="1418"/>
      <c r="H5" s="1418"/>
      <c r="I5" s="1418"/>
      <c r="J5" s="1418"/>
      <c r="K5" s="1418"/>
      <c r="L5" s="1419"/>
      <c r="M5" s="1424" t="s">
        <v>441</v>
      </c>
      <c r="N5" s="1425"/>
      <c r="O5" s="1426"/>
      <c r="P5" s="1426"/>
      <c r="Q5" s="1427"/>
    </row>
    <row r="6" spans="2:22" ht="6" customHeight="1"/>
    <row r="7" spans="2:22" ht="24" customHeight="1">
      <c r="B7" s="1439" t="s">
        <v>315</v>
      </c>
      <c r="C7" s="1439"/>
      <c r="D7" s="132" t="s">
        <v>316</v>
      </c>
      <c r="E7" s="166"/>
      <c r="F7" s="133" t="s">
        <v>97</v>
      </c>
      <c r="G7" s="1407" t="s">
        <v>317</v>
      </c>
      <c r="H7" s="1408"/>
      <c r="I7" s="134"/>
      <c r="J7" s="135" t="s">
        <v>97</v>
      </c>
      <c r="K7" s="135"/>
      <c r="L7" s="136" t="s">
        <v>194</v>
      </c>
      <c r="M7" s="1403" t="s">
        <v>318</v>
      </c>
      <c r="N7" s="1403"/>
      <c r="O7" s="136" t="s">
        <v>194</v>
      </c>
      <c r="P7" s="1403" t="s">
        <v>319</v>
      </c>
      <c r="Q7" s="1404"/>
      <c r="V7" s="137" t="s">
        <v>195</v>
      </c>
    </row>
    <row r="8" spans="2:22" ht="24" customHeight="1" thickBot="1">
      <c r="B8" s="1405" t="s">
        <v>320</v>
      </c>
      <c r="C8" s="1406"/>
      <c r="D8" s="138" t="s">
        <v>316</v>
      </c>
      <c r="E8" s="139"/>
      <c r="F8" s="140" t="s">
        <v>97</v>
      </c>
      <c r="G8" s="1407" t="s">
        <v>317</v>
      </c>
      <c r="H8" s="1408"/>
      <c r="I8" s="134"/>
      <c r="J8" s="135" t="s">
        <v>97</v>
      </c>
      <c r="K8" s="135"/>
      <c r="L8" s="136" t="s">
        <v>194</v>
      </c>
      <c r="M8" s="1403" t="s">
        <v>321</v>
      </c>
      <c r="N8" s="1403"/>
      <c r="O8" s="136" t="s">
        <v>194</v>
      </c>
      <c r="P8" s="1403" t="s">
        <v>322</v>
      </c>
      <c r="Q8" s="1404"/>
      <c r="V8" s="137" t="s">
        <v>196</v>
      </c>
    </row>
    <row r="9" spans="2:22" ht="24" customHeight="1" thickBot="1">
      <c r="B9" s="1428" t="s">
        <v>323</v>
      </c>
      <c r="C9" s="1429"/>
      <c r="D9" s="141" t="s">
        <v>316</v>
      </c>
      <c r="E9" s="142">
        <f>SUM(E7:E8)</f>
        <v>0</v>
      </c>
      <c r="F9" s="143" t="s">
        <v>97</v>
      </c>
      <c r="G9" s="1408" t="s">
        <v>317</v>
      </c>
      <c r="H9" s="1408"/>
      <c r="I9" s="144">
        <f>SUM(I7:I8)</f>
        <v>0</v>
      </c>
      <c r="J9" s="135" t="s">
        <v>97</v>
      </c>
      <c r="K9" s="135"/>
      <c r="L9" s="135" t="s">
        <v>324</v>
      </c>
      <c r="M9" s="135"/>
      <c r="N9" s="135"/>
      <c r="O9" s="145"/>
      <c r="P9" s="135"/>
      <c r="Q9" s="146"/>
      <c r="V9" s="137"/>
    </row>
    <row r="10" spans="2:22">
      <c r="B10" s="1361" t="s">
        <v>366</v>
      </c>
      <c r="C10" s="1361"/>
      <c r="D10" s="1361"/>
      <c r="E10" s="1361"/>
      <c r="F10" s="1361"/>
      <c r="G10" s="1361"/>
      <c r="H10" s="1361"/>
      <c r="I10" s="1361"/>
      <c r="J10" s="1361"/>
      <c r="K10" s="1361"/>
      <c r="L10" s="1361"/>
      <c r="M10" s="1361"/>
      <c r="N10" s="1361"/>
      <c r="O10" s="1361"/>
      <c r="P10" s="1361"/>
      <c r="Q10" s="1361"/>
      <c r="R10" s="1361"/>
      <c r="S10" s="1361"/>
    </row>
    <row r="11" spans="2:22">
      <c r="B11" s="1362"/>
      <c r="C11" s="1362"/>
      <c r="D11" s="1362"/>
      <c r="E11" s="1362"/>
      <c r="F11" s="1362"/>
      <c r="G11" s="1362"/>
      <c r="H11" s="1362"/>
      <c r="I11" s="1362"/>
      <c r="J11" s="1362"/>
      <c r="K11" s="1362"/>
      <c r="L11" s="1362"/>
      <c r="M11" s="1362"/>
      <c r="N11" s="1362"/>
      <c r="O11" s="1362"/>
      <c r="P11" s="1362"/>
      <c r="Q11" s="1362"/>
      <c r="R11" s="1362"/>
      <c r="S11" s="1362"/>
    </row>
    <row r="12" spans="2:22">
      <c r="B12" s="1430" t="s">
        <v>325</v>
      </c>
      <c r="C12" s="1431"/>
      <c r="D12" s="1432"/>
      <c r="E12" s="1430" t="s">
        <v>326</v>
      </c>
      <c r="F12" s="1431"/>
      <c r="G12" s="1431"/>
      <c r="H12" s="1431"/>
      <c r="I12" s="1432"/>
      <c r="J12" s="1430" t="s">
        <v>327</v>
      </c>
      <c r="K12" s="1431"/>
      <c r="L12" s="1431"/>
      <c r="M12" s="1430" t="s">
        <v>328</v>
      </c>
      <c r="N12" s="1432"/>
      <c r="O12" s="1401" t="s">
        <v>329</v>
      </c>
      <c r="P12" s="1401"/>
      <c r="Q12" s="1401"/>
      <c r="R12" s="1401"/>
      <c r="S12" s="1401"/>
    </row>
    <row r="13" spans="2:22">
      <c r="B13" s="1433"/>
      <c r="C13" s="1434"/>
      <c r="D13" s="1435"/>
      <c r="E13" s="1436"/>
      <c r="F13" s="1437"/>
      <c r="G13" s="1437"/>
      <c r="H13" s="1437"/>
      <c r="I13" s="1438"/>
      <c r="J13" s="1436"/>
      <c r="K13" s="1437"/>
      <c r="L13" s="1437"/>
      <c r="M13" s="1440" t="s">
        <v>330</v>
      </c>
      <c r="N13" s="1441"/>
      <c r="O13" s="1401"/>
      <c r="P13" s="1401"/>
      <c r="Q13" s="1401"/>
      <c r="R13" s="1401"/>
      <c r="S13" s="1401"/>
    </row>
    <row r="14" spans="2:22">
      <c r="B14" s="147" t="s">
        <v>238</v>
      </c>
      <c r="C14" s="148"/>
      <c r="D14" s="140"/>
      <c r="E14" s="1402" t="s">
        <v>426</v>
      </c>
      <c r="F14" s="1391"/>
      <c r="G14" s="1391"/>
      <c r="H14" s="1391"/>
      <c r="I14" s="1391"/>
      <c r="J14" s="1355">
        <v>1</v>
      </c>
      <c r="K14" s="1356"/>
      <c r="L14" s="1442" t="s">
        <v>97</v>
      </c>
      <c r="M14" s="1355"/>
      <c r="N14" s="1449" t="s">
        <v>97</v>
      </c>
      <c r="O14" s="1391"/>
      <c r="P14" s="1391"/>
      <c r="Q14" s="1391"/>
      <c r="R14" s="1391"/>
      <c r="S14" s="1391"/>
    </row>
    <row r="15" spans="2:22">
      <c r="B15" s="150"/>
      <c r="D15" s="151"/>
      <c r="E15" s="1402"/>
      <c r="F15" s="1391"/>
      <c r="G15" s="1391"/>
      <c r="H15" s="1391"/>
      <c r="I15" s="1391"/>
      <c r="J15" s="1357"/>
      <c r="K15" s="1358"/>
      <c r="L15" s="1443"/>
      <c r="M15" s="1357"/>
      <c r="N15" s="1450"/>
      <c r="O15" s="1391"/>
      <c r="P15" s="1391"/>
      <c r="Q15" s="1391"/>
      <c r="R15" s="1391"/>
      <c r="S15" s="1391"/>
    </row>
    <row r="16" spans="2:22">
      <c r="B16" s="152"/>
      <c r="C16" s="153"/>
      <c r="D16" s="154"/>
      <c r="E16" s="1402"/>
      <c r="F16" s="1391"/>
      <c r="G16" s="1391"/>
      <c r="H16" s="1391"/>
      <c r="I16" s="1391"/>
      <c r="J16" s="1359"/>
      <c r="K16" s="1360"/>
      <c r="L16" s="1444"/>
      <c r="M16" s="1359"/>
      <c r="N16" s="1451"/>
      <c r="O16" s="1391"/>
      <c r="P16" s="1391"/>
      <c r="Q16" s="1391"/>
      <c r="R16" s="1391"/>
      <c r="S16" s="1391"/>
    </row>
    <row r="17" spans="2:19">
      <c r="B17" s="147" t="s">
        <v>421</v>
      </c>
      <c r="C17" s="148"/>
      <c r="D17" s="140"/>
      <c r="E17" s="1402" t="s">
        <v>423</v>
      </c>
      <c r="F17" s="1391"/>
      <c r="G17" s="1391"/>
      <c r="H17" s="1391"/>
      <c r="I17" s="1391"/>
      <c r="J17" s="1355"/>
      <c r="K17" s="1356"/>
      <c r="L17" s="1442" t="s">
        <v>97</v>
      </c>
      <c r="M17" s="1355"/>
      <c r="N17" s="1449" t="s">
        <v>97</v>
      </c>
      <c r="O17" s="1391"/>
      <c r="P17" s="1391"/>
      <c r="Q17" s="1391"/>
      <c r="R17" s="1391"/>
      <c r="S17" s="1391"/>
    </row>
    <row r="18" spans="2:19">
      <c r="B18" s="150"/>
      <c r="D18" s="151"/>
      <c r="E18" s="1402"/>
      <c r="F18" s="1391"/>
      <c r="G18" s="1391"/>
      <c r="H18" s="1391"/>
      <c r="I18" s="1391"/>
      <c r="J18" s="1357"/>
      <c r="K18" s="1358"/>
      <c r="L18" s="1443"/>
      <c r="M18" s="1357"/>
      <c r="N18" s="1450"/>
      <c r="O18" s="1391"/>
      <c r="P18" s="1391"/>
      <c r="Q18" s="1391"/>
      <c r="R18" s="1391"/>
      <c r="S18" s="1391"/>
    </row>
    <row r="19" spans="2:19">
      <c r="B19" s="152"/>
      <c r="C19" s="153"/>
      <c r="D19" s="154"/>
      <c r="E19" s="1402"/>
      <c r="F19" s="1391"/>
      <c r="G19" s="1391"/>
      <c r="H19" s="1391"/>
      <c r="I19" s="1391"/>
      <c r="J19" s="1359"/>
      <c r="K19" s="1360"/>
      <c r="L19" s="1444"/>
      <c r="M19" s="1359"/>
      <c r="N19" s="1451"/>
      <c r="O19" s="1391"/>
      <c r="P19" s="1391"/>
      <c r="Q19" s="1391"/>
      <c r="R19" s="1391"/>
      <c r="S19" s="1391"/>
    </row>
    <row r="20" spans="2:19" ht="12" customHeight="1">
      <c r="B20" s="150" t="s">
        <v>331</v>
      </c>
      <c r="D20" s="151"/>
      <c r="E20" s="1337" t="s">
        <v>332</v>
      </c>
      <c r="F20" s="1338"/>
      <c r="G20" s="1338"/>
      <c r="H20" s="1338"/>
      <c r="I20" s="1339"/>
      <c r="J20" s="1395">
        <f>IF(E9&lt;=100,1,2)</f>
        <v>1</v>
      </c>
      <c r="K20" s="1396"/>
      <c r="L20" s="1442" t="s">
        <v>97</v>
      </c>
      <c r="M20" s="1355"/>
      <c r="N20" s="1449" t="s">
        <v>97</v>
      </c>
      <c r="O20" s="1391" t="s">
        <v>425</v>
      </c>
      <c r="P20" s="1391"/>
      <c r="Q20" s="1391"/>
      <c r="R20" s="1391"/>
      <c r="S20" s="1391"/>
    </row>
    <row r="21" spans="2:19">
      <c r="B21" s="150"/>
      <c r="D21" s="151"/>
      <c r="E21" s="1340"/>
      <c r="F21" s="1341"/>
      <c r="G21" s="1341"/>
      <c r="H21" s="1341"/>
      <c r="I21" s="1342"/>
      <c r="J21" s="1397"/>
      <c r="K21" s="1398"/>
      <c r="L21" s="1443"/>
      <c r="M21" s="1357"/>
      <c r="N21" s="1450"/>
      <c r="O21" s="1391"/>
      <c r="P21" s="1391"/>
      <c r="Q21" s="1391"/>
      <c r="R21" s="1391"/>
      <c r="S21" s="1391"/>
    </row>
    <row r="22" spans="2:19" ht="12" customHeight="1">
      <c r="B22" s="150"/>
      <c r="C22" s="1370" t="s">
        <v>438</v>
      </c>
      <c r="D22" s="1371"/>
      <c r="E22" s="1371"/>
      <c r="F22" s="1371"/>
      <c r="G22" s="1371"/>
      <c r="H22" s="1372"/>
      <c r="I22" s="160"/>
      <c r="J22" s="1397"/>
      <c r="K22" s="1398"/>
      <c r="L22" s="1443"/>
      <c r="M22" s="1357"/>
      <c r="N22" s="1450"/>
      <c r="O22" s="1391"/>
      <c r="P22" s="1391"/>
      <c r="Q22" s="1391"/>
      <c r="R22" s="1391"/>
      <c r="S22" s="1391"/>
    </row>
    <row r="23" spans="2:19" ht="12" customHeight="1">
      <c r="B23" s="150"/>
      <c r="C23" s="1373"/>
      <c r="D23" s="1374"/>
      <c r="E23" s="1374"/>
      <c r="F23" s="1374"/>
      <c r="G23" s="1374"/>
      <c r="H23" s="1375"/>
      <c r="I23" s="160"/>
      <c r="J23" s="1397"/>
      <c r="K23" s="1398"/>
      <c r="L23" s="1443"/>
      <c r="M23" s="1357"/>
      <c r="N23" s="1450"/>
      <c r="O23" s="1391"/>
      <c r="P23" s="1391"/>
      <c r="Q23" s="1391"/>
      <c r="R23" s="1391"/>
      <c r="S23" s="1391"/>
    </row>
    <row r="24" spans="2:19" ht="12" customHeight="1">
      <c r="B24" s="150"/>
      <c r="C24" s="1376"/>
      <c r="D24" s="1377"/>
      <c r="E24" s="1377"/>
      <c r="F24" s="1377"/>
      <c r="G24" s="1377"/>
      <c r="H24" s="1378"/>
      <c r="I24" s="160"/>
      <c r="J24" s="1397"/>
      <c r="K24" s="1398"/>
      <c r="L24" s="1443"/>
      <c r="M24" s="1357"/>
      <c r="N24" s="1450"/>
      <c r="O24" s="1391"/>
      <c r="P24" s="1391"/>
      <c r="Q24" s="1391"/>
      <c r="R24" s="1391"/>
      <c r="S24" s="1391"/>
    </row>
    <row r="25" spans="2:19">
      <c r="B25" s="152"/>
      <c r="C25" s="153"/>
      <c r="D25" s="154"/>
      <c r="E25" s="1452" t="s">
        <v>333</v>
      </c>
      <c r="F25" s="1453"/>
      <c r="G25" s="1453"/>
      <c r="H25" s="1453"/>
      <c r="I25" s="1454"/>
      <c r="J25" s="1399"/>
      <c r="K25" s="1400"/>
      <c r="L25" s="1444"/>
      <c r="M25" s="1359"/>
      <c r="N25" s="1451"/>
      <c r="O25" s="1391"/>
      <c r="P25" s="1391"/>
      <c r="Q25" s="1391"/>
      <c r="R25" s="1391"/>
      <c r="S25" s="1391"/>
    </row>
    <row r="26" spans="2:19" ht="12" customHeight="1">
      <c r="B26" s="147" t="s">
        <v>334</v>
      </c>
      <c r="C26" s="148"/>
      <c r="D26" s="140"/>
      <c r="E26" s="1337" t="s">
        <v>432</v>
      </c>
      <c r="F26" s="1338"/>
      <c r="G26" s="1338"/>
      <c r="H26" s="1338"/>
      <c r="I26" s="1339"/>
      <c r="J26" s="1395">
        <f>E9/3</f>
        <v>0</v>
      </c>
      <c r="K26" s="1396"/>
      <c r="L26" s="149"/>
      <c r="M26" s="1355"/>
      <c r="N26" s="1449" t="s">
        <v>97</v>
      </c>
      <c r="O26" s="1391" t="s">
        <v>443</v>
      </c>
      <c r="P26" s="1391"/>
      <c r="Q26" s="1391"/>
      <c r="R26" s="1391"/>
      <c r="S26" s="1391"/>
    </row>
    <row r="27" spans="2:19">
      <c r="B27" s="150"/>
      <c r="D27" s="151"/>
      <c r="E27" s="1340"/>
      <c r="F27" s="1341"/>
      <c r="G27" s="1341"/>
      <c r="H27" s="1341"/>
      <c r="I27" s="1342"/>
      <c r="J27" s="1455" t="s">
        <v>335</v>
      </c>
      <c r="K27" s="1456"/>
      <c r="L27" s="151"/>
      <c r="M27" s="1357"/>
      <c r="N27" s="1450"/>
      <c r="O27" s="1391"/>
      <c r="P27" s="1391"/>
      <c r="Q27" s="1391"/>
      <c r="R27" s="1391"/>
      <c r="S27" s="1391"/>
    </row>
    <row r="28" spans="2:19">
      <c r="B28" s="150"/>
      <c r="C28" s="201" t="s">
        <v>433</v>
      </c>
      <c r="D28" s="1365"/>
      <c r="E28" s="1365"/>
      <c r="F28" s="1365"/>
      <c r="G28" s="1365"/>
      <c r="H28" s="1366"/>
      <c r="I28" s="160"/>
      <c r="J28" s="1397">
        <f>ROUNDUP(J26,0)</f>
        <v>0</v>
      </c>
      <c r="K28" s="1398"/>
      <c r="L28" s="1443" t="s">
        <v>336</v>
      </c>
      <c r="M28" s="1357"/>
      <c r="N28" s="1450"/>
      <c r="O28" s="1391"/>
      <c r="P28" s="1391"/>
      <c r="Q28" s="1391"/>
      <c r="R28" s="1391"/>
      <c r="S28" s="1391"/>
    </row>
    <row r="29" spans="2:19">
      <c r="B29" s="150"/>
      <c r="C29" s="202" t="s">
        <v>434</v>
      </c>
      <c r="D29" s="1363"/>
      <c r="E29" s="1363"/>
      <c r="F29" s="1363"/>
      <c r="G29" s="1363"/>
      <c r="H29" s="1364"/>
      <c r="I29" s="160"/>
      <c r="J29" s="1397"/>
      <c r="K29" s="1398"/>
      <c r="L29" s="1443"/>
      <c r="M29" s="1357"/>
      <c r="N29" s="1450"/>
      <c r="O29" s="1391"/>
      <c r="P29" s="1391"/>
      <c r="Q29" s="1391"/>
      <c r="R29" s="1391"/>
      <c r="S29" s="1391"/>
    </row>
    <row r="30" spans="2:19">
      <c r="B30" s="150"/>
      <c r="D30" s="151"/>
      <c r="E30" s="1457" t="s">
        <v>333</v>
      </c>
      <c r="F30" s="1458"/>
      <c r="G30" s="1458"/>
      <c r="H30" s="1458"/>
      <c r="I30" s="1459"/>
      <c r="J30" s="1397"/>
      <c r="K30" s="1398"/>
      <c r="L30" s="1443"/>
      <c r="M30" s="1357"/>
      <c r="N30" s="1450"/>
      <c r="O30" s="1392"/>
      <c r="P30" s="1392"/>
      <c r="Q30" s="1392"/>
      <c r="R30" s="1392"/>
      <c r="S30" s="1392"/>
    </row>
    <row r="31" spans="2:19" ht="13.2">
      <c r="B31" s="150"/>
      <c r="C31" s="1379" t="s">
        <v>424</v>
      </c>
      <c r="D31" s="1380"/>
      <c r="E31" s="1381" t="s">
        <v>427</v>
      </c>
      <c r="F31" s="1382"/>
      <c r="G31" s="1382"/>
      <c r="H31" s="1382"/>
      <c r="I31" s="1383"/>
      <c r="J31" s="196"/>
      <c r="K31" s="197"/>
      <c r="L31" s="195"/>
      <c r="M31" s="196"/>
      <c r="N31" s="194"/>
      <c r="O31" s="1463" t="s">
        <v>439</v>
      </c>
      <c r="P31" s="1464"/>
      <c r="Q31" s="1464"/>
      <c r="R31" s="1464"/>
      <c r="S31" s="1465"/>
    </row>
    <row r="32" spans="2:19" ht="12" customHeight="1">
      <c r="B32" s="150"/>
      <c r="C32" s="198"/>
      <c r="D32" s="193"/>
      <c r="E32" s="1476" t="str">
        <f>IF($E$7&lt;=30,"■","□")</f>
        <v>■</v>
      </c>
      <c r="F32" s="1477" t="s">
        <v>337</v>
      </c>
      <c r="G32" s="1478"/>
      <c r="H32" s="1479"/>
      <c r="I32" s="1480">
        <f>IF(E32="□","",1)</f>
        <v>1</v>
      </c>
      <c r="J32" s="1481"/>
      <c r="K32" s="1482"/>
      <c r="L32" s="1443" t="s">
        <v>97</v>
      </c>
      <c r="M32" s="1466"/>
      <c r="N32" s="1450" t="s">
        <v>97</v>
      </c>
      <c r="O32" s="1340"/>
      <c r="P32" s="1341"/>
      <c r="Q32" s="1341"/>
      <c r="R32" s="1341"/>
      <c r="S32" s="1342"/>
    </row>
    <row r="33" spans="2:19" ht="12" customHeight="1">
      <c r="B33" s="150"/>
      <c r="C33" s="198"/>
      <c r="D33" s="193"/>
      <c r="E33" s="1469"/>
      <c r="F33" s="1470"/>
      <c r="G33" s="1471"/>
      <c r="H33" s="1472"/>
      <c r="I33" s="1473"/>
      <c r="J33" s="1481"/>
      <c r="K33" s="1482"/>
      <c r="L33" s="1443"/>
      <c r="M33" s="1466"/>
      <c r="N33" s="1450"/>
      <c r="O33" s="1340"/>
      <c r="P33" s="1341"/>
      <c r="Q33" s="1341"/>
      <c r="R33" s="1341"/>
      <c r="S33" s="1342"/>
    </row>
    <row r="34" spans="2:19" ht="12" customHeight="1">
      <c r="B34" s="150"/>
      <c r="C34" s="199"/>
      <c r="D34" s="151"/>
      <c r="E34" s="1469" t="str">
        <f>IF(AND($E$7&gt;=31,$E$7&lt;=50),"■","□")</f>
        <v>□</v>
      </c>
      <c r="F34" s="1470" t="s">
        <v>338</v>
      </c>
      <c r="G34" s="1471"/>
      <c r="H34" s="1472"/>
      <c r="I34" s="1473" t="str">
        <f>IF(E34="□","",2)</f>
        <v/>
      </c>
      <c r="J34" s="1481"/>
      <c r="K34" s="1482"/>
      <c r="L34" s="1443"/>
      <c r="M34" s="1466"/>
      <c r="N34" s="1450"/>
      <c r="O34" s="1340"/>
      <c r="P34" s="1341"/>
      <c r="Q34" s="1341"/>
      <c r="R34" s="1341"/>
      <c r="S34" s="1342"/>
    </row>
    <row r="35" spans="2:19" ht="12" customHeight="1">
      <c r="B35" s="150"/>
      <c r="C35" s="199"/>
      <c r="D35" s="151"/>
      <c r="E35" s="1469"/>
      <c r="F35" s="1470"/>
      <c r="G35" s="1471"/>
      <c r="H35" s="1472"/>
      <c r="I35" s="1473"/>
      <c r="J35" s="1481"/>
      <c r="K35" s="1482"/>
      <c r="L35" s="1443"/>
      <c r="M35" s="1466"/>
      <c r="N35" s="1450"/>
      <c r="O35" s="1340"/>
      <c r="P35" s="1341"/>
      <c r="Q35" s="1341"/>
      <c r="R35" s="1341"/>
      <c r="S35" s="1342"/>
    </row>
    <row r="36" spans="2:19" ht="12" customHeight="1">
      <c r="B36" s="150"/>
      <c r="C36" s="199"/>
      <c r="D36" s="151"/>
      <c r="E36" s="1469" t="str">
        <f>IF(AND($E$7&gt;=51,$E$7&lt;=130),"■","□")</f>
        <v>□</v>
      </c>
      <c r="F36" s="1470" t="s">
        <v>339</v>
      </c>
      <c r="G36" s="1471"/>
      <c r="H36" s="1472"/>
      <c r="I36" s="1473" t="str">
        <f>IF(E36="□","",3)</f>
        <v/>
      </c>
      <c r="J36" s="1481"/>
      <c r="K36" s="1482"/>
      <c r="L36" s="1443"/>
      <c r="M36" s="1466"/>
      <c r="N36" s="1450"/>
      <c r="O36" s="1340"/>
      <c r="P36" s="1341"/>
      <c r="Q36" s="1341"/>
      <c r="R36" s="1341"/>
      <c r="S36" s="1342"/>
    </row>
    <row r="37" spans="2:19" ht="12" customHeight="1">
      <c r="B37" s="150"/>
      <c r="C37" s="199"/>
      <c r="D37" s="151"/>
      <c r="E37" s="1469"/>
      <c r="F37" s="1470"/>
      <c r="G37" s="1471"/>
      <c r="H37" s="1472"/>
      <c r="I37" s="1473"/>
      <c r="J37" s="1481"/>
      <c r="K37" s="1482"/>
      <c r="L37" s="1443"/>
      <c r="M37" s="1466"/>
      <c r="N37" s="1450"/>
      <c r="O37" s="1340"/>
      <c r="P37" s="1341"/>
      <c r="Q37" s="1341"/>
      <c r="R37" s="1341"/>
      <c r="S37" s="1342"/>
    </row>
    <row r="38" spans="2:19" ht="12" customHeight="1">
      <c r="B38" s="150"/>
      <c r="C38" s="199"/>
      <c r="D38" s="151"/>
      <c r="E38" s="1474" t="str">
        <f>IF($E$7&gt;=131,"■","□")</f>
        <v>□</v>
      </c>
      <c r="F38" s="1470" t="s">
        <v>340</v>
      </c>
      <c r="G38" s="1471"/>
      <c r="H38" s="1472"/>
      <c r="I38" s="1467" t="str">
        <f>IF(E38="□","","備考欄参照")</f>
        <v/>
      </c>
      <c r="J38" s="1481"/>
      <c r="K38" s="1482"/>
      <c r="L38" s="1443"/>
      <c r="M38" s="1466"/>
      <c r="N38" s="1450"/>
      <c r="O38" s="1340"/>
      <c r="P38" s="1341"/>
      <c r="Q38" s="1341"/>
      <c r="R38" s="1341"/>
      <c r="S38" s="1342"/>
    </row>
    <row r="39" spans="2:19" ht="12" customHeight="1">
      <c r="B39" s="150"/>
      <c r="C39" s="199"/>
      <c r="D39" s="151"/>
      <c r="E39" s="1474"/>
      <c r="F39" s="1470"/>
      <c r="G39" s="1471"/>
      <c r="H39" s="1472"/>
      <c r="I39" s="1467"/>
      <c r="J39" s="1481"/>
      <c r="K39" s="1482"/>
      <c r="L39" s="1443"/>
      <c r="M39" s="1466"/>
      <c r="N39" s="1450"/>
      <c r="O39" s="192" t="s">
        <v>341</v>
      </c>
      <c r="P39" s="159"/>
      <c r="Q39" s="159"/>
      <c r="R39" s="159"/>
      <c r="S39" s="160"/>
    </row>
    <row r="40" spans="2:19" ht="12" customHeight="1">
      <c r="B40" s="150"/>
      <c r="C40" s="199"/>
      <c r="D40" s="151"/>
      <c r="E40" s="1474"/>
      <c r="F40" s="1470"/>
      <c r="G40" s="1471"/>
      <c r="H40" s="1472"/>
      <c r="I40" s="1467"/>
      <c r="J40" s="1481"/>
      <c r="K40" s="1482"/>
      <c r="L40" s="1443"/>
      <c r="M40" s="1466"/>
      <c r="N40" s="1450"/>
      <c r="O40" s="192" t="s">
        <v>342</v>
      </c>
      <c r="P40" s="159"/>
      <c r="Q40" s="159"/>
      <c r="R40" s="159"/>
      <c r="S40" s="160"/>
    </row>
    <row r="41" spans="2:19" ht="12" customHeight="1">
      <c r="B41" s="150"/>
      <c r="C41" s="199"/>
      <c r="D41" s="151"/>
      <c r="E41" s="1475"/>
      <c r="F41" s="1483"/>
      <c r="G41" s="1484"/>
      <c r="H41" s="1485"/>
      <c r="I41" s="1468"/>
      <c r="J41" s="1481"/>
      <c r="K41" s="1482"/>
      <c r="L41" s="1443"/>
      <c r="M41" s="1466"/>
      <c r="N41" s="1450"/>
      <c r="O41" s="192" t="s">
        <v>343</v>
      </c>
      <c r="P41" s="159"/>
      <c r="Q41" s="159"/>
      <c r="R41" s="159"/>
      <c r="S41" s="160"/>
    </row>
    <row r="42" spans="2:19">
      <c r="B42" s="150"/>
      <c r="C42" s="200"/>
      <c r="D42" s="154"/>
      <c r="E42" s="1445" t="s">
        <v>345</v>
      </c>
      <c r="F42" s="1446"/>
      <c r="G42" s="1446"/>
      <c r="H42" s="1446"/>
      <c r="I42" s="1446"/>
      <c r="J42" s="152"/>
      <c r="K42" s="153"/>
      <c r="L42" s="154"/>
      <c r="M42" s="152"/>
      <c r="N42" s="153"/>
      <c r="O42" s="210" t="s">
        <v>344</v>
      </c>
      <c r="P42" s="156"/>
      <c r="Q42" s="156"/>
      <c r="R42" s="156"/>
      <c r="S42" s="157"/>
    </row>
    <row r="43" spans="2:19" ht="12" customHeight="1">
      <c r="B43" s="147" t="s">
        <v>346</v>
      </c>
      <c r="C43" s="148"/>
      <c r="D43" s="140"/>
      <c r="E43" s="130" t="s">
        <v>347</v>
      </c>
      <c r="J43" s="1447">
        <v>1</v>
      </c>
      <c r="K43" s="1448"/>
      <c r="L43" s="1443" t="s">
        <v>97</v>
      </c>
      <c r="M43" s="1355"/>
      <c r="N43" s="1442" t="s">
        <v>97</v>
      </c>
      <c r="O43" s="1367"/>
      <c r="P43" s="1367"/>
      <c r="Q43" s="1367"/>
      <c r="R43" s="1367"/>
      <c r="S43" s="1367"/>
    </row>
    <row r="44" spans="2:19">
      <c r="B44" s="150"/>
      <c r="D44" s="151"/>
      <c r="J44" s="1447"/>
      <c r="K44" s="1448"/>
      <c r="L44" s="1443"/>
      <c r="M44" s="1357"/>
      <c r="N44" s="1443"/>
      <c r="O44" s="1368"/>
      <c r="P44" s="1368"/>
      <c r="Q44" s="1368"/>
      <c r="R44" s="1368"/>
      <c r="S44" s="1368"/>
    </row>
    <row r="45" spans="2:19">
      <c r="B45" s="150"/>
      <c r="D45" s="151"/>
      <c r="E45" s="1460" t="s">
        <v>348</v>
      </c>
      <c r="F45" s="1461"/>
      <c r="G45" s="1461"/>
      <c r="H45" s="1461"/>
      <c r="I45" s="1462"/>
      <c r="J45" s="1447"/>
      <c r="K45" s="1448"/>
      <c r="L45" s="1443"/>
      <c r="M45" s="1357"/>
      <c r="N45" s="1443"/>
      <c r="O45" s="1369"/>
      <c r="P45" s="1369"/>
      <c r="Q45" s="1369"/>
      <c r="R45" s="1369"/>
      <c r="S45" s="1369"/>
    </row>
    <row r="46" spans="2:19">
      <c r="B46" s="150"/>
      <c r="C46" s="1384" t="s">
        <v>422</v>
      </c>
      <c r="D46" s="1385"/>
      <c r="E46" s="194"/>
      <c r="F46" s="194"/>
      <c r="G46" s="194"/>
      <c r="H46" s="194"/>
      <c r="I46" s="195"/>
      <c r="J46" s="1492"/>
      <c r="K46" s="1493"/>
      <c r="L46" s="1494" t="s">
        <v>97</v>
      </c>
      <c r="M46" s="1492"/>
      <c r="N46" s="1494" t="s">
        <v>97</v>
      </c>
      <c r="O46" s="1393" t="s">
        <v>635</v>
      </c>
      <c r="P46" s="1393"/>
      <c r="Q46" s="1393"/>
      <c r="R46" s="1393"/>
      <c r="S46" s="1393"/>
    </row>
    <row r="47" spans="2:19">
      <c r="B47" s="150"/>
      <c r="C47" s="1386"/>
      <c r="D47" s="1387"/>
      <c r="I47" s="151"/>
      <c r="J47" s="1357"/>
      <c r="K47" s="1358"/>
      <c r="L47" s="1443"/>
      <c r="M47" s="1357"/>
      <c r="N47" s="1443"/>
      <c r="O47" s="1394"/>
      <c r="P47" s="1394"/>
      <c r="Q47" s="1394"/>
      <c r="R47" s="1394"/>
      <c r="S47" s="1394"/>
    </row>
    <row r="48" spans="2:19">
      <c r="B48" s="150"/>
      <c r="C48" s="1386"/>
      <c r="D48" s="1387"/>
      <c r="I48" s="151"/>
      <c r="J48" s="1357"/>
      <c r="K48" s="1358"/>
      <c r="L48" s="1443"/>
      <c r="M48" s="1357"/>
      <c r="N48" s="1443"/>
      <c r="O48" s="1394"/>
      <c r="P48" s="1394"/>
      <c r="Q48" s="1394"/>
      <c r="R48" s="1394"/>
      <c r="S48" s="1394"/>
    </row>
    <row r="49" spans="2:19">
      <c r="B49" s="150"/>
      <c r="C49" s="1388"/>
      <c r="D49" s="1387"/>
      <c r="I49" s="151"/>
      <c r="J49" s="1357"/>
      <c r="K49" s="1358"/>
      <c r="L49" s="1443"/>
      <c r="M49" s="1357"/>
      <c r="N49" s="1443"/>
      <c r="O49" s="1391"/>
      <c r="P49" s="1391"/>
      <c r="Q49" s="1391"/>
      <c r="R49" s="1391"/>
      <c r="S49" s="1391"/>
    </row>
    <row r="50" spans="2:19">
      <c r="B50" s="150"/>
      <c r="C50" s="1388"/>
      <c r="D50" s="1387"/>
      <c r="I50" s="151"/>
      <c r="J50" s="1357"/>
      <c r="K50" s="1358"/>
      <c r="L50" s="1443"/>
      <c r="M50" s="1357"/>
      <c r="N50" s="1443"/>
      <c r="O50" s="1391"/>
      <c r="P50" s="1391"/>
      <c r="Q50" s="1391"/>
      <c r="R50" s="1391"/>
      <c r="S50" s="1391"/>
    </row>
    <row r="51" spans="2:19">
      <c r="B51" s="152"/>
      <c r="C51" s="1389"/>
      <c r="D51" s="1390"/>
      <c r="E51" s="153"/>
      <c r="F51" s="153"/>
      <c r="G51" s="153"/>
      <c r="H51" s="153"/>
      <c r="I51" s="154"/>
      <c r="J51" s="1359"/>
      <c r="K51" s="1360"/>
      <c r="L51" s="1444"/>
      <c r="M51" s="1359"/>
      <c r="N51" s="1444"/>
      <c r="O51" s="1391"/>
      <c r="P51" s="1391"/>
      <c r="Q51" s="1391"/>
      <c r="R51" s="1391"/>
      <c r="S51" s="1391"/>
    </row>
    <row r="52" spans="2:19">
      <c r="B52" s="147" t="s">
        <v>349</v>
      </c>
      <c r="C52" s="148"/>
      <c r="D52" s="140"/>
      <c r="E52" s="147" t="s">
        <v>347</v>
      </c>
      <c r="F52" s="148"/>
      <c r="G52" s="148"/>
      <c r="H52" s="148"/>
      <c r="I52" s="140"/>
      <c r="J52" s="1495">
        <v>1</v>
      </c>
      <c r="K52" s="1495"/>
      <c r="L52" s="1442" t="s">
        <v>97</v>
      </c>
      <c r="M52" s="1355"/>
      <c r="N52" s="1442" t="s">
        <v>97</v>
      </c>
      <c r="O52" s="1391" t="s">
        <v>428</v>
      </c>
      <c r="P52" s="1391"/>
      <c r="Q52" s="1391"/>
      <c r="R52" s="1391"/>
      <c r="S52" s="1391"/>
    </row>
    <row r="53" spans="2:19">
      <c r="B53" s="150"/>
      <c r="D53" s="151"/>
      <c r="E53" s="150"/>
      <c r="I53" s="151"/>
      <c r="J53" s="1448"/>
      <c r="K53" s="1448"/>
      <c r="L53" s="1443"/>
      <c r="M53" s="1357"/>
      <c r="N53" s="1443"/>
      <c r="O53" s="1391"/>
      <c r="P53" s="1391"/>
      <c r="Q53" s="1391"/>
      <c r="R53" s="1391"/>
      <c r="S53" s="1391"/>
    </row>
    <row r="54" spans="2:19">
      <c r="B54" s="150"/>
      <c r="C54" s="1352" t="s">
        <v>431</v>
      </c>
      <c r="D54" s="1353"/>
      <c r="E54" s="1353"/>
      <c r="F54" s="1353"/>
      <c r="G54" s="1353"/>
      <c r="H54" s="1354"/>
      <c r="I54" s="151"/>
      <c r="J54" s="1448"/>
      <c r="K54" s="1448"/>
      <c r="L54" s="1443"/>
      <c r="M54" s="1357"/>
      <c r="N54" s="1443"/>
      <c r="O54" s="1391"/>
      <c r="P54" s="1391"/>
      <c r="Q54" s="1391"/>
      <c r="R54" s="1391"/>
      <c r="S54" s="1391"/>
    </row>
    <row r="55" spans="2:19">
      <c r="B55" s="152"/>
      <c r="C55" s="153"/>
      <c r="D55" s="154"/>
      <c r="E55" s="1452" t="s">
        <v>333</v>
      </c>
      <c r="F55" s="1453"/>
      <c r="G55" s="1453"/>
      <c r="H55" s="1453"/>
      <c r="I55" s="1454"/>
      <c r="J55" s="1496"/>
      <c r="K55" s="1496"/>
      <c r="L55" s="1444"/>
      <c r="M55" s="1359"/>
      <c r="N55" s="1444"/>
      <c r="O55" s="1391"/>
      <c r="P55" s="1391"/>
      <c r="Q55" s="1391"/>
      <c r="R55" s="1391"/>
      <c r="S55" s="1391"/>
    </row>
    <row r="56" spans="2:19" ht="12" customHeight="1">
      <c r="B56" s="147" t="s">
        <v>350</v>
      </c>
      <c r="C56" s="148"/>
      <c r="D56" s="140"/>
      <c r="E56" s="1486" t="s">
        <v>351</v>
      </c>
      <c r="F56" s="1487"/>
      <c r="G56" s="1487"/>
      <c r="H56" s="1487"/>
      <c r="I56" s="1488"/>
      <c r="J56" s="1395">
        <f>IF(E7&lt;=100,1,2)</f>
        <v>1</v>
      </c>
      <c r="K56" s="1396"/>
      <c r="L56" s="1442" t="s">
        <v>97</v>
      </c>
      <c r="M56" s="1355"/>
      <c r="N56" s="1449" t="s">
        <v>97</v>
      </c>
      <c r="O56" s="1391"/>
      <c r="P56" s="1391"/>
      <c r="Q56" s="1391"/>
      <c r="R56" s="1391"/>
      <c r="S56" s="1391"/>
    </row>
    <row r="57" spans="2:19">
      <c r="B57" s="150"/>
      <c r="D57" s="151"/>
      <c r="E57" s="1489"/>
      <c r="F57" s="1490"/>
      <c r="G57" s="1490"/>
      <c r="H57" s="1490"/>
      <c r="I57" s="1491"/>
      <c r="J57" s="1397"/>
      <c r="K57" s="1398"/>
      <c r="L57" s="1443"/>
      <c r="M57" s="1357"/>
      <c r="N57" s="1450"/>
      <c r="O57" s="1391"/>
      <c r="P57" s="1391"/>
      <c r="Q57" s="1391"/>
      <c r="R57" s="1391"/>
      <c r="S57" s="1391"/>
    </row>
    <row r="58" spans="2:19">
      <c r="B58" s="150"/>
      <c r="C58" s="1343" t="s">
        <v>429</v>
      </c>
      <c r="D58" s="1344"/>
      <c r="E58" s="1344"/>
      <c r="F58" s="1344"/>
      <c r="G58" s="1344"/>
      <c r="H58" s="1345"/>
      <c r="I58" s="161"/>
      <c r="J58" s="1397"/>
      <c r="K58" s="1398"/>
      <c r="L58" s="1443"/>
      <c r="M58" s="1357"/>
      <c r="N58" s="1450"/>
      <c r="O58" s="1392"/>
      <c r="P58" s="1392"/>
      <c r="Q58" s="1392"/>
      <c r="R58" s="1392"/>
      <c r="S58" s="1392"/>
    </row>
    <row r="59" spans="2:19">
      <c r="B59" s="150"/>
      <c r="C59" s="1346"/>
      <c r="D59" s="1347"/>
      <c r="E59" s="1347"/>
      <c r="F59" s="1347"/>
      <c r="G59" s="1347"/>
      <c r="H59" s="1348"/>
      <c r="I59" s="161"/>
      <c r="J59" s="1397"/>
      <c r="K59" s="1398"/>
      <c r="L59" s="1443"/>
      <c r="M59" s="1357"/>
      <c r="N59" s="1450"/>
      <c r="O59" s="1392"/>
      <c r="P59" s="1392"/>
      <c r="Q59" s="1392"/>
      <c r="R59" s="1392"/>
      <c r="S59" s="1392"/>
    </row>
    <row r="60" spans="2:19">
      <c r="B60" s="150"/>
      <c r="C60" s="1349"/>
      <c r="D60" s="1350"/>
      <c r="E60" s="1350"/>
      <c r="F60" s="1350"/>
      <c r="G60" s="1350"/>
      <c r="H60" s="1351"/>
      <c r="I60" s="161"/>
      <c r="J60" s="1397"/>
      <c r="K60" s="1398"/>
      <c r="L60" s="1443"/>
      <c r="M60" s="1357"/>
      <c r="N60" s="1450"/>
      <c r="O60" s="1392"/>
      <c r="P60" s="1392"/>
      <c r="Q60" s="1392"/>
      <c r="R60" s="1392"/>
      <c r="S60" s="1392"/>
    </row>
    <row r="61" spans="2:19">
      <c r="B61" s="152"/>
      <c r="C61" s="153"/>
      <c r="D61" s="154"/>
      <c r="E61" s="1452"/>
      <c r="F61" s="1453"/>
      <c r="G61" s="1453"/>
      <c r="H61" s="1453"/>
      <c r="I61" s="1454"/>
      <c r="J61" s="1397"/>
      <c r="K61" s="1398"/>
      <c r="L61" s="1443"/>
      <c r="M61" s="1359"/>
      <c r="N61" s="1451"/>
      <c r="O61" s="1392"/>
      <c r="P61" s="1392"/>
      <c r="Q61" s="1392"/>
      <c r="R61" s="1392"/>
      <c r="S61" s="1392"/>
    </row>
    <row r="62" spans="2:19" ht="12" customHeight="1">
      <c r="B62" s="147" t="s">
        <v>352</v>
      </c>
      <c r="C62" s="148"/>
      <c r="D62" s="162" t="s">
        <v>353</v>
      </c>
      <c r="E62" s="1476" t="str">
        <f>IF(AND($E$9&gt;=26,$E$9&lt;=60),"■","□")</f>
        <v>□</v>
      </c>
      <c r="F62" s="1477" t="s">
        <v>354</v>
      </c>
      <c r="G62" s="1478"/>
      <c r="H62" s="1479"/>
      <c r="I62" s="1480" t="str">
        <f>IF(E62="□","",2)</f>
        <v/>
      </c>
      <c r="J62" s="1500"/>
      <c r="K62" s="1501"/>
      <c r="L62" s="1442" t="s">
        <v>97</v>
      </c>
      <c r="M62" s="1500"/>
      <c r="N62" s="1449" t="s">
        <v>97</v>
      </c>
      <c r="O62" s="1337" t="s">
        <v>355</v>
      </c>
      <c r="P62" s="1338"/>
      <c r="Q62" s="1338"/>
      <c r="R62" s="1338"/>
      <c r="S62" s="1339"/>
    </row>
    <row r="63" spans="2:19" ht="12" customHeight="1">
      <c r="B63" s="150"/>
      <c r="D63" s="163"/>
      <c r="E63" s="1469"/>
      <c r="F63" s="1470"/>
      <c r="G63" s="1471"/>
      <c r="H63" s="1472"/>
      <c r="I63" s="1473"/>
      <c r="J63" s="1481"/>
      <c r="K63" s="1482"/>
      <c r="L63" s="1443"/>
      <c r="M63" s="1481"/>
      <c r="N63" s="1450"/>
      <c r="O63" s="1340"/>
      <c r="P63" s="1341"/>
      <c r="Q63" s="1341"/>
      <c r="R63" s="1341"/>
      <c r="S63" s="1342"/>
    </row>
    <row r="64" spans="2:19" ht="12" customHeight="1">
      <c r="B64" s="150"/>
      <c r="D64" s="151"/>
      <c r="E64" s="1469" t="str">
        <f>IF(AND($E$9&gt;=61,$E$9&lt;=80),"■","□")</f>
        <v>□</v>
      </c>
      <c r="F64" s="1470" t="s">
        <v>356</v>
      </c>
      <c r="G64" s="1471"/>
      <c r="H64" s="1472"/>
      <c r="I64" s="1473" t="str">
        <f>IF(E64="□","",3)</f>
        <v/>
      </c>
      <c r="J64" s="1481"/>
      <c r="K64" s="1482"/>
      <c r="L64" s="1443"/>
      <c r="M64" s="1481"/>
      <c r="N64" s="1450"/>
      <c r="O64" s="1340"/>
      <c r="P64" s="1341"/>
      <c r="Q64" s="1341"/>
      <c r="R64" s="1341"/>
      <c r="S64" s="1342"/>
    </row>
    <row r="65" spans="2:19" ht="12" customHeight="1">
      <c r="B65" s="150"/>
      <c r="D65" s="151"/>
      <c r="E65" s="1469"/>
      <c r="F65" s="1470"/>
      <c r="G65" s="1471"/>
      <c r="H65" s="1472"/>
      <c r="I65" s="1473"/>
      <c r="J65" s="1481"/>
      <c r="K65" s="1482"/>
      <c r="L65" s="1443"/>
      <c r="M65" s="1481"/>
      <c r="N65" s="1450"/>
      <c r="O65" s="1340"/>
      <c r="P65" s="1341"/>
      <c r="Q65" s="1341"/>
      <c r="R65" s="1341"/>
      <c r="S65" s="1342"/>
    </row>
    <row r="66" spans="2:19" ht="12" customHeight="1">
      <c r="B66" s="150"/>
      <c r="D66" s="151"/>
      <c r="E66" s="1469" t="str">
        <f>IF(AND($E$9&gt;=81,$E$9&lt;=100),"■","□")</f>
        <v>□</v>
      </c>
      <c r="F66" s="1470" t="s">
        <v>357</v>
      </c>
      <c r="G66" s="1471"/>
      <c r="H66" s="1472"/>
      <c r="I66" s="1473" t="str">
        <f>IF(E66="□","",4)</f>
        <v/>
      </c>
      <c r="J66" s="1481"/>
      <c r="K66" s="1482"/>
      <c r="L66" s="1443"/>
      <c r="M66" s="1481"/>
      <c r="N66" s="1450"/>
      <c r="O66" s="1340"/>
      <c r="P66" s="1341"/>
      <c r="Q66" s="1341"/>
      <c r="R66" s="1341"/>
      <c r="S66" s="1342"/>
    </row>
    <row r="67" spans="2:19" ht="12" customHeight="1">
      <c r="B67" s="150"/>
      <c r="D67" s="151"/>
      <c r="E67" s="1469"/>
      <c r="F67" s="1470"/>
      <c r="G67" s="1471"/>
      <c r="H67" s="1472"/>
      <c r="I67" s="1473"/>
      <c r="J67" s="1481"/>
      <c r="K67" s="1482"/>
      <c r="L67" s="1443"/>
      <c r="M67" s="1481"/>
      <c r="N67" s="1450"/>
      <c r="O67" s="192" t="s">
        <v>359</v>
      </c>
      <c r="P67" s="159"/>
      <c r="Q67" s="159"/>
      <c r="R67" s="159"/>
      <c r="S67" s="160"/>
    </row>
    <row r="68" spans="2:19" ht="12" customHeight="1">
      <c r="B68" s="150"/>
      <c r="D68" s="151"/>
      <c r="E68" s="1498" t="str">
        <f>IF($E$9&gt;=101,"■","□")</f>
        <v>□</v>
      </c>
      <c r="F68" s="1470" t="s">
        <v>358</v>
      </c>
      <c r="G68" s="1471"/>
      <c r="H68" s="1472"/>
      <c r="I68" s="1467" t="str">
        <f>IF(E68="□","","備考欄参照")</f>
        <v/>
      </c>
      <c r="J68" s="1481"/>
      <c r="K68" s="1482"/>
      <c r="L68" s="1443"/>
      <c r="M68" s="1481"/>
      <c r="N68" s="1450"/>
      <c r="O68" s="192" t="s">
        <v>360</v>
      </c>
      <c r="P68" s="159"/>
      <c r="Q68" s="159"/>
      <c r="R68" s="159"/>
      <c r="S68" s="160"/>
    </row>
    <row r="69" spans="2:19" ht="12" customHeight="1">
      <c r="B69" s="150"/>
      <c r="D69" s="151"/>
      <c r="E69" s="1498"/>
      <c r="F69" s="1470"/>
      <c r="G69" s="1471"/>
      <c r="H69" s="1472"/>
      <c r="I69" s="1467"/>
      <c r="J69" s="1481"/>
      <c r="K69" s="1482"/>
      <c r="L69" s="1443"/>
      <c r="M69" s="1481"/>
      <c r="N69" s="1450"/>
      <c r="O69" s="192" t="s">
        <v>361</v>
      </c>
      <c r="P69" s="159"/>
      <c r="Q69" s="159"/>
      <c r="R69" s="159"/>
      <c r="S69" s="160"/>
    </row>
    <row r="70" spans="2:19" ht="12" customHeight="1">
      <c r="B70" s="150"/>
      <c r="D70" s="151"/>
      <c r="E70" s="1499"/>
      <c r="F70" s="1483"/>
      <c r="G70" s="1484"/>
      <c r="H70" s="1485"/>
      <c r="I70" s="1468"/>
      <c r="J70" s="1481"/>
      <c r="K70" s="1482"/>
      <c r="L70" s="1443"/>
      <c r="M70" s="1481"/>
      <c r="N70" s="1450"/>
      <c r="O70" s="192" t="s">
        <v>362</v>
      </c>
      <c r="P70" s="159"/>
      <c r="Q70" s="159"/>
      <c r="R70" s="159"/>
      <c r="S70" s="160"/>
    </row>
    <row r="71" spans="2:19">
      <c r="B71" s="150"/>
      <c r="D71" s="151"/>
      <c r="E71" s="1452" t="s">
        <v>333</v>
      </c>
      <c r="F71" s="1453"/>
      <c r="G71" s="1453"/>
      <c r="H71" s="1453"/>
      <c r="I71" s="1453"/>
      <c r="J71" s="152"/>
      <c r="K71" s="153"/>
      <c r="L71" s="154"/>
      <c r="O71" s="158"/>
      <c r="P71" s="159"/>
      <c r="Q71" s="159"/>
      <c r="R71" s="159"/>
      <c r="S71" s="160"/>
    </row>
    <row r="72" spans="2:19">
      <c r="B72" s="150"/>
      <c r="D72" s="163" t="s">
        <v>363</v>
      </c>
      <c r="E72" s="1497" t="s">
        <v>364</v>
      </c>
      <c r="F72" s="1449"/>
      <c r="G72" s="1449"/>
      <c r="H72" s="1449"/>
      <c r="I72" s="1442"/>
      <c r="J72" s="1357"/>
      <c r="K72" s="1358"/>
      <c r="L72" s="1450" t="s">
        <v>97</v>
      </c>
      <c r="M72" s="1355"/>
      <c r="N72" s="1449" t="s">
        <v>97</v>
      </c>
      <c r="O72" s="158"/>
      <c r="P72" s="159"/>
      <c r="Q72" s="159"/>
      <c r="R72" s="159"/>
      <c r="S72" s="160"/>
    </row>
    <row r="73" spans="2:19">
      <c r="B73" s="150"/>
      <c r="D73" s="151"/>
      <c r="E73" s="150"/>
      <c r="I73" s="151"/>
      <c r="J73" s="1357"/>
      <c r="K73" s="1358"/>
      <c r="L73" s="1450"/>
      <c r="M73" s="1357"/>
      <c r="N73" s="1450"/>
      <c r="O73" s="158"/>
      <c r="P73" s="159"/>
      <c r="Q73" s="159"/>
      <c r="R73" s="159"/>
      <c r="S73" s="160"/>
    </row>
    <row r="74" spans="2:19">
      <c r="B74" s="152"/>
      <c r="C74" s="153"/>
      <c r="D74" s="154"/>
      <c r="E74" s="164" t="s">
        <v>365</v>
      </c>
      <c r="F74" s="165"/>
      <c r="G74" s="153" t="s">
        <v>430</v>
      </c>
      <c r="H74" s="153"/>
      <c r="I74" s="154"/>
      <c r="J74" s="1359"/>
      <c r="K74" s="1360"/>
      <c r="L74" s="1451"/>
      <c r="M74" s="1359"/>
      <c r="N74" s="1451"/>
      <c r="O74" s="155"/>
      <c r="P74" s="156"/>
      <c r="Q74" s="156"/>
      <c r="R74" s="156"/>
      <c r="S74" s="157"/>
    </row>
    <row r="75" spans="2:19" ht="6.75" customHeight="1"/>
  </sheetData>
  <mergeCells count="125">
    <mergeCell ref="E71:I71"/>
    <mergeCell ref="E72:I72"/>
    <mergeCell ref="J72:K74"/>
    <mergeCell ref="L72:L74"/>
    <mergeCell ref="M72:M74"/>
    <mergeCell ref="N72:N74"/>
    <mergeCell ref="N62:N70"/>
    <mergeCell ref="E64:E65"/>
    <mergeCell ref="F64:H65"/>
    <mergeCell ref="I64:I65"/>
    <mergeCell ref="E66:E67"/>
    <mergeCell ref="F66:H67"/>
    <mergeCell ref="I66:I67"/>
    <mergeCell ref="E68:E70"/>
    <mergeCell ref="F68:H70"/>
    <mergeCell ref="I68:I70"/>
    <mergeCell ref="E62:E63"/>
    <mergeCell ref="F62:H63"/>
    <mergeCell ref="I62:I63"/>
    <mergeCell ref="J62:K70"/>
    <mergeCell ref="L62:L70"/>
    <mergeCell ref="M62:M70"/>
    <mergeCell ref="E55:I55"/>
    <mergeCell ref="E56:I57"/>
    <mergeCell ref="J56:K61"/>
    <mergeCell ref="L56:L61"/>
    <mergeCell ref="M56:M61"/>
    <mergeCell ref="N56:N61"/>
    <mergeCell ref="E61:I61"/>
    <mergeCell ref="J46:K51"/>
    <mergeCell ref="L46:L51"/>
    <mergeCell ref="M46:M51"/>
    <mergeCell ref="N46:N51"/>
    <mergeCell ref="J52:K55"/>
    <mergeCell ref="L52:L55"/>
    <mergeCell ref="M52:M55"/>
    <mergeCell ref="N52:N55"/>
    <mergeCell ref="E45:I45"/>
    <mergeCell ref="O31:S38"/>
    <mergeCell ref="M32:M41"/>
    <mergeCell ref="I38:I41"/>
    <mergeCell ref="N32:N41"/>
    <mergeCell ref="E34:E35"/>
    <mergeCell ref="F34:H35"/>
    <mergeCell ref="I34:I35"/>
    <mergeCell ref="E36:E37"/>
    <mergeCell ref="F36:H37"/>
    <mergeCell ref="I36:I37"/>
    <mergeCell ref="E38:E41"/>
    <mergeCell ref="E32:E33"/>
    <mergeCell ref="F32:H33"/>
    <mergeCell ref="I32:I33"/>
    <mergeCell ref="J32:K41"/>
    <mergeCell ref="L32:L41"/>
    <mergeCell ref="F38:H41"/>
    <mergeCell ref="L20:L25"/>
    <mergeCell ref="E42:I42"/>
    <mergeCell ref="J43:K45"/>
    <mergeCell ref="L43:L45"/>
    <mergeCell ref="J14:K16"/>
    <mergeCell ref="L14:L16"/>
    <mergeCell ref="M14:M16"/>
    <mergeCell ref="N14:N16"/>
    <mergeCell ref="M20:M25"/>
    <mergeCell ref="N20:N25"/>
    <mergeCell ref="E25:I25"/>
    <mergeCell ref="J26:K26"/>
    <mergeCell ref="M26:M30"/>
    <mergeCell ref="N26:N30"/>
    <mergeCell ref="J27:K27"/>
    <mergeCell ref="J28:K30"/>
    <mergeCell ref="E17:I19"/>
    <mergeCell ref="L17:L19"/>
    <mergeCell ref="M17:M19"/>
    <mergeCell ref="N17:N19"/>
    <mergeCell ref="L28:L30"/>
    <mergeCell ref="E30:I30"/>
    <mergeCell ref="M43:M45"/>
    <mergeCell ref="N43:N45"/>
    <mergeCell ref="B9:C9"/>
    <mergeCell ref="G9:H9"/>
    <mergeCell ref="B12:D13"/>
    <mergeCell ref="E12:I13"/>
    <mergeCell ref="J12:L13"/>
    <mergeCell ref="M12:N12"/>
    <mergeCell ref="B7:C7"/>
    <mergeCell ref="G7:H7"/>
    <mergeCell ref="M7:N7"/>
    <mergeCell ref="M13:N13"/>
    <mergeCell ref="P7:Q7"/>
    <mergeCell ref="B8:C8"/>
    <mergeCell ref="G8:H8"/>
    <mergeCell ref="M8:N8"/>
    <mergeCell ref="P8:Q8"/>
    <mergeCell ref="B2:R2"/>
    <mergeCell ref="B4:C5"/>
    <mergeCell ref="D4:L5"/>
    <mergeCell ref="M4:N4"/>
    <mergeCell ref="O4:Q4"/>
    <mergeCell ref="M5:N5"/>
    <mergeCell ref="O5:Q5"/>
    <mergeCell ref="O62:S66"/>
    <mergeCell ref="C58:H60"/>
    <mergeCell ref="C54:H54"/>
    <mergeCell ref="J17:K19"/>
    <mergeCell ref="B10:S11"/>
    <mergeCell ref="E26:I27"/>
    <mergeCell ref="D29:H29"/>
    <mergeCell ref="D28:H28"/>
    <mergeCell ref="O43:S45"/>
    <mergeCell ref="C22:H24"/>
    <mergeCell ref="C31:D31"/>
    <mergeCell ref="E31:I31"/>
    <mergeCell ref="C46:D51"/>
    <mergeCell ref="O20:S25"/>
    <mergeCell ref="O56:S61"/>
    <mergeCell ref="O52:S55"/>
    <mergeCell ref="O46:S51"/>
    <mergeCell ref="O26:S30"/>
    <mergeCell ref="E20:I21"/>
    <mergeCell ref="J20:K25"/>
    <mergeCell ref="O17:S19"/>
    <mergeCell ref="O14:S16"/>
    <mergeCell ref="O12:S13"/>
    <mergeCell ref="E14:I16"/>
  </mergeCells>
  <phoneticPr fontId="3"/>
  <dataValidations count="1">
    <dataValidation type="list" allowBlank="1" showInputMessage="1" showErrorMessage="1" sqref="L7:L8 O7:O8" xr:uid="{00000000-0002-0000-0500-000000000000}">
      <formula1>$V$7:$V$9</formula1>
    </dataValidation>
  </dataValidations>
  <printOptions horizontalCentered="1"/>
  <pageMargins left="0.59055118110236227" right="0.19685039370078741" top="0.19685039370078741" bottom="0.19685039370078741" header="0.31496062992125984" footer="0.31496062992125984"/>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H45"/>
  <sheetViews>
    <sheetView view="pageBreakPreview" zoomScaleNormal="100" zoomScaleSheetLayoutView="100" workbookViewId="0">
      <selection activeCell="AA9" sqref="AA9"/>
    </sheetView>
  </sheetViews>
  <sheetFormatPr defaultColWidth="9" defaultRowHeight="12"/>
  <cols>
    <col min="1" max="1" width="1.77734375" style="169" customWidth="1"/>
    <col min="2" max="31" width="3.109375" style="169" customWidth="1"/>
    <col min="32" max="32" width="1.109375" style="169" customWidth="1"/>
    <col min="33" max="33" width="2.33203125" style="169" customWidth="1"/>
    <col min="34" max="34" width="3.33203125" style="169" bestFit="1" customWidth="1"/>
    <col min="35" max="16384" width="9" style="169"/>
  </cols>
  <sheetData>
    <row r="1" spans="2:34">
      <c r="B1" s="1504" t="s">
        <v>643</v>
      </c>
      <c r="C1" s="1504"/>
      <c r="D1" s="1504"/>
      <c r="E1" s="1504"/>
      <c r="F1" s="1505" t="s">
        <v>408</v>
      </c>
      <c r="G1" s="1505"/>
      <c r="H1" s="1505"/>
      <c r="I1" s="1505"/>
      <c r="J1" s="1505"/>
      <c r="K1" s="1505"/>
      <c r="L1" s="1505"/>
      <c r="M1" s="1505"/>
      <c r="N1" s="1505"/>
      <c r="O1" s="1505"/>
      <c r="P1" s="1505"/>
      <c r="Q1" s="1505"/>
      <c r="R1" s="1505"/>
      <c r="S1" s="1505"/>
      <c r="T1" s="1505"/>
      <c r="U1" s="1505"/>
      <c r="V1" s="1505"/>
      <c r="W1" s="1505"/>
      <c r="X1" s="1505"/>
      <c r="Y1" s="1505"/>
      <c r="Z1" s="1505"/>
      <c r="AA1" s="1505"/>
      <c r="AB1" s="1505"/>
      <c r="AC1" s="1505"/>
      <c r="AD1" s="1505"/>
      <c r="AE1" s="1505"/>
    </row>
    <row r="2" spans="2:34" ht="13.5" customHeight="1">
      <c r="B2" s="1513" t="s">
        <v>437</v>
      </c>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row>
    <row r="3" spans="2:34" ht="13.5" customHeight="1">
      <c r="B3" s="1514"/>
      <c r="C3" s="1514"/>
      <c r="D3" s="1514"/>
      <c r="E3" s="1514"/>
      <c r="F3" s="1514"/>
      <c r="G3" s="1514"/>
      <c r="H3" s="1514"/>
      <c r="I3" s="1514"/>
      <c r="J3" s="1514"/>
      <c r="K3" s="1514"/>
      <c r="L3" s="1514"/>
      <c r="M3" s="1514"/>
      <c r="N3" s="1514"/>
      <c r="O3" s="1514"/>
      <c r="P3" s="1514"/>
      <c r="Q3" s="1514"/>
      <c r="R3" s="1514"/>
      <c r="S3" s="1514"/>
      <c r="T3" s="1514"/>
      <c r="U3" s="1514"/>
      <c r="V3" s="1514"/>
      <c r="W3" s="1514"/>
      <c r="X3" s="1514"/>
      <c r="Y3" s="1514"/>
      <c r="Z3" s="1514"/>
      <c r="AA3" s="1514"/>
      <c r="AB3" s="1514"/>
      <c r="AC3" s="1514"/>
      <c r="AD3" s="1514"/>
      <c r="AE3" s="1514"/>
    </row>
    <row r="4" spans="2:34">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row>
    <row r="5" spans="2:34" ht="20.25" customHeight="1">
      <c r="B5" s="1506" t="s">
        <v>367</v>
      </c>
      <c r="C5" s="1507"/>
      <c r="D5" s="1507"/>
      <c r="E5" s="1507"/>
      <c r="F5" s="1508"/>
      <c r="G5" s="1509"/>
      <c r="H5" s="1509"/>
      <c r="I5" s="1509"/>
      <c r="J5" s="1509"/>
      <c r="K5" s="1509"/>
      <c r="L5" s="1509"/>
      <c r="M5" s="1509"/>
      <c r="N5" s="1509"/>
      <c r="O5" s="1509"/>
      <c r="P5" s="1509"/>
      <c r="Q5" s="1509"/>
      <c r="R5" s="1509"/>
      <c r="S5" s="1509"/>
      <c r="T5" s="1509"/>
      <c r="U5" s="1509"/>
      <c r="V5" s="1509"/>
      <c r="W5" s="1509"/>
      <c r="X5" s="1509"/>
      <c r="Y5" s="1509"/>
      <c r="Z5" s="1509"/>
      <c r="AA5" s="1509"/>
      <c r="AB5" s="1509"/>
      <c r="AC5" s="1509"/>
      <c r="AD5" s="1509"/>
      <c r="AE5" s="1510"/>
      <c r="AH5" s="137" t="s">
        <v>195</v>
      </c>
    </row>
    <row r="6" spans="2:34" ht="20.25" customHeight="1">
      <c r="B6" s="1511" t="s">
        <v>368</v>
      </c>
      <c r="C6" s="1512"/>
      <c r="D6" s="1512"/>
      <c r="E6" s="1512"/>
      <c r="F6" s="186"/>
      <c r="G6" s="189" t="s">
        <v>410</v>
      </c>
      <c r="H6" s="174" t="s">
        <v>411</v>
      </c>
      <c r="I6" s="174"/>
      <c r="J6" s="174"/>
      <c r="K6" s="174"/>
      <c r="L6" s="189" t="s">
        <v>410</v>
      </c>
      <c r="M6" s="174" t="s">
        <v>412</v>
      </c>
      <c r="N6" s="174"/>
      <c r="O6" s="174"/>
      <c r="P6" s="174"/>
      <c r="Q6" s="174"/>
      <c r="R6" s="174"/>
      <c r="S6" s="174"/>
      <c r="T6" s="174"/>
      <c r="U6" s="174"/>
      <c r="V6" s="174"/>
      <c r="W6" s="174"/>
      <c r="X6" s="174"/>
      <c r="Y6" s="174"/>
      <c r="Z6" s="174"/>
      <c r="AA6" s="174"/>
      <c r="AB6" s="174"/>
      <c r="AC6" s="174"/>
      <c r="AD6" s="174"/>
      <c r="AE6" s="187"/>
      <c r="AH6" s="137" t="s">
        <v>196</v>
      </c>
    </row>
    <row r="7" spans="2:34" ht="34.5" customHeight="1">
      <c r="B7" s="1511" t="s">
        <v>369</v>
      </c>
      <c r="C7" s="1512"/>
      <c r="D7" s="1512"/>
      <c r="E7" s="1512"/>
      <c r="F7" s="1535"/>
      <c r="G7" s="1503"/>
      <c r="H7" s="179" t="s">
        <v>403</v>
      </c>
      <c r="I7" s="1503"/>
      <c r="J7" s="1503"/>
      <c r="K7" s="179" t="s">
        <v>404</v>
      </c>
      <c r="L7" s="179" t="s">
        <v>405</v>
      </c>
      <c r="M7" s="1536" t="s">
        <v>406</v>
      </c>
      <c r="N7" s="1536"/>
      <c r="O7" s="1503" t="s">
        <v>402</v>
      </c>
      <c r="P7" s="1503"/>
      <c r="Q7" s="179" t="s">
        <v>403</v>
      </c>
      <c r="R7" s="1503"/>
      <c r="S7" s="1503"/>
      <c r="T7" s="179" t="s">
        <v>404</v>
      </c>
      <c r="U7" s="1550" t="s">
        <v>407</v>
      </c>
      <c r="V7" s="1550"/>
      <c r="W7" s="1550"/>
      <c r="X7" s="1550"/>
      <c r="Y7" s="1550"/>
      <c r="Z7" s="1550"/>
      <c r="AA7" s="1550"/>
      <c r="AB7" s="1550"/>
      <c r="AC7" s="1550"/>
      <c r="AD7" s="1550"/>
      <c r="AE7" s="1551"/>
      <c r="AH7" s="137"/>
    </row>
    <row r="8" spans="2:34" ht="20.25" customHeight="1">
      <c r="B8" s="1511" t="s">
        <v>370</v>
      </c>
      <c r="C8" s="1512"/>
      <c r="D8" s="1512"/>
      <c r="E8" s="1512"/>
      <c r="F8" s="1521" t="s">
        <v>313</v>
      </c>
      <c r="G8" s="1522"/>
      <c r="H8" s="1503"/>
      <c r="I8" s="1503"/>
      <c r="J8" s="190" t="s">
        <v>34</v>
      </c>
      <c r="K8" s="1503"/>
      <c r="L8" s="1503"/>
      <c r="M8" s="190" t="s">
        <v>30</v>
      </c>
      <c r="N8" s="180"/>
      <c r="O8" s="180"/>
      <c r="P8" s="180"/>
      <c r="Q8" s="180"/>
      <c r="R8" s="180"/>
      <c r="S8" s="180"/>
      <c r="T8" s="180"/>
      <c r="U8" s="180"/>
      <c r="V8" s="180"/>
      <c r="W8" s="180"/>
      <c r="X8" s="180"/>
      <c r="Y8" s="180"/>
      <c r="Z8" s="180"/>
      <c r="AA8" s="180"/>
      <c r="AB8" s="180"/>
      <c r="AC8" s="180"/>
      <c r="AD8" s="180"/>
      <c r="AE8" s="181"/>
    </row>
    <row r="9" spans="2:34">
      <c r="B9" s="182"/>
      <c r="C9" s="182"/>
      <c r="D9" s="182"/>
      <c r="E9" s="182"/>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row>
    <row r="10" spans="2:34" ht="15" customHeight="1">
      <c r="B10" s="167" t="s">
        <v>371</v>
      </c>
      <c r="C10" s="184"/>
      <c r="D10" s="184"/>
      <c r="E10" s="184"/>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row>
    <row r="11" spans="2:34" ht="15" customHeight="1">
      <c r="B11" s="185"/>
      <c r="C11" s="182"/>
      <c r="D11" s="182"/>
      <c r="E11" s="182"/>
      <c r="F11" s="183"/>
      <c r="G11" s="183"/>
      <c r="H11" s="183"/>
      <c r="I11" s="183"/>
      <c r="J11" s="183"/>
      <c r="K11" s="180"/>
      <c r="L11" s="180"/>
      <c r="M11" s="180"/>
      <c r="N11" s="183"/>
      <c r="O11" s="183"/>
      <c r="P11" s="183"/>
      <c r="Q11" s="183"/>
      <c r="R11" s="183"/>
      <c r="S11" s="183"/>
      <c r="T11" s="183"/>
      <c r="U11" s="183"/>
      <c r="V11" s="183"/>
      <c r="W11" s="183"/>
      <c r="X11" s="183"/>
      <c r="Y11" s="183"/>
      <c r="Z11" s="183"/>
      <c r="AA11" s="183"/>
      <c r="AB11" s="183"/>
      <c r="AC11" s="183"/>
      <c r="AD11" s="183"/>
      <c r="AE11" s="183"/>
    </row>
    <row r="12" spans="2:34" ht="18" customHeight="1">
      <c r="B12" s="1515" t="s">
        <v>416</v>
      </c>
      <c r="C12" s="1515"/>
      <c r="D12" s="1515"/>
      <c r="E12" s="1515"/>
      <c r="F12" s="1515"/>
      <c r="G12" s="1515"/>
      <c r="H12" s="1515"/>
      <c r="I12" s="1516"/>
      <c r="J12" s="1517"/>
      <c r="K12" s="1518"/>
      <c r="L12" s="1519"/>
      <c r="M12" s="1520"/>
      <c r="N12" s="171" t="s">
        <v>372</v>
      </c>
      <c r="O12" s="168"/>
      <c r="P12" s="172" t="s">
        <v>373</v>
      </c>
      <c r="Q12" s="1554" t="s">
        <v>374</v>
      </c>
      <c r="R12" s="1554"/>
      <c r="S12" s="1554"/>
      <c r="T12" s="1554"/>
      <c r="U12" s="1554"/>
      <c r="V12" s="1554"/>
      <c r="W12" s="1554"/>
      <c r="X12" s="1554"/>
      <c r="Y12" s="1554"/>
      <c r="Z12" s="1554"/>
      <c r="AA12" s="1554"/>
      <c r="AB12" s="1554"/>
      <c r="AC12" s="1554"/>
      <c r="AD12" s="1554"/>
      <c r="AE12" s="1554"/>
    </row>
    <row r="13" spans="2:34">
      <c r="B13" s="182"/>
      <c r="C13" s="182"/>
      <c r="D13" s="182"/>
      <c r="E13" s="182"/>
      <c r="F13" s="183"/>
      <c r="G13" s="183"/>
      <c r="H13" s="183"/>
      <c r="I13" s="183"/>
      <c r="J13" s="183"/>
      <c r="K13" s="183"/>
      <c r="L13" s="183"/>
      <c r="M13" s="183"/>
      <c r="N13" s="183"/>
      <c r="O13" s="183"/>
      <c r="P13" s="183"/>
      <c r="Q13" s="1555" t="s">
        <v>413</v>
      </c>
      <c r="R13" s="1555"/>
      <c r="S13" s="1555"/>
      <c r="T13" s="1555"/>
      <c r="U13" s="1555"/>
      <c r="V13" s="1555"/>
      <c r="W13" s="1555"/>
      <c r="X13" s="1555"/>
      <c r="Y13" s="1555"/>
      <c r="Z13" s="1555"/>
      <c r="AA13" s="1555"/>
      <c r="AB13" s="1555"/>
      <c r="AC13" s="1555"/>
      <c r="AD13" s="1555"/>
      <c r="AE13" s="1555"/>
    </row>
    <row r="14" spans="2:34" ht="18" customHeight="1">
      <c r="B14" s="1515" t="s">
        <v>375</v>
      </c>
      <c r="C14" s="1515"/>
      <c r="D14" s="1515"/>
      <c r="E14" s="1515"/>
      <c r="F14" s="1515"/>
      <c r="G14" s="1515"/>
      <c r="H14" s="1515"/>
      <c r="I14" s="1515"/>
      <c r="J14" s="1526"/>
      <c r="K14" s="1527"/>
      <c r="L14" s="1528"/>
      <c r="M14" s="1529"/>
      <c r="N14" s="172" t="s">
        <v>376</v>
      </c>
      <c r="O14" s="172"/>
      <c r="P14" s="172" t="s">
        <v>377</v>
      </c>
      <c r="Q14" s="1553" t="s">
        <v>378</v>
      </c>
      <c r="R14" s="1553"/>
      <c r="S14" s="1553"/>
      <c r="T14" s="1553"/>
      <c r="U14" s="1553"/>
      <c r="V14" s="1553"/>
      <c r="W14" s="1553"/>
      <c r="X14" s="1553"/>
      <c r="Y14" s="1553"/>
      <c r="Z14" s="1553"/>
      <c r="AA14" s="1553"/>
      <c r="AB14" s="1553"/>
      <c r="AC14" s="1553"/>
      <c r="AD14" s="1553"/>
      <c r="AE14" s="1553"/>
    </row>
    <row r="15" spans="2:34" ht="12.6" thickBot="1">
      <c r="D15" s="172"/>
      <c r="E15" s="172"/>
      <c r="F15" s="172"/>
      <c r="G15" s="172"/>
      <c r="H15" s="172"/>
      <c r="I15" s="172"/>
      <c r="J15" s="172"/>
      <c r="K15" s="172"/>
      <c r="L15" s="172"/>
      <c r="M15" s="172"/>
      <c r="N15" s="172"/>
      <c r="O15" s="172"/>
      <c r="P15" s="172"/>
      <c r="Q15" s="172"/>
    </row>
    <row r="16" spans="2:34" ht="18" customHeight="1" thickTop="1" thickBot="1">
      <c r="B16" s="1515" t="s">
        <v>379</v>
      </c>
      <c r="C16" s="1515"/>
      <c r="D16" s="1515"/>
      <c r="E16" s="1515"/>
      <c r="F16" s="1515"/>
      <c r="G16" s="1515"/>
      <c r="H16" s="1515"/>
      <c r="I16" s="1515"/>
      <c r="J16" s="1515"/>
      <c r="K16" s="1530" t="str">
        <f>IF(K12="","",ROUNDDOWN(K12/(K14*16),2))</f>
        <v/>
      </c>
      <c r="L16" s="1531"/>
      <c r="M16" s="1532"/>
      <c r="N16" s="172"/>
      <c r="O16" s="172"/>
      <c r="P16" s="172" t="s">
        <v>414</v>
      </c>
      <c r="Q16" s="1553" t="s">
        <v>415</v>
      </c>
      <c r="R16" s="1553"/>
      <c r="S16" s="1553"/>
      <c r="T16" s="1553"/>
      <c r="U16" s="1553"/>
      <c r="V16" s="1553"/>
      <c r="W16" s="1553"/>
      <c r="X16" s="1553"/>
      <c r="Y16" s="1553"/>
      <c r="Z16" s="1553"/>
      <c r="AA16" s="1553"/>
      <c r="AB16" s="1553"/>
      <c r="AC16" s="1553"/>
      <c r="AD16" s="1553"/>
      <c r="AE16" s="1553"/>
    </row>
    <row r="17" spans="2:31" ht="12.6" thickTop="1">
      <c r="B17" s="173"/>
      <c r="C17" s="173"/>
      <c r="D17" s="173"/>
      <c r="E17" s="173"/>
      <c r="F17" s="173"/>
      <c r="G17" s="173"/>
      <c r="H17" s="173"/>
      <c r="I17" s="173"/>
      <c r="J17" s="173"/>
      <c r="K17" s="174"/>
      <c r="L17" s="174"/>
      <c r="M17" s="174"/>
      <c r="N17" s="172"/>
      <c r="O17" s="172"/>
      <c r="P17" s="172"/>
      <c r="Q17" s="172"/>
      <c r="R17" s="172"/>
      <c r="S17" s="172"/>
      <c r="T17" s="172"/>
    </row>
    <row r="18" spans="2:31" ht="15" customHeight="1">
      <c r="B18" s="167" t="s">
        <v>380</v>
      </c>
      <c r="C18" s="184"/>
      <c r="D18" s="184"/>
      <c r="E18" s="184"/>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row>
    <row r="19" spans="2:31" ht="12.6" thickBot="1">
      <c r="B19" s="185"/>
      <c r="C19" s="182"/>
      <c r="D19" s="182"/>
      <c r="E19" s="182"/>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row>
    <row r="20" spans="2:31" ht="18" customHeight="1" thickBot="1">
      <c r="B20" s="169" t="s">
        <v>418</v>
      </c>
      <c r="C20" s="172"/>
      <c r="D20" s="172"/>
      <c r="E20" s="175"/>
      <c r="F20" s="176"/>
      <c r="L20" s="172"/>
      <c r="M20" s="172"/>
      <c r="N20" s="1556"/>
      <c r="O20" s="1557"/>
      <c r="P20" s="1557"/>
      <c r="Q20" s="1557"/>
      <c r="R20" s="191" t="s">
        <v>97</v>
      </c>
    </row>
    <row r="21" spans="2:31">
      <c r="D21" s="172"/>
      <c r="E21" s="172"/>
      <c r="F21" s="172"/>
      <c r="G21" s="168"/>
      <c r="H21" s="168"/>
      <c r="I21" s="168"/>
      <c r="J21" s="168"/>
      <c r="K21" s="172"/>
      <c r="L21" s="172"/>
      <c r="M21" s="172"/>
      <c r="N21" s="172"/>
      <c r="O21" s="172"/>
      <c r="P21" s="172"/>
      <c r="Q21" s="172"/>
    </row>
    <row r="22" spans="2:31" ht="18" customHeight="1" thickBot="1">
      <c r="C22" s="169" t="s">
        <v>381</v>
      </c>
      <c r="K22" s="168"/>
      <c r="L22" s="177"/>
      <c r="M22" s="177"/>
      <c r="N22" s="172"/>
      <c r="O22" s="173"/>
      <c r="P22" s="173"/>
      <c r="Q22" s="168"/>
      <c r="R22" s="168"/>
      <c r="S22" s="168"/>
    </row>
    <row r="23" spans="2:31" ht="18" customHeight="1">
      <c r="C23" s="1533" t="s">
        <v>318</v>
      </c>
      <c r="D23" s="1534"/>
      <c r="E23" s="1534"/>
      <c r="F23" s="1534"/>
      <c r="G23" s="1534"/>
      <c r="H23" s="1534"/>
      <c r="I23" s="1534"/>
      <c r="J23" s="1534"/>
      <c r="K23" s="1534"/>
      <c r="L23" s="1534"/>
      <c r="M23" s="1534"/>
      <c r="N23" s="1558" t="s">
        <v>319</v>
      </c>
      <c r="O23" s="1558"/>
      <c r="P23" s="1558"/>
      <c r="Q23" s="1558"/>
      <c r="R23" s="1559"/>
      <c r="S23" s="172"/>
    </row>
    <row r="24" spans="2:31" ht="18" customHeight="1">
      <c r="C24" s="1560" t="s">
        <v>417</v>
      </c>
      <c r="D24" s="1561"/>
      <c r="E24" s="1561"/>
      <c r="F24" s="1561"/>
      <c r="G24" s="1525" t="s">
        <v>409</v>
      </c>
      <c r="H24" s="1525"/>
      <c r="I24" s="1525"/>
      <c r="J24" s="1525"/>
      <c r="K24" s="1525"/>
      <c r="L24" s="1525"/>
      <c r="M24" s="1525"/>
      <c r="N24" s="1525" t="s">
        <v>382</v>
      </c>
      <c r="O24" s="1525"/>
      <c r="P24" s="1525"/>
      <c r="Q24" s="1525"/>
      <c r="R24" s="1563"/>
      <c r="S24" s="172"/>
    </row>
    <row r="25" spans="2:31" ht="18" customHeight="1" thickBot="1">
      <c r="C25" s="1523" t="s">
        <v>383</v>
      </c>
      <c r="D25" s="1524"/>
      <c r="E25" s="1524"/>
      <c r="F25" s="1524"/>
      <c r="G25" s="1525" t="s">
        <v>384</v>
      </c>
      <c r="H25" s="1525"/>
      <c r="I25" s="1525"/>
      <c r="J25" s="1525"/>
      <c r="K25" s="1525"/>
      <c r="L25" s="1525"/>
      <c r="M25" s="1525"/>
      <c r="N25" s="1525"/>
      <c r="O25" s="1525"/>
      <c r="P25" s="1525"/>
      <c r="Q25" s="1525"/>
      <c r="R25" s="1563"/>
      <c r="S25" s="172"/>
    </row>
    <row r="26" spans="2:31" ht="18" customHeight="1" thickTop="1" thickBot="1">
      <c r="C26" s="1523" t="s">
        <v>385</v>
      </c>
      <c r="D26" s="1524"/>
      <c r="E26" s="1524"/>
      <c r="F26" s="1524"/>
      <c r="G26" s="1525" t="s">
        <v>386</v>
      </c>
      <c r="H26" s="1525"/>
      <c r="I26" s="1525"/>
      <c r="J26" s="1525"/>
      <c r="K26" s="1525"/>
      <c r="L26" s="1525"/>
      <c r="M26" s="1525"/>
      <c r="N26" s="1525"/>
      <c r="O26" s="1525"/>
      <c r="P26" s="1525"/>
      <c r="Q26" s="1525"/>
      <c r="R26" s="1563"/>
      <c r="S26" s="172"/>
      <c r="T26" s="169" t="s">
        <v>387</v>
      </c>
      <c r="V26" s="169" t="s">
        <v>388</v>
      </c>
      <c r="X26" s="169" t="s">
        <v>389</v>
      </c>
      <c r="Z26" s="1544"/>
      <c r="AA26" s="1545"/>
      <c r="AB26" s="1546"/>
      <c r="AC26" s="169" t="s">
        <v>390</v>
      </c>
    </row>
    <row r="27" spans="2:31" ht="18" customHeight="1" thickTop="1">
      <c r="C27" s="1523" t="s">
        <v>391</v>
      </c>
      <c r="D27" s="1524"/>
      <c r="E27" s="1524"/>
      <c r="F27" s="1524"/>
      <c r="G27" s="1547" t="s">
        <v>392</v>
      </c>
      <c r="H27" s="1547"/>
      <c r="I27" s="1547"/>
      <c r="J27" s="1547"/>
      <c r="K27" s="1547"/>
      <c r="L27" s="1547"/>
      <c r="M27" s="1547"/>
      <c r="N27" s="1525"/>
      <c r="O27" s="1525"/>
      <c r="P27" s="1525"/>
      <c r="Q27" s="1525"/>
      <c r="R27" s="1563"/>
      <c r="S27" s="168"/>
    </row>
    <row r="28" spans="2:31" ht="18" customHeight="1">
      <c r="C28" s="1523" t="s">
        <v>393</v>
      </c>
      <c r="D28" s="1524"/>
      <c r="E28" s="1524"/>
      <c r="F28" s="1524"/>
      <c r="G28" s="1525" t="s">
        <v>394</v>
      </c>
      <c r="H28" s="1525"/>
      <c r="I28" s="1525"/>
      <c r="J28" s="1525"/>
      <c r="K28" s="1525"/>
      <c r="L28" s="1525"/>
      <c r="M28" s="1525"/>
      <c r="N28" s="1525"/>
      <c r="O28" s="1525"/>
      <c r="P28" s="1525"/>
      <c r="Q28" s="1525"/>
      <c r="R28" s="1563"/>
    </row>
    <row r="29" spans="2:31" ht="18" customHeight="1" thickBot="1">
      <c r="C29" s="1548" t="s">
        <v>395</v>
      </c>
      <c r="D29" s="1549"/>
      <c r="E29" s="1549"/>
      <c r="F29" s="1549"/>
      <c r="G29" s="1562" t="s">
        <v>396</v>
      </c>
      <c r="H29" s="1562"/>
      <c r="I29" s="1562"/>
      <c r="J29" s="1562"/>
      <c r="K29" s="1562"/>
      <c r="L29" s="1562"/>
      <c r="M29" s="1562"/>
      <c r="N29" s="1564"/>
      <c r="O29" s="1564"/>
      <c r="P29" s="1564"/>
      <c r="Q29" s="1564"/>
      <c r="R29" s="1565"/>
    </row>
    <row r="31" spans="2:31" ht="58.5" customHeight="1">
      <c r="B31" s="1552" t="s">
        <v>419</v>
      </c>
      <c r="C31" s="1552"/>
      <c r="D31" s="1552"/>
      <c r="E31" s="1552"/>
      <c r="F31" s="1552"/>
      <c r="G31" s="1538" t="s">
        <v>397</v>
      </c>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row>
    <row r="32" spans="2:31" ht="34.5" customHeight="1">
      <c r="B32" s="1537" t="s">
        <v>398</v>
      </c>
      <c r="C32" s="1537"/>
      <c r="D32" s="1537"/>
      <c r="E32" s="1537"/>
      <c r="F32" s="1537"/>
      <c r="G32" s="1538" t="s">
        <v>399</v>
      </c>
      <c r="H32" s="1538"/>
      <c r="I32" s="1538"/>
      <c r="J32" s="1538"/>
      <c r="K32" s="1538"/>
      <c r="L32" s="1538"/>
      <c r="M32" s="1538"/>
      <c r="N32" s="1538"/>
      <c r="O32" s="1538"/>
      <c r="P32" s="1538"/>
      <c r="Q32" s="1538"/>
      <c r="R32" s="1538"/>
      <c r="S32" s="1538"/>
      <c r="T32" s="1538"/>
      <c r="U32" s="1538"/>
      <c r="V32" s="1538"/>
      <c r="W32" s="1538"/>
      <c r="X32" s="1538"/>
      <c r="Y32" s="1538"/>
      <c r="Z32" s="1538"/>
      <c r="AA32" s="1538"/>
      <c r="AB32" s="1538"/>
      <c r="AC32" s="1538"/>
      <c r="AD32" s="1538"/>
      <c r="AE32" s="1538"/>
    </row>
    <row r="33" spans="2:31">
      <c r="E33" s="172"/>
      <c r="F33" s="172"/>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row>
    <row r="34" spans="2:31" ht="15" customHeight="1">
      <c r="B34" s="167" t="s">
        <v>420</v>
      </c>
      <c r="C34" s="184"/>
      <c r="D34" s="184"/>
      <c r="E34" s="184"/>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row>
    <row r="35" spans="2:31" ht="15" customHeight="1" thickBot="1">
      <c r="D35" s="172"/>
      <c r="E35" s="172"/>
      <c r="F35" s="172"/>
      <c r="G35" s="168"/>
      <c r="H35" s="168"/>
      <c r="I35" s="168"/>
      <c r="J35" s="168"/>
      <c r="K35" s="172"/>
      <c r="L35" s="172"/>
      <c r="M35" s="172"/>
      <c r="N35" s="172"/>
      <c r="O35" s="172"/>
      <c r="Q35" s="172"/>
      <c r="R35" s="172"/>
    </row>
    <row r="36" spans="2:31" ht="18" customHeight="1" thickTop="1" thickBot="1">
      <c r="B36" s="1515" t="s">
        <v>400</v>
      </c>
      <c r="C36" s="1515"/>
      <c r="D36" s="1515"/>
      <c r="E36" s="1515"/>
      <c r="F36" s="1515"/>
      <c r="G36" s="1515"/>
      <c r="H36" s="1515"/>
      <c r="I36" s="1515"/>
      <c r="J36" s="1515"/>
      <c r="K36" s="1530" t="str">
        <f>IF(K16="","",K16)</f>
        <v/>
      </c>
      <c r="L36" s="1539"/>
      <c r="M36" s="1540"/>
      <c r="N36" s="172"/>
      <c r="O36" s="172" t="s">
        <v>401</v>
      </c>
      <c r="Q36" s="169" t="s">
        <v>390</v>
      </c>
      <c r="S36" s="1541" t="str">
        <f>IF(Z26="","",Z26)</f>
        <v/>
      </c>
      <c r="T36" s="1542"/>
      <c r="U36" s="1543"/>
    </row>
    <row r="37" spans="2:31" ht="15" customHeight="1" thickTop="1">
      <c r="D37" s="175"/>
      <c r="E37" s="175"/>
      <c r="F37" s="175"/>
      <c r="G37" s="174"/>
      <c r="H37" s="174"/>
      <c r="I37" s="174"/>
      <c r="J37" s="168"/>
      <c r="K37" s="168"/>
      <c r="L37" s="168"/>
      <c r="M37" s="175"/>
      <c r="N37" s="175"/>
      <c r="O37" s="175"/>
      <c r="P37" s="175"/>
      <c r="Q37" s="175"/>
    </row>
    <row r="38" spans="2:31" ht="15" customHeight="1">
      <c r="B38" s="309"/>
      <c r="C38" s="309"/>
      <c r="D38" s="310"/>
      <c r="E38" s="310"/>
      <c r="F38" s="310"/>
      <c r="G38" s="311"/>
      <c r="H38" s="311"/>
      <c r="I38" s="311"/>
      <c r="J38" s="312"/>
      <c r="K38" s="312"/>
      <c r="L38" s="312"/>
      <c r="M38" s="310"/>
      <c r="N38" s="310"/>
      <c r="O38" s="310"/>
      <c r="P38" s="310"/>
      <c r="Q38" s="310"/>
      <c r="R38" s="309"/>
      <c r="S38" s="309"/>
      <c r="T38" s="309"/>
      <c r="U38" s="309"/>
      <c r="V38" s="309"/>
      <c r="W38" s="309"/>
      <c r="X38" s="309"/>
      <c r="Y38" s="309"/>
      <c r="Z38" s="309"/>
      <c r="AA38" s="309"/>
      <c r="AB38" s="309"/>
      <c r="AC38" s="309"/>
      <c r="AD38" s="309"/>
      <c r="AE38" s="309"/>
    </row>
    <row r="39" spans="2:31" ht="40.5" customHeight="1">
      <c r="B39" s="308" t="s">
        <v>239</v>
      </c>
      <c r="C39" s="1502" t="s">
        <v>640</v>
      </c>
      <c r="D39" s="1502"/>
      <c r="E39" s="1502"/>
      <c r="F39" s="1502"/>
      <c r="G39" s="1502"/>
      <c r="H39" s="1502"/>
      <c r="I39" s="1502"/>
      <c r="J39" s="1502"/>
      <c r="K39" s="1502"/>
      <c r="L39" s="1502"/>
      <c r="M39" s="1502"/>
      <c r="N39" s="1502"/>
      <c r="O39" s="1502"/>
      <c r="P39" s="1502"/>
      <c r="Q39" s="1502"/>
      <c r="R39" s="1502"/>
      <c r="S39" s="1502"/>
      <c r="T39" s="1502"/>
      <c r="U39" s="1502"/>
      <c r="V39" s="1502"/>
      <c r="W39" s="1502"/>
      <c r="X39" s="1502"/>
      <c r="Y39" s="1502"/>
      <c r="Z39" s="1502"/>
      <c r="AA39" s="1502"/>
      <c r="AB39" s="1502"/>
      <c r="AC39" s="1502"/>
      <c r="AD39" s="1502"/>
      <c r="AE39" s="1502"/>
    </row>
    <row r="40" spans="2:31" ht="14.25" customHeight="1">
      <c r="B40" s="174"/>
      <c r="C40" s="174"/>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row>
    <row r="41" spans="2:31" ht="18" customHeight="1">
      <c r="B41" s="1515"/>
      <c r="C41" s="1516"/>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row>
    <row r="42" spans="2:31" ht="18" customHeight="1">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row>
    <row r="43" spans="2:31">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row>
    <row r="44" spans="2:31">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row>
    <row r="45" spans="2:31">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row>
  </sheetData>
  <mergeCells count="54">
    <mergeCell ref="U7:AE7"/>
    <mergeCell ref="B31:F31"/>
    <mergeCell ref="Q16:AE16"/>
    <mergeCell ref="Q14:AE14"/>
    <mergeCell ref="Q12:AE12"/>
    <mergeCell ref="Q13:AE13"/>
    <mergeCell ref="N20:Q20"/>
    <mergeCell ref="G31:AE31"/>
    <mergeCell ref="N23:R23"/>
    <mergeCell ref="C24:F24"/>
    <mergeCell ref="R7:S7"/>
    <mergeCell ref="G29:M29"/>
    <mergeCell ref="G24:M24"/>
    <mergeCell ref="N24:R29"/>
    <mergeCell ref="C25:F25"/>
    <mergeCell ref="G25:M25"/>
    <mergeCell ref="B41:C41"/>
    <mergeCell ref="F7:G7"/>
    <mergeCell ref="I7:J7"/>
    <mergeCell ref="M7:N7"/>
    <mergeCell ref="O7:P7"/>
    <mergeCell ref="B32:F32"/>
    <mergeCell ref="G32:AE32"/>
    <mergeCell ref="B36:J36"/>
    <mergeCell ref="K36:M36"/>
    <mergeCell ref="S36:U36"/>
    <mergeCell ref="Z26:AB26"/>
    <mergeCell ref="C27:F27"/>
    <mergeCell ref="G27:M27"/>
    <mergeCell ref="C28:F28"/>
    <mergeCell ref="G28:M28"/>
    <mergeCell ref="C29:F29"/>
    <mergeCell ref="G26:M26"/>
    <mergeCell ref="B14:J14"/>
    <mergeCell ref="K14:M14"/>
    <mergeCell ref="B16:J16"/>
    <mergeCell ref="K16:M16"/>
    <mergeCell ref="C23:M23"/>
    <mergeCell ref="C39:AE39"/>
    <mergeCell ref="H8:I8"/>
    <mergeCell ref="K8:L8"/>
    <mergeCell ref="B1:E1"/>
    <mergeCell ref="F1:AE1"/>
    <mergeCell ref="B5:E5"/>
    <mergeCell ref="F5:AE5"/>
    <mergeCell ref="B6:E6"/>
    <mergeCell ref="B2:AE2"/>
    <mergeCell ref="B3:AE3"/>
    <mergeCell ref="B7:E7"/>
    <mergeCell ref="B8:E8"/>
    <mergeCell ref="B12:J12"/>
    <mergeCell ref="K12:M12"/>
    <mergeCell ref="F8:G8"/>
    <mergeCell ref="C26:F26"/>
  </mergeCells>
  <phoneticPr fontId="3"/>
  <dataValidations count="1">
    <dataValidation type="list" allowBlank="1" showInputMessage="1" showErrorMessage="1" sqref="G6 L6" xr:uid="{00000000-0002-0000-0600-000000000000}">
      <formula1>$AH$5:$AH$7</formula1>
    </dataValidation>
  </dataValidations>
  <printOptions horizontalCentered="1"/>
  <pageMargins left="0.59055118110236227" right="0.19685039370078741" top="0.19685039370078741" bottom="0.19685039370078741"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66D7-549C-426E-947A-94C07515CF35}">
  <sheetPr>
    <tabColor rgb="FFFFFF00"/>
  </sheetPr>
  <dimension ref="A1:AV224"/>
  <sheetViews>
    <sheetView view="pageBreakPreview" zoomScaleNormal="100" zoomScaleSheetLayoutView="100" workbookViewId="0">
      <pane xSplit="6" ySplit="9" topLeftCell="G10" activePane="bottomRight" state="frozen"/>
      <selection activeCell="AA9" sqref="AA9"/>
      <selection pane="topRight" activeCell="AA9" sqref="AA9"/>
      <selection pane="bottomLeft" activeCell="AA9" sqref="AA9"/>
      <selection pane="bottomRight" activeCell="AJ148" sqref="AJ148:AK148"/>
    </sheetView>
  </sheetViews>
  <sheetFormatPr defaultColWidth="9" defaultRowHeight="12"/>
  <cols>
    <col min="1" max="1" width="1.77734375" style="643" customWidth="1"/>
    <col min="2" max="2" width="3.44140625" style="638" customWidth="1"/>
    <col min="3" max="3" width="12.88671875" style="638" customWidth="1"/>
    <col min="4" max="4" width="3.44140625" style="638" customWidth="1"/>
    <col min="5" max="5" width="12" style="638" customWidth="1"/>
    <col min="6" max="6" width="3.88671875" style="638" customWidth="1"/>
    <col min="7" max="37" width="3.77734375" style="638" customWidth="1"/>
    <col min="38" max="38" width="8.33203125" style="638" customWidth="1"/>
    <col min="39" max="40" width="5.88671875" style="638" customWidth="1"/>
    <col min="41" max="41" width="2.6640625" style="638" bestFit="1" customWidth="1"/>
    <col min="42" max="42" width="5.21875" style="638" bestFit="1" customWidth="1"/>
    <col min="43" max="43" width="4.88671875" style="638" bestFit="1" customWidth="1"/>
    <col min="44" max="44" width="5.109375" style="638" bestFit="1" customWidth="1"/>
    <col min="45" max="46" width="1.88671875" style="638" customWidth="1"/>
    <col min="47" max="47" width="3.109375" style="638" bestFit="1" customWidth="1"/>
    <col min="48" max="48" width="3.21875" style="638" customWidth="1"/>
    <col min="49" max="16384" width="9" style="643"/>
  </cols>
  <sheetData>
    <row r="1" spans="1:48" ht="15" thickBot="1">
      <c r="A1" s="638"/>
      <c r="C1" s="639" t="s">
        <v>1200</v>
      </c>
      <c r="R1" s="640" t="s">
        <v>1201</v>
      </c>
      <c r="AM1" s="641"/>
      <c r="AN1" s="641"/>
      <c r="AO1" s="641"/>
      <c r="AP1" s="641"/>
      <c r="AQ1" s="1582" t="s">
        <v>1202</v>
      </c>
      <c r="AR1" s="1582"/>
      <c r="AS1" s="642"/>
    </row>
    <row r="2" spans="1:48" ht="14.4">
      <c r="A2" s="638"/>
      <c r="C2" s="643"/>
      <c r="J2" s="1583" t="s">
        <v>1203</v>
      </c>
      <c r="K2" s="1583"/>
      <c r="L2" s="644"/>
      <c r="M2" s="645" t="s">
        <v>1204</v>
      </c>
      <c r="N2" s="646"/>
      <c r="O2" s="1584" t="s">
        <v>1205</v>
      </c>
      <c r="P2" s="1584"/>
      <c r="Q2" s="643"/>
      <c r="T2" s="647"/>
      <c r="U2" s="647"/>
      <c r="AA2" s="648"/>
      <c r="AB2" s="648"/>
      <c r="AC2" s="648"/>
      <c r="AD2" s="648"/>
      <c r="AE2" s="649"/>
      <c r="AF2" s="649"/>
      <c r="AG2" s="649"/>
      <c r="AH2" s="649"/>
      <c r="AI2" s="649"/>
      <c r="AJ2" s="649"/>
      <c r="AK2" s="649"/>
      <c r="AL2" s="649"/>
      <c r="AM2" s="649"/>
      <c r="AN2" s="649"/>
      <c r="AO2" s="649"/>
      <c r="AP2" s="649"/>
      <c r="AQ2" s="650"/>
      <c r="AR2" s="650"/>
      <c r="AU2" s="651" t="s">
        <v>1206</v>
      </c>
      <c r="AV2" s="652">
        <v>1</v>
      </c>
    </row>
    <row r="3" spans="1:48" ht="12.75" customHeight="1" thickBot="1">
      <c r="A3" s="638"/>
      <c r="C3" s="653" t="s">
        <v>1207</v>
      </c>
      <c r="D3" s="654"/>
      <c r="E3" s="643"/>
      <c r="G3" s="643"/>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49"/>
      <c r="AO3" s="649"/>
      <c r="AP3" s="649"/>
      <c r="AQ3" s="650"/>
      <c r="AR3" s="650"/>
      <c r="AU3" s="656" t="s">
        <v>1208</v>
      </c>
      <c r="AV3" s="657">
        <v>1</v>
      </c>
    </row>
    <row r="4" spans="1:48" ht="12.6" thickBot="1">
      <c r="A4" s="638"/>
      <c r="C4" s="658">
        <v>45383</v>
      </c>
      <c r="D4" s="654"/>
      <c r="E4" s="1585"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1586"/>
      <c r="G4" s="1586"/>
      <c r="H4" s="1586"/>
      <c r="I4" s="1586"/>
      <c r="J4" s="1586"/>
      <c r="K4" s="1586"/>
      <c r="L4" s="1586"/>
      <c r="M4" s="1586"/>
      <c r="N4" s="1586"/>
      <c r="O4" s="1586"/>
      <c r="P4" s="1586"/>
      <c r="Q4" s="1586"/>
      <c r="R4" s="1586"/>
      <c r="S4" s="1586"/>
      <c r="T4" s="1586"/>
      <c r="U4" s="1586"/>
      <c r="V4" s="1586"/>
      <c r="W4" s="1586"/>
      <c r="X4" s="1586"/>
      <c r="Y4" s="1586"/>
      <c r="Z4" s="1586"/>
      <c r="AA4" s="1586"/>
      <c r="AB4" s="1586"/>
      <c r="AC4" s="1586"/>
      <c r="AD4" s="1586"/>
      <c r="AE4" s="1586"/>
      <c r="AF4" s="1586"/>
      <c r="AG4" s="1586"/>
      <c r="AH4" s="1586"/>
      <c r="AI4" s="1586"/>
      <c r="AJ4" s="1586"/>
      <c r="AK4" s="1587"/>
      <c r="AL4" s="655"/>
      <c r="AM4" s="655"/>
      <c r="AN4" s="649"/>
      <c r="AO4" s="649"/>
      <c r="AP4" s="649"/>
      <c r="AQ4" s="650"/>
      <c r="AR4" s="650"/>
      <c r="AU4" s="656" t="s">
        <v>1209</v>
      </c>
      <c r="AV4" s="657"/>
    </row>
    <row r="5" spans="1:48" s="638" customFormat="1">
      <c r="C5" s="659">
        <f>DAY(EOMONTH(C4,0))</f>
        <v>30</v>
      </c>
      <c r="D5" s="654"/>
      <c r="E5" s="1588"/>
      <c r="F5" s="1589"/>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90"/>
      <c r="AL5" s="655"/>
      <c r="AM5" s="655"/>
      <c r="AN5" s="649"/>
      <c r="AO5" s="649"/>
      <c r="AP5" s="649"/>
      <c r="AQ5" s="650"/>
      <c r="AR5" s="650"/>
      <c r="AU5" s="656" t="s">
        <v>1210</v>
      </c>
      <c r="AV5" s="657"/>
    </row>
    <row r="6" spans="1:48" ht="12.6" thickBot="1">
      <c r="A6" s="638"/>
      <c r="C6" s="660" t="s">
        <v>1211</v>
      </c>
      <c r="T6" s="647"/>
      <c r="U6" s="647"/>
      <c r="AA6" s="648"/>
      <c r="AB6" s="648"/>
      <c r="AC6" s="648"/>
      <c r="AD6" s="648"/>
      <c r="AE6" s="649"/>
      <c r="AF6" s="649"/>
      <c r="AG6" s="649"/>
      <c r="AH6" s="649"/>
      <c r="AI6" s="649"/>
      <c r="AJ6" s="649"/>
      <c r="AK6" s="661" t="s">
        <v>1212</v>
      </c>
      <c r="AL6" s="662">
        <f>N193</f>
        <v>0</v>
      </c>
      <c r="AM6" s="663">
        <f>N192</f>
        <v>0</v>
      </c>
      <c r="AN6" s="664"/>
      <c r="AO6" s="664"/>
      <c r="AP6" s="664"/>
      <c r="AQ6" s="650"/>
      <c r="AR6" s="650"/>
      <c r="AU6" s="665"/>
      <c r="AV6" s="666"/>
    </row>
    <row r="7" spans="1:48" ht="15.9" customHeight="1">
      <c r="A7" s="638"/>
      <c r="C7" s="667"/>
      <c r="D7" s="1591" t="s">
        <v>1213</v>
      </c>
      <c r="E7" s="667"/>
      <c r="F7" s="668"/>
      <c r="G7" s="1594" t="s">
        <v>1214</v>
      </c>
      <c r="H7" s="1595"/>
      <c r="I7" s="1595"/>
      <c r="J7" s="1595"/>
      <c r="K7" s="1595"/>
      <c r="L7" s="1595"/>
      <c r="M7" s="1596"/>
      <c r="N7" s="1594" t="s">
        <v>1215</v>
      </c>
      <c r="O7" s="1595"/>
      <c r="P7" s="1595"/>
      <c r="Q7" s="1595"/>
      <c r="R7" s="1595"/>
      <c r="S7" s="1595"/>
      <c r="T7" s="1596"/>
      <c r="U7" s="1594" t="s">
        <v>1216</v>
      </c>
      <c r="V7" s="1595"/>
      <c r="W7" s="1595"/>
      <c r="X7" s="1595"/>
      <c r="Y7" s="1595"/>
      <c r="Z7" s="1595"/>
      <c r="AA7" s="1596"/>
      <c r="AB7" s="1594" t="s">
        <v>1217</v>
      </c>
      <c r="AC7" s="1595"/>
      <c r="AD7" s="1595"/>
      <c r="AE7" s="1595"/>
      <c r="AF7" s="1595"/>
      <c r="AG7" s="1595"/>
      <c r="AH7" s="1596"/>
      <c r="AI7" s="1595"/>
      <c r="AJ7" s="1595"/>
      <c r="AK7" s="1597"/>
      <c r="AL7" s="1566" t="s">
        <v>1218</v>
      </c>
      <c r="AM7" s="669" t="s">
        <v>1219</v>
      </c>
      <c r="AN7" s="1569" t="s">
        <v>1220</v>
      </c>
      <c r="AO7" s="1570"/>
      <c r="AP7" s="1570"/>
      <c r="AQ7" s="1570"/>
      <c r="AR7" s="1571"/>
    </row>
    <row r="8" spans="1:48" ht="15.9" customHeight="1">
      <c r="A8" s="638"/>
      <c r="C8" s="670" t="s">
        <v>1221</v>
      </c>
      <c r="D8" s="1592"/>
      <c r="E8" s="670" t="s">
        <v>1222</v>
      </c>
      <c r="F8" s="671" t="s">
        <v>1223</v>
      </c>
      <c r="G8" s="672">
        <v>1</v>
      </c>
      <c r="H8" s="673">
        <v>2</v>
      </c>
      <c r="I8" s="673">
        <v>3</v>
      </c>
      <c r="J8" s="673">
        <v>4</v>
      </c>
      <c r="K8" s="673">
        <v>5</v>
      </c>
      <c r="L8" s="673">
        <v>6</v>
      </c>
      <c r="M8" s="674">
        <v>7</v>
      </c>
      <c r="N8" s="672">
        <v>8</v>
      </c>
      <c r="O8" s="673">
        <v>9</v>
      </c>
      <c r="P8" s="673">
        <v>10</v>
      </c>
      <c r="Q8" s="673">
        <v>11</v>
      </c>
      <c r="R8" s="673">
        <v>12</v>
      </c>
      <c r="S8" s="673">
        <v>13</v>
      </c>
      <c r="T8" s="674">
        <v>14</v>
      </c>
      <c r="U8" s="672">
        <v>15</v>
      </c>
      <c r="V8" s="673">
        <v>16</v>
      </c>
      <c r="W8" s="673">
        <v>17</v>
      </c>
      <c r="X8" s="673">
        <v>18</v>
      </c>
      <c r="Y8" s="673">
        <v>19</v>
      </c>
      <c r="Z8" s="673">
        <v>20</v>
      </c>
      <c r="AA8" s="674">
        <v>21</v>
      </c>
      <c r="AB8" s="672">
        <v>22</v>
      </c>
      <c r="AC8" s="673">
        <v>23</v>
      </c>
      <c r="AD8" s="673">
        <v>24</v>
      </c>
      <c r="AE8" s="673">
        <v>25</v>
      </c>
      <c r="AF8" s="673">
        <v>26</v>
      </c>
      <c r="AG8" s="673">
        <v>27</v>
      </c>
      <c r="AH8" s="674">
        <v>28</v>
      </c>
      <c r="AI8" s="675">
        <v>29</v>
      </c>
      <c r="AJ8" s="673">
        <v>30</v>
      </c>
      <c r="AK8" s="673">
        <v>31</v>
      </c>
      <c r="AL8" s="1567"/>
      <c r="AM8" s="670" t="s">
        <v>1224</v>
      </c>
      <c r="AN8" s="1572"/>
      <c r="AO8" s="1573"/>
      <c r="AP8" s="1573"/>
      <c r="AQ8" s="1573"/>
      <c r="AR8" s="1574"/>
    </row>
    <row r="9" spans="1:48" ht="15.9" customHeight="1">
      <c r="A9" s="638"/>
      <c r="C9" s="676"/>
      <c r="D9" s="1593"/>
      <c r="E9" s="676"/>
      <c r="F9" s="677" t="s">
        <v>1225</v>
      </c>
      <c r="G9" s="678">
        <f>IF(C4="","",WEEKDAY(C4))</f>
        <v>2</v>
      </c>
      <c r="H9" s="679">
        <f>G9+1</f>
        <v>3</v>
      </c>
      <c r="I9" s="679">
        <f t="shared" ref="I9:AK9" si="0">H9+1</f>
        <v>4</v>
      </c>
      <c r="J9" s="679">
        <f t="shared" si="0"/>
        <v>5</v>
      </c>
      <c r="K9" s="679">
        <f t="shared" si="0"/>
        <v>6</v>
      </c>
      <c r="L9" s="679">
        <f t="shared" si="0"/>
        <v>7</v>
      </c>
      <c r="M9" s="680">
        <f t="shared" si="0"/>
        <v>8</v>
      </c>
      <c r="N9" s="678">
        <f t="shared" si="0"/>
        <v>9</v>
      </c>
      <c r="O9" s="679">
        <f t="shared" si="0"/>
        <v>10</v>
      </c>
      <c r="P9" s="679">
        <f t="shared" si="0"/>
        <v>11</v>
      </c>
      <c r="Q9" s="679">
        <f t="shared" si="0"/>
        <v>12</v>
      </c>
      <c r="R9" s="679">
        <f t="shared" si="0"/>
        <v>13</v>
      </c>
      <c r="S9" s="679">
        <f t="shared" si="0"/>
        <v>14</v>
      </c>
      <c r="T9" s="680">
        <f t="shared" si="0"/>
        <v>15</v>
      </c>
      <c r="U9" s="678">
        <f t="shared" si="0"/>
        <v>16</v>
      </c>
      <c r="V9" s="679">
        <f t="shared" si="0"/>
        <v>17</v>
      </c>
      <c r="W9" s="679">
        <f t="shared" si="0"/>
        <v>18</v>
      </c>
      <c r="X9" s="679">
        <f t="shared" si="0"/>
        <v>19</v>
      </c>
      <c r="Y9" s="679">
        <f t="shared" si="0"/>
        <v>20</v>
      </c>
      <c r="Z9" s="679">
        <f t="shared" si="0"/>
        <v>21</v>
      </c>
      <c r="AA9" s="680">
        <f t="shared" si="0"/>
        <v>22</v>
      </c>
      <c r="AB9" s="678">
        <f t="shared" si="0"/>
        <v>23</v>
      </c>
      <c r="AC9" s="679">
        <f t="shared" si="0"/>
        <v>24</v>
      </c>
      <c r="AD9" s="679">
        <f t="shared" si="0"/>
        <v>25</v>
      </c>
      <c r="AE9" s="679">
        <f t="shared" si="0"/>
        <v>26</v>
      </c>
      <c r="AF9" s="679">
        <f t="shared" si="0"/>
        <v>27</v>
      </c>
      <c r="AG9" s="679">
        <f t="shared" si="0"/>
        <v>28</v>
      </c>
      <c r="AH9" s="680">
        <f t="shared" si="0"/>
        <v>29</v>
      </c>
      <c r="AI9" s="679">
        <f t="shared" si="0"/>
        <v>30</v>
      </c>
      <c r="AJ9" s="679">
        <f t="shared" si="0"/>
        <v>31</v>
      </c>
      <c r="AK9" s="679">
        <f t="shared" si="0"/>
        <v>32</v>
      </c>
      <c r="AL9" s="1568"/>
      <c r="AM9" s="670" t="s">
        <v>1226</v>
      </c>
      <c r="AN9" s="677" t="s">
        <v>1227</v>
      </c>
      <c r="AO9" s="681" t="s">
        <v>1228</v>
      </c>
      <c r="AP9" s="682" t="s">
        <v>1229</v>
      </c>
      <c r="AQ9" s="682" t="s">
        <v>1230</v>
      </c>
      <c r="AR9" s="682" t="s">
        <v>1231</v>
      </c>
    </row>
    <row r="10" spans="1:48" ht="15.9" customHeight="1">
      <c r="A10" s="638"/>
      <c r="B10" s="1575" t="s">
        <v>1232</v>
      </c>
      <c r="C10" s="1576"/>
      <c r="D10" s="1578"/>
      <c r="E10" s="1580"/>
      <c r="F10" s="683" t="s">
        <v>1233</v>
      </c>
      <c r="G10" s="684"/>
      <c r="H10" s="685"/>
      <c r="I10" s="686"/>
      <c r="J10" s="686"/>
      <c r="K10" s="686"/>
      <c r="L10" s="686"/>
      <c r="M10" s="687"/>
      <c r="N10" s="684"/>
      <c r="O10" s="685"/>
      <c r="P10" s="686"/>
      <c r="Q10" s="686"/>
      <c r="R10" s="686"/>
      <c r="S10" s="686"/>
      <c r="T10" s="687"/>
      <c r="U10" s="684"/>
      <c r="V10" s="685"/>
      <c r="W10" s="686"/>
      <c r="X10" s="686"/>
      <c r="Y10" s="686"/>
      <c r="Z10" s="686"/>
      <c r="AA10" s="687"/>
      <c r="AB10" s="684"/>
      <c r="AC10" s="685"/>
      <c r="AD10" s="686"/>
      <c r="AE10" s="686"/>
      <c r="AF10" s="686"/>
      <c r="AG10" s="686"/>
      <c r="AH10" s="687"/>
      <c r="AI10" s="688"/>
      <c r="AJ10" s="686"/>
      <c r="AK10" s="686"/>
      <c r="AL10" s="689">
        <f>SUM(G11:AK11)</f>
        <v>0</v>
      </c>
      <c r="AM10" s="690"/>
      <c r="AN10" s="691"/>
      <c r="AO10" s="692"/>
      <c r="AP10" s="693"/>
      <c r="AQ10" s="693"/>
      <c r="AR10" s="693"/>
    </row>
    <row r="11" spans="1:48" ht="15.9" customHeight="1">
      <c r="A11" s="638"/>
      <c r="B11" s="1575"/>
      <c r="C11" s="1577"/>
      <c r="D11" s="1579"/>
      <c r="E11" s="1581"/>
      <c r="F11" s="694" t="s">
        <v>1234</v>
      </c>
      <c r="G11" s="695" t="str">
        <f t="shared" ref="G11:AK11" si="1">IF(G10&lt;&gt;"",VLOOKUP(G10,$AC$197:$AL$221,9,FALSE),"")</f>
        <v/>
      </c>
      <c r="H11" s="696" t="str">
        <f t="shared" si="1"/>
        <v/>
      </c>
      <c r="I11" s="696" t="str">
        <f t="shared" si="1"/>
        <v/>
      </c>
      <c r="J11" s="696" t="str">
        <f t="shared" si="1"/>
        <v/>
      </c>
      <c r="K11" s="696" t="str">
        <f t="shared" si="1"/>
        <v/>
      </c>
      <c r="L11" s="696" t="str">
        <f t="shared" si="1"/>
        <v/>
      </c>
      <c r="M11" s="697" t="str">
        <f t="shared" si="1"/>
        <v/>
      </c>
      <c r="N11" s="695" t="str">
        <f t="shared" si="1"/>
        <v/>
      </c>
      <c r="O11" s="696" t="str">
        <f t="shared" si="1"/>
        <v/>
      </c>
      <c r="P11" s="696" t="str">
        <f t="shared" si="1"/>
        <v/>
      </c>
      <c r="Q11" s="696" t="str">
        <f t="shared" si="1"/>
        <v/>
      </c>
      <c r="R11" s="696" t="str">
        <f t="shared" si="1"/>
        <v/>
      </c>
      <c r="S11" s="696" t="str">
        <f t="shared" si="1"/>
        <v/>
      </c>
      <c r="T11" s="697" t="str">
        <f t="shared" si="1"/>
        <v/>
      </c>
      <c r="U11" s="695" t="str">
        <f t="shared" si="1"/>
        <v/>
      </c>
      <c r="V11" s="696" t="str">
        <f t="shared" si="1"/>
        <v/>
      </c>
      <c r="W11" s="696" t="str">
        <f t="shared" si="1"/>
        <v/>
      </c>
      <c r="X11" s="696" t="str">
        <f t="shared" si="1"/>
        <v/>
      </c>
      <c r="Y11" s="696" t="str">
        <f t="shared" si="1"/>
        <v/>
      </c>
      <c r="Z11" s="696" t="str">
        <f t="shared" si="1"/>
        <v/>
      </c>
      <c r="AA11" s="697" t="str">
        <f t="shared" si="1"/>
        <v/>
      </c>
      <c r="AB11" s="695" t="str">
        <f t="shared" si="1"/>
        <v/>
      </c>
      <c r="AC11" s="696" t="str">
        <f t="shared" si="1"/>
        <v/>
      </c>
      <c r="AD11" s="696" t="str">
        <f t="shared" si="1"/>
        <v/>
      </c>
      <c r="AE11" s="696" t="str">
        <f t="shared" si="1"/>
        <v/>
      </c>
      <c r="AF11" s="696" t="str">
        <f t="shared" si="1"/>
        <v/>
      </c>
      <c r="AG11" s="696" t="str">
        <f t="shared" si="1"/>
        <v/>
      </c>
      <c r="AH11" s="697" t="str">
        <f t="shared" si="1"/>
        <v/>
      </c>
      <c r="AI11" s="698" t="str">
        <f t="shared" si="1"/>
        <v/>
      </c>
      <c r="AJ11" s="696" t="str">
        <f t="shared" si="1"/>
        <v/>
      </c>
      <c r="AK11" s="696" t="str">
        <f t="shared" si="1"/>
        <v/>
      </c>
      <c r="AL11" s="699">
        <f>SUM(G11:AH11)</f>
        <v>0</v>
      </c>
      <c r="AM11" s="700">
        <f>AL11/4</f>
        <v>0</v>
      </c>
      <c r="AN11" s="701" t="str">
        <f>IF(C10="","",C10)</f>
        <v/>
      </c>
      <c r="AO11" s="702" t="str">
        <f>IF(D10="","",D10)</f>
        <v/>
      </c>
      <c r="AP11" s="703" t="str">
        <f>IF(D10&lt;&gt;"",VLOOKUP(D10,$AU$2:$AV$6,2,FALSE),"")</f>
        <v/>
      </c>
      <c r="AQ11" s="700" t="e">
        <f>ROUNDDOWN(AL11/$AL$6,2)</f>
        <v>#DIV/0!</v>
      </c>
      <c r="AR11" s="700" t="e">
        <f>IF(AP11=1,"",AQ11)</f>
        <v>#DIV/0!</v>
      </c>
    </row>
    <row r="12" spans="1:48" ht="15.9" customHeight="1">
      <c r="A12" s="638"/>
      <c r="B12" s="1575" t="s">
        <v>1235</v>
      </c>
      <c r="C12" s="1576"/>
      <c r="D12" s="1578"/>
      <c r="E12" s="1580"/>
      <c r="F12" s="683" t="s">
        <v>1233</v>
      </c>
      <c r="G12" s="684"/>
      <c r="H12" s="685"/>
      <c r="I12" s="686"/>
      <c r="J12" s="686"/>
      <c r="K12" s="686"/>
      <c r="L12" s="686"/>
      <c r="M12" s="687"/>
      <c r="N12" s="684"/>
      <c r="O12" s="685"/>
      <c r="P12" s="686"/>
      <c r="Q12" s="686"/>
      <c r="R12" s="686"/>
      <c r="S12" s="686"/>
      <c r="T12" s="687"/>
      <c r="U12" s="684"/>
      <c r="V12" s="685"/>
      <c r="W12" s="686"/>
      <c r="X12" s="686"/>
      <c r="Y12" s="686"/>
      <c r="Z12" s="686"/>
      <c r="AA12" s="687"/>
      <c r="AB12" s="684"/>
      <c r="AC12" s="685"/>
      <c r="AD12" s="686"/>
      <c r="AE12" s="686"/>
      <c r="AF12" s="686"/>
      <c r="AG12" s="686"/>
      <c r="AH12" s="687"/>
      <c r="AI12" s="704"/>
      <c r="AJ12" s="685"/>
      <c r="AK12" s="685"/>
      <c r="AL12" s="689">
        <f>SUM(G13:AK13)</f>
        <v>0</v>
      </c>
      <c r="AM12" s="690"/>
      <c r="AN12" s="691"/>
      <c r="AO12" s="692"/>
      <c r="AP12" s="690"/>
      <c r="AQ12" s="693"/>
      <c r="AR12" s="693"/>
    </row>
    <row r="13" spans="1:48" ht="15.9" customHeight="1">
      <c r="A13" s="638"/>
      <c r="B13" s="1575"/>
      <c r="C13" s="1577"/>
      <c r="D13" s="1579"/>
      <c r="E13" s="1581"/>
      <c r="F13" s="694" t="s">
        <v>1234</v>
      </c>
      <c r="G13" s="695" t="str">
        <f t="shared" ref="G13:AK13" si="2">IF(G12&lt;&gt;"",VLOOKUP(G12,$AC$197:$AL$221,9,FALSE),"")</f>
        <v/>
      </c>
      <c r="H13" s="696" t="str">
        <f t="shared" si="2"/>
        <v/>
      </c>
      <c r="I13" s="696" t="str">
        <f t="shared" si="2"/>
        <v/>
      </c>
      <c r="J13" s="696" t="str">
        <f t="shared" si="2"/>
        <v/>
      </c>
      <c r="K13" s="696" t="str">
        <f t="shared" si="2"/>
        <v/>
      </c>
      <c r="L13" s="696" t="str">
        <f t="shared" si="2"/>
        <v/>
      </c>
      <c r="M13" s="697" t="str">
        <f t="shared" si="2"/>
        <v/>
      </c>
      <c r="N13" s="695" t="str">
        <f t="shared" si="2"/>
        <v/>
      </c>
      <c r="O13" s="696" t="str">
        <f t="shared" si="2"/>
        <v/>
      </c>
      <c r="P13" s="696" t="str">
        <f t="shared" si="2"/>
        <v/>
      </c>
      <c r="Q13" s="696" t="str">
        <f t="shared" si="2"/>
        <v/>
      </c>
      <c r="R13" s="696" t="str">
        <f t="shared" si="2"/>
        <v/>
      </c>
      <c r="S13" s="696" t="str">
        <f t="shared" si="2"/>
        <v/>
      </c>
      <c r="T13" s="697" t="str">
        <f t="shared" si="2"/>
        <v/>
      </c>
      <c r="U13" s="695" t="str">
        <f t="shared" si="2"/>
        <v/>
      </c>
      <c r="V13" s="696" t="str">
        <f t="shared" si="2"/>
        <v/>
      </c>
      <c r="W13" s="696" t="str">
        <f t="shared" si="2"/>
        <v/>
      </c>
      <c r="X13" s="696" t="str">
        <f t="shared" si="2"/>
        <v/>
      </c>
      <c r="Y13" s="696" t="str">
        <f t="shared" si="2"/>
        <v/>
      </c>
      <c r="Z13" s="696" t="str">
        <f t="shared" si="2"/>
        <v/>
      </c>
      <c r="AA13" s="697" t="str">
        <f t="shared" si="2"/>
        <v/>
      </c>
      <c r="AB13" s="695" t="str">
        <f t="shared" si="2"/>
        <v/>
      </c>
      <c r="AC13" s="696" t="str">
        <f t="shared" si="2"/>
        <v/>
      </c>
      <c r="AD13" s="696" t="str">
        <f t="shared" si="2"/>
        <v/>
      </c>
      <c r="AE13" s="696" t="str">
        <f t="shared" si="2"/>
        <v/>
      </c>
      <c r="AF13" s="696" t="str">
        <f t="shared" si="2"/>
        <v/>
      </c>
      <c r="AG13" s="696" t="str">
        <f t="shared" si="2"/>
        <v/>
      </c>
      <c r="AH13" s="697" t="str">
        <f t="shared" si="2"/>
        <v/>
      </c>
      <c r="AI13" s="698" t="str">
        <f t="shared" si="2"/>
        <v/>
      </c>
      <c r="AJ13" s="696" t="str">
        <f t="shared" si="2"/>
        <v/>
      </c>
      <c r="AK13" s="696" t="str">
        <f t="shared" si="2"/>
        <v/>
      </c>
      <c r="AL13" s="699">
        <f>SUM(G13:AH13)</f>
        <v>0</v>
      </c>
      <c r="AM13" s="700">
        <f>AL13/4</f>
        <v>0</v>
      </c>
      <c r="AN13" s="701" t="str">
        <f>IF(C12="","",C12)</f>
        <v/>
      </c>
      <c r="AO13" s="702" t="str">
        <f>IF(D12="","",D12)</f>
        <v/>
      </c>
      <c r="AP13" s="703" t="str">
        <f>IF(D12&lt;&gt;"",VLOOKUP(D12,$AU$2:$AV$6,2,FALSE),"")</f>
        <v/>
      </c>
      <c r="AQ13" s="700" t="e">
        <f>ROUNDDOWN(AL13/$AL$6,2)</f>
        <v>#DIV/0!</v>
      </c>
      <c r="AR13" s="700" t="e">
        <f>IF(AP13=1,"",AQ13)</f>
        <v>#DIV/0!</v>
      </c>
    </row>
    <row r="14" spans="1:48" ht="15.9" customHeight="1">
      <c r="A14" s="638"/>
      <c r="B14" s="1575" t="s">
        <v>1236</v>
      </c>
      <c r="C14" s="1576"/>
      <c r="D14" s="1578"/>
      <c r="E14" s="1580"/>
      <c r="F14" s="683" t="s">
        <v>1233</v>
      </c>
      <c r="G14" s="684"/>
      <c r="H14" s="685"/>
      <c r="I14" s="686"/>
      <c r="J14" s="686"/>
      <c r="K14" s="686"/>
      <c r="L14" s="686"/>
      <c r="M14" s="687"/>
      <c r="N14" s="684"/>
      <c r="O14" s="685"/>
      <c r="P14" s="686"/>
      <c r="Q14" s="686"/>
      <c r="R14" s="686"/>
      <c r="S14" s="686"/>
      <c r="T14" s="687"/>
      <c r="U14" s="684"/>
      <c r="V14" s="685"/>
      <c r="W14" s="686"/>
      <c r="X14" s="686"/>
      <c r="Y14" s="686"/>
      <c r="Z14" s="686"/>
      <c r="AA14" s="687"/>
      <c r="AB14" s="684"/>
      <c r="AC14" s="685"/>
      <c r="AD14" s="686"/>
      <c r="AE14" s="686"/>
      <c r="AF14" s="686"/>
      <c r="AG14" s="686"/>
      <c r="AH14" s="687"/>
      <c r="AI14" s="704"/>
      <c r="AJ14" s="685"/>
      <c r="AK14" s="685"/>
      <c r="AL14" s="689">
        <f>SUM(G15:AK15)</f>
        <v>0</v>
      </c>
      <c r="AM14" s="690"/>
      <c r="AN14" s="691"/>
      <c r="AO14" s="692"/>
      <c r="AP14" s="690"/>
      <c r="AQ14" s="693"/>
      <c r="AR14" s="693"/>
    </row>
    <row r="15" spans="1:48" ht="15.9" customHeight="1">
      <c r="A15" s="638"/>
      <c r="B15" s="1575"/>
      <c r="C15" s="1577"/>
      <c r="D15" s="1579"/>
      <c r="E15" s="1581"/>
      <c r="F15" s="694" t="s">
        <v>1234</v>
      </c>
      <c r="G15" s="695" t="str">
        <f t="shared" ref="G15:AK15" si="3">IF(G14&lt;&gt;"",VLOOKUP(G14,$AC$197:$AL$221,9,FALSE),"")</f>
        <v/>
      </c>
      <c r="H15" s="696" t="str">
        <f t="shared" si="3"/>
        <v/>
      </c>
      <c r="I15" s="696" t="str">
        <f t="shared" si="3"/>
        <v/>
      </c>
      <c r="J15" s="696" t="str">
        <f t="shared" si="3"/>
        <v/>
      </c>
      <c r="K15" s="696" t="str">
        <f t="shared" si="3"/>
        <v/>
      </c>
      <c r="L15" s="696" t="str">
        <f t="shared" si="3"/>
        <v/>
      </c>
      <c r="M15" s="697" t="str">
        <f t="shared" si="3"/>
        <v/>
      </c>
      <c r="N15" s="695" t="str">
        <f t="shared" si="3"/>
        <v/>
      </c>
      <c r="O15" s="696" t="str">
        <f t="shared" si="3"/>
        <v/>
      </c>
      <c r="P15" s="696" t="str">
        <f t="shared" si="3"/>
        <v/>
      </c>
      <c r="Q15" s="696" t="str">
        <f t="shared" si="3"/>
        <v/>
      </c>
      <c r="R15" s="696" t="str">
        <f t="shared" si="3"/>
        <v/>
      </c>
      <c r="S15" s="696" t="str">
        <f t="shared" si="3"/>
        <v/>
      </c>
      <c r="T15" s="697" t="str">
        <f t="shared" si="3"/>
        <v/>
      </c>
      <c r="U15" s="695" t="str">
        <f t="shared" si="3"/>
        <v/>
      </c>
      <c r="V15" s="696" t="str">
        <f t="shared" si="3"/>
        <v/>
      </c>
      <c r="W15" s="696" t="str">
        <f t="shared" si="3"/>
        <v/>
      </c>
      <c r="X15" s="696" t="str">
        <f t="shared" si="3"/>
        <v/>
      </c>
      <c r="Y15" s="696" t="str">
        <f t="shared" si="3"/>
        <v/>
      </c>
      <c r="Z15" s="696" t="str">
        <f t="shared" si="3"/>
        <v/>
      </c>
      <c r="AA15" s="697" t="str">
        <f t="shared" si="3"/>
        <v/>
      </c>
      <c r="AB15" s="695" t="str">
        <f t="shared" si="3"/>
        <v/>
      </c>
      <c r="AC15" s="696" t="str">
        <f t="shared" si="3"/>
        <v/>
      </c>
      <c r="AD15" s="696" t="str">
        <f t="shared" si="3"/>
        <v/>
      </c>
      <c r="AE15" s="696" t="str">
        <f t="shared" si="3"/>
        <v/>
      </c>
      <c r="AF15" s="696" t="str">
        <f t="shared" si="3"/>
        <v/>
      </c>
      <c r="AG15" s="696" t="str">
        <f t="shared" si="3"/>
        <v/>
      </c>
      <c r="AH15" s="697" t="str">
        <f t="shared" si="3"/>
        <v/>
      </c>
      <c r="AI15" s="698" t="str">
        <f t="shared" si="3"/>
        <v/>
      </c>
      <c r="AJ15" s="696" t="str">
        <f t="shared" si="3"/>
        <v/>
      </c>
      <c r="AK15" s="696" t="str">
        <f t="shared" si="3"/>
        <v/>
      </c>
      <c r="AL15" s="699">
        <f>SUM(G15:AH15)</f>
        <v>0</v>
      </c>
      <c r="AM15" s="700">
        <f>AL15/4</f>
        <v>0</v>
      </c>
      <c r="AN15" s="701" t="str">
        <f>IF(C14="","",C14)</f>
        <v/>
      </c>
      <c r="AO15" s="702" t="str">
        <f>IF(D14="","",D14)</f>
        <v/>
      </c>
      <c r="AP15" s="703" t="str">
        <f>IF(D14&lt;&gt;"",VLOOKUP(D14,$AU$2:$AV$6,2,FALSE),"")</f>
        <v/>
      </c>
      <c r="AQ15" s="700" t="e">
        <f>ROUNDDOWN(AL15/$AL$6,2)</f>
        <v>#DIV/0!</v>
      </c>
      <c r="AR15" s="700" t="e">
        <f>IF(AP15=1,"",AQ15)</f>
        <v>#DIV/0!</v>
      </c>
    </row>
    <row r="16" spans="1:48" ht="15.9" customHeight="1">
      <c r="A16" s="638"/>
      <c r="B16" s="1575" t="s">
        <v>1237</v>
      </c>
      <c r="C16" s="1576"/>
      <c r="D16" s="1578"/>
      <c r="E16" s="1580"/>
      <c r="F16" s="683" t="s">
        <v>1233</v>
      </c>
      <c r="G16" s="684"/>
      <c r="H16" s="685"/>
      <c r="I16" s="686"/>
      <c r="J16" s="686"/>
      <c r="K16" s="686"/>
      <c r="L16" s="686"/>
      <c r="M16" s="687"/>
      <c r="N16" s="684"/>
      <c r="O16" s="685"/>
      <c r="P16" s="686"/>
      <c r="Q16" s="686"/>
      <c r="R16" s="686"/>
      <c r="S16" s="686"/>
      <c r="T16" s="687"/>
      <c r="U16" s="684"/>
      <c r="V16" s="685"/>
      <c r="W16" s="686"/>
      <c r="X16" s="686"/>
      <c r="Y16" s="686"/>
      <c r="Z16" s="686"/>
      <c r="AA16" s="687"/>
      <c r="AB16" s="684"/>
      <c r="AC16" s="685"/>
      <c r="AD16" s="686"/>
      <c r="AE16" s="686"/>
      <c r="AF16" s="686"/>
      <c r="AG16" s="686"/>
      <c r="AH16" s="687"/>
      <c r="AI16" s="704"/>
      <c r="AJ16" s="685"/>
      <c r="AK16" s="685"/>
      <c r="AL16" s="689">
        <f>SUM(G17:AK17)</f>
        <v>0</v>
      </c>
      <c r="AM16" s="690"/>
      <c r="AN16" s="691"/>
      <c r="AO16" s="692"/>
      <c r="AP16" s="690"/>
      <c r="AQ16" s="693"/>
      <c r="AR16" s="693"/>
    </row>
    <row r="17" spans="1:44" ht="15.9" customHeight="1">
      <c r="A17" s="638"/>
      <c r="B17" s="1575"/>
      <c r="C17" s="1577"/>
      <c r="D17" s="1579"/>
      <c r="E17" s="1581"/>
      <c r="F17" s="694" t="s">
        <v>1234</v>
      </c>
      <c r="G17" s="695" t="str">
        <f t="shared" ref="G17:AK17" si="4">IF(G16&lt;&gt;"",VLOOKUP(G16,$AC$197:$AL$221,9,FALSE),"")</f>
        <v/>
      </c>
      <c r="H17" s="696" t="str">
        <f t="shared" si="4"/>
        <v/>
      </c>
      <c r="I17" s="696" t="str">
        <f t="shared" si="4"/>
        <v/>
      </c>
      <c r="J17" s="696" t="str">
        <f t="shared" si="4"/>
        <v/>
      </c>
      <c r="K17" s="696" t="str">
        <f t="shared" si="4"/>
        <v/>
      </c>
      <c r="L17" s="696" t="str">
        <f t="shared" si="4"/>
        <v/>
      </c>
      <c r="M17" s="697" t="str">
        <f t="shared" si="4"/>
        <v/>
      </c>
      <c r="N17" s="695" t="str">
        <f t="shared" si="4"/>
        <v/>
      </c>
      <c r="O17" s="696" t="str">
        <f t="shared" si="4"/>
        <v/>
      </c>
      <c r="P17" s="696" t="str">
        <f t="shared" si="4"/>
        <v/>
      </c>
      <c r="Q17" s="696" t="str">
        <f t="shared" si="4"/>
        <v/>
      </c>
      <c r="R17" s="696" t="str">
        <f t="shared" si="4"/>
        <v/>
      </c>
      <c r="S17" s="696" t="str">
        <f t="shared" si="4"/>
        <v/>
      </c>
      <c r="T17" s="697" t="str">
        <f t="shared" si="4"/>
        <v/>
      </c>
      <c r="U17" s="695" t="str">
        <f t="shared" si="4"/>
        <v/>
      </c>
      <c r="V17" s="696" t="str">
        <f t="shared" si="4"/>
        <v/>
      </c>
      <c r="W17" s="696" t="str">
        <f t="shared" si="4"/>
        <v/>
      </c>
      <c r="X17" s="696" t="str">
        <f t="shared" si="4"/>
        <v/>
      </c>
      <c r="Y17" s="696" t="str">
        <f t="shared" si="4"/>
        <v/>
      </c>
      <c r="Z17" s="696" t="str">
        <f t="shared" si="4"/>
        <v/>
      </c>
      <c r="AA17" s="697" t="str">
        <f t="shared" si="4"/>
        <v/>
      </c>
      <c r="AB17" s="695" t="str">
        <f t="shared" si="4"/>
        <v/>
      </c>
      <c r="AC17" s="696" t="str">
        <f t="shared" si="4"/>
        <v/>
      </c>
      <c r="AD17" s="696" t="str">
        <f t="shared" si="4"/>
        <v/>
      </c>
      <c r="AE17" s="696" t="str">
        <f t="shared" si="4"/>
        <v/>
      </c>
      <c r="AF17" s="696" t="str">
        <f t="shared" si="4"/>
        <v/>
      </c>
      <c r="AG17" s="696" t="str">
        <f t="shared" si="4"/>
        <v/>
      </c>
      <c r="AH17" s="697" t="str">
        <f t="shared" si="4"/>
        <v/>
      </c>
      <c r="AI17" s="698" t="str">
        <f t="shared" si="4"/>
        <v/>
      </c>
      <c r="AJ17" s="696" t="str">
        <f t="shared" si="4"/>
        <v/>
      </c>
      <c r="AK17" s="696" t="str">
        <f t="shared" si="4"/>
        <v/>
      </c>
      <c r="AL17" s="699">
        <f>SUM(G17:AH17)</f>
        <v>0</v>
      </c>
      <c r="AM17" s="700">
        <f>AL17/4</f>
        <v>0</v>
      </c>
      <c r="AN17" s="701" t="str">
        <f>IF(C16="","",C16)</f>
        <v/>
      </c>
      <c r="AO17" s="702" t="str">
        <f>IF(D16="","",D16)</f>
        <v/>
      </c>
      <c r="AP17" s="703" t="str">
        <f>IF(D16&lt;&gt;"",VLOOKUP(D16,$AU$2:$AV$6,2,FALSE),"")</f>
        <v/>
      </c>
      <c r="AQ17" s="700" t="e">
        <f>ROUNDDOWN(AL17/$AL$6,2)</f>
        <v>#DIV/0!</v>
      </c>
      <c r="AR17" s="700" t="e">
        <f>IF(AP17=1,"",AQ17)</f>
        <v>#DIV/0!</v>
      </c>
    </row>
    <row r="18" spans="1:44" ht="15.9" customHeight="1">
      <c r="A18" s="638"/>
      <c r="B18" s="1575" t="s">
        <v>1238</v>
      </c>
      <c r="C18" s="1576"/>
      <c r="D18" s="1578"/>
      <c r="E18" s="1580"/>
      <c r="F18" s="683" t="s">
        <v>1233</v>
      </c>
      <c r="G18" s="684"/>
      <c r="H18" s="685"/>
      <c r="I18" s="686"/>
      <c r="J18" s="686"/>
      <c r="K18" s="686"/>
      <c r="L18" s="686"/>
      <c r="M18" s="687"/>
      <c r="N18" s="684"/>
      <c r="O18" s="685"/>
      <c r="P18" s="686"/>
      <c r="Q18" s="686"/>
      <c r="R18" s="686"/>
      <c r="S18" s="686"/>
      <c r="T18" s="687"/>
      <c r="U18" s="684"/>
      <c r="V18" s="685"/>
      <c r="W18" s="686"/>
      <c r="X18" s="686"/>
      <c r="Y18" s="686"/>
      <c r="Z18" s="686"/>
      <c r="AA18" s="687"/>
      <c r="AB18" s="684"/>
      <c r="AC18" s="685"/>
      <c r="AD18" s="686"/>
      <c r="AE18" s="686"/>
      <c r="AF18" s="686"/>
      <c r="AG18" s="686"/>
      <c r="AH18" s="687"/>
      <c r="AI18" s="688"/>
      <c r="AJ18" s="686"/>
      <c r="AK18" s="686"/>
      <c r="AL18" s="689">
        <f>SUM(G19:AK19)</f>
        <v>0</v>
      </c>
      <c r="AM18" s="690"/>
      <c r="AN18" s="691"/>
      <c r="AO18" s="692"/>
      <c r="AP18" s="690"/>
      <c r="AQ18" s="693"/>
      <c r="AR18" s="693"/>
    </row>
    <row r="19" spans="1:44" ht="15.9" customHeight="1">
      <c r="A19" s="638"/>
      <c r="B19" s="1575"/>
      <c r="C19" s="1577"/>
      <c r="D19" s="1579"/>
      <c r="E19" s="1581"/>
      <c r="F19" s="694" t="s">
        <v>1234</v>
      </c>
      <c r="G19" s="695" t="str">
        <f t="shared" ref="G19:AK19" si="5">IF(G18&lt;&gt;"",VLOOKUP(G18,$AC$197:$AL$221,9,FALSE),"")</f>
        <v/>
      </c>
      <c r="H19" s="696" t="str">
        <f t="shared" si="5"/>
        <v/>
      </c>
      <c r="I19" s="696" t="str">
        <f t="shared" si="5"/>
        <v/>
      </c>
      <c r="J19" s="696" t="str">
        <f t="shared" si="5"/>
        <v/>
      </c>
      <c r="K19" s="696" t="str">
        <f t="shared" si="5"/>
        <v/>
      </c>
      <c r="L19" s="696" t="str">
        <f t="shared" si="5"/>
        <v/>
      </c>
      <c r="M19" s="697" t="str">
        <f t="shared" si="5"/>
        <v/>
      </c>
      <c r="N19" s="695" t="str">
        <f t="shared" si="5"/>
        <v/>
      </c>
      <c r="O19" s="696" t="str">
        <f t="shared" si="5"/>
        <v/>
      </c>
      <c r="P19" s="696" t="str">
        <f t="shared" si="5"/>
        <v/>
      </c>
      <c r="Q19" s="696" t="str">
        <f t="shared" si="5"/>
        <v/>
      </c>
      <c r="R19" s="696" t="str">
        <f t="shared" si="5"/>
        <v/>
      </c>
      <c r="S19" s="696" t="str">
        <f t="shared" si="5"/>
        <v/>
      </c>
      <c r="T19" s="697" t="str">
        <f t="shared" si="5"/>
        <v/>
      </c>
      <c r="U19" s="695" t="str">
        <f t="shared" si="5"/>
        <v/>
      </c>
      <c r="V19" s="696" t="str">
        <f t="shared" si="5"/>
        <v/>
      </c>
      <c r="W19" s="696" t="str">
        <f t="shared" si="5"/>
        <v/>
      </c>
      <c r="X19" s="696" t="str">
        <f t="shared" si="5"/>
        <v/>
      </c>
      <c r="Y19" s="696" t="str">
        <f t="shared" si="5"/>
        <v/>
      </c>
      <c r="Z19" s="696" t="str">
        <f t="shared" si="5"/>
        <v/>
      </c>
      <c r="AA19" s="697" t="str">
        <f t="shared" si="5"/>
        <v/>
      </c>
      <c r="AB19" s="695" t="str">
        <f t="shared" si="5"/>
        <v/>
      </c>
      <c r="AC19" s="696" t="str">
        <f t="shared" si="5"/>
        <v/>
      </c>
      <c r="AD19" s="696" t="str">
        <f t="shared" si="5"/>
        <v/>
      </c>
      <c r="AE19" s="696" t="str">
        <f t="shared" si="5"/>
        <v/>
      </c>
      <c r="AF19" s="696" t="str">
        <f t="shared" si="5"/>
        <v/>
      </c>
      <c r="AG19" s="696" t="str">
        <f t="shared" si="5"/>
        <v/>
      </c>
      <c r="AH19" s="697" t="str">
        <f t="shared" si="5"/>
        <v/>
      </c>
      <c r="AI19" s="698" t="str">
        <f t="shared" si="5"/>
        <v/>
      </c>
      <c r="AJ19" s="696" t="str">
        <f t="shared" si="5"/>
        <v/>
      </c>
      <c r="AK19" s="696" t="str">
        <f t="shared" si="5"/>
        <v/>
      </c>
      <c r="AL19" s="699">
        <f>SUM(G19:AH19)</f>
        <v>0</v>
      </c>
      <c r="AM19" s="700">
        <f>AL19/4</f>
        <v>0</v>
      </c>
      <c r="AN19" s="701" t="str">
        <f>IF(C18="","",C18)</f>
        <v/>
      </c>
      <c r="AO19" s="702" t="str">
        <f>IF(D18="","",D18)</f>
        <v/>
      </c>
      <c r="AP19" s="703" t="str">
        <f>IF(D18&lt;&gt;"",VLOOKUP(D18,$AU$2:$AV$6,2,FALSE),"")</f>
        <v/>
      </c>
      <c r="AQ19" s="700" t="e">
        <f>ROUNDDOWN(AL19/$AL$6,2)</f>
        <v>#DIV/0!</v>
      </c>
      <c r="AR19" s="700" t="e">
        <f>IF(AP19=1,"",AQ19)</f>
        <v>#DIV/0!</v>
      </c>
    </row>
    <row r="20" spans="1:44" ht="15.9" customHeight="1">
      <c r="A20" s="638"/>
      <c r="B20" s="1575" t="s">
        <v>1239</v>
      </c>
      <c r="C20" s="1576"/>
      <c r="D20" s="1578"/>
      <c r="E20" s="1580"/>
      <c r="F20" s="683" t="s">
        <v>1233</v>
      </c>
      <c r="G20" s="684"/>
      <c r="H20" s="685"/>
      <c r="I20" s="686"/>
      <c r="J20" s="686"/>
      <c r="K20" s="686"/>
      <c r="L20" s="686"/>
      <c r="M20" s="687"/>
      <c r="N20" s="684"/>
      <c r="O20" s="685"/>
      <c r="P20" s="686"/>
      <c r="Q20" s="686"/>
      <c r="R20" s="686"/>
      <c r="S20" s="686"/>
      <c r="T20" s="687"/>
      <c r="U20" s="684"/>
      <c r="V20" s="685"/>
      <c r="W20" s="686"/>
      <c r="X20" s="686"/>
      <c r="Y20" s="686"/>
      <c r="Z20" s="686"/>
      <c r="AA20" s="687"/>
      <c r="AB20" s="684"/>
      <c r="AC20" s="685"/>
      <c r="AD20" s="686"/>
      <c r="AE20" s="686"/>
      <c r="AF20" s="686"/>
      <c r="AG20" s="686"/>
      <c r="AH20" s="687"/>
      <c r="AI20" s="688"/>
      <c r="AJ20" s="686"/>
      <c r="AK20" s="686"/>
      <c r="AL20" s="689">
        <f>SUM(G21:AK21)</f>
        <v>0</v>
      </c>
      <c r="AM20" s="690"/>
      <c r="AN20" s="691"/>
      <c r="AO20" s="692"/>
      <c r="AP20" s="690"/>
      <c r="AQ20" s="693"/>
      <c r="AR20" s="693"/>
    </row>
    <row r="21" spans="1:44" ht="15.9" customHeight="1">
      <c r="A21" s="638"/>
      <c r="B21" s="1575"/>
      <c r="C21" s="1577"/>
      <c r="D21" s="1579"/>
      <c r="E21" s="1581"/>
      <c r="F21" s="694" t="s">
        <v>1234</v>
      </c>
      <c r="G21" s="695" t="str">
        <f t="shared" ref="G21:AK21" si="6">IF(G20&lt;&gt;"",VLOOKUP(G20,$AC$197:$AL$221,9,FALSE),"")</f>
        <v/>
      </c>
      <c r="H21" s="696" t="str">
        <f t="shared" si="6"/>
        <v/>
      </c>
      <c r="I21" s="696" t="str">
        <f t="shared" si="6"/>
        <v/>
      </c>
      <c r="J21" s="696" t="str">
        <f t="shared" si="6"/>
        <v/>
      </c>
      <c r="K21" s="696" t="str">
        <f t="shared" si="6"/>
        <v/>
      </c>
      <c r="L21" s="696" t="str">
        <f t="shared" si="6"/>
        <v/>
      </c>
      <c r="M21" s="697" t="str">
        <f t="shared" si="6"/>
        <v/>
      </c>
      <c r="N21" s="695" t="str">
        <f t="shared" si="6"/>
        <v/>
      </c>
      <c r="O21" s="696" t="str">
        <f t="shared" si="6"/>
        <v/>
      </c>
      <c r="P21" s="696" t="str">
        <f t="shared" si="6"/>
        <v/>
      </c>
      <c r="Q21" s="696" t="str">
        <f t="shared" si="6"/>
        <v/>
      </c>
      <c r="R21" s="696" t="str">
        <f t="shared" si="6"/>
        <v/>
      </c>
      <c r="S21" s="696" t="str">
        <f t="shared" si="6"/>
        <v/>
      </c>
      <c r="T21" s="697" t="str">
        <f t="shared" si="6"/>
        <v/>
      </c>
      <c r="U21" s="695" t="str">
        <f t="shared" si="6"/>
        <v/>
      </c>
      <c r="V21" s="696" t="str">
        <f t="shared" si="6"/>
        <v/>
      </c>
      <c r="W21" s="696" t="str">
        <f t="shared" si="6"/>
        <v/>
      </c>
      <c r="X21" s="696" t="str">
        <f t="shared" si="6"/>
        <v/>
      </c>
      <c r="Y21" s="696" t="str">
        <f t="shared" si="6"/>
        <v/>
      </c>
      <c r="Z21" s="696" t="str">
        <f t="shared" si="6"/>
        <v/>
      </c>
      <c r="AA21" s="697" t="str">
        <f t="shared" si="6"/>
        <v/>
      </c>
      <c r="AB21" s="695" t="str">
        <f t="shared" si="6"/>
        <v/>
      </c>
      <c r="AC21" s="696" t="str">
        <f t="shared" si="6"/>
        <v/>
      </c>
      <c r="AD21" s="696" t="str">
        <f t="shared" si="6"/>
        <v/>
      </c>
      <c r="AE21" s="696" t="str">
        <f t="shared" si="6"/>
        <v/>
      </c>
      <c r="AF21" s="696" t="str">
        <f t="shared" si="6"/>
        <v/>
      </c>
      <c r="AG21" s="696" t="str">
        <f t="shared" si="6"/>
        <v/>
      </c>
      <c r="AH21" s="697" t="str">
        <f t="shared" si="6"/>
        <v/>
      </c>
      <c r="AI21" s="698" t="str">
        <f t="shared" si="6"/>
        <v/>
      </c>
      <c r="AJ21" s="696" t="str">
        <f t="shared" si="6"/>
        <v/>
      </c>
      <c r="AK21" s="696" t="str">
        <f t="shared" si="6"/>
        <v/>
      </c>
      <c r="AL21" s="699">
        <f>SUM(G21:AH21)</f>
        <v>0</v>
      </c>
      <c r="AM21" s="700">
        <f>AL21/4</f>
        <v>0</v>
      </c>
      <c r="AN21" s="701" t="str">
        <f>IF(C20="","",C20)</f>
        <v/>
      </c>
      <c r="AO21" s="702" t="str">
        <f>IF(D20="","",D20)</f>
        <v/>
      </c>
      <c r="AP21" s="703" t="str">
        <f>IF(D20&lt;&gt;"",VLOOKUP(D20,$AU$2:$AV$6,2,FALSE),"")</f>
        <v/>
      </c>
      <c r="AQ21" s="700" t="e">
        <f>ROUNDDOWN(AL21/$AL$6,2)</f>
        <v>#DIV/0!</v>
      </c>
      <c r="AR21" s="700" t="e">
        <f>IF(AP21=1,"",AQ21)</f>
        <v>#DIV/0!</v>
      </c>
    </row>
    <row r="22" spans="1:44" ht="15.9" customHeight="1">
      <c r="A22" s="638"/>
      <c r="B22" s="1575" t="s">
        <v>1240</v>
      </c>
      <c r="C22" s="1576"/>
      <c r="D22" s="1578"/>
      <c r="E22" s="1580"/>
      <c r="F22" s="683" t="s">
        <v>1233</v>
      </c>
      <c r="G22" s="684"/>
      <c r="H22" s="685"/>
      <c r="I22" s="686"/>
      <c r="J22" s="686"/>
      <c r="K22" s="686"/>
      <c r="L22" s="686"/>
      <c r="M22" s="687"/>
      <c r="N22" s="684"/>
      <c r="O22" s="685"/>
      <c r="P22" s="686"/>
      <c r="Q22" s="686"/>
      <c r="R22" s="686"/>
      <c r="S22" s="686"/>
      <c r="T22" s="687"/>
      <c r="U22" s="684"/>
      <c r="V22" s="685"/>
      <c r="W22" s="686"/>
      <c r="X22" s="686"/>
      <c r="Y22" s="686"/>
      <c r="Z22" s="686"/>
      <c r="AA22" s="687"/>
      <c r="AB22" s="684"/>
      <c r="AC22" s="685"/>
      <c r="AD22" s="686"/>
      <c r="AE22" s="686"/>
      <c r="AF22" s="686"/>
      <c r="AG22" s="686"/>
      <c r="AH22" s="687"/>
      <c r="AI22" s="704"/>
      <c r="AJ22" s="685"/>
      <c r="AK22" s="685"/>
      <c r="AL22" s="689">
        <f>SUM(G23:AK23)</f>
        <v>0</v>
      </c>
      <c r="AM22" s="690"/>
      <c r="AN22" s="691"/>
      <c r="AO22" s="692"/>
      <c r="AP22" s="690"/>
      <c r="AQ22" s="693"/>
      <c r="AR22" s="693"/>
    </row>
    <row r="23" spans="1:44" ht="15.9" customHeight="1">
      <c r="A23" s="638"/>
      <c r="B23" s="1575"/>
      <c r="C23" s="1577"/>
      <c r="D23" s="1579"/>
      <c r="E23" s="1581"/>
      <c r="F23" s="694" t="s">
        <v>1234</v>
      </c>
      <c r="G23" s="695" t="str">
        <f t="shared" ref="G23:AK23" si="7">IF(G22&lt;&gt;"",VLOOKUP(G22,$AC$197:$AL$221,9,FALSE),"")</f>
        <v/>
      </c>
      <c r="H23" s="696" t="str">
        <f t="shared" si="7"/>
        <v/>
      </c>
      <c r="I23" s="696" t="str">
        <f t="shared" si="7"/>
        <v/>
      </c>
      <c r="J23" s="696" t="str">
        <f t="shared" si="7"/>
        <v/>
      </c>
      <c r="K23" s="696" t="str">
        <f t="shared" si="7"/>
        <v/>
      </c>
      <c r="L23" s="696" t="str">
        <f t="shared" si="7"/>
        <v/>
      </c>
      <c r="M23" s="697" t="str">
        <f t="shared" si="7"/>
        <v/>
      </c>
      <c r="N23" s="695" t="str">
        <f t="shared" si="7"/>
        <v/>
      </c>
      <c r="O23" s="696" t="str">
        <f t="shared" si="7"/>
        <v/>
      </c>
      <c r="P23" s="696" t="str">
        <f t="shared" si="7"/>
        <v/>
      </c>
      <c r="Q23" s="696" t="str">
        <f t="shared" si="7"/>
        <v/>
      </c>
      <c r="R23" s="696" t="str">
        <f t="shared" si="7"/>
        <v/>
      </c>
      <c r="S23" s="696" t="str">
        <f t="shared" si="7"/>
        <v/>
      </c>
      <c r="T23" s="697" t="str">
        <f t="shared" si="7"/>
        <v/>
      </c>
      <c r="U23" s="695" t="str">
        <f t="shared" si="7"/>
        <v/>
      </c>
      <c r="V23" s="696" t="str">
        <f t="shared" si="7"/>
        <v/>
      </c>
      <c r="W23" s="696" t="str">
        <f t="shared" si="7"/>
        <v/>
      </c>
      <c r="X23" s="696" t="str">
        <f t="shared" si="7"/>
        <v/>
      </c>
      <c r="Y23" s="696" t="str">
        <f t="shared" si="7"/>
        <v/>
      </c>
      <c r="Z23" s="696" t="str">
        <f t="shared" si="7"/>
        <v/>
      </c>
      <c r="AA23" s="697" t="str">
        <f t="shared" si="7"/>
        <v/>
      </c>
      <c r="AB23" s="695" t="str">
        <f t="shared" si="7"/>
        <v/>
      </c>
      <c r="AC23" s="696" t="str">
        <f t="shared" si="7"/>
        <v/>
      </c>
      <c r="AD23" s="696" t="str">
        <f t="shared" si="7"/>
        <v/>
      </c>
      <c r="AE23" s="696" t="str">
        <f t="shared" si="7"/>
        <v/>
      </c>
      <c r="AF23" s="696" t="str">
        <f t="shared" si="7"/>
        <v/>
      </c>
      <c r="AG23" s="696" t="str">
        <f t="shared" si="7"/>
        <v/>
      </c>
      <c r="AH23" s="697" t="str">
        <f t="shared" si="7"/>
        <v/>
      </c>
      <c r="AI23" s="698" t="str">
        <f t="shared" si="7"/>
        <v/>
      </c>
      <c r="AJ23" s="696" t="str">
        <f t="shared" si="7"/>
        <v/>
      </c>
      <c r="AK23" s="696" t="str">
        <f t="shared" si="7"/>
        <v/>
      </c>
      <c r="AL23" s="699">
        <f>SUM(G23:AH23)</f>
        <v>0</v>
      </c>
      <c r="AM23" s="700">
        <f>AL23/4</f>
        <v>0</v>
      </c>
      <c r="AN23" s="701" t="str">
        <f>IF(C22="","",C22)</f>
        <v/>
      </c>
      <c r="AO23" s="702" t="str">
        <f>IF(D22="","",D22)</f>
        <v/>
      </c>
      <c r="AP23" s="703" t="str">
        <f>IF(D22&lt;&gt;"",VLOOKUP(D22,$AU$2:$AV$6,2,FALSE),"")</f>
        <v/>
      </c>
      <c r="AQ23" s="700" t="e">
        <f>ROUNDDOWN(AL23/$AL$6,2)</f>
        <v>#DIV/0!</v>
      </c>
      <c r="AR23" s="700" t="e">
        <f>IF(AP23=1,"",AQ23)</f>
        <v>#DIV/0!</v>
      </c>
    </row>
    <row r="24" spans="1:44" ht="15.9" customHeight="1">
      <c r="A24" s="638"/>
      <c r="B24" s="1575" t="s">
        <v>1241</v>
      </c>
      <c r="C24" s="1576"/>
      <c r="D24" s="1578"/>
      <c r="E24" s="1580"/>
      <c r="F24" s="683" t="s">
        <v>1233</v>
      </c>
      <c r="G24" s="684"/>
      <c r="H24" s="685"/>
      <c r="I24" s="686"/>
      <c r="J24" s="686"/>
      <c r="K24" s="686"/>
      <c r="L24" s="686"/>
      <c r="M24" s="687"/>
      <c r="N24" s="684"/>
      <c r="O24" s="685"/>
      <c r="P24" s="686"/>
      <c r="Q24" s="686"/>
      <c r="R24" s="686"/>
      <c r="S24" s="686"/>
      <c r="T24" s="687"/>
      <c r="U24" s="684"/>
      <c r="V24" s="685"/>
      <c r="W24" s="686"/>
      <c r="X24" s="686"/>
      <c r="Y24" s="686"/>
      <c r="Z24" s="686"/>
      <c r="AA24" s="687"/>
      <c r="AB24" s="684"/>
      <c r="AC24" s="685"/>
      <c r="AD24" s="686"/>
      <c r="AE24" s="686"/>
      <c r="AF24" s="686"/>
      <c r="AG24" s="686"/>
      <c r="AH24" s="687"/>
      <c r="AI24" s="704"/>
      <c r="AJ24" s="685"/>
      <c r="AK24" s="685"/>
      <c r="AL24" s="689">
        <f>SUM(G25:AK25)</f>
        <v>0</v>
      </c>
      <c r="AM24" s="690"/>
      <c r="AN24" s="691"/>
      <c r="AO24" s="692"/>
      <c r="AP24" s="690"/>
      <c r="AQ24" s="693"/>
      <c r="AR24" s="693"/>
    </row>
    <row r="25" spans="1:44" ht="15.9" customHeight="1">
      <c r="A25" s="638"/>
      <c r="B25" s="1575"/>
      <c r="C25" s="1577"/>
      <c r="D25" s="1579"/>
      <c r="E25" s="1581"/>
      <c r="F25" s="694" t="s">
        <v>1234</v>
      </c>
      <c r="G25" s="695" t="str">
        <f t="shared" ref="G25:AK25" si="8">IF(G24&lt;&gt;"",VLOOKUP(G24,$AC$197:$AL$221,9,FALSE),"")</f>
        <v/>
      </c>
      <c r="H25" s="696" t="str">
        <f t="shared" si="8"/>
        <v/>
      </c>
      <c r="I25" s="696" t="str">
        <f t="shared" si="8"/>
        <v/>
      </c>
      <c r="J25" s="696" t="str">
        <f t="shared" si="8"/>
        <v/>
      </c>
      <c r="K25" s="696" t="str">
        <f t="shared" si="8"/>
        <v/>
      </c>
      <c r="L25" s="696" t="str">
        <f t="shared" si="8"/>
        <v/>
      </c>
      <c r="M25" s="697" t="str">
        <f t="shared" si="8"/>
        <v/>
      </c>
      <c r="N25" s="695" t="str">
        <f t="shared" si="8"/>
        <v/>
      </c>
      <c r="O25" s="696" t="str">
        <f t="shared" si="8"/>
        <v/>
      </c>
      <c r="P25" s="696" t="str">
        <f t="shared" si="8"/>
        <v/>
      </c>
      <c r="Q25" s="696" t="str">
        <f t="shared" si="8"/>
        <v/>
      </c>
      <c r="R25" s="696" t="str">
        <f t="shared" si="8"/>
        <v/>
      </c>
      <c r="S25" s="696" t="str">
        <f t="shared" si="8"/>
        <v/>
      </c>
      <c r="T25" s="697" t="str">
        <f t="shared" si="8"/>
        <v/>
      </c>
      <c r="U25" s="695" t="str">
        <f t="shared" si="8"/>
        <v/>
      </c>
      <c r="V25" s="696" t="str">
        <f t="shared" si="8"/>
        <v/>
      </c>
      <c r="W25" s="696" t="str">
        <f t="shared" si="8"/>
        <v/>
      </c>
      <c r="X25" s="696" t="str">
        <f t="shared" si="8"/>
        <v/>
      </c>
      <c r="Y25" s="696" t="str">
        <f t="shared" si="8"/>
        <v/>
      </c>
      <c r="Z25" s="696" t="str">
        <f t="shared" si="8"/>
        <v/>
      </c>
      <c r="AA25" s="697" t="str">
        <f t="shared" si="8"/>
        <v/>
      </c>
      <c r="AB25" s="695" t="str">
        <f t="shared" si="8"/>
        <v/>
      </c>
      <c r="AC25" s="696" t="str">
        <f t="shared" si="8"/>
        <v/>
      </c>
      <c r="AD25" s="696" t="str">
        <f t="shared" si="8"/>
        <v/>
      </c>
      <c r="AE25" s="696" t="str">
        <f t="shared" si="8"/>
        <v/>
      </c>
      <c r="AF25" s="696" t="str">
        <f t="shared" si="8"/>
        <v/>
      </c>
      <c r="AG25" s="696" t="str">
        <f t="shared" si="8"/>
        <v/>
      </c>
      <c r="AH25" s="697" t="str">
        <f t="shared" si="8"/>
        <v/>
      </c>
      <c r="AI25" s="698" t="str">
        <f t="shared" si="8"/>
        <v/>
      </c>
      <c r="AJ25" s="696" t="str">
        <f t="shared" si="8"/>
        <v/>
      </c>
      <c r="AK25" s="696" t="str">
        <f t="shared" si="8"/>
        <v/>
      </c>
      <c r="AL25" s="699">
        <f>SUM(G25:AH25)</f>
        <v>0</v>
      </c>
      <c r="AM25" s="700">
        <f>AL25/4</f>
        <v>0</v>
      </c>
      <c r="AN25" s="701" t="str">
        <f>IF(C24="","",C24)</f>
        <v/>
      </c>
      <c r="AO25" s="702" t="str">
        <f>IF(D24="","",D24)</f>
        <v/>
      </c>
      <c r="AP25" s="703" t="str">
        <f>IF(D24&lt;&gt;"",VLOOKUP(D24,$AU$2:$AV$6,2,FALSE),"")</f>
        <v/>
      </c>
      <c r="AQ25" s="700" t="e">
        <f>ROUNDDOWN(AL25/$AL$6,2)</f>
        <v>#DIV/0!</v>
      </c>
      <c r="AR25" s="700" t="e">
        <f>IF(AP25=1,"",AQ25)</f>
        <v>#DIV/0!</v>
      </c>
    </row>
    <row r="26" spans="1:44" ht="15.9" customHeight="1">
      <c r="A26" s="638"/>
      <c r="B26" s="1575" t="s">
        <v>1242</v>
      </c>
      <c r="C26" s="1576"/>
      <c r="D26" s="1578"/>
      <c r="E26" s="1580"/>
      <c r="F26" s="683" t="s">
        <v>1233</v>
      </c>
      <c r="G26" s="684"/>
      <c r="H26" s="685"/>
      <c r="I26" s="686"/>
      <c r="J26" s="686"/>
      <c r="K26" s="686"/>
      <c r="L26" s="686"/>
      <c r="M26" s="687"/>
      <c r="N26" s="684"/>
      <c r="O26" s="685"/>
      <c r="P26" s="686"/>
      <c r="Q26" s="686"/>
      <c r="R26" s="686"/>
      <c r="S26" s="686"/>
      <c r="T26" s="687"/>
      <c r="U26" s="684"/>
      <c r="V26" s="685"/>
      <c r="W26" s="686"/>
      <c r="X26" s="686"/>
      <c r="Y26" s="686"/>
      <c r="Z26" s="686"/>
      <c r="AA26" s="687"/>
      <c r="AB26" s="684"/>
      <c r="AC26" s="685"/>
      <c r="AD26" s="686"/>
      <c r="AE26" s="686"/>
      <c r="AF26" s="686"/>
      <c r="AG26" s="686"/>
      <c r="AH26" s="687"/>
      <c r="AI26" s="688"/>
      <c r="AJ26" s="686"/>
      <c r="AK26" s="686"/>
      <c r="AL26" s="689">
        <f>SUM(G27:AK27)</f>
        <v>0</v>
      </c>
      <c r="AM26" s="690"/>
      <c r="AN26" s="691"/>
      <c r="AO26" s="692"/>
      <c r="AP26" s="690"/>
      <c r="AQ26" s="693"/>
      <c r="AR26" s="693"/>
    </row>
    <row r="27" spans="1:44" ht="15.9" customHeight="1">
      <c r="A27" s="638"/>
      <c r="B27" s="1575"/>
      <c r="C27" s="1577"/>
      <c r="D27" s="1579"/>
      <c r="E27" s="1581"/>
      <c r="F27" s="694" t="s">
        <v>1234</v>
      </c>
      <c r="G27" s="695" t="str">
        <f t="shared" ref="G27:AK27" si="9">IF(G26&lt;&gt;"",VLOOKUP(G26,$AC$197:$AL$221,9,FALSE),"")</f>
        <v/>
      </c>
      <c r="H27" s="696" t="str">
        <f t="shared" si="9"/>
        <v/>
      </c>
      <c r="I27" s="696" t="str">
        <f t="shared" si="9"/>
        <v/>
      </c>
      <c r="J27" s="696" t="str">
        <f t="shared" si="9"/>
        <v/>
      </c>
      <c r="K27" s="696" t="str">
        <f t="shared" si="9"/>
        <v/>
      </c>
      <c r="L27" s="696" t="str">
        <f t="shared" si="9"/>
        <v/>
      </c>
      <c r="M27" s="697" t="str">
        <f t="shared" si="9"/>
        <v/>
      </c>
      <c r="N27" s="695" t="str">
        <f t="shared" si="9"/>
        <v/>
      </c>
      <c r="O27" s="696" t="str">
        <f t="shared" si="9"/>
        <v/>
      </c>
      <c r="P27" s="696" t="str">
        <f t="shared" si="9"/>
        <v/>
      </c>
      <c r="Q27" s="696" t="str">
        <f t="shared" si="9"/>
        <v/>
      </c>
      <c r="R27" s="696" t="str">
        <f t="shared" si="9"/>
        <v/>
      </c>
      <c r="S27" s="696" t="str">
        <f t="shared" si="9"/>
        <v/>
      </c>
      <c r="T27" s="697" t="str">
        <f t="shared" si="9"/>
        <v/>
      </c>
      <c r="U27" s="695" t="str">
        <f t="shared" si="9"/>
        <v/>
      </c>
      <c r="V27" s="696" t="str">
        <f t="shared" si="9"/>
        <v/>
      </c>
      <c r="W27" s="696" t="str">
        <f t="shared" si="9"/>
        <v/>
      </c>
      <c r="X27" s="696" t="str">
        <f t="shared" si="9"/>
        <v/>
      </c>
      <c r="Y27" s="696" t="str">
        <f t="shared" si="9"/>
        <v/>
      </c>
      <c r="Z27" s="696" t="str">
        <f t="shared" si="9"/>
        <v/>
      </c>
      <c r="AA27" s="697" t="str">
        <f t="shared" si="9"/>
        <v/>
      </c>
      <c r="AB27" s="695" t="str">
        <f t="shared" si="9"/>
        <v/>
      </c>
      <c r="AC27" s="696" t="str">
        <f t="shared" si="9"/>
        <v/>
      </c>
      <c r="AD27" s="696" t="str">
        <f t="shared" si="9"/>
        <v/>
      </c>
      <c r="AE27" s="696" t="str">
        <f t="shared" si="9"/>
        <v/>
      </c>
      <c r="AF27" s="696" t="str">
        <f t="shared" si="9"/>
        <v/>
      </c>
      <c r="AG27" s="696" t="str">
        <f t="shared" si="9"/>
        <v/>
      </c>
      <c r="AH27" s="697" t="str">
        <f t="shared" si="9"/>
        <v/>
      </c>
      <c r="AI27" s="698" t="str">
        <f t="shared" si="9"/>
        <v/>
      </c>
      <c r="AJ27" s="696" t="str">
        <f t="shared" si="9"/>
        <v/>
      </c>
      <c r="AK27" s="696" t="str">
        <f t="shared" si="9"/>
        <v/>
      </c>
      <c r="AL27" s="699">
        <f>SUM(G27:AH27)</f>
        <v>0</v>
      </c>
      <c r="AM27" s="700">
        <f>AL27/4</f>
        <v>0</v>
      </c>
      <c r="AN27" s="701" t="str">
        <f>IF(C26="","",C26)</f>
        <v/>
      </c>
      <c r="AO27" s="702" t="str">
        <f>IF(D26="","",D26)</f>
        <v/>
      </c>
      <c r="AP27" s="703" t="str">
        <f>IF(D26&lt;&gt;"",VLOOKUP(D26,$AU$2:$AV$6,2,FALSE),"")</f>
        <v/>
      </c>
      <c r="AQ27" s="700" t="e">
        <f>ROUNDDOWN(AL27/$AL$6,2)</f>
        <v>#DIV/0!</v>
      </c>
      <c r="AR27" s="700" t="e">
        <f>IF(AP27=1,"",AQ27)</f>
        <v>#DIV/0!</v>
      </c>
    </row>
    <row r="28" spans="1:44" ht="15.9" customHeight="1">
      <c r="A28" s="638"/>
      <c r="B28" s="1575" t="s">
        <v>1243</v>
      </c>
      <c r="C28" s="1576"/>
      <c r="D28" s="1578"/>
      <c r="E28" s="1580"/>
      <c r="F28" s="683" t="s">
        <v>1233</v>
      </c>
      <c r="G28" s="684"/>
      <c r="H28" s="685"/>
      <c r="I28" s="686"/>
      <c r="J28" s="686"/>
      <c r="K28" s="686"/>
      <c r="L28" s="686"/>
      <c r="M28" s="687"/>
      <c r="N28" s="684"/>
      <c r="O28" s="685"/>
      <c r="P28" s="686"/>
      <c r="Q28" s="686"/>
      <c r="R28" s="686"/>
      <c r="S28" s="686"/>
      <c r="T28" s="687"/>
      <c r="U28" s="684"/>
      <c r="V28" s="685"/>
      <c r="W28" s="686"/>
      <c r="X28" s="686"/>
      <c r="Y28" s="686"/>
      <c r="Z28" s="686"/>
      <c r="AA28" s="687"/>
      <c r="AB28" s="684"/>
      <c r="AC28" s="685"/>
      <c r="AD28" s="686"/>
      <c r="AE28" s="686"/>
      <c r="AF28" s="686"/>
      <c r="AG28" s="686"/>
      <c r="AH28" s="687"/>
      <c r="AI28" s="688"/>
      <c r="AJ28" s="686"/>
      <c r="AK28" s="686"/>
      <c r="AL28" s="689">
        <f>SUM(G29:AK29)</f>
        <v>0</v>
      </c>
      <c r="AM28" s="690"/>
      <c r="AN28" s="691"/>
      <c r="AO28" s="692"/>
      <c r="AP28" s="690"/>
      <c r="AQ28" s="693"/>
      <c r="AR28" s="693"/>
    </row>
    <row r="29" spans="1:44" ht="15.9" customHeight="1">
      <c r="A29" s="638"/>
      <c r="B29" s="1575"/>
      <c r="C29" s="1577"/>
      <c r="D29" s="1579"/>
      <c r="E29" s="1581"/>
      <c r="F29" s="694" t="s">
        <v>1234</v>
      </c>
      <c r="G29" s="695" t="str">
        <f t="shared" ref="G29:AK29" si="10">IF(G28&lt;&gt;"",VLOOKUP(G28,$AC$197:$AL$221,9,FALSE),"")</f>
        <v/>
      </c>
      <c r="H29" s="696" t="str">
        <f t="shared" si="10"/>
        <v/>
      </c>
      <c r="I29" s="696" t="str">
        <f t="shared" si="10"/>
        <v/>
      </c>
      <c r="J29" s="696" t="str">
        <f t="shared" si="10"/>
        <v/>
      </c>
      <c r="K29" s="696" t="str">
        <f t="shared" si="10"/>
        <v/>
      </c>
      <c r="L29" s="696" t="str">
        <f t="shared" si="10"/>
        <v/>
      </c>
      <c r="M29" s="697" t="str">
        <f t="shared" si="10"/>
        <v/>
      </c>
      <c r="N29" s="695" t="str">
        <f t="shared" si="10"/>
        <v/>
      </c>
      <c r="O29" s="696" t="str">
        <f t="shared" si="10"/>
        <v/>
      </c>
      <c r="P29" s="696" t="str">
        <f t="shared" si="10"/>
        <v/>
      </c>
      <c r="Q29" s="696" t="str">
        <f t="shared" si="10"/>
        <v/>
      </c>
      <c r="R29" s="696" t="str">
        <f t="shared" si="10"/>
        <v/>
      </c>
      <c r="S29" s="696" t="str">
        <f t="shared" si="10"/>
        <v/>
      </c>
      <c r="T29" s="697" t="str">
        <f t="shared" si="10"/>
        <v/>
      </c>
      <c r="U29" s="695" t="str">
        <f t="shared" si="10"/>
        <v/>
      </c>
      <c r="V29" s="696" t="str">
        <f t="shared" si="10"/>
        <v/>
      </c>
      <c r="W29" s="696" t="str">
        <f t="shared" si="10"/>
        <v/>
      </c>
      <c r="X29" s="696" t="str">
        <f t="shared" si="10"/>
        <v/>
      </c>
      <c r="Y29" s="696" t="str">
        <f t="shared" si="10"/>
        <v/>
      </c>
      <c r="Z29" s="696" t="str">
        <f t="shared" si="10"/>
        <v/>
      </c>
      <c r="AA29" s="697" t="str">
        <f t="shared" si="10"/>
        <v/>
      </c>
      <c r="AB29" s="695" t="str">
        <f t="shared" si="10"/>
        <v/>
      </c>
      <c r="AC29" s="696" t="str">
        <f t="shared" si="10"/>
        <v/>
      </c>
      <c r="AD29" s="696" t="str">
        <f t="shared" si="10"/>
        <v/>
      </c>
      <c r="AE29" s="696" t="str">
        <f t="shared" si="10"/>
        <v/>
      </c>
      <c r="AF29" s="696" t="str">
        <f t="shared" si="10"/>
        <v/>
      </c>
      <c r="AG29" s="696" t="str">
        <f t="shared" si="10"/>
        <v/>
      </c>
      <c r="AH29" s="697" t="str">
        <f t="shared" si="10"/>
        <v/>
      </c>
      <c r="AI29" s="698" t="str">
        <f t="shared" si="10"/>
        <v/>
      </c>
      <c r="AJ29" s="696" t="str">
        <f t="shared" si="10"/>
        <v/>
      </c>
      <c r="AK29" s="696" t="str">
        <f t="shared" si="10"/>
        <v/>
      </c>
      <c r="AL29" s="699">
        <f>SUM(G29:AH29)</f>
        <v>0</v>
      </c>
      <c r="AM29" s="700">
        <f>AL29/4</f>
        <v>0</v>
      </c>
      <c r="AN29" s="701" t="str">
        <f>IF(C28="","",C28)</f>
        <v/>
      </c>
      <c r="AO29" s="702" t="str">
        <f>IF(D28="","",D28)</f>
        <v/>
      </c>
      <c r="AP29" s="703" t="str">
        <f>IF(D28&lt;&gt;"",VLOOKUP(D28,$AU$2:$AV$6,2,FALSE),"")</f>
        <v/>
      </c>
      <c r="AQ29" s="700" t="e">
        <f>ROUNDDOWN(AL29/$AL$6,2)</f>
        <v>#DIV/0!</v>
      </c>
      <c r="AR29" s="700" t="e">
        <f>IF(AP29=1,"",AQ29)</f>
        <v>#DIV/0!</v>
      </c>
    </row>
    <row r="30" spans="1:44" ht="15.9" customHeight="1">
      <c r="A30" s="638"/>
      <c r="B30" s="1575" t="s">
        <v>1244</v>
      </c>
      <c r="C30" s="1576"/>
      <c r="D30" s="1578"/>
      <c r="E30" s="1580"/>
      <c r="F30" s="683" t="s">
        <v>1233</v>
      </c>
      <c r="G30" s="684"/>
      <c r="H30" s="685"/>
      <c r="I30" s="686"/>
      <c r="J30" s="686"/>
      <c r="K30" s="686"/>
      <c r="L30" s="686"/>
      <c r="M30" s="687"/>
      <c r="N30" s="684"/>
      <c r="O30" s="685"/>
      <c r="P30" s="686"/>
      <c r="Q30" s="686"/>
      <c r="R30" s="686"/>
      <c r="S30" s="686"/>
      <c r="T30" s="687"/>
      <c r="U30" s="684"/>
      <c r="V30" s="685"/>
      <c r="W30" s="686"/>
      <c r="X30" s="686"/>
      <c r="Y30" s="686"/>
      <c r="Z30" s="686"/>
      <c r="AA30" s="687"/>
      <c r="AB30" s="684"/>
      <c r="AC30" s="685"/>
      <c r="AD30" s="686"/>
      <c r="AE30" s="686"/>
      <c r="AF30" s="686"/>
      <c r="AG30" s="686"/>
      <c r="AH30" s="687"/>
      <c r="AI30" s="704"/>
      <c r="AJ30" s="685"/>
      <c r="AK30" s="685"/>
      <c r="AL30" s="689">
        <f>SUM(G31:AK31)</f>
        <v>0</v>
      </c>
      <c r="AM30" s="690"/>
      <c r="AN30" s="691"/>
      <c r="AO30" s="692"/>
      <c r="AP30" s="690"/>
      <c r="AQ30" s="693"/>
      <c r="AR30" s="693"/>
    </row>
    <row r="31" spans="1:44" ht="15.9" customHeight="1">
      <c r="A31" s="638"/>
      <c r="B31" s="1575"/>
      <c r="C31" s="1577"/>
      <c r="D31" s="1579"/>
      <c r="E31" s="1581"/>
      <c r="F31" s="694" t="s">
        <v>1234</v>
      </c>
      <c r="G31" s="695" t="str">
        <f t="shared" ref="G31:AK31" si="11">IF(G30&lt;&gt;"",VLOOKUP(G30,$AC$197:$AL$221,9,FALSE),"")</f>
        <v/>
      </c>
      <c r="H31" s="696" t="str">
        <f t="shared" si="11"/>
        <v/>
      </c>
      <c r="I31" s="696" t="str">
        <f t="shared" si="11"/>
        <v/>
      </c>
      <c r="J31" s="696" t="str">
        <f t="shared" si="11"/>
        <v/>
      </c>
      <c r="K31" s="696" t="str">
        <f t="shared" si="11"/>
        <v/>
      </c>
      <c r="L31" s="696" t="str">
        <f t="shared" si="11"/>
        <v/>
      </c>
      <c r="M31" s="697" t="str">
        <f t="shared" si="11"/>
        <v/>
      </c>
      <c r="N31" s="695" t="str">
        <f t="shared" si="11"/>
        <v/>
      </c>
      <c r="O31" s="696" t="str">
        <f t="shared" si="11"/>
        <v/>
      </c>
      <c r="P31" s="696" t="str">
        <f t="shared" si="11"/>
        <v/>
      </c>
      <c r="Q31" s="696" t="str">
        <f t="shared" si="11"/>
        <v/>
      </c>
      <c r="R31" s="696" t="str">
        <f t="shared" si="11"/>
        <v/>
      </c>
      <c r="S31" s="696" t="str">
        <f t="shared" si="11"/>
        <v/>
      </c>
      <c r="T31" s="697" t="str">
        <f t="shared" si="11"/>
        <v/>
      </c>
      <c r="U31" s="695" t="str">
        <f t="shared" si="11"/>
        <v/>
      </c>
      <c r="V31" s="696" t="str">
        <f t="shared" si="11"/>
        <v/>
      </c>
      <c r="W31" s="696" t="str">
        <f t="shared" si="11"/>
        <v/>
      </c>
      <c r="X31" s="696" t="str">
        <f t="shared" si="11"/>
        <v/>
      </c>
      <c r="Y31" s="696" t="str">
        <f t="shared" si="11"/>
        <v/>
      </c>
      <c r="Z31" s="696" t="str">
        <f t="shared" si="11"/>
        <v/>
      </c>
      <c r="AA31" s="697" t="str">
        <f t="shared" si="11"/>
        <v/>
      </c>
      <c r="AB31" s="695" t="str">
        <f t="shared" si="11"/>
        <v/>
      </c>
      <c r="AC31" s="696" t="str">
        <f t="shared" si="11"/>
        <v/>
      </c>
      <c r="AD31" s="696" t="str">
        <f t="shared" si="11"/>
        <v/>
      </c>
      <c r="AE31" s="696" t="str">
        <f t="shared" si="11"/>
        <v/>
      </c>
      <c r="AF31" s="696" t="str">
        <f t="shared" si="11"/>
        <v/>
      </c>
      <c r="AG31" s="696" t="str">
        <f t="shared" si="11"/>
        <v/>
      </c>
      <c r="AH31" s="697" t="str">
        <f t="shared" si="11"/>
        <v/>
      </c>
      <c r="AI31" s="698" t="str">
        <f t="shared" si="11"/>
        <v/>
      </c>
      <c r="AJ31" s="696" t="str">
        <f t="shared" si="11"/>
        <v/>
      </c>
      <c r="AK31" s="696" t="str">
        <f t="shared" si="11"/>
        <v/>
      </c>
      <c r="AL31" s="699">
        <f>SUM(G31:AH31)</f>
        <v>0</v>
      </c>
      <c r="AM31" s="700">
        <f>AL31/4</f>
        <v>0</v>
      </c>
      <c r="AN31" s="701" t="str">
        <f>IF(C30="","",C30)</f>
        <v/>
      </c>
      <c r="AO31" s="702" t="str">
        <f>IF(D30="","",D30)</f>
        <v/>
      </c>
      <c r="AP31" s="703" t="str">
        <f>IF(D30&lt;&gt;"",VLOOKUP(D30,$AU$2:$AV$6,2,FALSE),"")</f>
        <v/>
      </c>
      <c r="AQ31" s="700" t="e">
        <f>ROUNDDOWN(AL31/$AL$6,2)</f>
        <v>#DIV/0!</v>
      </c>
      <c r="AR31" s="700" t="e">
        <f>IF(AP31=1,"",AQ31)</f>
        <v>#DIV/0!</v>
      </c>
    </row>
    <row r="32" spans="1:44" ht="15.9" customHeight="1">
      <c r="A32" s="638"/>
      <c r="B32" s="1575" t="s">
        <v>1245</v>
      </c>
      <c r="C32" s="1576"/>
      <c r="D32" s="1578"/>
      <c r="E32" s="1580"/>
      <c r="F32" s="683" t="s">
        <v>1233</v>
      </c>
      <c r="G32" s="684"/>
      <c r="H32" s="685"/>
      <c r="I32" s="686"/>
      <c r="J32" s="686"/>
      <c r="K32" s="686"/>
      <c r="L32" s="686"/>
      <c r="M32" s="687"/>
      <c r="N32" s="684"/>
      <c r="O32" s="685"/>
      <c r="P32" s="686"/>
      <c r="Q32" s="686"/>
      <c r="R32" s="686"/>
      <c r="S32" s="686"/>
      <c r="T32" s="687"/>
      <c r="U32" s="684"/>
      <c r="V32" s="685"/>
      <c r="W32" s="686"/>
      <c r="X32" s="686"/>
      <c r="Y32" s="686"/>
      <c r="Z32" s="686"/>
      <c r="AA32" s="687"/>
      <c r="AB32" s="684"/>
      <c r="AC32" s="685"/>
      <c r="AD32" s="686"/>
      <c r="AE32" s="686"/>
      <c r="AF32" s="686"/>
      <c r="AG32" s="686"/>
      <c r="AH32" s="687"/>
      <c r="AI32" s="704"/>
      <c r="AJ32" s="685"/>
      <c r="AK32" s="685"/>
      <c r="AL32" s="689">
        <f>SUM(G33:AK33)</f>
        <v>0</v>
      </c>
      <c r="AM32" s="690"/>
      <c r="AN32" s="691"/>
      <c r="AO32" s="692"/>
      <c r="AP32" s="690"/>
      <c r="AQ32" s="693"/>
      <c r="AR32" s="693"/>
    </row>
    <row r="33" spans="1:44" ht="15.9" customHeight="1">
      <c r="A33" s="638"/>
      <c r="B33" s="1575"/>
      <c r="C33" s="1577"/>
      <c r="D33" s="1579"/>
      <c r="E33" s="1581"/>
      <c r="F33" s="694" t="s">
        <v>1234</v>
      </c>
      <c r="G33" s="695" t="str">
        <f t="shared" ref="G33:AK33" si="12">IF(G32&lt;&gt;"",VLOOKUP(G32,$AC$197:$AL$221,9,FALSE),"")</f>
        <v/>
      </c>
      <c r="H33" s="696" t="str">
        <f t="shared" si="12"/>
        <v/>
      </c>
      <c r="I33" s="696" t="str">
        <f t="shared" si="12"/>
        <v/>
      </c>
      <c r="J33" s="696" t="str">
        <f t="shared" si="12"/>
        <v/>
      </c>
      <c r="K33" s="696" t="str">
        <f t="shared" si="12"/>
        <v/>
      </c>
      <c r="L33" s="696" t="str">
        <f t="shared" si="12"/>
        <v/>
      </c>
      <c r="M33" s="697" t="str">
        <f t="shared" si="12"/>
        <v/>
      </c>
      <c r="N33" s="695" t="str">
        <f t="shared" si="12"/>
        <v/>
      </c>
      <c r="O33" s="696" t="str">
        <f t="shared" si="12"/>
        <v/>
      </c>
      <c r="P33" s="696" t="str">
        <f t="shared" si="12"/>
        <v/>
      </c>
      <c r="Q33" s="696" t="str">
        <f t="shared" si="12"/>
        <v/>
      </c>
      <c r="R33" s="696" t="str">
        <f t="shared" si="12"/>
        <v/>
      </c>
      <c r="S33" s="696" t="str">
        <f t="shared" si="12"/>
        <v/>
      </c>
      <c r="T33" s="697" t="str">
        <f t="shared" si="12"/>
        <v/>
      </c>
      <c r="U33" s="695" t="str">
        <f t="shared" si="12"/>
        <v/>
      </c>
      <c r="V33" s="696" t="str">
        <f t="shared" si="12"/>
        <v/>
      </c>
      <c r="W33" s="696" t="str">
        <f t="shared" si="12"/>
        <v/>
      </c>
      <c r="X33" s="696" t="str">
        <f t="shared" si="12"/>
        <v/>
      </c>
      <c r="Y33" s="696" t="str">
        <f t="shared" si="12"/>
        <v/>
      </c>
      <c r="Z33" s="696" t="str">
        <f t="shared" si="12"/>
        <v/>
      </c>
      <c r="AA33" s="697" t="str">
        <f t="shared" si="12"/>
        <v/>
      </c>
      <c r="AB33" s="695" t="str">
        <f t="shared" si="12"/>
        <v/>
      </c>
      <c r="AC33" s="696" t="str">
        <f t="shared" si="12"/>
        <v/>
      </c>
      <c r="AD33" s="696" t="str">
        <f t="shared" si="12"/>
        <v/>
      </c>
      <c r="AE33" s="696" t="str">
        <f t="shared" si="12"/>
        <v/>
      </c>
      <c r="AF33" s="696" t="str">
        <f t="shared" si="12"/>
        <v/>
      </c>
      <c r="AG33" s="696" t="str">
        <f t="shared" si="12"/>
        <v/>
      </c>
      <c r="AH33" s="697" t="str">
        <f t="shared" si="12"/>
        <v/>
      </c>
      <c r="AI33" s="698" t="str">
        <f t="shared" si="12"/>
        <v/>
      </c>
      <c r="AJ33" s="696" t="str">
        <f t="shared" si="12"/>
        <v/>
      </c>
      <c r="AK33" s="696" t="str">
        <f t="shared" si="12"/>
        <v/>
      </c>
      <c r="AL33" s="699">
        <f>SUM(G33:AH33)</f>
        <v>0</v>
      </c>
      <c r="AM33" s="700">
        <f>AL33/4</f>
        <v>0</v>
      </c>
      <c r="AN33" s="701" t="str">
        <f>IF(C32="","",C32)</f>
        <v/>
      </c>
      <c r="AO33" s="702" t="str">
        <f>IF(D32="","",D32)</f>
        <v/>
      </c>
      <c r="AP33" s="703" t="str">
        <f>IF(D32&lt;&gt;"",VLOOKUP(D32,$AU$2:$AV$6,2,FALSE),"")</f>
        <v/>
      </c>
      <c r="AQ33" s="700" t="e">
        <f>ROUNDDOWN(AL33/$AL$6,2)</f>
        <v>#DIV/0!</v>
      </c>
      <c r="AR33" s="700" t="e">
        <f>IF(AP33=1,"",AQ33)</f>
        <v>#DIV/0!</v>
      </c>
    </row>
    <row r="34" spans="1:44" ht="15.9" customHeight="1">
      <c r="A34" s="638"/>
      <c r="B34" s="1575" t="s">
        <v>1246</v>
      </c>
      <c r="C34" s="1576"/>
      <c r="D34" s="1578"/>
      <c r="E34" s="1580"/>
      <c r="F34" s="683" t="s">
        <v>1233</v>
      </c>
      <c r="G34" s="684"/>
      <c r="H34" s="685"/>
      <c r="I34" s="686"/>
      <c r="J34" s="686"/>
      <c r="K34" s="686"/>
      <c r="L34" s="686"/>
      <c r="M34" s="687"/>
      <c r="N34" s="684"/>
      <c r="O34" s="685"/>
      <c r="P34" s="686"/>
      <c r="Q34" s="686"/>
      <c r="R34" s="686"/>
      <c r="S34" s="686"/>
      <c r="T34" s="687"/>
      <c r="U34" s="684"/>
      <c r="V34" s="685"/>
      <c r="W34" s="686"/>
      <c r="X34" s="686"/>
      <c r="Y34" s="686"/>
      <c r="Z34" s="686"/>
      <c r="AA34" s="687"/>
      <c r="AB34" s="684"/>
      <c r="AC34" s="685"/>
      <c r="AD34" s="686"/>
      <c r="AE34" s="686"/>
      <c r="AF34" s="686"/>
      <c r="AG34" s="686"/>
      <c r="AH34" s="687"/>
      <c r="AI34" s="688"/>
      <c r="AJ34" s="686"/>
      <c r="AK34" s="686"/>
      <c r="AL34" s="689">
        <f>SUM(G35:AK35)</f>
        <v>0</v>
      </c>
      <c r="AM34" s="690"/>
      <c r="AN34" s="691"/>
      <c r="AO34" s="692"/>
      <c r="AP34" s="690"/>
      <c r="AQ34" s="693"/>
      <c r="AR34" s="693"/>
    </row>
    <row r="35" spans="1:44" ht="15.9" customHeight="1">
      <c r="A35" s="638"/>
      <c r="B35" s="1575"/>
      <c r="C35" s="1577"/>
      <c r="D35" s="1579"/>
      <c r="E35" s="1581"/>
      <c r="F35" s="694" t="s">
        <v>1234</v>
      </c>
      <c r="G35" s="695" t="str">
        <f t="shared" ref="G35:AK35" si="13">IF(G34&lt;&gt;"",VLOOKUP(G34,$AC$197:$AL$221,9,FALSE),"")</f>
        <v/>
      </c>
      <c r="H35" s="696" t="str">
        <f t="shared" si="13"/>
        <v/>
      </c>
      <c r="I35" s="696" t="str">
        <f t="shared" si="13"/>
        <v/>
      </c>
      <c r="J35" s="696" t="str">
        <f t="shared" si="13"/>
        <v/>
      </c>
      <c r="K35" s="696" t="str">
        <f t="shared" si="13"/>
        <v/>
      </c>
      <c r="L35" s="696" t="str">
        <f t="shared" si="13"/>
        <v/>
      </c>
      <c r="M35" s="697" t="str">
        <f t="shared" si="13"/>
        <v/>
      </c>
      <c r="N35" s="695" t="str">
        <f t="shared" si="13"/>
        <v/>
      </c>
      <c r="O35" s="696" t="str">
        <f t="shared" si="13"/>
        <v/>
      </c>
      <c r="P35" s="696" t="str">
        <f t="shared" si="13"/>
        <v/>
      </c>
      <c r="Q35" s="696" t="str">
        <f t="shared" si="13"/>
        <v/>
      </c>
      <c r="R35" s="696" t="str">
        <f t="shared" si="13"/>
        <v/>
      </c>
      <c r="S35" s="696" t="str">
        <f t="shared" si="13"/>
        <v/>
      </c>
      <c r="T35" s="697" t="str">
        <f t="shared" si="13"/>
        <v/>
      </c>
      <c r="U35" s="695" t="str">
        <f t="shared" si="13"/>
        <v/>
      </c>
      <c r="V35" s="696" t="str">
        <f t="shared" si="13"/>
        <v/>
      </c>
      <c r="W35" s="696" t="str">
        <f t="shared" si="13"/>
        <v/>
      </c>
      <c r="X35" s="696" t="str">
        <f t="shared" si="13"/>
        <v/>
      </c>
      <c r="Y35" s="696" t="str">
        <f t="shared" si="13"/>
        <v/>
      </c>
      <c r="Z35" s="696" t="str">
        <f t="shared" si="13"/>
        <v/>
      </c>
      <c r="AA35" s="697" t="str">
        <f t="shared" si="13"/>
        <v/>
      </c>
      <c r="AB35" s="695" t="str">
        <f t="shared" si="13"/>
        <v/>
      </c>
      <c r="AC35" s="696" t="str">
        <f t="shared" si="13"/>
        <v/>
      </c>
      <c r="AD35" s="696" t="str">
        <f t="shared" si="13"/>
        <v/>
      </c>
      <c r="AE35" s="696" t="str">
        <f t="shared" si="13"/>
        <v/>
      </c>
      <c r="AF35" s="696" t="str">
        <f t="shared" si="13"/>
        <v/>
      </c>
      <c r="AG35" s="696" t="str">
        <f t="shared" si="13"/>
        <v/>
      </c>
      <c r="AH35" s="697" t="str">
        <f t="shared" si="13"/>
        <v/>
      </c>
      <c r="AI35" s="698" t="str">
        <f t="shared" si="13"/>
        <v/>
      </c>
      <c r="AJ35" s="696" t="str">
        <f t="shared" si="13"/>
        <v/>
      </c>
      <c r="AK35" s="696" t="str">
        <f t="shared" si="13"/>
        <v/>
      </c>
      <c r="AL35" s="699">
        <f>SUM(G35:AH35)</f>
        <v>0</v>
      </c>
      <c r="AM35" s="700">
        <f>AL35/4</f>
        <v>0</v>
      </c>
      <c r="AN35" s="701" t="str">
        <f>IF(C34="","",C34)</f>
        <v/>
      </c>
      <c r="AO35" s="702" t="str">
        <f>IF(D34="","",D34)</f>
        <v/>
      </c>
      <c r="AP35" s="703" t="str">
        <f>IF(D34&lt;&gt;"",VLOOKUP(D34,$AU$2:$AV$6,2,FALSE),"")</f>
        <v/>
      </c>
      <c r="AQ35" s="700" t="e">
        <f>ROUNDDOWN(AL35/$AL$6,2)</f>
        <v>#DIV/0!</v>
      </c>
      <c r="AR35" s="700" t="e">
        <f>IF(AP35=1,"",AQ35)</f>
        <v>#DIV/0!</v>
      </c>
    </row>
    <row r="36" spans="1:44" ht="15.9" customHeight="1">
      <c r="A36" s="638"/>
      <c r="B36" s="1575" t="s">
        <v>1247</v>
      </c>
      <c r="C36" s="1576"/>
      <c r="D36" s="1578"/>
      <c r="E36" s="1580"/>
      <c r="F36" s="683" t="s">
        <v>1233</v>
      </c>
      <c r="G36" s="684"/>
      <c r="H36" s="685"/>
      <c r="I36" s="686"/>
      <c r="J36" s="686"/>
      <c r="K36" s="686"/>
      <c r="L36" s="686"/>
      <c r="M36" s="687"/>
      <c r="N36" s="684"/>
      <c r="O36" s="685"/>
      <c r="P36" s="686"/>
      <c r="Q36" s="686"/>
      <c r="R36" s="686"/>
      <c r="S36" s="686"/>
      <c r="T36" s="687"/>
      <c r="U36" s="684"/>
      <c r="V36" s="685"/>
      <c r="W36" s="686"/>
      <c r="X36" s="686"/>
      <c r="Y36" s="686"/>
      <c r="Z36" s="686"/>
      <c r="AA36" s="687"/>
      <c r="AB36" s="684"/>
      <c r="AC36" s="685"/>
      <c r="AD36" s="686"/>
      <c r="AE36" s="686"/>
      <c r="AF36" s="686"/>
      <c r="AG36" s="686"/>
      <c r="AH36" s="687"/>
      <c r="AI36" s="688"/>
      <c r="AJ36" s="686"/>
      <c r="AK36" s="686"/>
      <c r="AL36" s="689">
        <f>SUM(G37:AK37)</f>
        <v>0</v>
      </c>
      <c r="AM36" s="690"/>
      <c r="AN36" s="691"/>
      <c r="AO36" s="692"/>
      <c r="AP36" s="690"/>
      <c r="AQ36" s="693"/>
      <c r="AR36" s="693"/>
    </row>
    <row r="37" spans="1:44" ht="15.9" customHeight="1">
      <c r="A37" s="638"/>
      <c r="B37" s="1575"/>
      <c r="C37" s="1577"/>
      <c r="D37" s="1579"/>
      <c r="E37" s="1581"/>
      <c r="F37" s="694" t="s">
        <v>1234</v>
      </c>
      <c r="G37" s="695" t="str">
        <f t="shared" ref="G37:AK37" si="14">IF(G36&lt;&gt;"",VLOOKUP(G36,$AC$197:$AL$221,9,FALSE),"")</f>
        <v/>
      </c>
      <c r="H37" s="696" t="str">
        <f t="shared" si="14"/>
        <v/>
      </c>
      <c r="I37" s="696" t="str">
        <f t="shared" si="14"/>
        <v/>
      </c>
      <c r="J37" s="696" t="str">
        <f t="shared" si="14"/>
        <v/>
      </c>
      <c r="K37" s="696" t="str">
        <f t="shared" si="14"/>
        <v/>
      </c>
      <c r="L37" s="696" t="str">
        <f t="shared" si="14"/>
        <v/>
      </c>
      <c r="M37" s="697" t="str">
        <f t="shared" si="14"/>
        <v/>
      </c>
      <c r="N37" s="695" t="str">
        <f t="shared" si="14"/>
        <v/>
      </c>
      <c r="O37" s="696" t="str">
        <f t="shared" si="14"/>
        <v/>
      </c>
      <c r="P37" s="696" t="str">
        <f t="shared" si="14"/>
        <v/>
      </c>
      <c r="Q37" s="696" t="str">
        <f t="shared" si="14"/>
        <v/>
      </c>
      <c r="R37" s="696" t="str">
        <f t="shared" si="14"/>
        <v/>
      </c>
      <c r="S37" s="696" t="str">
        <f t="shared" si="14"/>
        <v/>
      </c>
      <c r="T37" s="697" t="str">
        <f t="shared" si="14"/>
        <v/>
      </c>
      <c r="U37" s="695" t="str">
        <f t="shared" si="14"/>
        <v/>
      </c>
      <c r="V37" s="696" t="str">
        <f t="shared" si="14"/>
        <v/>
      </c>
      <c r="W37" s="696" t="str">
        <f t="shared" si="14"/>
        <v/>
      </c>
      <c r="X37" s="696" t="str">
        <f t="shared" si="14"/>
        <v/>
      </c>
      <c r="Y37" s="696" t="str">
        <f t="shared" si="14"/>
        <v/>
      </c>
      <c r="Z37" s="696" t="str">
        <f t="shared" si="14"/>
        <v/>
      </c>
      <c r="AA37" s="697" t="str">
        <f t="shared" si="14"/>
        <v/>
      </c>
      <c r="AB37" s="695" t="str">
        <f t="shared" si="14"/>
        <v/>
      </c>
      <c r="AC37" s="696" t="str">
        <f t="shared" si="14"/>
        <v/>
      </c>
      <c r="AD37" s="696" t="str">
        <f t="shared" si="14"/>
        <v/>
      </c>
      <c r="AE37" s="696" t="str">
        <f t="shared" si="14"/>
        <v/>
      </c>
      <c r="AF37" s="696" t="str">
        <f t="shared" si="14"/>
        <v/>
      </c>
      <c r="AG37" s="696" t="str">
        <f t="shared" si="14"/>
        <v/>
      </c>
      <c r="AH37" s="697" t="str">
        <f t="shared" si="14"/>
        <v/>
      </c>
      <c r="AI37" s="698" t="str">
        <f t="shared" si="14"/>
        <v/>
      </c>
      <c r="AJ37" s="696" t="str">
        <f t="shared" si="14"/>
        <v/>
      </c>
      <c r="AK37" s="696" t="str">
        <f t="shared" si="14"/>
        <v/>
      </c>
      <c r="AL37" s="699">
        <f>SUM(G37:AH37)</f>
        <v>0</v>
      </c>
      <c r="AM37" s="700">
        <f>AL37/4</f>
        <v>0</v>
      </c>
      <c r="AN37" s="701" t="str">
        <f>IF(C36="","",C36)</f>
        <v/>
      </c>
      <c r="AO37" s="702" t="str">
        <f>IF(D36="","",D36)</f>
        <v/>
      </c>
      <c r="AP37" s="703" t="str">
        <f>IF(D36&lt;&gt;"",VLOOKUP(D36,$AU$2:$AV$6,2,FALSE),"")</f>
        <v/>
      </c>
      <c r="AQ37" s="700" t="e">
        <f>ROUNDDOWN(AL37/$AL$6,2)</f>
        <v>#DIV/0!</v>
      </c>
      <c r="AR37" s="700" t="e">
        <f>IF(AP37=1,"",AQ37)</f>
        <v>#DIV/0!</v>
      </c>
    </row>
    <row r="38" spans="1:44" ht="15.9" customHeight="1">
      <c r="A38" s="638"/>
      <c r="B38" s="1575" t="s">
        <v>1248</v>
      </c>
      <c r="C38" s="1576"/>
      <c r="D38" s="1578"/>
      <c r="E38" s="1580"/>
      <c r="F38" s="683" t="s">
        <v>1233</v>
      </c>
      <c r="G38" s="684"/>
      <c r="H38" s="685"/>
      <c r="I38" s="686"/>
      <c r="J38" s="686"/>
      <c r="K38" s="686"/>
      <c r="L38" s="686"/>
      <c r="M38" s="687"/>
      <c r="N38" s="684"/>
      <c r="O38" s="685"/>
      <c r="P38" s="686"/>
      <c r="Q38" s="686"/>
      <c r="R38" s="686"/>
      <c r="S38" s="686"/>
      <c r="T38" s="687"/>
      <c r="U38" s="684"/>
      <c r="V38" s="685"/>
      <c r="W38" s="686"/>
      <c r="X38" s="686"/>
      <c r="Y38" s="686"/>
      <c r="Z38" s="686"/>
      <c r="AA38" s="687"/>
      <c r="AB38" s="684"/>
      <c r="AC38" s="685"/>
      <c r="AD38" s="686"/>
      <c r="AE38" s="686"/>
      <c r="AF38" s="686"/>
      <c r="AG38" s="686"/>
      <c r="AH38" s="687"/>
      <c r="AI38" s="704"/>
      <c r="AJ38" s="685"/>
      <c r="AK38" s="685"/>
      <c r="AL38" s="689">
        <f>SUM(G39:AK39)</f>
        <v>0</v>
      </c>
      <c r="AM38" s="690"/>
      <c r="AN38" s="691"/>
      <c r="AO38" s="692"/>
      <c r="AP38" s="690"/>
      <c r="AQ38" s="693"/>
      <c r="AR38" s="693"/>
    </row>
    <row r="39" spans="1:44" ht="15.9" customHeight="1">
      <c r="A39" s="638"/>
      <c r="B39" s="1575"/>
      <c r="C39" s="1577"/>
      <c r="D39" s="1579"/>
      <c r="E39" s="1581"/>
      <c r="F39" s="694" t="s">
        <v>1234</v>
      </c>
      <c r="G39" s="695" t="str">
        <f t="shared" ref="G39:AK39" si="15">IF(G38&lt;&gt;"",VLOOKUP(G38,$AC$197:$AL$221,9,FALSE),"")</f>
        <v/>
      </c>
      <c r="H39" s="696" t="str">
        <f t="shared" si="15"/>
        <v/>
      </c>
      <c r="I39" s="696" t="str">
        <f t="shared" si="15"/>
        <v/>
      </c>
      <c r="J39" s="696" t="str">
        <f t="shared" si="15"/>
        <v/>
      </c>
      <c r="K39" s="696" t="str">
        <f t="shared" si="15"/>
        <v/>
      </c>
      <c r="L39" s="696" t="str">
        <f t="shared" si="15"/>
        <v/>
      </c>
      <c r="M39" s="697" t="str">
        <f t="shared" si="15"/>
        <v/>
      </c>
      <c r="N39" s="695" t="str">
        <f t="shared" si="15"/>
        <v/>
      </c>
      <c r="O39" s="696" t="str">
        <f t="shared" si="15"/>
        <v/>
      </c>
      <c r="P39" s="696" t="str">
        <f t="shared" si="15"/>
        <v/>
      </c>
      <c r="Q39" s="696" t="str">
        <f t="shared" si="15"/>
        <v/>
      </c>
      <c r="R39" s="696" t="str">
        <f t="shared" si="15"/>
        <v/>
      </c>
      <c r="S39" s="696" t="str">
        <f t="shared" si="15"/>
        <v/>
      </c>
      <c r="T39" s="697" t="str">
        <f t="shared" si="15"/>
        <v/>
      </c>
      <c r="U39" s="695" t="str">
        <f t="shared" si="15"/>
        <v/>
      </c>
      <c r="V39" s="696" t="str">
        <f t="shared" si="15"/>
        <v/>
      </c>
      <c r="W39" s="696" t="str">
        <f t="shared" si="15"/>
        <v/>
      </c>
      <c r="X39" s="696" t="str">
        <f t="shared" si="15"/>
        <v/>
      </c>
      <c r="Y39" s="696" t="str">
        <f t="shared" si="15"/>
        <v/>
      </c>
      <c r="Z39" s="696" t="str">
        <f t="shared" si="15"/>
        <v/>
      </c>
      <c r="AA39" s="697" t="str">
        <f t="shared" si="15"/>
        <v/>
      </c>
      <c r="AB39" s="695" t="str">
        <f t="shared" si="15"/>
        <v/>
      </c>
      <c r="AC39" s="696" t="str">
        <f t="shared" si="15"/>
        <v/>
      </c>
      <c r="AD39" s="696" t="str">
        <f t="shared" si="15"/>
        <v/>
      </c>
      <c r="AE39" s="696" t="str">
        <f t="shared" si="15"/>
        <v/>
      </c>
      <c r="AF39" s="696" t="str">
        <f t="shared" si="15"/>
        <v/>
      </c>
      <c r="AG39" s="696" t="str">
        <f t="shared" si="15"/>
        <v/>
      </c>
      <c r="AH39" s="697" t="str">
        <f t="shared" si="15"/>
        <v/>
      </c>
      <c r="AI39" s="698" t="str">
        <f t="shared" si="15"/>
        <v/>
      </c>
      <c r="AJ39" s="696" t="str">
        <f t="shared" si="15"/>
        <v/>
      </c>
      <c r="AK39" s="696" t="str">
        <f t="shared" si="15"/>
        <v/>
      </c>
      <c r="AL39" s="699">
        <f>SUM(G39:AH39)</f>
        <v>0</v>
      </c>
      <c r="AM39" s="700">
        <f>AL39/4</f>
        <v>0</v>
      </c>
      <c r="AN39" s="701" t="str">
        <f>IF(C38="","",C38)</f>
        <v/>
      </c>
      <c r="AO39" s="702" t="str">
        <f>IF(D38="","",D38)</f>
        <v/>
      </c>
      <c r="AP39" s="703" t="str">
        <f>IF(D38&lt;&gt;"",VLOOKUP(D38,$AU$2:$AV$6,2,FALSE),"")</f>
        <v/>
      </c>
      <c r="AQ39" s="700" t="e">
        <f>ROUNDDOWN(AL39/$AL$6,2)</f>
        <v>#DIV/0!</v>
      </c>
      <c r="AR39" s="700" t="e">
        <f>IF(AP39=1,"",AQ39)</f>
        <v>#DIV/0!</v>
      </c>
    </row>
    <row r="40" spans="1:44" ht="15.9" customHeight="1">
      <c r="A40" s="638"/>
      <c r="B40" s="1575" t="s">
        <v>1249</v>
      </c>
      <c r="C40" s="1576"/>
      <c r="D40" s="1578"/>
      <c r="E40" s="1580"/>
      <c r="F40" s="683" t="s">
        <v>1233</v>
      </c>
      <c r="G40" s="684"/>
      <c r="H40" s="685"/>
      <c r="I40" s="686"/>
      <c r="J40" s="686"/>
      <c r="K40" s="686"/>
      <c r="L40" s="686"/>
      <c r="M40" s="687"/>
      <c r="N40" s="684"/>
      <c r="O40" s="685"/>
      <c r="P40" s="686"/>
      <c r="Q40" s="686"/>
      <c r="R40" s="686"/>
      <c r="S40" s="686"/>
      <c r="T40" s="687"/>
      <c r="U40" s="684"/>
      <c r="V40" s="685"/>
      <c r="W40" s="686"/>
      <c r="X40" s="686"/>
      <c r="Y40" s="686"/>
      <c r="Z40" s="686"/>
      <c r="AA40" s="687"/>
      <c r="AB40" s="684"/>
      <c r="AC40" s="685"/>
      <c r="AD40" s="686"/>
      <c r="AE40" s="686"/>
      <c r="AF40" s="686"/>
      <c r="AG40" s="686"/>
      <c r="AH40" s="687"/>
      <c r="AI40" s="704"/>
      <c r="AJ40" s="685"/>
      <c r="AK40" s="685"/>
      <c r="AL40" s="689">
        <f>SUM(G41:AK41)</f>
        <v>0</v>
      </c>
      <c r="AM40" s="690"/>
      <c r="AN40" s="691"/>
      <c r="AO40" s="692"/>
      <c r="AP40" s="690"/>
      <c r="AQ40" s="693"/>
      <c r="AR40" s="693"/>
    </row>
    <row r="41" spans="1:44" ht="15.9" customHeight="1">
      <c r="A41" s="638"/>
      <c r="B41" s="1575"/>
      <c r="C41" s="1577"/>
      <c r="D41" s="1579"/>
      <c r="E41" s="1581"/>
      <c r="F41" s="694" t="s">
        <v>1234</v>
      </c>
      <c r="G41" s="695" t="str">
        <f t="shared" ref="G41:AK41" si="16">IF(G40&lt;&gt;"",VLOOKUP(G40,$AC$197:$AL$221,9,FALSE),"")</f>
        <v/>
      </c>
      <c r="H41" s="696" t="str">
        <f t="shared" si="16"/>
        <v/>
      </c>
      <c r="I41" s="696" t="str">
        <f t="shared" si="16"/>
        <v/>
      </c>
      <c r="J41" s="696" t="str">
        <f t="shared" si="16"/>
        <v/>
      </c>
      <c r="K41" s="696" t="str">
        <f t="shared" si="16"/>
        <v/>
      </c>
      <c r="L41" s="696" t="str">
        <f t="shared" si="16"/>
        <v/>
      </c>
      <c r="M41" s="697" t="str">
        <f t="shared" si="16"/>
        <v/>
      </c>
      <c r="N41" s="695" t="str">
        <f t="shared" si="16"/>
        <v/>
      </c>
      <c r="O41" s="696" t="str">
        <f t="shared" si="16"/>
        <v/>
      </c>
      <c r="P41" s="696" t="str">
        <f t="shared" si="16"/>
        <v/>
      </c>
      <c r="Q41" s="696" t="str">
        <f t="shared" si="16"/>
        <v/>
      </c>
      <c r="R41" s="696" t="str">
        <f t="shared" si="16"/>
        <v/>
      </c>
      <c r="S41" s="696" t="str">
        <f t="shared" si="16"/>
        <v/>
      </c>
      <c r="T41" s="697" t="str">
        <f t="shared" si="16"/>
        <v/>
      </c>
      <c r="U41" s="695" t="str">
        <f t="shared" si="16"/>
        <v/>
      </c>
      <c r="V41" s="696" t="str">
        <f t="shared" si="16"/>
        <v/>
      </c>
      <c r="W41" s="696" t="str">
        <f t="shared" si="16"/>
        <v/>
      </c>
      <c r="X41" s="696" t="str">
        <f t="shared" si="16"/>
        <v/>
      </c>
      <c r="Y41" s="696" t="str">
        <f t="shared" si="16"/>
        <v/>
      </c>
      <c r="Z41" s="696" t="str">
        <f t="shared" si="16"/>
        <v/>
      </c>
      <c r="AA41" s="697" t="str">
        <f t="shared" si="16"/>
        <v/>
      </c>
      <c r="AB41" s="695" t="str">
        <f t="shared" si="16"/>
        <v/>
      </c>
      <c r="AC41" s="696" t="str">
        <f t="shared" si="16"/>
        <v/>
      </c>
      <c r="AD41" s="696" t="str">
        <f t="shared" si="16"/>
        <v/>
      </c>
      <c r="AE41" s="696" t="str">
        <f t="shared" si="16"/>
        <v/>
      </c>
      <c r="AF41" s="696" t="str">
        <f t="shared" si="16"/>
        <v/>
      </c>
      <c r="AG41" s="696" t="str">
        <f t="shared" si="16"/>
        <v/>
      </c>
      <c r="AH41" s="697" t="str">
        <f t="shared" si="16"/>
        <v/>
      </c>
      <c r="AI41" s="698" t="str">
        <f t="shared" si="16"/>
        <v/>
      </c>
      <c r="AJ41" s="696" t="str">
        <f t="shared" si="16"/>
        <v/>
      </c>
      <c r="AK41" s="696" t="str">
        <f t="shared" si="16"/>
        <v/>
      </c>
      <c r="AL41" s="699">
        <f>SUM(G41:AH41)</f>
        <v>0</v>
      </c>
      <c r="AM41" s="700">
        <f>AL41/4</f>
        <v>0</v>
      </c>
      <c r="AN41" s="701" t="str">
        <f>IF(C40="","",C40)</f>
        <v/>
      </c>
      <c r="AO41" s="702" t="str">
        <f>IF(D40="","",D40)</f>
        <v/>
      </c>
      <c r="AP41" s="703" t="str">
        <f>IF(D40&lt;&gt;"",VLOOKUP(D40,$AU$2:$AV$6,2,FALSE),"")</f>
        <v/>
      </c>
      <c r="AQ41" s="700" t="e">
        <f>ROUNDDOWN(AL41/$AL$6,2)</f>
        <v>#DIV/0!</v>
      </c>
      <c r="AR41" s="700" t="e">
        <f>IF(AP41=1,"",AQ41)</f>
        <v>#DIV/0!</v>
      </c>
    </row>
    <row r="42" spans="1:44" ht="15.9" customHeight="1">
      <c r="A42" s="638"/>
      <c r="B42" s="1575" t="s">
        <v>1250</v>
      </c>
      <c r="C42" s="1576"/>
      <c r="D42" s="1578"/>
      <c r="E42" s="1580"/>
      <c r="F42" s="683" t="s">
        <v>1233</v>
      </c>
      <c r="G42" s="684"/>
      <c r="H42" s="685"/>
      <c r="I42" s="686"/>
      <c r="J42" s="686"/>
      <c r="K42" s="686"/>
      <c r="L42" s="686"/>
      <c r="M42" s="687"/>
      <c r="N42" s="684"/>
      <c r="O42" s="685"/>
      <c r="P42" s="686"/>
      <c r="Q42" s="686"/>
      <c r="R42" s="686"/>
      <c r="S42" s="686"/>
      <c r="T42" s="687"/>
      <c r="U42" s="684"/>
      <c r="V42" s="685"/>
      <c r="W42" s="686"/>
      <c r="X42" s="686"/>
      <c r="Y42" s="686"/>
      <c r="Z42" s="686"/>
      <c r="AA42" s="687"/>
      <c r="AB42" s="684"/>
      <c r="AC42" s="685"/>
      <c r="AD42" s="686"/>
      <c r="AE42" s="686"/>
      <c r="AF42" s="686"/>
      <c r="AG42" s="686"/>
      <c r="AH42" s="687"/>
      <c r="AI42" s="688"/>
      <c r="AJ42" s="686"/>
      <c r="AK42" s="686"/>
      <c r="AL42" s="689">
        <f>SUM(G43:AK43)</f>
        <v>0</v>
      </c>
      <c r="AM42" s="690"/>
      <c r="AN42" s="691"/>
      <c r="AO42" s="692"/>
      <c r="AP42" s="690"/>
      <c r="AQ42" s="693"/>
      <c r="AR42" s="693"/>
    </row>
    <row r="43" spans="1:44" ht="15.9" customHeight="1">
      <c r="A43" s="638"/>
      <c r="B43" s="1575"/>
      <c r="C43" s="1577"/>
      <c r="D43" s="1579"/>
      <c r="E43" s="1581"/>
      <c r="F43" s="694" t="s">
        <v>1234</v>
      </c>
      <c r="G43" s="695" t="str">
        <f t="shared" ref="G43:AK43" si="17">IF(G42&lt;&gt;"",VLOOKUP(G42,$AC$197:$AL$221,9,FALSE),"")</f>
        <v/>
      </c>
      <c r="H43" s="696" t="str">
        <f t="shared" si="17"/>
        <v/>
      </c>
      <c r="I43" s="696" t="str">
        <f t="shared" si="17"/>
        <v/>
      </c>
      <c r="J43" s="696" t="str">
        <f t="shared" si="17"/>
        <v/>
      </c>
      <c r="K43" s="696" t="str">
        <f t="shared" si="17"/>
        <v/>
      </c>
      <c r="L43" s="696" t="str">
        <f t="shared" si="17"/>
        <v/>
      </c>
      <c r="M43" s="697" t="str">
        <f t="shared" si="17"/>
        <v/>
      </c>
      <c r="N43" s="695" t="str">
        <f t="shared" si="17"/>
        <v/>
      </c>
      <c r="O43" s="696" t="str">
        <f t="shared" si="17"/>
        <v/>
      </c>
      <c r="P43" s="696" t="str">
        <f t="shared" si="17"/>
        <v/>
      </c>
      <c r="Q43" s="696" t="str">
        <f t="shared" si="17"/>
        <v/>
      </c>
      <c r="R43" s="696" t="str">
        <f t="shared" si="17"/>
        <v/>
      </c>
      <c r="S43" s="696" t="str">
        <f t="shared" si="17"/>
        <v/>
      </c>
      <c r="T43" s="697" t="str">
        <f t="shared" si="17"/>
        <v/>
      </c>
      <c r="U43" s="695" t="str">
        <f t="shared" si="17"/>
        <v/>
      </c>
      <c r="V43" s="696" t="str">
        <f t="shared" si="17"/>
        <v/>
      </c>
      <c r="W43" s="696" t="str">
        <f t="shared" si="17"/>
        <v/>
      </c>
      <c r="X43" s="696" t="str">
        <f t="shared" si="17"/>
        <v/>
      </c>
      <c r="Y43" s="696" t="str">
        <f t="shared" si="17"/>
        <v/>
      </c>
      <c r="Z43" s="696" t="str">
        <f t="shared" si="17"/>
        <v/>
      </c>
      <c r="AA43" s="697" t="str">
        <f t="shared" si="17"/>
        <v/>
      </c>
      <c r="AB43" s="695" t="str">
        <f t="shared" si="17"/>
        <v/>
      </c>
      <c r="AC43" s="696" t="str">
        <f t="shared" si="17"/>
        <v/>
      </c>
      <c r="AD43" s="696" t="str">
        <f t="shared" si="17"/>
        <v/>
      </c>
      <c r="AE43" s="696" t="str">
        <f t="shared" si="17"/>
        <v/>
      </c>
      <c r="AF43" s="696" t="str">
        <f t="shared" si="17"/>
        <v/>
      </c>
      <c r="AG43" s="696" t="str">
        <f t="shared" si="17"/>
        <v/>
      </c>
      <c r="AH43" s="697" t="str">
        <f t="shared" si="17"/>
        <v/>
      </c>
      <c r="AI43" s="698" t="str">
        <f t="shared" si="17"/>
        <v/>
      </c>
      <c r="AJ43" s="696" t="str">
        <f t="shared" si="17"/>
        <v/>
      </c>
      <c r="AK43" s="696" t="str">
        <f t="shared" si="17"/>
        <v/>
      </c>
      <c r="AL43" s="699">
        <f>SUM(G43:AH43)</f>
        <v>0</v>
      </c>
      <c r="AM43" s="700">
        <f>AL43/4</f>
        <v>0</v>
      </c>
      <c r="AN43" s="701" t="str">
        <f>IF(C42="","",C42)</f>
        <v/>
      </c>
      <c r="AO43" s="702" t="str">
        <f>IF(D42="","",D42)</f>
        <v/>
      </c>
      <c r="AP43" s="703" t="str">
        <f>IF(D42&lt;&gt;"",VLOOKUP(D42,$AU$2:$AV$6,2,FALSE),"")</f>
        <v/>
      </c>
      <c r="AQ43" s="700" t="e">
        <f>ROUNDDOWN(AL43/$AL$6,2)</f>
        <v>#DIV/0!</v>
      </c>
      <c r="AR43" s="700" t="e">
        <f>IF(AP43=1,"",AQ43)</f>
        <v>#DIV/0!</v>
      </c>
    </row>
    <row r="44" spans="1:44" ht="15.9" customHeight="1">
      <c r="A44" s="638"/>
      <c r="B44" s="1575" t="s">
        <v>1251</v>
      </c>
      <c r="C44" s="1576"/>
      <c r="D44" s="1578"/>
      <c r="E44" s="1580"/>
      <c r="F44" s="683" t="s">
        <v>1233</v>
      </c>
      <c r="G44" s="684"/>
      <c r="H44" s="685"/>
      <c r="I44" s="686"/>
      <c r="J44" s="686"/>
      <c r="K44" s="686"/>
      <c r="L44" s="686"/>
      <c r="M44" s="687"/>
      <c r="N44" s="684"/>
      <c r="O44" s="685"/>
      <c r="P44" s="686"/>
      <c r="Q44" s="686"/>
      <c r="R44" s="686"/>
      <c r="S44" s="686"/>
      <c r="T44" s="687"/>
      <c r="U44" s="684"/>
      <c r="V44" s="685"/>
      <c r="W44" s="686"/>
      <c r="X44" s="686"/>
      <c r="Y44" s="686"/>
      <c r="Z44" s="686"/>
      <c r="AA44" s="687"/>
      <c r="AB44" s="684"/>
      <c r="AC44" s="685"/>
      <c r="AD44" s="686"/>
      <c r="AE44" s="686"/>
      <c r="AF44" s="686"/>
      <c r="AG44" s="686"/>
      <c r="AH44" s="687"/>
      <c r="AI44" s="688"/>
      <c r="AJ44" s="686"/>
      <c r="AK44" s="686"/>
      <c r="AL44" s="689">
        <f>SUM(G45:AK45)</f>
        <v>0</v>
      </c>
      <c r="AM44" s="690"/>
      <c r="AN44" s="691"/>
      <c r="AO44" s="692"/>
      <c r="AP44" s="690"/>
      <c r="AQ44" s="693"/>
      <c r="AR44" s="693"/>
    </row>
    <row r="45" spans="1:44" ht="15.9" customHeight="1">
      <c r="A45" s="638"/>
      <c r="B45" s="1575"/>
      <c r="C45" s="1577"/>
      <c r="D45" s="1579"/>
      <c r="E45" s="1581"/>
      <c r="F45" s="694" t="s">
        <v>1234</v>
      </c>
      <c r="G45" s="695" t="str">
        <f t="shared" ref="G45:AK45" si="18">IF(G44&lt;&gt;"",VLOOKUP(G44,$AC$197:$AL$221,9,FALSE),"")</f>
        <v/>
      </c>
      <c r="H45" s="696" t="str">
        <f t="shared" si="18"/>
        <v/>
      </c>
      <c r="I45" s="696" t="str">
        <f t="shared" si="18"/>
        <v/>
      </c>
      <c r="J45" s="696" t="str">
        <f t="shared" si="18"/>
        <v/>
      </c>
      <c r="K45" s="696" t="str">
        <f t="shared" si="18"/>
        <v/>
      </c>
      <c r="L45" s="696" t="str">
        <f t="shared" si="18"/>
        <v/>
      </c>
      <c r="M45" s="697" t="str">
        <f t="shared" si="18"/>
        <v/>
      </c>
      <c r="N45" s="695" t="str">
        <f t="shared" si="18"/>
        <v/>
      </c>
      <c r="O45" s="696" t="str">
        <f t="shared" si="18"/>
        <v/>
      </c>
      <c r="P45" s="696" t="str">
        <f t="shared" si="18"/>
        <v/>
      </c>
      <c r="Q45" s="696" t="str">
        <f t="shared" si="18"/>
        <v/>
      </c>
      <c r="R45" s="696" t="str">
        <f t="shared" si="18"/>
        <v/>
      </c>
      <c r="S45" s="696" t="str">
        <f t="shared" si="18"/>
        <v/>
      </c>
      <c r="T45" s="697" t="str">
        <f t="shared" si="18"/>
        <v/>
      </c>
      <c r="U45" s="695" t="str">
        <f t="shared" si="18"/>
        <v/>
      </c>
      <c r="V45" s="696" t="str">
        <f t="shared" si="18"/>
        <v/>
      </c>
      <c r="W45" s="696" t="str">
        <f t="shared" si="18"/>
        <v/>
      </c>
      <c r="X45" s="696" t="str">
        <f t="shared" si="18"/>
        <v/>
      </c>
      <c r="Y45" s="696" t="str">
        <f t="shared" si="18"/>
        <v/>
      </c>
      <c r="Z45" s="696" t="str">
        <f t="shared" si="18"/>
        <v/>
      </c>
      <c r="AA45" s="697" t="str">
        <f t="shared" si="18"/>
        <v/>
      </c>
      <c r="AB45" s="695" t="str">
        <f t="shared" si="18"/>
        <v/>
      </c>
      <c r="AC45" s="696" t="str">
        <f t="shared" si="18"/>
        <v/>
      </c>
      <c r="AD45" s="696" t="str">
        <f t="shared" si="18"/>
        <v/>
      </c>
      <c r="AE45" s="696" t="str">
        <f t="shared" si="18"/>
        <v/>
      </c>
      <c r="AF45" s="696" t="str">
        <f t="shared" si="18"/>
        <v/>
      </c>
      <c r="AG45" s="696" t="str">
        <f t="shared" si="18"/>
        <v/>
      </c>
      <c r="AH45" s="697" t="str">
        <f t="shared" si="18"/>
        <v/>
      </c>
      <c r="AI45" s="698" t="str">
        <f t="shared" si="18"/>
        <v/>
      </c>
      <c r="AJ45" s="696" t="str">
        <f t="shared" si="18"/>
        <v/>
      </c>
      <c r="AK45" s="696" t="str">
        <f t="shared" si="18"/>
        <v/>
      </c>
      <c r="AL45" s="699">
        <f>SUM(G45:AH45)</f>
        <v>0</v>
      </c>
      <c r="AM45" s="700">
        <f>AL45/4</f>
        <v>0</v>
      </c>
      <c r="AN45" s="701" t="str">
        <f>IF(C44="","",C44)</f>
        <v/>
      </c>
      <c r="AO45" s="702" t="str">
        <f>IF(D44="","",D44)</f>
        <v/>
      </c>
      <c r="AP45" s="703" t="str">
        <f>IF(D44&lt;&gt;"",VLOOKUP(D44,$AU$2:$AV$6,2,FALSE),"")</f>
        <v/>
      </c>
      <c r="AQ45" s="700" t="e">
        <f>ROUNDDOWN(AL45/$AL$6,2)</f>
        <v>#DIV/0!</v>
      </c>
      <c r="AR45" s="700" t="e">
        <f>IF(AP45=1,"",AQ45)</f>
        <v>#DIV/0!</v>
      </c>
    </row>
    <row r="46" spans="1:44" ht="15.9" customHeight="1">
      <c r="A46" s="638"/>
      <c r="B46" s="1575" t="s">
        <v>1252</v>
      </c>
      <c r="C46" s="1576"/>
      <c r="D46" s="1578"/>
      <c r="E46" s="1580"/>
      <c r="F46" s="683" t="s">
        <v>1233</v>
      </c>
      <c r="G46" s="684"/>
      <c r="H46" s="685"/>
      <c r="I46" s="686"/>
      <c r="J46" s="686"/>
      <c r="K46" s="686"/>
      <c r="L46" s="686"/>
      <c r="M46" s="687"/>
      <c r="N46" s="684"/>
      <c r="O46" s="685"/>
      <c r="P46" s="686"/>
      <c r="Q46" s="686"/>
      <c r="R46" s="686"/>
      <c r="S46" s="686"/>
      <c r="T46" s="687"/>
      <c r="U46" s="684"/>
      <c r="V46" s="685"/>
      <c r="W46" s="686"/>
      <c r="X46" s="686"/>
      <c r="Y46" s="686"/>
      <c r="Z46" s="686"/>
      <c r="AA46" s="687"/>
      <c r="AB46" s="684"/>
      <c r="AC46" s="685"/>
      <c r="AD46" s="686"/>
      <c r="AE46" s="686"/>
      <c r="AF46" s="686"/>
      <c r="AG46" s="686"/>
      <c r="AH46" s="687"/>
      <c r="AI46" s="704"/>
      <c r="AJ46" s="685"/>
      <c r="AK46" s="685"/>
      <c r="AL46" s="689">
        <f>SUM(G47:AK47)</f>
        <v>0</v>
      </c>
      <c r="AM46" s="690"/>
      <c r="AN46" s="691"/>
      <c r="AO46" s="692"/>
      <c r="AP46" s="690"/>
      <c r="AQ46" s="693"/>
      <c r="AR46" s="693"/>
    </row>
    <row r="47" spans="1:44" ht="15.9" customHeight="1">
      <c r="A47" s="638"/>
      <c r="B47" s="1575"/>
      <c r="C47" s="1577"/>
      <c r="D47" s="1579"/>
      <c r="E47" s="1581"/>
      <c r="F47" s="694" t="s">
        <v>1234</v>
      </c>
      <c r="G47" s="695" t="str">
        <f t="shared" ref="G47:AK47" si="19">IF(G46&lt;&gt;"",VLOOKUP(G46,$AC$197:$AL$221,9,FALSE),"")</f>
        <v/>
      </c>
      <c r="H47" s="696" t="str">
        <f t="shared" si="19"/>
        <v/>
      </c>
      <c r="I47" s="696" t="str">
        <f t="shared" si="19"/>
        <v/>
      </c>
      <c r="J47" s="696" t="str">
        <f t="shared" si="19"/>
        <v/>
      </c>
      <c r="K47" s="696" t="str">
        <f t="shared" si="19"/>
        <v/>
      </c>
      <c r="L47" s="696" t="str">
        <f t="shared" si="19"/>
        <v/>
      </c>
      <c r="M47" s="697" t="str">
        <f t="shared" si="19"/>
        <v/>
      </c>
      <c r="N47" s="695" t="str">
        <f t="shared" si="19"/>
        <v/>
      </c>
      <c r="O47" s="696" t="str">
        <f t="shared" si="19"/>
        <v/>
      </c>
      <c r="P47" s="696" t="str">
        <f t="shared" si="19"/>
        <v/>
      </c>
      <c r="Q47" s="696" t="str">
        <f t="shared" si="19"/>
        <v/>
      </c>
      <c r="R47" s="696" t="str">
        <f t="shared" si="19"/>
        <v/>
      </c>
      <c r="S47" s="696" t="str">
        <f t="shared" si="19"/>
        <v/>
      </c>
      <c r="T47" s="697" t="str">
        <f t="shared" si="19"/>
        <v/>
      </c>
      <c r="U47" s="695" t="str">
        <f t="shared" si="19"/>
        <v/>
      </c>
      <c r="V47" s="696" t="str">
        <f t="shared" si="19"/>
        <v/>
      </c>
      <c r="W47" s="696" t="str">
        <f t="shared" si="19"/>
        <v/>
      </c>
      <c r="X47" s="696" t="str">
        <f t="shared" si="19"/>
        <v/>
      </c>
      <c r="Y47" s="696" t="str">
        <f t="shared" si="19"/>
        <v/>
      </c>
      <c r="Z47" s="696" t="str">
        <f t="shared" si="19"/>
        <v/>
      </c>
      <c r="AA47" s="697" t="str">
        <f t="shared" si="19"/>
        <v/>
      </c>
      <c r="AB47" s="695" t="str">
        <f t="shared" si="19"/>
        <v/>
      </c>
      <c r="AC47" s="696" t="str">
        <f t="shared" si="19"/>
        <v/>
      </c>
      <c r="AD47" s="696" t="str">
        <f t="shared" si="19"/>
        <v/>
      </c>
      <c r="AE47" s="696" t="str">
        <f t="shared" si="19"/>
        <v/>
      </c>
      <c r="AF47" s="696" t="str">
        <f t="shared" si="19"/>
        <v/>
      </c>
      <c r="AG47" s="696" t="str">
        <f t="shared" si="19"/>
        <v/>
      </c>
      <c r="AH47" s="697" t="str">
        <f t="shared" si="19"/>
        <v/>
      </c>
      <c r="AI47" s="698" t="str">
        <f t="shared" si="19"/>
        <v/>
      </c>
      <c r="AJ47" s="696" t="str">
        <f t="shared" si="19"/>
        <v/>
      </c>
      <c r="AK47" s="696" t="str">
        <f t="shared" si="19"/>
        <v/>
      </c>
      <c r="AL47" s="699">
        <f>SUM(G47:AH47)</f>
        <v>0</v>
      </c>
      <c r="AM47" s="700">
        <f>AL47/4</f>
        <v>0</v>
      </c>
      <c r="AN47" s="701" t="str">
        <f>IF(C46="","",C46)</f>
        <v/>
      </c>
      <c r="AO47" s="702" t="str">
        <f>IF(D46="","",D46)</f>
        <v/>
      </c>
      <c r="AP47" s="703" t="str">
        <f>IF(D46&lt;&gt;"",VLOOKUP(D46,$AU$2:$AV$6,2,FALSE),"")</f>
        <v/>
      </c>
      <c r="AQ47" s="700" t="e">
        <f>ROUNDDOWN(AL47/$AL$6,2)</f>
        <v>#DIV/0!</v>
      </c>
      <c r="AR47" s="700" t="e">
        <f>IF(AP47=1,"",AQ47)</f>
        <v>#DIV/0!</v>
      </c>
    </row>
    <row r="48" spans="1:44" ht="15.9" customHeight="1">
      <c r="A48" s="638"/>
      <c r="B48" s="1575" t="s">
        <v>1253</v>
      </c>
      <c r="C48" s="1576"/>
      <c r="D48" s="1578"/>
      <c r="E48" s="1580"/>
      <c r="F48" s="683" t="s">
        <v>1233</v>
      </c>
      <c r="G48" s="684"/>
      <c r="H48" s="685"/>
      <c r="I48" s="686"/>
      <c r="J48" s="686"/>
      <c r="K48" s="686"/>
      <c r="L48" s="686"/>
      <c r="M48" s="687"/>
      <c r="N48" s="684"/>
      <c r="O48" s="685"/>
      <c r="P48" s="686"/>
      <c r="Q48" s="686"/>
      <c r="R48" s="686"/>
      <c r="S48" s="686"/>
      <c r="T48" s="687"/>
      <c r="U48" s="684"/>
      <c r="V48" s="685"/>
      <c r="W48" s="686"/>
      <c r="X48" s="686"/>
      <c r="Y48" s="686"/>
      <c r="Z48" s="686"/>
      <c r="AA48" s="687"/>
      <c r="AB48" s="684"/>
      <c r="AC48" s="685"/>
      <c r="AD48" s="686"/>
      <c r="AE48" s="686"/>
      <c r="AF48" s="686"/>
      <c r="AG48" s="686"/>
      <c r="AH48" s="687"/>
      <c r="AI48" s="704"/>
      <c r="AJ48" s="685"/>
      <c r="AK48" s="685"/>
      <c r="AL48" s="689">
        <f>SUM(G49:AK49)</f>
        <v>0</v>
      </c>
      <c r="AM48" s="690"/>
      <c r="AN48" s="691"/>
      <c r="AO48" s="692"/>
      <c r="AP48" s="690"/>
      <c r="AQ48" s="693"/>
      <c r="AR48" s="693"/>
    </row>
    <row r="49" spans="1:44" ht="15.9" customHeight="1">
      <c r="A49" s="638"/>
      <c r="B49" s="1575"/>
      <c r="C49" s="1577"/>
      <c r="D49" s="1579"/>
      <c r="E49" s="1581"/>
      <c r="F49" s="694" t="s">
        <v>1234</v>
      </c>
      <c r="G49" s="695" t="str">
        <f t="shared" ref="G49:AK49" si="20">IF(G48&lt;&gt;"",VLOOKUP(G48,$AC$197:$AL$221,9,FALSE),"")</f>
        <v/>
      </c>
      <c r="H49" s="696" t="str">
        <f t="shared" si="20"/>
        <v/>
      </c>
      <c r="I49" s="696" t="str">
        <f t="shared" si="20"/>
        <v/>
      </c>
      <c r="J49" s="696" t="str">
        <f t="shared" si="20"/>
        <v/>
      </c>
      <c r="K49" s="696" t="str">
        <f t="shared" si="20"/>
        <v/>
      </c>
      <c r="L49" s="696" t="str">
        <f t="shared" si="20"/>
        <v/>
      </c>
      <c r="M49" s="697" t="str">
        <f t="shared" si="20"/>
        <v/>
      </c>
      <c r="N49" s="695" t="str">
        <f t="shared" si="20"/>
        <v/>
      </c>
      <c r="O49" s="696" t="str">
        <f t="shared" si="20"/>
        <v/>
      </c>
      <c r="P49" s="696" t="str">
        <f t="shared" si="20"/>
        <v/>
      </c>
      <c r="Q49" s="696" t="str">
        <f t="shared" si="20"/>
        <v/>
      </c>
      <c r="R49" s="696" t="str">
        <f t="shared" si="20"/>
        <v/>
      </c>
      <c r="S49" s="696" t="str">
        <f t="shared" si="20"/>
        <v/>
      </c>
      <c r="T49" s="697" t="str">
        <f t="shared" si="20"/>
        <v/>
      </c>
      <c r="U49" s="695" t="str">
        <f t="shared" si="20"/>
        <v/>
      </c>
      <c r="V49" s="696" t="str">
        <f t="shared" si="20"/>
        <v/>
      </c>
      <c r="W49" s="696" t="str">
        <f t="shared" si="20"/>
        <v/>
      </c>
      <c r="X49" s="696" t="str">
        <f t="shared" si="20"/>
        <v/>
      </c>
      <c r="Y49" s="696" t="str">
        <f t="shared" si="20"/>
        <v/>
      </c>
      <c r="Z49" s="696" t="str">
        <f t="shared" si="20"/>
        <v/>
      </c>
      <c r="AA49" s="697" t="str">
        <f t="shared" si="20"/>
        <v/>
      </c>
      <c r="AB49" s="695" t="str">
        <f t="shared" si="20"/>
        <v/>
      </c>
      <c r="AC49" s="696" t="str">
        <f t="shared" si="20"/>
        <v/>
      </c>
      <c r="AD49" s="696" t="str">
        <f t="shared" si="20"/>
        <v/>
      </c>
      <c r="AE49" s="696" t="str">
        <f t="shared" si="20"/>
        <v/>
      </c>
      <c r="AF49" s="696" t="str">
        <f t="shared" si="20"/>
        <v/>
      </c>
      <c r="AG49" s="696" t="str">
        <f t="shared" si="20"/>
        <v/>
      </c>
      <c r="AH49" s="697" t="str">
        <f t="shared" si="20"/>
        <v/>
      </c>
      <c r="AI49" s="698" t="str">
        <f t="shared" si="20"/>
        <v/>
      </c>
      <c r="AJ49" s="696" t="str">
        <f t="shared" si="20"/>
        <v/>
      </c>
      <c r="AK49" s="696" t="str">
        <f t="shared" si="20"/>
        <v/>
      </c>
      <c r="AL49" s="699">
        <f>SUM(G49:AH49)</f>
        <v>0</v>
      </c>
      <c r="AM49" s="700">
        <f>AL49/4</f>
        <v>0</v>
      </c>
      <c r="AN49" s="701" t="str">
        <f>IF(C48="","",C48)</f>
        <v/>
      </c>
      <c r="AO49" s="702" t="str">
        <f>IF(D48="","",D48)</f>
        <v/>
      </c>
      <c r="AP49" s="703" t="str">
        <f>IF(D48&lt;&gt;"",VLOOKUP(D48,$AU$2:$AV$6,2,FALSE),"")</f>
        <v/>
      </c>
      <c r="AQ49" s="700" t="e">
        <f>ROUNDDOWN(AL49/$AL$6,2)</f>
        <v>#DIV/0!</v>
      </c>
      <c r="AR49" s="700" t="e">
        <f>IF(AP49=1,"",AQ49)</f>
        <v>#DIV/0!</v>
      </c>
    </row>
    <row r="50" spans="1:44" ht="15.9" customHeight="1">
      <c r="A50" s="638"/>
      <c r="B50" s="1575" t="s">
        <v>1254</v>
      </c>
      <c r="C50" s="1576"/>
      <c r="D50" s="1578"/>
      <c r="E50" s="1580"/>
      <c r="F50" s="683" t="s">
        <v>1233</v>
      </c>
      <c r="G50" s="684"/>
      <c r="H50" s="685"/>
      <c r="I50" s="686"/>
      <c r="J50" s="686"/>
      <c r="K50" s="686"/>
      <c r="L50" s="686"/>
      <c r="M50" s="687"/>
      <c r="N50" s="684"/>
      <c r="O50" s="685"/>
      <c r="P50" s="686"/>
      <c r="Q50" s="686"/>
      <c r="R50" s="686"/>
      <c r="S50" s="686"/>
      <c r="T50" s="687"/>
      <c r="U50" s="684"/>
      <c r="V50" s="685"/>
      <c r="W50" s="686"/>
      <c r="X50" s="686"/>
      <c r="Y50" s="686"/>
      <c r="Z50" s="686"/>
      <c r="AA50" s="687"/>
      <c r="AB50" s="684"/>
      <c r="AC50" s="685"/>
      <c r="AD50" s="686"/>
      <c r="AE50" s="686"/>
      <c r="AF50" s="686"/>
      <c r="AG50" s="686"/>
      <c r="AH50" s="687"/>
      <c r="AI50" s="688"/>
      <c r="AJ50" s="686"/>
      <c r="AK50" s="686"/>
      <c r="AL50" s="689">
        <f>SUM(G51:AK51)</f>
        <v>0</v>
      </c>
      <c r="AM50" s="690"/>
      <c r="AN50" s="691"/>
      <c r="AO50" s="692"/>
      <c r="AP50" s="690"/>
      <c r="AQ50" s="693"/>
      <c r="AR50" s="693"/>
    </row>
    <row r="51" spans="1:44" ht="15.9" customHeight="1">
      <c r="A51" s="638"/>
      <c r="B51" s="1575"/>
      <c r="C51" s="1577"/>
      <c r="D51" s="1579"/>
      <c r="E51" s="1581"/>
      <c r="F51" s="694" t="s">
        <v>1234</v>
      </c>
      <c r="G51" s="695" t="str">
        <f t="shared" ref="G51:AK51" si="21">IF(G50&lt;&gt;"",VLOOKUP(G50,$AC$197:$AL$221,9,FALSE),"")</f>
        <v/>
      </c>
      <c r="H51" s="696" t="str">
        <f t="shared" si="21"/>
        <v/>
      </c>
      <c r="I51" s="696" t="str">
        <f t="shared" si="21"/>
        <v/>
      </c>
      <c r="J51" s="696" t="str">
        <f t="shared" si="21"/>
        <v/>
      </c>
      <c r="K51" s="696" t="str">
        <f t="shared" si="21"/>
        <v/>
      </c>
      <c r="L51" s="696" t="str">
        <f t="shared" si="21"/>
        <v/>
      </c>
      <c r="M51" s="697" t="str">
        <f t="shared" si="21"/>
        <v/>
      </c>
      <c r="N51" s="695" t="str">
        <f t="shared" si="21"/>
        <v/>
      </c>
      <c r="O51" s="696" t="str">
        <f t="shared" si="21"/>
        <v/>
      </c>
      <c r="P51" s="696" t="str">
        <f t="shared" si="21"/>
        <v/>
      </c>
      <c r="Q51" s="696" t="str">
        <f t="shared" si="21"/>
        <v/>
      </c>
      <c r="R51" s="696" t="str">
        <f t="shared" si="21"/>
        <v/>
      </c>
      <c r="S51" s="696" t="str">
        <f t="shared" si="21"/>
        <v/>
      </c>
      <c r="T51" s="697" t="str">
        <f t="shared" si="21"/>
        <v/>
      </c>
      <c r="U51" s="695" t="str">
        <f t="shared" si="21"/>
        <v/>
      </c>
      <c r="V51" s="696" t="str">
        <f t="shared" si="21"/>
        <v/>
      </c>
      <c r="W51" s="696" t="str">
        <f t="shared" si="21"/>
        <v/>
      </c>
      <c r="X51" s="696" t="str">
        <f t="shared" si="21"/>
        <v/>
      </c>
      <c r="Y51" s="696" t="str">
        <f t="shared" si="21"/>
        <v/>
      </c>
      <c r="Z51" s="696" t="str">
        <f t="shared" si="21"/>
        <v/>
      </c>
      <c r="AA51" s="697" t="str">
        <f t="shared" si="21"/>
        <v/>
      </c>
      <c r="AB51" s="695" t="str">
        <f t="shared" si="21"/>
        <v/>
      </c>
      <c r="AC51" s="696" t="str">
        <f t="shared" si="21"/>
        <v/>
      </c>
      <c r="AD51" s="696" t="str">
        <f t="shared" si="21"/>
        <v/>
      </c>
      <c r="AE51" s="696" t="str">
        <f t="shared" si="21"/>
        <v/>
      </c>
      <c r="AF51" s="696" t="str">
        <f t="shared" si="21"/>
        <v/>
      </c>
      <c r="AG51" s="696" t="str">
        <f t="shared" si="21"/>
        <v/>
      </c>
      <c r="AH51" s="697" t="str">
        <f t="shared" si="21"/>
        <v/>
      </c>
      <c r="AI51" s="698" t="str">
        <f t="shared" si="21"/>
        <v/>
      </c>
      <c r="AJ51" s="696" t="str">
        <f t="shared" si="21"/>
        <v/>
      </c>
      <c r="AK51" s="696" t="str">
        <f t="shared" si="21"/>
        <v/>
      </c>
      <c r="AL51" s="699">
        <f>SUM(G51:AH51)</f>
        <v>0</v>
      </c>
      <c r="AM51" s="700">
        <f>AL51/4</f>
        <v>0</v>
      </c>
      <c r="AN51" s="701" t="str">
        <f>IF(C50="","",C50)</f>
        <v/>
      </c>
      <c r="AO51" s="702" t="str">
        <f>IF(D50="","",D50)</f>
        <v/>
      </c>
      <c r="AP51" s="703" t="str">
        <f>IF(D50&lt;&gt;"",VLOOKUP(D50,$AU$2:$AV$6,2,FALSE),"")</f>
        <v/>
      </c>
      <c r="AQ51" s="700" t="e">
        <f>ROUNDDOWN(AL51/$AL$6,2)</f>
        <v>#DIV/0!</v>
      </c>
      <c r="AR51" s="700" t="e">
        <f>IF(AP51=1,"",AQ51)</f>
        <v>#DIV/0!</v>
      </c>
    </row>
    <row r="52" spans="1:44" ht="15.9" customHeight="1">
      <c r="A52" s="638"/>
      <c r="B52" s="1575" t="s">
        <v>1255</v>
      </c>
      <c r="C52" s="1576"/>
      <c r="D52" s="1578"/>
      <c r="E52" s="1580"/>
      <c r="F52" s="683" t="s">
        <v>1233</v>
      </c>
      <c r="G52" s="684"/>
      <c r="H52" s="685"/>
      <c r="I52" s="686"/>
      <c r="J52" s="686"/>
      <c r="K52" s="686"/>
      <c r="L52" s="686"/>
      <c r="M52" s="687"/>
      <c r="N52" s="684"/>
      <c r="O52" s="685"/>
      <c r="P52" s="686"/>
      <c r="Q52" s="686"/>
      <c r="R52" s="686"/>
      <c r="S52" s="686"/>
      <c r="T52" s="687"/>
      <c r="U52" s="684"/>
      <c r="V52" s="685"/>
      <c r="W52" s="686"/>
      <c r="X52" s="686"/>
      <c r="Y52" s="686"/>
      <c r="Z52" s="686"/>
      <c r="AA52" s="687"/>
      <c r="AB52" s="684"/>
      <c r="AC52" s="685"/>
      <c r="AD52" s="686"/>
      <c r="AE52" s="686"/>
      <c r="AF52" s="686"/>
      <c r="AG52" s="686"/>
      <c r="AH52" s="687"/>
      <c r="AI52" s="688"/>
      <c r="AJ52" s="686"/>
      <c r="AK52" s="686"/>
      <c r="AL52" s="689">
        <f>SUM(G53:AK53)</f>
        <v>0</v>
      </c>
      <c r="AM52" s="690"/>
      <c r="AN52" s="691"/>
      <c r="AO52" s="692"/>
      <c r="AP52" s="690"/>
      <c r="AQ52" s="693"/>
      <c r="AR52" s="693"/>
    </row>
    <row r="53" spans="1:44" ht="15.9" customHeight="1">
      <c r="A53" s="638"/>
      <c r="B53" s="1575"/>
      <c r="C53" s="1577"/>
      <c r="D53" s="1579"/>
      <c r="E53" s="1581"/>
      <c r="F53" s="694" t="s">
        <v>1234</v>
      </c>
      <c r="G53" s="695" t="str">
        <f t="shared" ref="G53:AK53" si="22">IF(G52&lt;&gt;"",VLOOKUP(G52,$AC$197:$AL$221,9,FALSE),"")</f>
        <v/>
      </c>
      <c r="H53" s="696" t="str">
        <f t="shared" si="22"/>
        <v/>
      </c>
      <c r="I53" s="696" t="str">
        <f t="shared" si="22"/>
        <v/>
      </c>
      <c r="J53" s="696" t="str">
        <f t="shared" si="22"/>
        <v/>
      </c>
      <c r="K53" s="696" t="str">
        <f t="shared" si="22"/>
        <v/>
      </c>
      <c r="L53" s="696" t="str">
        <f t="shared" si="22"/>
        <v/>
      </c>
      <c r="M53" s="697" t="str">
        <f t="shared" si="22"/>
        <v/>
      </c>
      <c r="N53" s="695" t="str">
        <f t="shared" si="22"/>
        <v/>
      </c>
      <c r="O53" s="696" t="str">
        <f t="shared" si="22"/>
        <v/>
      </c>
      <c r="P53" s="696" t="str">
        <f t="shared" si="22"/>
        <v/>
      </c>
      <c r="Q53" s="696" t="str">
        <f t="shared" si="22"/>
        <v/>
      </c>
      <c r="R53" s="696" t="str">
        <f t="shared" si="22"/>
        <v/>
      </c>
      <c r="S53" s="696" t="str">
        <f t="shared" si="22"/>
        <v/>
      </c>
      <c r="T53" s="697" t="str">
        <f t="shared" si="22"/>
        <v/>
      </c>
      <c r="U53" s="695" t="str">
        <f t="shared" si="22"/>
        <v/>
      </c>
      <c r="V53" s="696" t="str">
        <f t="shared" si="22"/>
        <v/>
      </c>
      <c r="W53" s="696" t="str">
        <f t="shared" si="22"/>
        <v/>
      </c>
      <c r="X53" s="696" t="str">
        <f t="shared" si="22"/>
        <v/>
      </c>
      <c r="Y53" s="696" t="str">
        <f t="shared" si="22"/>
        <v/>
      </c>
      <c r="Z53" s="696" t="str">
        <f t="shared" si="22"/>
        <v/>
      </c>
      <c r="AA53" s="697" t="str">
        <f t="shared" si="22"/>
        <v/>
      </c>
      <c r="AB53" s="695" t="str">
        <f t="shared" si="22"/>
        <v/>
      </c>
      <c r="AC53" s="696" t="str">
        <f t="shared" si="22"/>
        <v/>
      </c>
      <c r="AD53" s="696" t="str">
        <f t="shared" si="22"/>
        <v/>
      </c>
      <c r="AE53" s="696" t="str">
        <f t="shared" si="22"/>
        <v/>
      </c>
      <c r="AF53" s="696" t="str">
        <f t="shared" si="22"/>
        <v/>
      </c>
      <c r="AG53" s="696" t="str">
        <f t="shared" si="22"/>
        <v/>
      </c>
      <c r="AH53" s="697" t="str">
        <f t="shared" si="22"/>
        <v/>
      </c>
      <c r="AI53" s="698" t="str">
        <f t="shared" si="22"/>
        <v/>
      </c>
      <c r="AJ53" s="696" t="str">
        <f t="shared" si="22"/>
        <v/>
      </c>
      <c r="AK53" s="696" t="str">
        <f t="shared" si="22"/>
        <v/>
      </c>
      <c r="AL53" s="699">
        <f>SUM(G53:AH53)</f>
        <v>0</v>
      </c>
      <c r="AM53" s="700">
        <f>AL53/4</f>
        <v>0</v>
      </c>
      <c r="AN53" s="701" t="str">
        <f>IF(C52="","",C52)</f>
        <v/>
      </c>
      <c r="AO53" s="702" t="str">
        <f>IF(D52="","",D52)</f>
        <v/>
      </c>
      <c r="AP53" s="703" t="str">
        <f>IF(D52&lt;&gt;"",VLOOKUP(D52,$AU$2:$AV$6,2,FALSE),"")</f>
        <v/>
      </c>
      <c r="AQ53" s="700" t="e">
        <f>ROUNDDOWN(AL53/$AL$6,2)</f>
        <v>#DIV/0!</v>
      </c>
      <c r="AR53" s="700" t="e">
        <f>IF(AP53=1,"",AQ53)</f>
        <v>#DIV/0!</v>
      </c>
    </row>
    <row r="54" spans="1:44" ht="15.9" customHeight="1">
      <c r="A54" s="638"/>
      <c r="B54" s="1575" t="s">
        <v>1256</v>
      </c>
      <c r="C54" s="1576"/>
      <c r="D54" s="1578"/>
      <c r="E54" s="1580"/>
      <c r="F54" s="683" t="s">
        <v>1233</v>
      </c>
      <c r="G54" s="684"/>
      <c r="H54" s="685"/>
      <c r="I54" s="686"/>
      <c r="J54" s="686"/>
      <c r="K54" s="686"/>
      <c r="L54" s="686"/>
      <c r="M54" s="687"/>
      <c r="N54" s="684"/>
      <c r="O54" s="685"/>
      <c r="P54" s="686"/>
      <c r="Q54" s="686"/>
      <c r="R54" s="686"/>
      <c r="S54" s="686"/>
      <c r="T54" s="687"/>
      <c r="U54" s="684"/>
      <c r="V54" s="685"/>
      <c r="W54" s="686"/>
      <c r="X54" s="686"/>
      <c r="Y54" s="686"/>
      <c r="Z54" s="686"/>
      <c r="AA54" s="687"/>
      <c r="AB54" s="684"/>
      <c r="AC54" s="685"/>
      <c r="AD54" s="686"/>
      <c r="AE54" s="686"/>
      <c r="AF54" s="686"/>
      <c r="AG54" s="686"/>
      <c r="AH54" s="687"/>
      <c r="AI54" s="704"/>
      <c r="AJ54" s="685"/>
      <c r="AK54" s="685"/>
      <c r="AL54" s="689">
        <f>SUM(G55:AK55)</f>
        <v>0</v>
      </c>
      <c r="AM54" s="690"/>
      <c r="AN54" s="691"/>
      <c r="AO54" s="692"/>
      <c r="AP54" s="690"/>
      <c r="AQ54" s="693"/>
      <c r="AR54" s="693"/>
    </row>
    <row r="55" spans="1:44" ht="15.9" customHeight="1">
      <c r="A55" s="638"/>
      <c r="B55" s="1575"/>
      <c r="C55" s="1577"/>
      <c r="D55" s="1579"/>
      <c r="E55" s="1581"/>
      <c r="F55" s="694" t="s">
        <v>1234</v>
      </c>
      <c r="G55" s="695" t="str">
        <f t="shared" ref="G55:AK55" si="23">IF(G54&lt;&gt;"",VLOOKUP(G54,$AC$197:$AL$221,9,FALSE),"")</f>
        <v/>
      </c>
      <c r="H55" s="696" t="str">
        <f t="shared" si="23"/>
        <v/>
      </c>
      <c r="I55" s="696" t="str">
        <f t="shared" si="23"/>
        <v/>
      </c>
      <c r="J55" s="696" t="str">
        <f t="shared" si="23"/>
        <v/>
      </c>
      <c r="K55" s="696" t="str">
        <f t="shared" si="23"/>
        <v/>
      </c>
      <c r="L55" s="696" t="str">
        <f t="shared" si="23"/>
        <v/>
      </c>
      <c r="M55" s="697" t="str">
        <f t="shared" si="23"/>
        <v/>
      </c>
      <c r="N55" s="695" t="str">
        <f t="shared" si="23"/>
        <v/>
      </c>
      <c r="O55" s="696" t="str">
        <f t="shared" si="23"/>
        <v/>
      </c>
      <c r="P55" s="696" t="str">
        <f t="shared" si="23"/>
        <v/>
      </c>
      <c r="Q55" s="696" t="str">
        <f t="shared" si="23"/>
        <v/>
      </c>
      <c r="R55" s="696" t="str">
        <f t="shared" si="23"/>
        <v/>
      </c>
      <c r="S55" s="696" t="str">
        <f t="shared" si="23"/>
        <v/>
      </c>
      <c r="T55" s="697" t="str">
        <f t="shared" si="23"/>
        <v/>
      </c>
      <c r="U55" s="695" t="str">
        <f t="shared" si="23"/>
        <v/>
      </c>
      <c r="V55" s="696" t="str">
        <f t="shared" si="23"/>
        <v/>
      </c>
      <c r="W55" s="696" t="str">
        <f t="shared" si="23"/>
        <v/>
      </c>
      <c r="X55" s="696" t="str">
        <f t="shared" si="23"/>
        <v/>
      </c>
      <c r="Y55" s="696" t="str">
        <f t="shared" si="23"/>
        <v/>
      </c>
      <c r="Z55" s="696" t="str">
        <f t="shared" si="23"/>
        <v/>
      </c>
      <c r="AA55" s="697" t="str">
        <f t="shared" si="23"/>
        <v/>
      </c>
      <c r="AB55" s="695" t="str">
        <f t="shared" si="23"/>
        <v/>
      </c>
      <c r="AC55" s="696" t="str">
        <f t="shared" si="23"/>
        <v/>
      </c>
      <c r="AD55" s="696" t="str">
        <f t="shared" si="23"/>
        <v/>
      </c>
      <c r="AE55" s="696" t="str">
        <f t="shared" si="23"/>
        <v/>
      </c>
      <c r="AF55" s="696" t="str">
        <f t="shared" si="23"/>
        <v/>
      </c>
      <c r="AG55" s="696" t="str">
        <f t="shared" si="23"/>
        <v/>
      </c>
      <c r="AH55" s="697" t="str">
        <f t="shared" si="23"/>
        <v/>
      </c>
      <c r="AI55" s="698" t="str">
        <f t="shared" si="23"/>
        <v/>
      </c>
      <c r="AJ55" s="696" t="str">
        <f t="shared" si="23"/>
        <v/>
      </c>
      <c r="AK55" s="696" t="str">
        <f t="shared" si="23"/>
        <v/>
      </c>
      <c r="AL55" s="699">
        <f>SUM(G55:AH55)</f>
        <v>0</v>
      </c>
      <c r="AM55" s="700">
        <f>AL55/4</f>
        <v>0</v>
      </c>
      <c r="AN55" s="701" t="str">
        <f>IF(C54="","",C54)</f>
        <v/>
      </c>
      <c r="AO55" s="702" t="str">
        <f>IF(D54="","",D54)</f>
        <v/>
      </c>
      <c r="AP55" s="703" t="str">
        <f>IF(D54&lt;&gt;"",VLOOKUP(D54,$AU$2:$AV$6,2,FALSE),"")</f>
        <v/>
      </c>
      <c r="AQ55" s="700" t="e">
        <f>ROUNDDOWN(AL55/$AL$6,2)</f>
        <v>#DIV/0!</v>
      </c>
      <c r="AR55" s="700" t="e">
        <f>IF(AP55=1,"",AQ55)</f>
        <v>#DIV/0!</v>
      </c>
    </row>
    <row r="56" spans="1:44" ht="15.9" customHeight="1">
      <c r="A56" s="638"/>
      <c r="B56" s="1575" t="s">
        <v>1257</v>
      </c>
      <c r="C56" s="1576"/>
      <c r="D56" s="1578"/>
      <c r="E56" s="1580"/>
      <c r="F56" s="683" t="s">
        <v>1233</v>
      </c>
      <c r="G56" s="684"/>
      <c r="H56" s="685"/>
      <c r="I56" s="686"/>
      <c r="J56" s="686"/>
      <c r="K56" s="686"/>
      <c r="L56" s="686"/>
      <c r="M56" s="687"/>
      <c r="N56" s="684"/>
      <c r="O56" s="685"/>
      <c r="P56" s="686"/>
      <c r="Q56" s="686"/>
      <c r="R56" s="686"/>
      <c r="S56" s="686"/>
      <c r="T56" s="687"/>
      <c r="U56" s="684"/>
      <c r="V56" s="685"/>
      <c r="W56" s="686"/>
      <c r="X56" s="686"/>
      <c r="Y56" s="686"/>
      <c r="Z56" s="686"/>
      <c r="AA56" s="687"/>
      <c r="AB56" s="684"/>
      <c r="AC56" s="685"/>
      <c r="AD56" s="686"/>
      <c r="AE56" s="686"/>
      <c r="AF56" s="686"/>
      <c r="AG56" s="686"/>
      <c r="AH56" s="687"/>
      <c r="AI56" s="704"/>
      <c r="AJ56" s="685"/>
      <c r="AK56" s="685"/>
      <c r="AL56" s="689">
        <f>SUM(G57:AK57)</f>
        <v>0</v>
      </c>
      <c r="AM56" s="690"/>
      <c r="AN56" s="691"/>
      <c r="AO56" s="692"/>
      <c r="AP56" s="690"/>
      <c r="AQ56" s="693"/>
      <c r="AR56" s="693"/>
    </row>
    <row r="57" spans="1:44" ht="15.9" customHeight="1">
      <c r="A57" s="638"/>
      <c r="B57" s="1575"/>
      <c r="C57" s="1577"/>
      <c r="D57" s="1579"/>
      <c r="E57" s="1581"/>
      <c r="F57" s="694" t="s">
        <v>1234</v>
      </c>
      <c r="G57" s="695" t="str">
        <f t="shared" ref="G57:AK57" si="24">IF(G56&lt;&gt;"",VLOOKUP(G56,$AC$197:$AL$221,9,FALSE),"")</f>
        <v/>
      </c>
      <c r="H57" s="696" t="str">
        <f t="shared" si="24"/>
        <v/>
      </c>
      <c r="I57" s="696" t="str">
        <f t="shared" si="24"/>
        <v/>
      </c>
      <c r="J57" s="696" t="str">
        <f t="shared" si="24"/>
        <v/>
      </c>
      <c r="K57" s="696" t="str">
        <f t="shared" si="24"/>
        <v/>
      </c>
      <c r="L57" s="696" t="str">
        <f t="shared" si="24"/>
        <v/>
      </c>
      <c r="M57" s="697" t="str">
        <f t="shared" si="24"/>
        <v/>
      </c>
      <c r="N57" s="695" t="str">
        <f t="shared" si="24"/>
        <v/>
      </c>
      <c r="O57" s="696" t="str">
        <f t="shared" si="24"/>
        <v/>
      </c>
      <c r="P57" s="696" t="str">
        <f t="shared" si="24"/>
        <v/>
      </c>
      <c r="Q57" s="696" t="str">
        <f t="shared" si="24"/>
        <v/>
      </c>
      <c r="R57" s="696" t="str">
        <f t="shared" si="24"/>
        <v/>
      </c>
      <c r="S57" s="696" t="str">
        <f t="shared" si="24"/>
        <v/>
      </c>
      <c r="T57" s="697" t="str">
        <f t="shared" si="24"/>
        <v/>
      </c>
      <c r="U57" s="695" t="str">
        <f t="shared" si="24"/>
        <v/>
      </c>
      <c r="V57" s="696" t="str">
        <f t="shared" si="24"/>
        <v/>
      </c>
      <c r="W57" s="696" t="str">
        <f t="shared" si="24"/>
        <v/>
      </c>
      <c r="X57" s="696" t="str">
        <f t="shared" si="24"/>
        <v/>
      </c>
      <c r="Y57" s="696" t="str">
        <f t="shared" si="24"/>
        <v/>
      </c>
      <c r="Z57" s="696" t="str">
        <f t="shared" si="24"/>
        <v/>
      </c>
      <c r="AA57" s="697" t="str">
        <f t="shared" si="24"/>
        <v/>
      </c>
      <c r="AB57" s="695" t="str">
        <f t="shared" si="24"/>
        <v/>
      </c>
      <c r="AC57" s="696" t="str">
        <f t="shared" si="24"/>
        <v/>
      </c>
      <c r="AD57" s="696" t="str">
        <f t="shared" si="24"/>
        <v/>
      </c>
      <c r="AE57" s="696" t="str">
        <f t="shared" si="24"/>
        <v/>
      </c>
      <c r="AF57" s="696" t="str">
        <f t="shared" si="24"/>
        <v/>
      </c>
      <c r="AG57" s="696" t="str">
        <f t="shared" si="24"/>
        <v/>
      </c>
      <c r="AH57" s="697" t="str">
        <f t="shared" si="24"/>
        <v/>
      </c>
      <c r="AI57" s="698" t="str">
        <f t="shared" si="24"/>
        <v/>
      </c>
      <c r="AJ57" s="696" t="str">
        <f t="shared" si="24"/>
        <v/>
      </c>
      <c r="AK57" s="696" t="str">
        <f t="shared" si="24"/>
        <v/>
      </c>
      <c r="AL57" s="699">
        <f>SUM(G57:AH57)</f>
        <v>0</v>
      </c>
      <c r="AM57" s="700">
        <f>AL57/4</f>
        <v>0</v>
      </c>
      <c r="AN57" s="701" t="str">
        <f>IF(C56="","",C56)</f>
        <v/>
      </c>
      <c r="AO57" s="702" t="str">
        <f>IF(D56="","",D56)</f>
        <v/>
      </c>
      <c r="AP57" s="703" t="str">
        <f>IF(D56&lt;&gt;"",VLOOKUP(D56,$AU$2:$AV$6,2,FALSE),"")</f>
        <v/>
      </c>
      <c r="AQ57" s="700" t="e">
        <f>ROUNDDOWN(AL57/$AL$6,2)</f>
        <v>#DIV/0!</v>
      </c>
      <c r="AR57" s="700" t="e">
        <f>IF(AP57=1,"",AQ57)</f>
        <v>#DIV/0!</v>
      </c>
    </row>
    <row r="58" spans="1:44" ht="15.9" customHeight="1">
      <c r="A58" s="638"/>
      <c r="B58" s="1575" t="s">
        <v>1258</v>
      </c>
      <c r="C58" s="1576"/>
      <c r="D58" s="1578"/>
      <c r="E58" s="1580"/>
      <c r="F58" s="683" t="s">
        <v>1233</v>
      </c>
      <c r="G58" s="684"/>
      <c r="H58" s="685"/>
      <c r="I58" s="686"/>
      <c r="J58" s="686"/>
      <c r="K58" s="686"/>
      <c r="L58" s="686"/>
      <c r="M58" s="687"/>
      <c r="N58" s="684"/>
      <c r="O58" s="685"/>
      <c r="P58" s="686"/>
      <c r="Q58" s="686"/>
      <c r="R58" s="686"/>
      <c r="S58" s="686"/>
      <c r="T58" s="687"/>
      <c r="U58" s="684"/>
      <c r="V58" s="685"/>
      <c r="W58" s="686"/>
      <c r="X58" s="686"/>
      <c r="Y58" s="686"/>
      <c r="Z58" s="686"/>
      <c r="AA58" s="687"/>
      <c r="AB58" s="684"/>
      <c r="AC58" s="685"/>
      <c r="AD58" s="686"/>
      <c r="AE58" s="686"/>
      <c r="AF58" s="686"/>
      <c r="AG58" s="686"/>
      <c r="AH58" s="687"/>
      <c r="AI58" s="688"/>
      <c r="AJ58" s="686"/>
      <c r="AK58" s="686"/>
      <c r="AL58" s="689">
        <f>SUM(G59:AK59)</f>
        <v>0</v>
      </c>
      <c r="AM58" s="690"/>
      <c r="AN58" s="691"/>
      <c r="AO58" s="692"/>
      <c r="AP58" s="690"/>
      <c r="AQ58" s="693"/>
      <c r="AR58" s="693"/>
    </row>
    <row r="59" spans="1:44" ht="15.9" customHeight="1">
      <c r="A59" s="638"/>
      <c r="B59" s="1575"/>
      <c r="C59" s="1577"/>
      <c r="D59" s="1579"/>
      <c r="E59" s="1581"/>
      <c r="F59" s="694" t="s">
        <v>1234</v>
      </c>
      <c r="G59" s="695" t="str">
        <f t="shared" ref="G59:AK59" si="25">IF(G58&lt;&gt;"",VLOOKUP(G58,$AC$197:$AL$221,9,FALSE),"")</f>
        <v/>
      </c>
      <c r="H59" s="696" t="str">
        <f t="shared" si="25"/>
        <v/>
      </c>
      <c r="I59" s="696" t="str">
        <f t="shared" si="25"/>
        <v/>
      </c>
      <c r="J59" s="696" t="str">
        <f t="shared" si="25"/>
        <v/>
      </c>
      <c r="K59" s="696" t="str">
        <f t="shared" si="25"/>
        <v/>
      </c>
      <c r="L59" s="696" t="str">
        <f t="shared" si="25"/>
        <v/>
      </c>
      <c r="M59" s="697" t="str">
        <f t="shared" si="25"/>
        <v/>
      </c>
      <c r="N59" s="695" t="str">
        <f t="shared" si="25"/>
        <v/>
      </c>
      <c r="O59" s="696" t="str">
        <f t="shared" si="25"/>
        <v/>
      </c>
      <c r="P59" s="696" t="str">
        <f t="shared" si="25"/>
        <v/>
      </c>
      <c r="Q59" s="696" t="str">
        <f t="shared" si="25"/>
        <v/>
      </c>
      <c r="R59" s="696" t="str">
        <f t="shared" si="25"/>
        <v/>
      </c>
      <c r="S59" s="696" t="str">
        <f t="shared" si="25"/>
        <v/>
      </c>
      <c r="T59" s="697" t="str">
        <f t="shared" si="25"/>
        <v/>
      </c>
      <c r="U59" s="695" t="str">
        <f t="shared" si="25"/>
        <v/>
      </c>
      <c r="V59" s="696" t="str">
        <f t="shared" si="25"/>
        <v/>
      </c>
      <c r="W59" s="696" t="str">
        <f t="shared" si="25"/>
        <v/>
      </c>
      <c r="X59" s="696" t="str">
        <f t="shared" si="25"/>
        <v/>
      </c>
      <c r="Y59" s="696" t="str">
        <f t="shared" si="25"/>
        <v/>
      </c>
      <c r="Z59" s="696" t="str">
        <f t="shared" si="25"/>
        <v/>
      </c>
      <c r="AA59" s="697" t="str">
        <f t="shared" si="25"/>
        <v/>
      </c>
      <c r="AB59" s="695" t="str">
        <f t="shared" si="25"/>
        <v/>
      </c>
      <c r="AC59" s="696" t="str">
        <f t="shared" si="25"/>
        <v/>
      </c>
      <c r="AD59" s="696" t="str">
        <f t="shared" si="25"/>
        <v/>
      </c>
      <c r="AE59" s="696" t="str">
        <f t="shared" si="25"/>
        <v/>
      </c>
      <c r="AF59" s="696" t="str">
        <f t="shared" si="25"/>
        <v/>
      </c>
      <c r="AG59" s="696" t="str">
        <f t="shared" si="25"/>
        <v/>
      </c>
      <c r="AH59" s="697" t="str">
        <f t="shared" si="25"/>
        <v/>
      </c>
      <c r="AI59" s="698" t="str">
        <f t="shared" si="25"/>
        <v/>
      </c>
      <c r="AJ59" s="696" t="str">
        <f t="shared" si="25"/>
        <v/>
      </c>
      <c r="AK59" s="696" t="str">
        <f t="shared" si="25"/>
        <v/>
      </c>
      <c r="AL59" s="699">
        <f>SUM(G59:AH59)</f>
        <v>0</v>
      </c>
      <c r="AM59" s="700">
        <f>AL59/4</f>
        <v>0</v>
      </c>
      <c r="AN59" s="701" t="str">
        <f>IF(C58="","",C58)</f>
        <v/>
      </c>
      <c r="AO59" s="702" t="str">
        <f>IF(D58="","",D58)</f>
        <v/>
      </c>
      <c r="AP59" s="703" t="str">
        <f>IF(D58&lt;&gt;"",VLOOKUP(D58,$AU$2:$AV$6,2,FALSE),"")</f>
        <v/>
      </c>
      <c r="AQ59" s="700" t="e">
        <f>ROUNDDOWN(AL59/$AL$6,2)</f>
        <v>#DIV/0!</v>
      </c>
      <c r="AR59" s="700" t="e">
        <f>IF(AP59=1,"",AQ59)</f>
        <v>#DIV/0!</v>
      </c>
    </row>
    <row r="60" spans="1:44" ht="15.9" customHeight="1">
      <c r="A60" s="638"/>
      <c r="B60" s="1575" t="s">
        <v>1259</v>
      </c>
      <c r="C60" s="1576"/>
      <c r="D60" s="1578"/>
      <c r="E60" s="1580"/>
      <c r="F60" s="683" t="s">
        <v>1233</v>
      </c>
      <c r="G60" s="684"/>
      <c r="H60" s="685"/>
      <c r="I60" s="686"/>
      <c r="J60" s="686"/>
      <c r="K60" s="686"/>
      <c r="L60" s="686"/>
      <c r="M60" s="687"/>
      <c r="N60" s="684"/>
      <c r="O60" s="685"/>
      <c r="P60" s="686"/>
      <c r="Q60" s="686"/>
      <c r="R60" s="686"/>
      <c r="S60" s="686"/>
      <c r="T60" s="687"/>
      <c r="U60" s="684"/>
      <c r="V60" s="685"/>
      <c r="W60" s="686"/>
      <c r="X60" s="686"/>
      <c r="Y60" s="686"/>
      <c r="Z60" s="686"/>
      <c r="AA60" s="687"/>
      <c r="AB60" s="684"/>
      <c r="AC60" s="685"/>
      <c r="AD60" s="686"/>
      <c r="AE60" s="686"/>
      <c r="AF60" s="686"/>
      <c r="AG60" s="686"/>
      <c r="AH60" s="687"/>
      <c r="AI60" s="688"/>
      <c r="AJ60" s="686"/>
      <c r="AK60" s="686"/>
      <c r="AL60" s="689">
        <f>SUM(G61:AK61)</f>
        <v>0</v>
      </c>
      <c r="AM60" s="690"/>
      <c r="AN60" s="691"/>
      <c r="AO60" s="692"/>
      <c r="AP60" s="690"/>
      <c r="AQ60" s="693"/>
      <c r="AR60" s="693"/>
    </row>
    <row r="61" spans="1:44" ht="15.9" customHeight="1">
      <c r="A61" s="638"/>
      <c r="B61" s="1575"/>
      <c r="C61" s="1577"/>
      <c r="D61" s="1579"/>
      <c r="E61" s="1581"/>
      <c r="F61" s="694" t="s">
        <v>1234</v>
      </c>
      <c r="G61" s="695" t="str">
        <f t="shared" ref="G61:AK61" si="26">IF(G60&lt;&gt;"",VLOOKUP(G60,$AC$197:$AL$221,9,FALSE),"")</f>
        <v/>
      </c>
      <c r="H61" s="696" t="str">
        <f t="shared" si="26"/>
        <v/>
      </c>
      <c r="I61" s="696" t="str">
        <f t="shared" si="26"/>
        <v/>
      </c>
      <c r="J61" s="696" t="str">
        <f t="shared" si="26"/>
        <v/>
      </c>
      <c r="K61" s="696" t="str">
        <f t="shared" si="26"/>
        <v/>
      </c>
      <c r="L61" s="696" t="str">
        <f t="shared" si="26"/>
        <v/>
      </c>
      <c r="M61" s="697" t="str">
        <f t="shared" si="26"/>
        <v/>
      </c>
      <c r="N61" s="695" t="str">
        <f t="shared" si="26"/>
        <v/>
      </c>
      <c r="O61" s="696" t="str">
        <f t="shared" si="26"/>
        <v/>
      </c>
      <c r="P61" s="696" t="str">
        <f t="shared" si="26"/>
        <v/>
      </c>
      <c r="Q61" s="696" t="str">
        <f t="shared" si="26"/>
        <v/>
      </c>
      <c r="R61" s="696" t="str">
        <f t="shared" si="26"/>
        <v/>
      </c>
      <c r="S61" s="696" t="str">
        <f t="shared" si="26"/>
        <v/>
      </c>
      <c r="T61" s="697" t="str">
        <f t="shared" si="26"/>
        <v/>
      </c>
      <c r="U61" s="695" t="str">
        <f t="shared" si="26"/>
        <v/>
      </c>
      <c r="V61" s="696" t="str">
        <f t="shared" si="26"/>
        <v/>
      </c>
      <c r="W61" s="696" t="str">
        <f t="shared" si="26"/>
        <v/>
      </c>
      <c r="X61" s="696" t="str">
        <f t="shared" si="26"/>
        <v/>
      </c>
      <c r="Y61" s="696" t="str">
        <f t="shared" si="26"/>
        <v/>
      </c>
      <c r="Z61" s="696" t="str">
        <f t="shared" si="26"/>
        <v/>
      </c>
      <c r="AA61" s="697" t="str">
        <f t="shared" si="26"/>
        <v/>
      </c>
      <c r="AB61" s="695" t="str">
        <f t="shared" si="26"/>
        <v/>
      </c>
      <c r="AC61" s="696" t="str">
        <f t="shared" si="26"/>
        <v/>
      </c>
      <c r="AD61" s="696" t="str">
        <f t="shared" si="26"/>
        <v/>
      </c>
      <c r="AE61" s="696" t="str">
        <f t="shared" si="26"/>
        <v/>
      </c>
      <c r="AF61" s="696" t="str">
        <f t="shared" si="26"/>
        <v/>
      </c>
      <c r="AG61" s="696" t="str">
        <f t="shared" si="26"/>
        <v/>
      </c>
      <c r="AH61" s="697" t="str">
        <f t="shared" si="26"/>
        <v/>
      </c>
      <c r="AI61" s="698" t="str">
        <f t="shared" si="26"/>
        <v/>
      </c>
      <c r="AJ61" s="696" t="str">
        <f t="shared" si="26"/>
        <v/>
      </c>
      <c r="AK61" s="696" t="str">
        <f t="shared" si="26"/>
        <v/>
      </c>
      <c r="AL61" s="699">
        <f>SUM(G61:AH61)</f>
        <v>0</v>
      </c>
      <c r="AM61" s="700">
        <f>AL61/4</f>
        <v>0</v>
      </c>
      <c r="AN61" s="701" t="str">
        <f>IF(C60="","",C60)</f>
        <v/>
      </c>
      <c r="AO61" s="702" t="str">
        <f>IF(D60="","",D60)</f>
        <v/>
      </c>
      <c r="AP61" s="703" t="str">
        <f>IF(D60&lt;&gt;"",VLOOKUP(D60,$AU$2:$AV$6,2,FALSE),"")</f>
        <v/>
      </c>
      <c r="AQ61" s="700" t="e">
        <f>ROUNDDOWN(AL61/$AL$6,2)</f>
        <v>#DIV/0!</v>
      </c>
      <c r="AR61" s="700" t="e">
        <f>IF(AP61=1,"",AQ61)</f>
        <v>#DIV/0!</v>
      </c>
    </row>
    <row r="62" spans="1:44" ht="15.9" customHeight="1">
      <c r="A62" s="638"/>
      <c r="B62" s="1575" t="s">
        <v>1260</v>
      </c>
      <c r="C62" s="1576"/>
      <c r="D62" s="1578"/>
      <c r="E62" s="1580"/>
      <c r="F62" s="683" t="s">
        <v>1233</v>
      </c>
      <c r="G62" s="684"/>
      <c r="H62" s="685"/>
      <c r="I62" s="686"/>
      <c r="J62" s="686"/>
      <c r="K62" s="686"/>
      <c r="L62" s="686"/>
      <c r="M62" s="687"/>
      <c r="N62" s="684"/>
      <c r="O62" s="685"/>
      <c r="P62" s="686"/>
      <c r="Q62" s="686"/>
      <c r="R62" s="686"/>
      <c r="S62" s="686"/>
      <c r="T62" s="687"/>
      <c r="U62" s="684"/>
      <c r="V62" s="685"/>
      <c r="W62" s="686"/>
      <c r="X62" s="686"/>
      <c r="Y62" s="686"/>
      <c r="Z62" s="686"/>
      <c r="AA62" s="687"/>
      <c r="AB62" s="684"/>
      <c r="AC62" s="685"/>
      <c r="AD62" s="686"/>
      <c r="AE62" s="686"/>
      <c r="AF62" s="686"/>
      <c r="AG62" s="686"/>
      <c r="AH62" s="687"/>
      <c r="AI62" s="704"/>
      <c r="AJ62" s="685"/>
      <c r="AK62" s="685"/>
      <c r="AL62" s="689">
        <f>SUM(G63:AK63)</f>
        <v>0</v>
      </c>
      <c r="AM62" s="690"/>
      <c r="AN62" s="691"/>
      <c r="AO62" s="692"/>
      <c r="AP62" s="690"/>
      <c r="AQ62" s="693"/>
      <c r="AR62" s="693"/>
    </row>
    <row r="63" spans="1:44" ht="15.9" customHeight="1">
      <c r="A63" s="638"/>
      <c r="B63" s="1575"/>
      <c r="C63" s="1577"/>
      <c r="D63" s="1579"/>
      <c r="E63" s="1581"/>
      <c r="F63" s="694" t="s">
        <v>1234</v>
      </c>
      <c r="G63" s="695" t="str">
        <f t="shared" ref="G63:AK63" si="27">IF(G62&lt;&gt;"",VLOOKUP(G62,$AC$197:$AL$221,9,FALSE),"")</f>
        <v/>
      </c>
      <c r="H63" s="696" t="str">
        <f t="shared" si="27"/>
        <v/>
      </c>
      <c r="I63" s="696" t="str">
        <f t="shared" si="27"/>
        <v/>
      </c>
      <c r="J63" s="696" t="str">
        <f t="shared" si="27"/>
        <v/>
      </c>
      <c r="K63" s="696" t="str">
        <f t="shared" si="27"/>
        <v/>
      </c>
      <c r="L63" s="696" t="str">
        <f t="shared" si="27"/>
        <v/>
      </c>
      <c r="M63" s="697" t="str">
        <f t="shared" si="27"/>
        <v/>
      </c>
      <c r="N63" s="695" t="str">
        <f t="shared" si="27"/>
        <v/>
      </c>
      <c r="O63" s="696" t="str">
        <f t="shared" si="27"/>
        <v/>
      </c>
      <c r="P63" s="696" t="str">
        <f t="shared" si="27"/>
        <v/>
      </c>
      <c r="Q63" s="696" t="str">
        <f t="shared" si="27"/>
        <v/>
      </c>
      <c r="R63" s="696" t="str">
        <f t="shared" si="27"/>
        <v/>
      </c>
      <c r="S63" s="696" t="str">
        <f t="shared" si="27"/>
        <v/>
      </c>
      <c r="T63" s="697" t="str">
        <f t="shared" si="27"/>
        <v/>
      </c>
      <c r="U63" s="695" t="str">
        <f t="shared" si="27"/>
        <v/>
      </c>
      <c r="V63" s="696" t="str">
        <f t="shared" si="27"/>
        <v/>
      </c>
      <c r="W63" s="696" t="str">
        <f t="shared" si="27"/>
        <v/>
      </c>
      <c r="X63" s="696" t="str">
        <f t="shared" si="27"/>
        <v/>
      </c>
      <c r="Y63" s="696" t="str">
        <f t="shared" si="27"/>
        <v/>
      </c>
      <c r="Z63" s="696" t="str">
        <f t="shared" si="27"/>
        <v/>
      </c>
      <c r="AA63" s="697" t="str">
        <f t="shared" si="27"/>
        <v/>
      </c>
      <c r="AB63" s="695" t="str">
        <f t="shared" si="27"/>
        <v/>
      </c>
      <c r="AC63" s="696" t="str">
        <f t="shared" si="27"/>
        <v/>
      </c>
      <c r="AD63" s="696" t="str">
        <f t="shared" si="27"/>
        <v/>
      </c>
      <c r="AE63" s="696" t="str">
        <f t="shared" si="27"/>
        <v/>
      </c>
      <c r="AF63" s="696" t="str">
        <f t="shared" si="27"/>
        <v/>
      </c>
      <c r="AG63" s="696" t="str">
        <f t="shared" si="27"/>
        <v/>
      </c>
      <c r="AH63" s="697" t="str">
        <f t="shared" si="27"/>
        <v/>
      </c>
      <c r="AI63" s="698" t="str">
        <f t="shared" si="27"/>
        <v/>
      </c>
      <c r="AJ63" s="696" t="str">
        <f t="shared" si="27"/>
        <v/>
      </c>
      <c r="AK63" s="696" t="str">
        <f t="shared" si="27"/>
        <v/>
      </c>
      <c r="AL63" s="699">
        <f>SUM(G63:AH63)</f>
        <v>0</v>
      </c>
      <c r="AM63" s="700">
        <f>AL63/4</f>
        <v>0</v>
      </c>
      <c r="AN63" s="701" t="str">
        <f>IF(C62="","",C62)</f>
        <v/>
      </c>
      <c r="AO63" s="702" t="str">
        <f>IF(D62="","",D62)</f>
        <v/>
      </c>
      <c r="AP63" s="703" t="str">
        <f>IF(D62&lt;&gt;"",VLOOKUP(D62,$AU$2:$AV$6,2,FALSE),"")</f>
        <v/>
      </c>
      <c r="AQ63" s="700" t="e">
        <f>ROUNDDOWN(AL63/$AL$6,2)</f>
        <v>#DIV/0!</v>
      </c>
      <c r="AR63" s="700" t="e">
        <f>IF(AP63=1,"",AQ63)</f>
        <v>#DIV/0!</v>
      </c>
    </row>
    <row r="64" spans="1:44" ht="15.9" customHeight="1">
      <c r="A64" s="638"/>
      <c r="B64" s="1575" t="s">
        <v>1261</v>
      </c>
      <c r="C64" s="1576"/>
      <c r="D64" s="1578"/>
      <c r="E64" s="1580"/>
      <c r="F64" s="683" t="s">
        <v>1233</v>
      </c>
      <c r="G64" s="684"/>
      <c r="H64" s="685"/>
      <c r="I64" s="686"/>
      <c r="J64" s="686"/>
      <c r="K64" s="686"/>
      <c r="L64" s="686"/>
      <c r="M64" s="687"/>
      <c r="N64" s="684"/>
      <c r="O64" s="685"/>
      <c r="P64" s="686"/>
      <c r="Q64" s="686"/>
      <c r="R64" s="686"/>
      <c r="S64" s="686"/>
      <c r="T64" s="687"/>
      <c r="U64" s="684"/>
      <c r="V64" s="685"/>
      <c r="W64" s="686"/>
      <c r="X64" s="686"/>
      <c r="Y64" s="686"/>
      <c r="Z64" s="686"/>
      <c r="AA64" s="687"/>
      <c r="AB64" s="684"/>
      <c r="AC64" s="685"/>
      <c r="AD64" s="686"/>
      <c r="AE64" s="686"/>
      <c r="AF64" s="686"/>
      <c r="AG64" s="686"/>
      <c r="AH64" s="687"/>
      <c r="AI64" s="704"/>
      <c r="AJ64" s="685"/>
      <c r="AK64" s="685"/>
      <c r="AL64" s="689">
        <f>SUM(G65:AK65)</f>
        <v>0</v>
      </c>
      <c r="AM64" s="690"/>
      <c r="AN64" s="691"/>
      <c r="AO64" s="692"/>
      <c r="AP64" s="690"/>
      <c r="AQ64" s="693"/>
      <c r="AR64" s="693"/>
    </row>
    <row r="65" spans="1:44" ht="15.9" customHeight="1">
      <c r="A65" s="638"/>
      <c r="B65" s="1575"/>
      <c r="C65" s="1577"/>
      <c r="D65" s="1579"/>
      <c r="E65" s="1581"/>
      <c r="F65" s="694" t="s">
        <v>1234</v>
      </c>
      <c r="G65" s="695" t="str">
        <f t="shared" ref="G65:AK65" si="28">IF(G64&lt;&gt;"",VLOOKUP(G64,$AC$197:$AL$221,9,FALSE),"")</f>
        <v/>
      </c>
      <c r="H65" s="696" t="str">
        <f t="shared" si="28"/>
        <v/>
      </c>
      <c r="I65" s="696" t="str">
        <f t="shared" si="28"/>
        <v/>
      </c>
      <c r="J65" s="696" t="str">
        <f t="shared" si="28"/>
        <v/>
      </c>
      <c r="K65" s="696" t="str">
        <f t="shared" si="28"/>
        <v/>
      </c>
      <c r="L65" s="696" t="str">
        <f t="shared" si="28"/>
        <v/>
      </c>
      <c r="M65" s="697" t="str">
        <f t="shared" si="28"/>
        <v/>
      </c>
      <c r="N65" s="695" t="str">
        <f t="shared" si="28"/>
        <v/>
      </c>
      <c r="O65" s="696" t="str">
        <f t="shared" si="28"/>
        <v/>
      </c>
      <c r="P65" s="696" t="str">
        <f t="shared" si="28"/>
        <v/>
      </c>
      <c r="Q65" s="696" t="str">
        <f t="shared" si="28"/>
        <v/>
      </c>
      <c r="R65" s="696" t="str">
        <f t="shared" si="28"/>
        <v/>
      </c>
      <c r="S65" s="696" t="str">
        <f t="shared" si="28"/>
        <v/>
      </c>
      <c r="T65" s="697" t="str">
        <f t="shared" si="28"/>
        <v/>
      </c>
      <c r="U65" s="695" t="str">
        <f t="shared" si="28"/>
        <v/>
      </c>
      <c r="V65" s="696" t="str">
        <f t="shared" si="28"/>
        <v/>
      </c>
      <c r="W65" s="696" t="str">
        <f t="shared" si="28"/>
        <v/>
      </c>
      <c r="X65" s="696" t="str">
        <f t="shared" si="28"/>
        <v/>
      </c>
      <c r="Y65" s="696" t="str">
        <f t="shared" si="28"/>
        <v/>
      </c>
      <c r="Z65" s="696" t="str">
        <f t="shared" si="28"/>
        <v/>
      </c>
      <c r="AA65" s="697" t="str">
        <f t="shared" si="28"/>
        <v/>
      </c>
      <c r="AB65" s="695" t="str">
        <f t="shared" si="28"/>
        <v/>
      </c>
      <c r="AC65" s="696" t="str">
        <f t="shared" si="28"/>
        <v/>
      </c>
      <c r="AD65" s="696" t="str">
        <f t="shared" si="28"/>
        <v/>
      </c>
      <c r="AE65" s="696" t="str">
        <f t="shared" si="28"/>
        <v/>
      </c>
      <c r="AF65" s="696" t="str">
        <f t="shared" si="28"/>
        <v/>
      </c>
      <c r="AG65" s="696" t="str">
        <f t="shared" si="28"/>
        <v/>
      </c>
      <c r="AH65" s="697" t="str">
        <f t="shared" si="28"/>
        <v/>
      </c>
      <c r="AI65" s="698" t="str">
        <f t="shared" si="28"/>
        <v/>
      </c>
      <c r="AJ65" s="696" t="str">
        <f t="shared" si="28"/>
        <v/>
      </c>
      <c r="AK65" s="696" t="str">
        <f t="shared" si="28"/>
        <v/>
      </c>
      <c r="AL65" s="699">
        <f>SUM(G65:AH65)</f>
        <v>0</v>
      </c>
      <c r="AM65" s="700">
        <f>AL65/4</f>
        <v>0</v>
      </c>
      <c r="AN65" s="701" t="str">
        <f>IF(C64="","",C64)</f>
        <v/>
      </c>
      <c r="AO65" s="702" t="str">
        <f>IF(D64="","",D64)</f>
        <v/>
      </c>
      <c r="AP65" s="703" t="str">
        <f>IF(D64&lt;&gt;"",VLOOKUP(D64,$AU$2:$AV$6,2,FALSE),"")</f>
        <v/>
      </c>
      <c r="AQ65" s="700" t="e">
        <f>ROUNDDOWN(AL65/$AL$6,2)</f>
        <v>#DIV/0!</v>
      </c>
      <c r="AR65" s="700" t="e">
        <f>IF(AP65=1,"",AQ65)</f>
        <v>#DIV/0!</v>
      </c>
    </row>
    <row r="66" spans="1:44" ht="15.9" customHeight="1">
      <c r="A66" s="638"/>
      <c r="B66" s="1575" t="s">
        <v>1262</v>
      </c>
      <c r="C66" s="1576"/>
      <c r="D66" s="1578"/>
      <c r="E66" s="1580"/>
      <c r="F66" s="683" t="s">
        <v>1233</v>
      </c>
      <c r="G66" s="684"/>
      <c r="H66" s="685"/>
      <c r="I66" s="686"/>
      <c r="J66" s="686"/>
      <c r="K66" s="686"/>
      <c r="L66" s="686"/>
      <c r="M66" s="687"/>
      <c r="N66" s="684"/>
      <c r="O66" s="685"/>
      <c r="P66" s="686"/>
      <c r="Q66" s="686"/>
      <c r="R66" s="686"/>
      <c r="S66" s="686"/>
      <c r="T66" s="687"/>
      <c r="U66" s="684"/>
      <c r="V66" s="685"/>
      <c r="W66" s="686"/>
      <c r="X66" s="686"/>
      <c r="Y66" s="686"/>
      <c r="Z66" s="686"/>
      <c r="AA66" s="687"/>
      <c r="AB66" s="684"/>
      <c r="AC66" s="685"/>
      <c r="AD66" s="686"/>
      <c r="AE66" s="686"/>
      <c r="AF66" s="686"/>
      <c r="AG66" s="686"/>
      <c r="AH66" s="687"/>
      <c r="AI66" s="688"/>
      <c r="AJ66" s="686"/>
      <c r="AK66" s="686"/>
      <c r="AL66" s="689">
        <f>SUM(G67:AK67)</f>
        <v>0</v>
      </c>
      <c r="AM66" s="690"/>
      <c r="AN66" s="691"/>
      <c r="AO66" s="692"/>
      <c r="AP66" s="690"/>
      <c r="AQ66" s="693"/>
      <c r="AR66" s="693"/>
    </row>
    <row r="67" spans="1:44" ht="15.9" customHeight="1">
      <c r="A67" s="638"/>
      <c r="B67" s="1575"/>
      <c r="C67" s="1577"/>
      <c r="D67" s="1579"/>
      <c r="E67" s="1581"/>
      <c r="F67" s="694" t="s">
        <v>1234</v>
      </c>
      <c r="G67" s="695" t="str">
        <f t="shared" ref="G67:AK67" si="29">IF(G66&lt;&gt;"",VLOOKUP(G66,$AC$197:$AL$221,9,FALSE),"")</f>
        <v/>
      </c>
      <c r="H67" s="696" t="str">
        <f t="shared" si="29"/>
        <v/>
      </c>
      <c r="I67" s="696" t="str">
        <f t="shared" si="29"/>
        <v/>
      </c>
      <c r="J67" s="696" t="str">
        <f t="shared" si="29"/>
        <v/>
      </c>
      <c r="K67" s="696" t="str">
        <f t="shared" si="29"/>
        <v/>
      </c>
      <c r="L67" s="696" t="str">
        <f t="shared" si="29"/>
        <v/>
      </c>
      <c r="M67" s="697" t="str">
        <f t="shared" si="29"/>
        <v/>
      </c>
      <c r="N67" s="695" t="str">
        <f t="shared" si="29"/>
        <v/>
      </c>
      <c r="O67" s="696" t="str">
        <f t="shared" si="29"/>
        <v/>
      </c>
      <c r="P67" s="696" t="str">
        <f t="shared" si="29"/>
        <v/>
      </c>
      <c r="Q67" s="696" t="str">
        <f t="shared" si="29"/>
        <v/>
      </c>
      <c r="R67" s="696" t="str">
        <f t="shared" si="29"/>
        <v/>
      </c>
      <c r="S67" s="696" t="str">
        <f t="shared" si="29"/>
        <v/>
      </c>
      <c r="T67" s="697" t="str">
        <f t="shared" si="29"/>
        <v/>
      </c>
      <c r="U67" s="695" t="str">
        <f t="shared" si="29"/>
        <v/>
      </c>
      <c r="V67" s="696" t="str">
        <f t="shared" si="29"/>
        <v/>
      </c>
      <c r="W67" s="696" t="str">
        <f t="shared" si="29"/>
        <v/>
      </c>
      <c r="X67" s="696" t="str">
        <f t="shared" si="29"/>
        <v/>
      </c>
      <c r="Y67" s="696" t="str">
        <f t="shared" si="29"/>
        <v/>
      </c>
      <c r="Z67" s="696" t="str">
        <f t="shared" si="29"/>
        <v/>
      </c>
      <c r="AA67" s="697" t="str">
        <f t="shared" si="29"/>
        <v/>
      </c>
      <c r="AB67" s="695" t="str">
        <f t="shared" si="29"/>
        <v/>
      </c>
      <c r="AC67" s="696" t="str">
        <f t="shared" si="29"/>
        <v/>
      </c>
      <c r="AD67" s="696" t="str">
        <f t="shared" si="29"/>
        <v/>
      </c>
      <c r="AE67" s="696" t="str">
        <f t="shared" si="29"/>
        <v/>
      </c>
      <c r="AF67" s="696" t="str">
        <f t="shared" si="29"/>
        <v/>
      </c>
      <c r="AG67" s="696" t="str">
        <f t="shared" si="29"/>
        <v/>
      </c>
      <c r="AH67" s="697" t="str">
        <f t="shared" si="29"/>
        <v/>
      </c>
      <c r="AI67" s="698" t="str">
        <f t="shared" si="29"/>
        <v/>
      </c>
      <c r="AJ67" s="696" t="str">
        <f t="shared" si="29"/>
        <v/>
      </c>
      <c r="AK67" s="696" t="str">
        <f t="shared" si="29"/>
        <v/>
      </c>
      <c r="AL67" s="699">
        <f>SUM(G67:AH67)</f>
        <v>0</v>
      </c>
      <c r="AM67" s="700">
        <f>AL67/4</f>
        <v>0</v>
      </c>
      <c r="AN67" s="701" t="str">
        <f>IF(C66="","",C66)</f>
        <v/>
      </c>
      <c r="AO67" s="702" t="str">
        <f>IF(D66="","",D66)</f>
        <v/>
      </c>
      <c r="AP67" s="703" t="str">
        <f>IF(D66&lt;&gt;"",VLOOKUP(D66,$AU$2:$AV$6,2,FALSE),"")</f>
        <v/>
      </c>
      <c r="AQ67" s="700" t="e">
        <f>ROUNDDOWN(AL67/$AL$6,2)</f>
        <v>#DIV/0!</v>
      </c>
      <c r="AR67" s="700" t="e">
        <f>IF(AP67=1,"",AQ67)</f>
        <v>#DIV/0!</v>
      </c>
    </row>
    <row r="68" spans="1:44" ht="15.9" customHeight="1">
      <c r="A68" s="638"/>
      <c r="B68" s="1575" t="s">
        <v>1263</v>
      </c>
      <c r="C68" s="1576"/>
      <c r="D68" s="1578"/>
      <c r="E68" s="1580"/>
      <c r="F68" s="683" t="s">
        <v>1233</v>
      </c>
      <c r="G68" s="684"/>
      <c r="H68" s="685"/>
      <c r="I68" s="686"/>
      <c r="J68" s="686"/>
      <c r="K68" s="686"/>
      <c r="L68" s="686"/>
      <c r="M68" s="687"/>
      <c r="N68" s="684"/>
      <c r="O68" s="685"/>
      <c r="P68" s="686"/>
      <c r="Q68" s="686"/>
      <c r="R68" s="686"/>
      <c r="S68" s="686"/>
      <c r="T68" s="687"/>
      <c r="U68" s="684"/>
      <c r="V68" s="685"/>
      <c r="W68" s="686"/>
      <c r="X68" s="686"/>
      <c r="Y68" s="686"/>
      <c r="Z68" s="686"/>
      <c r="AA68" s="687"/>
      <c r="AB68" s="684"/>
      <c r="AC68" s="685"/>
      <c r="AD68" s="686"/>
      <c r="AE68" s="686"/>
      <c r="AF68" s="686"/>
      <c r="AG68" s="686"/>
      <c r="AH68" s="687"/>
      <c r="AI68" s="688"/>
      <c r="AJ68" s="686"/>
      <c r="AK68" s="686"/>
      <c r="AL68" s="689">
        <f>SUM(G69:AK69)</f>
        <v>0</v>
      </c>
      <c r="AM68" s="690"/>
      <c r="AN68" s="691"/>
      <c r="AO68" s="692"/>
      <c r="AP68" s="690"/>
      <c r="AQ68" s="693"/>
      <c r="AR68" s="693"/>
    </row>
    <row r="69" spans="1:44" ht="15.9" customHeight="1">
      <c r="A69" s="638"/>
      <c r="B69" s="1575"/>
      <c r="C69" s="1577"/>
      <c r="D69" s="1579"/>
      <c r="E69" s="1581"/>
      <c r="F69" s="694" t="s">
        <v>1234</v>
      </c>
      <c r="G69" s="695" t="str">
        <f t="shared" ref="G69:AK69" si="30">IF(G68&lt;&gt;"",VLOOKUP(G68,$AC$197:$AL$221,9,FALSE),"")</f>
        <v/>
      </c>
      <c r="H69" s="696" t="str">
        <f t="shared" si="30"/>
        <v/>
      </c>
      <c r="I69" s="696" t="str">
        <f t="shared" si="30"/>
        <v/>
      </c>
      <c r="J69" s="696" t="str">
        <f t="shared" si="30"/>
        <v/>
      </c>
      <c r="K69" s="696" t="str">
        <f t="shared" si="30"/>
        <v/>
      </c>
      <c r="L69" s="696" t="str">
        <f t="shared" si="30"/>
        <v/>
      </c>
      <c r="M69" s="697" t="str">
        <f t="shared" si="30"/>
        <v/>
      </c>
      <c r="N69" s="695" t="str">
        <f t="shared" si="30"/>
        <v/>
      </c>
      <c r="O69" s="696" t="str">
        <f t="shared" si="30"/>
        <v/>
      </c>
      <c r="P69" s="696" t="str">
        <f t="shared" si="30"/>
        <v/>
      </c>
      <c r="Q69" s="696" t="str">
        <f t="shared" si="30"/>
        <v/>
      </c>
      <c r="R69" s="696" t="str">
        <f t="shared" si="30"/>
        <v/>
      </c>
      <c r="S69" s="696" t="str">
        <f t="shared" si="30"/>
        <v/>
      </c>
      <c r="T69" s="697" t="str">
        <f t="shared" si="30"/>
        <v/>
      </c>
      <c r="U69" s="695" t="str">
        <f t="shared" si="30"/>
        <v/>
      </c>
      <c r="V69" s="696" t="str">
        <f t="shared" si="30"/>
        <v/>
      </c>
      <c r="W69" s="696" t="str">
        <f t="shared" si="30"/>
        <v/>
      </c>
      <c r="X69" s="696" t="str">
        <f t="shared" si="30"/>
        <v/>
      </c>
      <c r="Y69" s="696" t="str">
        <f t="shared" si="30"/>
        <v/>
      </c>
      <c r="Z69" s="696" t="str">
        <f t="shared" si="30"/>
        <v/>
      </c>
      <c r="AA69" s="697" t="str">
        <f t="shared" si="30"/>
        <v/>
      </c>
      <c r="AB69" s="695" t="str">
        <f t="shared" si="30"/>
        <v/>
      </c>
      <c r="AC69" s="696" t="str">
        <f t="shared" si="30"/>
        <v/>
      </c>
      <c r="AD69" s="696" t="str">
        <f t="shared" si="30"/>
        <v/>
      </c>
      <c r="AE69" s="696" t="str">
        <f t="shared" si="30"/>
        <v/>
      </c>
      <c r="AF69" s="696" t="str">
        <f t="shared" si="30"/>
        <v/>
      </c>
      <c r="AG69" s="696" t="str">
        <f t="shared" si="30"/>
        <v/>
      </c>
      <c r="AH69" s="697" t="str">
        <f t="shared" si="30"/>
        <v/>
      </c>
      <c r="AI69" s="698" t="str">
        <f t="shared" si="30"/>
        <v/>
      </c>
      <c r="AJ69" s="696" t="str">
        <f t="shared" si="30"/>
        <v/>
      </c>
      <c r="AK69" s="696" t="str">
        <f t="shared" si="30"/>
        <v/>
      </c>
      <c r="AL69" s="699">
        <f>SUM(G69:AH69)</f>
        <v>0</v>
      </c>
      <c r="AM69" s="700">
        <f>AL69/4</f>
        <v>0</v>
      </c>
      <c r="AN69" s="701" t="str">
        <f>IF(C68="","",C68)</f>
        <v/>
      </c>
      <c r="AO69" s="702" t="str">
        <f>IF(D68="","",D68)</f>
        <v/>
      </c>
      <c r="AP69" s="703" t="str">
        <f>IF(D68&lt;&gt;"",VLOOKUP(D68,$AU$2:$AV$6,2,FALSE),"")</f>
        <v/>
      </c>
      <c r="AQ69" s="700" t="e">
        <f>ROUNDDOWN(AL69/$AL$6,2)</f>
        <v>#DIV/0!</v>
      </c>
      <c r="AR69" s="700" t="e">
        <f>IF(AP69=1,"",AQ69)</f>
        <v>#DIV/0!</v>
      </c>
    </row>
    <row r="70" spans="1:44" ht="15.9" customHeight="1">
      <c r="A70" s="638"/>
      <c r="B70" s="1575" t="s">
        <v>1264</v>
      </c>
      <c r="C70" s="1576"/>
      <c r="D70" s="1578"/>
      <c r="E70" s="1580"/>
      <c r="F70" s="683" t="s">
        <v>1233</v>
      </c>
      <c r="G70" s="684"/>
      <c r="H70" s="685"/>
      <c r="I70" s="686"/>
      <c r="J70" s="686"/>
      <c r="K70" s="686"/>
      <c r="L70" s="686"/>
      <c r="M70" s="687"/>
      <c r="N70" s="684"/>
      <c r="O70" s="685"/>
      <c r="P70" s="686"/>
      <c r="Q70" s="686"/>
      <c r="R70" s="686"/>
      <c r="S70" s="686"/>
      <c r="T70" s="687"/>
      <c r="U70" s="684"/>
      <c r="V70" s="685"/>
      <c r="W70" s="686"/>
      <c r="X70" s="686"/>
      <c r="Y70" s="686"/>
      <c r="Z70" s="686"/>
      <c r="AA70" s="687"/>
      <c r="AB70" s="684"/>
      <c r="AC70" s="685"/>
      <c r="AD70" s="686"/>
      <c r="AE70" s="686"/>
      <c r="AF70" s="686"/>
      <c r="AG70" s="686"/>
      <c r="AH70" s="687"/>
      <c r="AI70" s="704"/>
      <c r="AJ70" s="685"/>
      <c r="AK70" s="685"/>
      <c r="AL70" s="689">
        <f>SUM(G71:AK71)</f>
        <v>0</v>
      </c>
      <c r="AM70" s="690"/>
      <c r="AN70" s="691"/>
      <c r="AO70" s="692"/>
      <c r="AP70" s="690"/>
      <c r="AQ70" s="693"/>
      <c r="AR70" s="693"/>
    </row>
    <row r="71" spans="1:44" ht="15.9" customHeight="1">
      <c r="A71" s="638"/>
      <c r="B71" s="1575"/>
      <c r="C71" s="1577"/>
      <c r="D71" s="1579"/>
      <c r="E71" s="1581"/>
      <c r="F71" s="694" t="s">
        <v>1234</v>
      </c>
      <c r="G71" s="695" t="str">
        <f t="shared" ref="G71:AK71" si="31">IF(G70&lt;&gt;"",VLOOKUP(G70,$AC$197:$AL$221,9,FALSE),"")</f>
        <v/>
      </c>
      <c r="H71" s="696" t="str">
        <f t="shared" si="31"/>
        <v/>
      </c>
      <c r="I71" s="696" t="str">
        <f t="shared" si="31"/>
        <v/>
      </c>
      <c r="J71" s="696" t="str">
        <f t="shared" si="31"/>
        <v/>
      </c>
      <c r="K71" s="696" t="str">
        <f t="shared" si="31"/>
        <v/>
      </c>
      <c r="L71" s="696" t="str">
        <f t="shared" si="31"/>
        <v/>
      </c>
      <c r="M71" s="697" t="str">
        <f t="shared" si="31"/>
        <v/>
      </c>
      <c r="N71" s="695" t="str">
        <f t="shared" si="31"/>
        <v/>
      </c>
      <c r="O71" s="696" t="str">
        <f t="shared" si="31"/>
        <v/>
      </c>
      <c r="P71" s="696" t="str">
        <f t="shared" si="31"/>
        <v/>
      </c>
      <c r="Q71" s="696" t="str">
        <f t="shared" si="31"/>
        <v/>
      </c>
      <c r="R71" s="696" t="str">
        <f t="shared" si="31"/>
        <v/>
      </c>
      <c r="S71" s="696" t="str">
        <f t="shared" si="31"/>
        <v/>
      </c>
      <c r="T71" s="697" t="str">
        <f t="shared" si="31"/>
        <v/>
      </c>
      <c r="U71" s="695" t="str">
        <f t="shared" si="31"/>
        <v/>
      </c>
      <c r="V71" s="696" t="str">
        <f t="shared" si="31"/>
        <v/>
      </c>
      <c r="W71" s="696" t="str">
        <f t="shared" si="31"/>
        <v/>
      </c>
      <c r="X71" s="696" t="str">
        <f t="shared" si="31"/>
        <v/>
      </c>
      <c r="Y71" s="696" t="str">
        <f t="shared" si="31"/>
        <v/>
      </c>
      <c r="Z71" s="696" t="str">
        <f t="shared" si="31"/>
        <v/>
      </c>
      <c r="AA71" s="697" t="str">
        <f t="shared" si="31"/>
        <v/>
      </c>
      <c r="AB71" s="695" t="str">
        <f t="shared" si="31"/>
        <v/>
      </c>
      <c r="AC71" s="696" t="str">
        <f t="shared" si="31"/>
        <v/>
      </c>
      <c r="AD71" s="696" t="str">
        <f t="shared" si="31"/>
        <v/>
      </c>
      <c r="AE71" s="696" t="str">
        <f t="shared" si="31"/>
        <v/>
      </c>
      <c r="AF71" s="696" t="str">
        <f t="shared" si="31"/>
        <v/>
      </c>
      <c r="AG71" s="696" t="str">
        <f t="shared" si="31"/>
        <v/>
      </c>
      <c r="AH71" s="697" t="str">
        <f t="shared" si="31"/>
        <v/>
      </c>
      <c r="AI71" s="698" t="str">
        <f t="shared" si="31"/>
        <v/>
      </c>
      <c r="AJ71" s="696" t="str">
        <f t="shared" si="31"/>
        <v/>
      </c>
      <c r="AK71" s="696" t="str">
        <f t="shared" si="31"/>
        <v/>
      </c>
      <c r="AL71" s="699">
        <f>SUM(G71:AH71)</f>
        <v>0</v>
      </c>
      <c r="AM71" s="700">
        <f>AL71/4</f>
        <v>0</v>
      </c>
      <c r="AN71" s="701" t="str">
        <f>IF(C70="","",C70)</f>
        <v/>
      </c>
      <c r="AO71" s="702" t="str">
        <f>IF(D70="","",D70)</f>
        <v/>
      </c>
      <c r="AP71" s="703" t="str">
        <f>IF(D70&lt;&gt;"",VLOOKUP(D70,$AU$2:$AV$6,2,FALSE),"")</f>
        <v/>
      </c>
      <c r="AQ71" s="700" t="e">
        <f>ROUNDDOWN(AL71/$AL$6,2)</f>
        <v>#DIV/0!</v>
      </c>
      <c r="AR71" s="700" t="e">
        <f>IF(AP71=1,"",AQ71)</f>
        <v>#DIV/0!</v>
      </c>
    </row>
    <row r="72" spans="1:44" ht="15.9" customHeight="1">
      <c r="A72" s="638"/>
      <c r="B72" s="1575" t="s">
        <v>1265</v>
      </c>
      <c r="C72" s="1576"/>
      <c r="D72" s="1578"/>
      <c r="E72" s="1580"/>
      <c r="F72" s="683" t="s">
        <v>1233</v>
      </c>
      <c r="G72" s="684"/>
      <c r="H72" s="685"/>
      <c r="I72" s="686"/>
      <c r="J72" s="686"/>
      <c r="K72" s="686"/>
      <c r="L72" s="686"/>
      <c r="M72" s="687"/>
      <c r="N72" s="684"/>
      <c r="O72" s="685"/>
      <c r="P72" s="686"/>
      <c r="Q72" s="686"/>
      <c r="R72" s="686"/>
      <c r="S72" s="686"/>
      <c r="T72" s="687"/>
      <c r="U72" s="684"/>
      <c r="V72" s="685"/>
      <c r="W72" s="686"/>
      <c r="X72" s="686"/>
      <c r="Y72" s="686"/>
      <c r="Z72" s="686"/>
      <c r="AA72" s="687"/>
      <c r="AB72" s="684"/>
      <c r="AC72" s="685"/>
      <c r="AD72" s="686"/>
      <c r="AE72" s="686"/>
      <c r="AF72" s="686"/>
      <c r="AG72" s="686"/>
      <c r="AH72" s="687"/>
      <c r="AI72" s="704"/>
      <c r="AJ72" s="685"/>
      <c r="AK72" s="685"/>
      <c r="AL72" s="689">
        <f>SUM(G73:AK73)</f>
        <v>0</v>
      </c>
      <c r="AM72" s="690"/>
      <c r="AN72" s="691"/>
      <c r="AO72" s="692"/>
      <c r="AP72" s="690"/>
      <c r="AQ72" s="693"/>
      <c r="AR72" s="693"/>
    </row>
    <row r="73" spans="1:44" ht="15.9" customHeight="1">
      <c r="A73" s="638"/>
      <c r="B73" s="1575"/>
      <c r="C73" s="1577"/>
      <c r="D73" s="1579"/>
      <c r="E73" s="1581"/>
      <c r="F73" s="694" t="s">
        <v>1234</v>
      </c>
      <c r="G73" s="695" t="str">
        <f t="shared" ref="G73:AK73" si="32">IF(G72&lt;&gt;"",VLOOKUP(G72,$AC$197:$AL$221,9,FALSE),"")</f>
        <v/>
      </c>
      <c r="H73" s="696" t="str">
        <f t="shared" si="32"/>
        <v/>
      </c>
      <c r="I73" s="696" t="str">
        <f t="shared" si="32"/>
        <v/>
      </c>
      <c r="J73" s="696" t="str">
        <f t="shared" si="32"/>
        <v/>
      </c>
      <c r="K73" s="696" t="str">
        <f t="shared" si="32"/>
        <v/>
      </c>
      <c r="L73" s="696" t="str">
        <f t="shared" si="32"/>
        <v/>
      </c>
      <c r="M73" s="697" t="str">
        <f t="shared" si="32"/>
        <v/>
      </c>
      <c r="N73" s="695" t="str">
        <f t="shared" si="32"/>
        <v/>
      </c>
      <c r="O73" s="696" t="str">
        <f t="shared" si="32"/>
        <v/>
      </c>
      <c r="P73" s="696" t="str">
        <f t="shared" si="32"/>
        <v/>
      </c>
      <c r="Q73" s="696" t="str">
        <f t="shared" si="32"/>
        <v/>
      </c>
      <c r="R73" s="696" t="str">
        <f t="shared" si="32"/>
        <v/>
      </c>
      <c r="S73" s="696" t="str">
        <f t="shared" si="32"/>
        <v/>
      </c>
      <c r="T73" s="697" t="str">
        <f t="shared" si="32"/>
        <v/>
      </c>
      <c r="U73" s="695" t="str">
        <f t="shared" si="32"/>
        <v/>
      </c>
      <c r="V73" s="696" t="str">
        <f t="shared" si="32"/>
        <v/>
      </c>
      <c r="W73" s="696" t="str">
        <f t="shared" si="32"/>
        <v/>
      </c>
      <c r="X73" s="696" t="str">
        <f t="shared" si="32"/>
        <v/>
      </c>
      <c r="Y73" s="696" t="str">
        <f t="shared" si="32"/>
        <v/>
      </c>
      <c r="Z73" s="696" t="str">
        <f t="shared" si="32"/>
        <v/>
      </c>
      <c r="AA73" s="697" t="str">
        <f t="shared" si="32"/>
        <v/>
      </c>
      <c r="AB73" s="695" t="str">
        <f t="shared" si="32"/>
        <v/>
      </c>
      <c r="AC73" s="696" t="str">
        <f t="shared" si="32"/>
        <v/>
      </c>
      <c r="AD73" s="696" t="str">
        <f t="shared" si="32"/>
        <v/>
      </c>
      <c r="AE73" s="696" t="str">
        <f t="shared" si="32"/>
        <v/>
      </c>
      <c r="AF73" s="696" t="str">
        <f t="shared" si="32"/>
        <v/>
      </c>
      <c r="AG73" s="696" t="str">
        <f t="shared" si="32"/>
        <v/>
      </c>
      <c r="AH73" s="697" t="str">
        <f t="shared" si="32"/>
        <v/>
      </c>
      <c r="AI73" s="698" t="str">
        <f t="shared" si="32"/>
        <v/>
      </c>
      <c r="AJ73" s="696" t="str">
        <f t="shared" si="32"/>
        <v/>
      </c>
      <c r="AK73" s="696" t="str">
        <f t="shared" si="32"/>
        <v/>
      </c>
      <c r="AL73" s="699">
        <f>SUM(G73:AH73)</f>
        <v>0</v>
      </c>
      <c r="AM73" s="700">
        <f>AL73/4</f>
        <v>0</v>
      </c>
      <c r="AN73" s="701" t="str">
        <f>IF(C72="","",C72)</f>
        <v/>
      </c>
      <c r="AO73" s="702" t="str">
        <f>IF(D72="","",D72)</f>
        <v/>
      </c>
      <c r="AP73" s="703" t="str">
        <f>IF(D72&lt;&gt;"",VLOOKUP(D72,$AU$2:$AV$6,2,FALSE),"")</f>
        <v/>
      </c>
      <c r="AQ73" s="700" t="e">
        <f>ROUNDDOWN(AL73/$AL$6,2)</f>
        <v>#DIV/0!</v>
      </c>
      <c r="AR73" s="700" t="e">
        <f>IF(AP73=1,"",AQ73)</f>
        <v>#DIV/0!</v>
      </c>
    </row>
    <row r="74" spans="1:44" ht="15.9" customHeight="1">
      <c r="A74" s="638"/>
      <c r="B74" s="1575" t="s">
        <v>1266</v>
      </c>
      <c r="C74" s="1576"/>
      <c r="D74" s="1578"/>
      <c r="E74" s="1580"/>
      <c r="F74" s="683" t="s">
        <v>1233</v>
      </c>
      <c r="G74" s="684"/>
      <c r="H74" s="685"/>
      <c r="I74" s="686"/>
      <c r="J74" s="686"/>
      <c r="K74" s="686"/>
      <c r="L74" s="686"/>
      <c r="M74" s="687"/>
      <c r="N74" s="684"/>
      <c r="O74" s="685"/>
      <c r="P74" s="686"/>
      <c r="Q74" s="686"/>
      <c r="R74" s="686"/>
      <c r="S74" s="686"/>
      <c r="T74" s="687"/>
      <c r="U74" s="684"/>
      <c r="V74" s="685"/>
      <c r="W74" s="686"/>
      <c r="X74" s="686"/>
      <c r="Y74" s="686"/>
      <c r="Z74" s="686"/>
      <c r="AA74" s="687"/>
      <c r="AB74" s="684"/>
      <c r="AC74" s="685"/>
      <c r="AD74" s="686"/>
      <c r="AE74" s="686"/>
      <c r="AF74" s="686"/>
      <c r="AG74" s="686"/>
      <c r="AH74" s="687"/>
      <c r="AI74" s="688"/>
      <c r="AJ74" s="686"/>
      <c r="AK74" s="686"/>
      <c r="AL74" s="689">
        <f>SUM(G75:AK75)</f>
        <v>0</v>
      </c>
      <c r="AM74" s="690"/>
      <c r="AN74" s="691"/>
      <c r="AO74" s="692"/>
      <c r="AP74" s="690"/>
      <c r="AQ74" s="693"/>
      <c r="AR74" s="693"/>
    </row>
    <row r="75" spans="1:44" ht="15.9" customHeight="1">
      <c r="A75" s="638"/>
      <c r="B75" s="1575"/>
      <c r="C75" s="1577"/>
      <c r="D75" s="1579"/>
      <c r="E75" s="1581"/>
      <c r="F75" s="694" t="s">
        <v>1234</v>
      </c>
      <c r="G75" s="695" t="str">
        <f t="shared" ref="G75:AK75" si="33">IF(G74&lt;&gt;"",VLOOKUP(G74,$AC$197:$AL$221,9,FALSE),"")</f>
        <v/>
      </c>
      <c r="H75" s="696" t="str">
        <f t="shared" si="33"/>
        <v/>
      </c>
      <c r="I75" s="696" t="str">
        <f t="shared" si="33"/>
        <v/>
      </c>
      <c r="J75" s="696" t="str">
        <f t="shared" si="33"/>
        <v/>
      </c>
      <c r="K75" s="696" t="str">
        <f t="shared" si="33"/>
        <v/>
      </c>
      <c r="L75" s="696" t="str">
        <f t="shared" si="33"/>
        <v/>
      </c>
      <c r="M75" s="697" t="str">
        <f t="shared" si="33"/>
        <v/>
      </c>
      <c r="N75" s="695" t="str">
        <f t="shared" si="33"/>
        <v/>
      </c>
      <c r="O75" s="696" t="str">
        <f t="shared" si="33"/>
        <v/>
      </c>
      <c r="P75" s="696" t="str">
        <f t="shared" si="33"/>
        <v/>
      </c>
      <c r="Q75" s="696" t="str">
        <f t="shared" si="33"/>
        <v/>
      </c>
      <c r="R75" s="696" t="str">
        <f t="shared" si="33"/>
        <v/>
      </c>
      <c r="S75" s="696" t="str">
        <f t="shared" si="33"/>
        <v/>
      </c>
      <c r="T75" s="697" t="str">
        <f t="shared" si="33"/>
        <v/>
      </c>
      <c r="U75" s="695" t="str">
        <f t="shared" si="33"/>
        <v/>
      </c>
      <c r="V75" s="696" t="str">
        <f t="shared" si="33"/>
        <v/>
      </c>
      <c r="W75" s="696" t="str">
        <f t="shared" si="33"/>
        <v/>
      </c>
      <c r="X75" s="696" t="str">
        <f t="shared" si="33"/>
        <v/>
      </c>
      <c r="Y75" s="696" t="str">
        <f t="shared" si="33"/>
        <v/>
      </c>
      <c r="Z75" s="696" t="str">
        <f t="shared" si="33"/>
        <v/>
      </c>
      <c r="AA75" s="697" t="str">
        <f t="shared" si="33"/>
        <v/>
      </c>
      <c r="AB75" s="695" t="str">
        <f t="shared" si="33"/>
        <v/>
      </c>
      <c r="AC75" s="696" t="str">
        <f t="shared" si="33"/>
        <v/>
      </c>
      <c r="AD75" s="696" t="str">
        <f t="shared" si="33"/>
        <v/>
      </c>
      <c r="AE75" s="696" t="str">
        <f t="shared" si="33"/>
        <v/>
      </c>
      <c r="AF75" s="696" t="str">
        <f t="shared" si="33"/>
        <v/>
      </c>
      <c r="AG75" s="696" t="str">
        <f t="shared" si="33"/>
        <v/>
      </c>
      <c r="AH75" s="697" t="str">
        <f t="shared" si="33"/>
        <v/>
      </c>
      <c r="AI75" s="698" t="str">
        <f t="shared" si="33"/>
        <v/>
      </c>
      <c r="AJ75" s="696" t="str">
        <f t="shared" si="33"/>
        <v/>
      </c>
      <c r="AK75" s="696" t="str">
        <f t="shared" si="33"/>
        <v/>
      </c>
      <c r="AL75" s="699">
        <f>SUM(G75:AH75)</f>
        <v>0</v>
      </c>
      <c r="AM75" s="700">
        <f>AL75/4</f>
        <v>0</v>
      </c>
      <c r="AN75" s="701" t="str">
        <f>IF(C74="","",C74)</f>
        <v/>
      </c>
      <c r="AO75" s="702" t="str">
        <f>IF(D74="","",D74)</f>
        <v/>
      </c>
      <c r="AP75" s="703" t="str">
        <f>IF(D74&lt;&gt;"",VLOOKUP(D74,$AU$2:$AV$6,2,FALSE),"")</f>
        <v/>
      </c>
      <c r="AQ75" s="700" t="e">
        <f>ROUNDDOWN(AL75/$AL$6,2)</f>
        <v>#DIV/0!</v>
      </c>
      <c r="AR75" s="700" t="e">
        <f>IF(AP75=1,"",AQ75)</f>
        <v>#DIV/0!</v>
      </c>
    </row>
    <row r="76" spans="1:44" ht="15.9" customHeight="1">
      <c r="A76" s="638"/>
      <c r="B76" s="1575" t="s">
        <v>1267</v>
      </c>
      <c r="C76" s="1576"/>
      <c r="D76" s="1578"/>
      <c r="E76" s="1580"/>
      <c r="F76" s="683" t="s">
        <v>1233</v>
      </c>
      <c r="G76" s="684"/>
      <c r="H76" s="685"/>
      <c r="I76" s="686"/>
      <c r="J76" s="686"/>
      <c r="K76" s="686"/>
      <c r="L76" s="686"/>
      <c r="M76" s="687"/>
      <c r="N76" s="684"/>
      <c r="O76" s="685"/>
      <c r="P76" s="686"/>
      <c r="Q76" s="686"/>
      <c r="R76" s="686"/>
      <c r="S76" s="686"/>
      <c r="T76" s="687"/>
      <c r="U76" s="684"/>
      <c r="V76" s="685"/>
      <c r="W76" s="686"/>
      <c r="X76" s="686"/>
      <c r="Y76" s="686"/>
      <c r="Z76" s="686"/>
      <c r="AA76" s="687"/>
      <c r="AB76" s="684"/>
      <c r="AC76" s="685"/>
      <c r="AD76" s="686"/>
      <c r="AE76" s="686"/>
      <c r="AF76" s="686"/>
      <c r="AG76" s="686"/>
      <c r="AH76" s="687"/>
      <c r="AI76" s="688"/>
      <c r="AJ76" s="686"/>
      <c r="AK76" s="686"/>
      <c r="AL76" s="689">
        <f>SUM(G77:AK77)</f>
        <v>0</v>
      </c>
      <c r="AM76" s="690"/>
      <c r="AN76" s="691"/>
      <c r="AO76" s="692"/>
      <c r="AP76" s="690"/>
      <c r="AQ76" s="693"/>
      <c r="AR76" s="693"/>
    </row>
    <row r="77" spans="1:44" ht="15.9" customHeight="1">
      <c r="A77" s="638"/>
      <c r="B77" s="1575"/>
      <c r="C77" s="1577"/>
      <c r="D77" s="1579"/>
      <c r="E77" s="1581"/>
      <c r="F77" s="694" t="s">
        <v>1234</v>
      </c>
      <c r="G77" s="695" t="str">
        <f t="shared" ref="G77:AK77" si="34">IF(G76&lt;&gt;"",VLOOKUP(G76,$AC$197:$AL$221,9,FALSE),"")</f>
        <v/>
      </c>
      <c r="H77" s="696" t="str">
        <f t="shared" si="34"/>
        <v/>
      </c>
      <c r="I77" s="696" t="str">
        <f t="shared" si="34"/>
        <v/>
      </c>
      <c r="J77" s="696" t="str">
        <f t="shared" si="34"/>
        <v/>
      </c>
      <c r="K77" s="696" t="str">
        <f t="shared" si="34"/>
        <v/>
      </c>
      <c r="L77" s="696" t="str">
        <f t="shared" si="34"/>
        <v/>
      </c>
      <c r="M77" s="697" t="str">
        <f t="shared" si="34"/>
        <v/>
      </c>
      <c r="N77" s="695" t="str">
        <f t="shared" si="34"/>
        <v/>
      </c>
      <c r="O77" s="696" t="str">
        <f t="shared" si="34"/>
        <v/>
      </c>
      <c r="P77" s="696" t="str">
        <f t="shared" si="34"/>
        <v/>
      </c>
      <c r="Q77" s="696" t="str">
        <f t="shared" si="34"/>
        <v/>
      </c>
      <c r="R77" s="696" t="str">
        <f t="shared" si="34"/>
        <v/>
      </c>
      <c r="S77" s="696" t="str">
        <f t="shared" si="34"/>
        <v/>
      </c>
      <c r="T77" s="697" t="str">
        <f t="shared" si="34"/>
        <v/>
      </c>
      <c r="U77" s="695" t="str">
        <f t="shared" si="34"/>
        <v/>
      </c>
      <c r="V77" s="696" t="str">
        <f t="shared" si="34"/>
        <v/>
      </c>
      <c r="W77" s="696" t="str">
        <f t="shared" si="34"/>
        <v/>
      </c>
      <c r="X77" s="696" t="str">
        <f t="shared" si="34"/>
        <v/>
      </c>
      <c r="Y77" s="696" t="str">
        <f t="shared" si="34"/>
        <v/>
      </c>
      <c r="Z77" s="696" t="str">
        <f t="shared" si="34"/>
        <v/>
      </c>
      <c r="AA77" s="697" t="str">
        <f t="shared" si="34"/>
        <v/>
      </c>
      <c r="AB77" s="695" t="str">
        <f t="shared" si="34"/>
        <v/>
      </c>
      <c r="AC77" s="696" t="str">
        <f t="shared" si="34"/>
        <v/>
      </c>
      <c r="AD77" s="696" t="str">
        <f t="shared" si="34"/>
        <v/>
      </c>
      <c r="AE77" s="696" t="str">
        <f t="shared" si="34"/>
        <v/>
      </c>
      <c r="AF77" s="696" t="str">
        <f t="shared" si="34"/>
        <v/>
      </c>
      <c r="AG77" s="696" t="str">
        <f t="shared" si="34"/>
        <v/>
      </c>
      <c r="AH77" s="697" t="str">
        <f t="shared" si="34"/>
        <v/>
      </c>
      <c r="AI77" s="698" t="str">
        <f t="shared" si="34"/>
        <v/>
      </c>
      <c r="AJ77" s="696" t="str">
        <f t="shared" si="34"/>
        <v/>
      </c>
      <c r="AK77" s="696" t="str">
        <f t="shared" si="34"/>
        <v/>
      </c>
      <c r="AL77" s="699">
        <f>SUM(G77:AH77)</f>
        <v>0</v>
      </c>
      <c r="AM77" s="700">
        <f>AL77/4</f>
        <v>0</v>
      </c>
      <c r="AN77" s="701" t="str">
        <f>IF(C76="","",C76)</f>
        <v/>
      </c>
      <c r="AO77" s="702" t="str">
        <f>IF(D76="","",D76)</f>
        <v/>
      </c>
      <c r="AP77" s="703" t="str">
        <f>IF(D76&lt;&gt;"",VLOOKUP(D76,$AU$2:$AV$6,2,FALSE),"")</f>
        <v/>
      </c>
      <c r="AQ77" s="700" t="e">
        <f>ROUNDDOWN(AL77/$AL$6,2)</f>
        <v>#DIV/0!</v>
      </c>
      <c r="AR77" s="700" t="e">
        <f>IF(AP77=1,"",AQ77)</f>
        <v>#DIV/0!</v>
      </c>
    </row>
    <row r="78" spans="1:44" ht="15.9" hidden="1" customHeight="1">
      <c r="A78" s="638"/>
      <c r="B78" s="1575" t="s">
        <v>1268</v>
      </c>
      <c r="C78" s="1576"/>
      <c r="D78" s="1578"/>
      <c r="E78" s="1580"/>
      <c r="F78" s="683" t="s">
        <v>1233</v>
      </c>
      <c r="G78" s="684"/>
      <c r="H78" s="685"/>
      <c r="I78" s="686"/>
      <c r="J78" s="686"/>
      <c r="K78" s="686"/>
      <c r="L78" s="686"/>
      <c r="M78" s="687"/>
      <c r="N78" s="684"/>
      <c r="O78" s="685"/>
      <c r="P78" s="686"/>
      <c r="Q78" s="686"/>
      <c r="R78" s="686"/>
      <c r="S78" s="686"/>
      <c r="T78" s="687"/>
      <c r="U78" s="684"/>
      <c r="V78" s="685"/>
      <c r="W78" s="686"/>
      <c r="X78" s="686"/>
      <c r="Y78" s="686"/>
      <c r="Z78" s="686"/>
      <c r="AA78" s="687"/>
      <c r="AB78" s="684"/>
      <c r="AC78" s="685"/>
      <c r="AD78" s="686"/>
      <c r="AE78" s="686"/>
      <c r="AF78" s="686"/>
      <c r="AG78" s="686"/>
      <c r="AH78" s="687"/>
      <c r="AI78" s="704"/>
      <c r="AJ78" s="685"/>
      <c r="AK78" s="685"/>
      <c r="AL78" s="689">
        <f>SUM(G79:AK79)</f>
        <v>0</v>
      </c>
      <c r="AM78" s="690"/>
      <c r="AN78" s="691"/>
      <c r="AO78" s="692"/>
      <c r="AP78" s="690"/>
      <c r="AQ78" s="693"/>
      <c r="AR78" s="693"/>
    </row>
    <row r="79" spans="1:44" ht="15.9" hidden="1" customHeight="1">
      <c r="A79" s="638"/>
      <c r="B79" s="1575"/>
      <c r="C79" s="1577"/>
      <c r="D79" s="1579"/>
      <c r="E79" s="1581"/>
      <c r="F79" s="694" t="s">
        <v>1234</v>
      </c>
      <c r="G79" s="695" t="str">
        <f t="shared" ref="G79:AK79" si="35">IF(G78&lt;&gt;"",VLOOKUP(G78,$AC$197:$AL$221,9,FALSE),"")</f>
        <v/>
      </c>
      <c r="H79" s="696" t="str">
        <f t="shared" si="35"/>
        <v/>
      </c>
      <c r="I79" s="696" t="str">
        <f t="shared" si="35"/>
        <v/>
      </c>
      <c r="J79" s="696" t="str">
        <f t="shared" si="35"/>
        <v/>
      </c>
      <c r="K79" s="696" t="str">
        <f t="shared" si="35"/>
        <v/>
      </c>
      <c r="L79" s="696" t="str">
        <f t="shared" si="35"/>
        <v/>
      </c>
      <c r="M79" s="697" t="str">
        <f t="shared" si="35"/>
        <v/>
      </c>
      <c r="N79" s="695" t="str">
        <f t="shared" si="35"/>
        <v/>
      </c>
      <c r="O79" s="696" t="str">
        <f t="shared" si="35"/>
        <v/>
      </c>
      <c r="P79" s="696" t="str">
        <f t="shared" si="35"/>
        <v/>
      </c>
      <c r="Q79" s="696" t="str">
        <f t="shared" si="35"/>
        <v/>
      </c>
      <c r="R79" s="696" t="str">
        <f t="shared" si="35"/>
        <v/>
      </c>
      <c r="S79" s="696" t="str">
        <f t="shared" si="35"/>
        <v/>
      </c>
      <c r="T79" s="697" t="str">
        <f t="shared" si="35"/>
        <v/>
      </c>
      <c r="U79" s="695" t="str">
        <f t="shared" si="35"/>
        <v/>
      </c>
      <c r="V79" s="696" t="str">
        <f t="shared" si="35"/>
        <v/>
      </c>
      <c r="W79" s="696" t="str">
        <f t="shared" si="35"/>
        <v/>
      </c>
      <c r="X79" s="696" t="str">
        <f t="shared" si="35"/>
        <v/>
      </c>
      <c r="Y79" s="696" t="str">
        <f t="shared" si="35"/>
        <v/>
      </c>
      <c r="Z79" s="696" t="str">
        <f t="shared" si="35"/>
        <v/>
      </c>
      <c r="AA79" s="697" t="str">
        <f t="shared" si="35"/>
        <v/>
      </c>
      <c r="AB79" s="695" t="str">
        <f t="shared" si="35"/>
        <v/>
      </c>
      <c r="AC79" s="696" t="str">
        <f t="shared" si="35"/>
        <v/>
      </c>
      <c r="AD79" s="696" t="str">
        <f t="shared" si="35"/>
        <v/>
      </c>
      <c r="AE79" s="696" t="str">
        <f t="shared" si="35"/>
        <v/>
      </c>
      <c r="AF79" s="696" t="str">
        <f t="shared" si="35"/>
        <v/>
      </c>
      <c r="AG79" s="696" t="str">
        <f t="shared" si="35"/>
        <v/>
      </c>
      <c r="AH79" s="697" t="str">
        <f t="shared" si="35"/>
        <v/>
      </c>
      <c r="AI79" s="698" t="str">
        <f t="shared" si="35"/>
        <v/>
      </c>
      <c r="AJ79" s="696" t="str">
        <f t="shared" si="35"/>
        <v/>
      </c>
      <c r="AK79" s="696" t="str">
        <f t="shared" si="35"/>
        <v/>
      </c>
      <c r="AL79" s="699">
        <f>SUM(G79:AH79)</f>
        <v>0</v>
      </c>
      <c r="AM79" s="700">
        <f>AL79/4</f>
        <v>0</v>
      </c>
      <c r="AN79" s="701" t="str">
        <f>IF(C78="","",C78)</f>
        <v/>
      </c>
      <c r="AO79" s="702" t="str">
        <f>IF(D78="","",D78)</f>
        <v/>
      </c>
      <c r="AP79" s="703" t="str">
        <f>IF(D78&lt;&gt;"",VLOOKUP(D78,$AU$2:$AV$6,2,FALSE),"")</f>
        <v/>
      </c>
      <c r="AQ79" s="700" t="e">
        <f>ROUNDDOWN(AL79/$AL$6,2)</f>
        <v>#DIV/0!</v>
      </c>
      <c r="AR79" s="700" t="e">
        <f>IF(AP79=1,"",AQ79)</f>
        <v>#DIV/0!</v>
      </c>
    </row>
    <row r="80" spans="1:44" ht="15.9" hidden="1" customHeight="1">
      <c r="A80" s="638"/>
      <c r="B80" s="1575" t="s">
        <v>1269</v>
      </c>
      <c r="C80" s="1576"/>
      <c r="D80" s="1578"/>
      <c r="E80" s="1580"/>
      <c r="F80" s="683" t="s">
        <v>1233</v>
      </c>
      <c r="G80" s="684"/>
      <c r="H80" s="685"/>
      <c r="I80" s="686"/>
      <c r="J80" s="686"/>
      <c r="K80" s="686"/>
      <c r="L80" s="686"/>
      <c r="M80" s="687"/>
      <c r="N80" s="684"/>
      <c r="O80" s="685"/>
      <c r="P80" s="686"/>
      <c r="Q80" s="686"/>
      <c r="R80" s="686"/>
      <c r="S80" s="686"/>
      <c r="T80" s="687"/>
      <c r="U80" s="684"/>
      <c r="V80" s="685"/>
      <c r="W80" s="686"/>
      <c r="X80" s="686"/>
      <c r="Y80" s="686"/>
      <c r="Z80" s="686"/>
      <c r="AA80" s="687"/>
      <c r="AB80" s="684"/>
      <c r="AC80" s="685"/>
      <c r="AD80" s="686"/>
      <c r="AE80" s="686"/>
      <c r="AF80" s="686"/>
      <c r="AG80" s="686"/>
      <c r="AH80" s="687"/>
      <c r="AI80" s="704"/>
      <c r="AJ80" s="685"/>
      <c r="AK80" s="685"/>
      <c r="AL80" s="689">
        <f>SUM(G81:AK81)</f>
        <v>0</v>
      </c>
      <c r="AM80" s="690"/>
      <c r="AN80" s="691"/>
      <c r="AO80" s="692"/>
      <c r="AP80" s="690"/>
      <c r="AQ80" s="693"/>
      <c r="AR80" s="693"/>
    </row>
    <row r="81" spans="1:44" ht="15.9" hidden="1" customHeight="1">
      <c r="A81" s="638"/>
      <c r="B81" s="1575"/>
      <c r="C81" s="1577"/>
      <c r="D81" s="1579"/>
      <c r="E81" s="1581"/>
      <c r="F81" s="694" t="s">
        <v>1234</v>
      </c>
      <c r="G81" s="695" t="str">
        <f t="shared" ref="G81:AK81" si="36">IF(G80&lt;&gt;"",VLOOKUP(G80,$AC$197:$AL$221,9,FALSE),"")</f>
        <v/>
      </c>
      <c r="H81" s="696" t="str">
        <f t="shared" si="36"/>
        <v/>
      </c>
      <c r="I81" s="696" t="str">
        <f t="shared" si="36"/>
        <v/>
      </c>
      <c r="J81" s="696" t="str">
        <f t="shared" si="36"/>
        <v/>
      </c>
      <c r="K81" s="696" t="str">
        <f t="shared" si="36"/>
        <v/>
      </c>
      <c r="L81" s="696" t="str">
        <f t="shared" si="36"/>
        <v/>
      </c>
      <c r="M81" s="697" t="str">
        <f t="shared" si="36"/>
        <v/>
      </c>
      <c r="N81" s="695" t="str">
        <f t="shared" si="36"/>
        <v/>
      </c>
      <c r="O81" s="696" t="str">
        <f t="shared" si="36"/>
        <v/>
      </c>
      <c r="P81" s="696" t="str">
        <f t="shared" si="36"/>
        <v/>
      </c>
      <c r="Q81" s="696" t="str">
        <f t="shared" si="36"/>
        <v/>
      </c>
      <c r="R81" s="696" t="str">
        <f t="shared" si="36"/>
        <v/>
      </c>
      <c r="S81" s="696" t="str">
        <f t="shared" si="36"/>
        <v/>
      </c>
      <c r="T81" s="697" t="str">
        <f t="shared" si="36"/>
        <v/>
      </c>
      <c r="U81" s="695" t="str">
        <f t="shared" si="36"/>
        <v/>
      </c>
      <c r="V81" s="696" t="str">
        <f t="shared" si="36"/>
        <v/>
      </c>
      <c r="W81" s="696" t="str">
        <f t="shared" si="36"/>
        <v/>
      </c>
      <c r="X81" s="696" t="str">
        <f t="shared" si="36"/>
        <v/>
      </c>
      <c r="Y81" s="696" t="str">
        <f t="shared" si="36"/>
        <v/>
      </c>
      <c r="Z81" s="696" t="str">
        <f t="shared" si="36"/>
        <v/>
      </c>
      <c r="AA81" s="697" t="str">
        <f t="shared" si="36"/>
        <v/>
      </c>
      <c r="AB81" s="695" t="str">
        <f t="shared" si="36"/>
        <v/>
      </c>
      <c r="AC81" s="696" t="str">
        <f t="shared" si="36"/>
        <v/>
      </c>
      <c r="AD81" s="696" t="str">
        <f t="shared" si="36"/>
        <v/>
      </c>
      <c r="AE81" s="696" t="str">
        <f t="shared" si="36"/>
        <v/>
      </c>
      <c r="AF81" s="696" t="str">
        <f t="shared" si="36"/>
        <v/>
      </c>
      <c r="AG81" s="696" t="str">
        <f t="shared" si="36"/>
        <v/>
      </c>
      <c r="AH81" s="697" t="str">
        <f t="shared" si="36"/>
        <v/>
      </c>
      <c r="AI81" s="698" t="str">
        <f t="shared" si="36"/>
        <v/>
      </c>
      <c r="AJ81" s="696" t="str">
        <f t="shared" si="36"/>
        <v/>
      </c>
      <c r="AK81" s="696" t="str">
        <f t="shared" si="36"/>
        <v/>
      </c>
      <c r="AL81" s="699">
        <f>SUM(G81:AH81)</f>
        <v>0</v>
      </c>
      <c r="AM81" s="700">
        <f>AL81/4</f>
        <v>0</v>
      </c>
      <c r="AN81" s="701" t="str">
        <f>IF(C80="","",C80)</f>
        <v/>
      </c>
      <c r="AO81" s="702" t="str">
        <f>IF(D80="","",D80)</f>
        <v/>
      </c>
      <c r="AP81" s="703" t="str">
        <f>IF(D80&lt;&gt;"",VLOOKUP(D80,$AU$2:$AV$6,2,FALSE),"")</f>
        <v/>
      </c>
      <c r="AQ81" s="700" t="e">
        <f>ROUNDDOWN(AL81/$AL$6,2)</f>
        <v>#DIV/0!</v>
      </c>
      <c r="AR81" s="700" t="e">
        <f>IF(AP81=1,"",AQ81)</f>
        <v>#DIV/0!</v>
      </c>
    </row>
    <row r="82" spans="1:44" ht="15.9" hidden="1" customHeight="1">
      <c r="A82" s="638"/>
      <c r="B82" s="1575" t="s">
        <v>1270</v>
      </c>
      <c r="C82" s="1576"/>
      <c r="D82" s="1578"/>
      <c r="E82" s="1580"/>
      <c r="F82" s="683" t="s">
        <v>1233</v>
      </c>
      <c r="G82" s="684"/>
      <c r="H82" s="685"/>
      <c r="I82" s="686"/>
      <c r="J82" s="686"/>
      <c r="K82" s="686"/>
      <c r="L82" s="686"/>
      <c r="M82" s="687"/>
      <c r="N82" s="684"/>
      <c r="O82" s="685"/>
      <c r="P82" s="686"/>
      <c r="Q82" s="686"/>
      <c r="R82" s="686"/>
      <c r="S82" s="686"/>
      <c r="T82" s="687"/>
      <c r="U82" s="684"/>
      <c r="V82" s="685"/>
      <c r="W82" s="686"/>
      <c r="X82" s="686"/>
      <c r="Y82" s="686"/>
      <c r="Z82" s="686"/>
      <c r="AA82" s="687"/>
      <c r="AB82" s="684"/>
      <c r="AC82" s="685"/>
      <c r="AD82" s="686"/>
      <c r="AE82" s="686"/>
      <c r="AF82" s="686"/>
      <c r="AG82" s="686"/>
      <c r="AH82" s="687"/>
      <c r="AI82" s="688"/>
      <c r="AJ82" s="686"/>
      <c r="AK82" s="686"/>
      <c r="AL82" s="689">
        <f>SUM(G83:AK83)</f>
        <v>0</v>
      </c>
      <c r="AM82" s="690"/>
      <c r="AN82" s="691"/>
      <c r="AO82" s="692"/>
      <c r="AP82" s="690"/>
      <c r="AQ82" s="693"/>
      <c r="AR82" s="693"/>
    </row>
    <row r="83" spans="1:44" ht="15.9" hidden="1" customHeight="1">
      <c r="A83" s="638"/>
      <c r="B83" s="1575"/>
      <c r="C83" s="1577"/>
      <c r="D83" s="1579"/>
      <c r="E83" s="1581"/>
      <c r="F83" s="694" t="s">
        <v>1234</v>
      </c>
      <c r="G83" s="695" t="str">
        <f t="shared" ref="G83:AK83" si="37">IF(G82&lt;&gt;"",VLOOKUP(G82,$AC$197:$AL$221,9,FALSE),"")</f>
        <v/>
      </c>
      <c r="H83" s="696" t="str">
        <f t="shared" si="37"/>
        <v/>
      </c>
      <c r="I83" s="696" t="str">
        <f t="shared" si="37"/>
        <v/>
      </c>
      <c r="J83" s="696" t="str">
        <f t="shared" si="37"/>
        <v/>
      </c>
      <c r="K83" s="696" t="str">
        <f t="shared" si="37"/>
        <v/>
      </c>
      <c r="L83" s="696" t="str">
        <f t="shared" si="37"/>
        <v/>
      </c>
      <c r="M83" s="697" t="str">
        <f t="shared" si="37"/>
        <v/>
      </c>
      <c r="N83" s="695" t="str">
        <f t="shared" si="37"/>
        <v/>
      </c>
      <c r="O83" s="696" t="str">
        <f t="shared" si="37"/>
        <v/>
      </c>
      <c r="P83" s="696" t="str">
        <f t="shared" si="37"/>
        <v/>
      </c>
      <c r="Q83" s="696" t="str">
        <f t="shared" si="37"/>
        <v/>
      </c>
      <c r="R83" s="696" t="str">
        <f t="shared" si="37"/>
        <v/>
      </c>
      <c r="S83" s="696" t="str">
        <f t="shared" si="37"/>
        <v/>
      </c>
      <c r="T83" s="697" t="str">
        <f t="shared" si="37"/>
        <v/>
      </c>
      <c r="U83" s="695" t="str">
        <f t="shared" si="37"/>
        <v/>
      </c>
      <c r="V83" s="696" t="str">
        <f t="shared" si="37"/>
        <v/>
      </c>
      <c r="W83" s="696" t="str">
        <f t="shared" si="37"/>
        <v/>
      </c>
      <c r="X83" s="696" t="str">
        <f t="shared" si="37"/>
        <v/>
      </c>
      <c r="Y83" s="696" t="str">
        <f t="shared" si="37"/>
        <v/>
      </c>
      <c r="Z83" s="696" t="str">
        <f t="shared" si="37"/>
        <v/>
      </c>
      <c r="AA83" s="697" t="str">
        <f t="shared" si="37"/>
        <v/>
      </c>
      <c r="AB83" s="695" t="str">
        <f t="shared" si="37"/>
        <v/>
      </c>
      <c r="AC83" s="696" t="str">
        <f t="shared" si="37"/>
        <v/>
      </c>
      <c r="AD83" s="696" t="str">
        <f t="shared" si="37"/>
        <v/>
      </c>
      <c r="AE83" s="696" t="str">
        <f t="shared" si="37"/>
        <v/>
      </c>
      <c r="AF83" s="696" t="str">
        <f t="shared" si="37"/>
        <v/>
      </c>
      <c r="AG83" s="696" t="str">
        <f t="shared" si="37"/>
        <v/>
      </c>
      <c r="AH83" s="697" t="str">
        <f t="shared" si="37"/>
        <v/>
      </c>
      <c r="AI83" s="698" t="str">
        <f t="shared" si="37"/>
        <v/>
      </c>
      <c r="AJ83" s="696" t="str">
        <f t="shared" si="37"/>
        <v/>
      </c>
      <c r="AK83" s="696" t="str">
        <f t="shared" si="37"/>
        <v/>
      </c>
      <c r="AL83" s="699">
        <f>SUM(G83:AH83)</f>
        <v>0</v>
      </c>
      <c r="AM83" s="700">
        <f>AL83/4</f>
        <v>0</v>
      </c>
      <c r="AN83" s="701" t="str">
        <f>IF(C82="","",C82)</f>
        <v/>
      </c>
      <c r="AO83" s="702" t="str">
        <f>IF(D82="","",D82)</f>
        <v/>
      </c>
      <c r="AP83" s="703" t="str">
        <f>IF(D82&lt;&gt;"",VLOOKUP(D82,$AU$2:$AV$6,2,FALSE),"")</f>
        <v/>
      </c>
      <c r="AQ83" s="700" t="e">
        <f>ROUNDDOWN(AL83/$AL$6,2)</f>
        <v>#DIV/0!</v>
      </c>
      <c r="AR83" s="700" t="e">
        <f>IF(AP83=1,"",AQ83)</f>
        <v>#DIV/0!</v>
      </c>
    </row>
    <row r="84" spans="1:44" ht="15.9" hidden="1" customHeight="1">
      <c r="A84" s="638"/>
      <c r="B84" s="1575" t="s">
        <v>1271</v>
      </c>
      <c r="C84" s="1576"/>
      <c r="D84" s="1578"/>
      <c r="E84" s="1580"/>
      <c r="F84" s="683" t="s">
        <v>1233</v>
      </c>
      <c r="G84" s="684"/>
      <c r="H84" s="685"/>
      <c r="I84" s="686"/>
      <c r="J84" s="686"/>
      <c r="K84" s="686"/>
      <c r="L84" s="686"/>
      <c r="M84" s="687"/>
      <c r="N84" s="684"/>
      <c r="O84" s="685"/>
      <c r="P84" s="686"/>
      <c r="Q84" s="686"/>
      <c r="R84" s="686"/>
      <c r="S84" s="686"/>
      <c r="T84" s="687"/>
      <c r="U84" s="684"/>
      <c r="V84" s="685"/>
      <c r="W84" s="686"/>
      <c r="X84" s="686"/>
      <c r="Y84" s="686"/>
      <c r="Z84" s="686"/>
      <c r="AA84" s="687"/>
      <c r="AB84" s="684"/>
      <c r="AC84" s="685"/>
      <c r="AD84" s="686"/>
      <c r="AE84" s="686"/>
      <c r="AF84" s="686"/>
      <c r="AG84" s="686"/>
      <c r="AH84" s="687"/>
      <c r="AI84" s="688"/>
      <c r="AJ84" s="686"/>
      <c r="AK84" s="686"/>
      <c r="AL84" s="689">
        <f>SUM(G85:AK85)</f>
        <v>0</v>
      </c>
      <c r="AM84" s="690"/>
      <c r="AN84" s="691"/>
      <c r="AO84" s="692"/>
      <c r="AP84" s="690"/>
      <c r="AQ84" s="693"/>
      <c r="AR84" s="693"/>
    </row>
    <row r="85" spans="1:44" ht="15.9" hidden="1" customHeight="1">
      <c r="A85" s="638"/>
      <c r="B85" s="1575"/>
      <c r="C85" s="1577"/>
      <c r="D85" s="1579"/>
      <c r="E85" s="1581"/>
      <c r="F85" s="694" t="s">
        <v>1234</v>
      </c>
      <c r="G85" s="695" t="str">
        <f t="shared" ref="G85:AK85" si="38">IF(G84&lt;&gt;"",VLOOKUP(G84,$AC$197:$AL$221,9,FALSE),"")</f>
        <v/>
      </c>
      <c r="H85" s="696" t="str">
        <f t="shared" si="38"/>
        <v/>
      </c>
      <c r="I85" s="696" t="str">
        <f t="shared" si="38"/>
        <v/>
      </c>
      <c r="J85" s="696" t="str">
        <f t="shared" si="38"/>
        <v/>
      </c>
      <c r="K85" s="696" t="str">
        <f t="shared" si="38"/>
        <v/>
      </c>
      <c r="L85" s="696" t="str">
        <f t="shared" si="38"/>
        <v/>
      </c>
      <c r="M85" s="697" t="str">
        <f t="shared" si="38"/>
        <v/>
      </c>
      <c r="N85" s="695" t="str">
        <f t="shared" si="38"/>
        <v/>
      </c>
      <c r="O85" s="696" t="str">
        <f t="shared" si="38"/>
        <v/>
      </c>
      <c r="P85" s="696" t="str">
        <f t="shared" si="38"/>
        <v/>
      </c>
      <c r="Q85" s="696" t="str">
        <f t="shared" si="38"/>
        <v/>
      </c>
      <c r="R85" s="696" t="str">
        <f t="shared" si="38"/>
        <v/>
      </c>
      <c r="S85" s="696" t="str">
        <f t="shared" si="38"/>
        <v/>
      </c>
      <c r="T85" s="697" t="str">
        <f t="shared" si="38"/>
        <v/>
      </c>
      <c r="U85" s="695" t="str">
        <f t="shared" si="38"/>
        <v/>
      </c>
      <c r="V85" s="696" t="str">
        <f t="shared" si="38"/>
        <v/>
      </c>
      <c r="W85" s="696" t="str">
        <f t="shared" si="38"/>
        <v/>
      </c>
      <c r="X85" s="696" t="str">
        <f t="shared" si="38"/>
        <v/>
      </c>
      <c r="Y85" s="696" t="str">
        <f t="shared" si="38"/>
        <v/>
      </c>
      <c r="Z85" s="696" t="str">
        <f t="shared" si="38"/>
        <v/>
      </c>
      <c r="AA85" s="697" t="str">
        <f t="shared" si="38"/>
        <v/>
      </c>
      <c r="AB85" s="695" t="str">
        <f t="shared" si="38"/>
        <v/>
      </c>
      <c r="AC85" s="696" t="str">
        <f t="shared" si="38"/>
        <v/>
      </c>
      <c r="AD85" s="696" t="str">
        <f t="shared" si="38"/>
        <v/>
      </c>
      <c r="AE85" s="696" t="str">
        <f t="shared" si="38"/>
        <v/>
      </c>
      <c r="AF85" s="696" t="str">
        <f t="shared" si="38"/>
        <v/>
      </c>
      <c r="AG85" s="696" t="str">
        <f t="shared" si="38"/>
        <v/>
      </c>
      <c r="AH85" s="697" t="str">
        <f t="shared" si="38"/>
        <v/>
      </c>
      <c r="AI85" s="698" t="str">
        <f t="shared" si="38"/>
        <v/>
      </c>
      <c r="AJ85" s="696" t="str">
        <f t="shared" si="38"/>
        <v/>
      </c>
      <c r="AK85" s="696" t="str">
        <f t="shared" si="38"/>
        <v/>
      </c>
      <c r="AL85" s="699">
        <f>SUM(G85:AH85)</f>
        <v>0</v>
      </c>
      <c r="AM85" s="700">
        <f>AL85/4</f>
        <v>0</v>
      </c>
      <c r="AN85" s="701" t="str">
        <f>IF(C84="","",C84)</f>
        <v/>
      </c>
      <c r="AO85" s="702" t="str">
        <f>IF(D84="","",D84)</f>
        <v/>
      </c>
      <c r="AP85" s="703" t="str">
        <f>IF(D84&lt;&gt;"",VLOOKUP(D84,$AU$2:$AV$6,2,FALSE),"")</f>
        <v/>
      </c>
      <c r="AQ85" s="700" t="e">
        <f>ROUNDDOWN(AL85/$AL$6,2)</f>
        <v>#DIV/0!</v>
      </c>
      <c r="AR85" s="700" t="e">
        <f>IF(AP85=1,"",AQ85)</f>
        <v>#DIV/0!</v>
      </c>
    </row>
    <row r="86" spans="1:44" ht="15.9" hidden="1" customHeight="1">
      <c r="A86" s="638"/>
      <c r="B86" s="1575" t="s">
        <v>1272</v>
      </c>
      <c r="C86" s="1576"/>
      <c r="D86" s="1578"/>
      <c r="E86" s="1580"/>
      <c r="F86" s="683" t="s">
        <v>1233</v>
      </c>
      <c r="G86" s="684"/>
      <c r="H86" s="685"/>
      <c r="I86" s="686"/>
      <c r="J86" s="686"/>
      <c r="K86" s="686"/>
      <c r="L86" s="686"/>
      <c r="M86" s="687"/>
      <c r="N86" s="684"/>
      <c r="O86" s="685"/>
      <c r="P86" s="686"/>
      <c r="Q86" s="686"/>
      <c r="R86" s="686"/>
      <c r="S86" s="686"/>
      <c r="T86" s="687"/>
      <c r="U86" s="684"/>
      <c r="V86" s="685"/>
      <c r="W86" s="686"/>
      <c r="X86" s="686"/>
      <c r="Y86" s="686"/>
      <c r="Z86" s="686"/>
      <c r="AA86" s="687"/>
      <c r="AB86" s="684"/>
      <c r="AC86" s="685"/>
      <c r="AD86" s="686"/>
      <c r="AE86" s="686"/>
      <c r="AF86" s="686"/>
      <c r="AG86" s="686"/>
      <c r="AH86" s="687"/>
      <c r="AI86" s="704"/>
      <c r="AJ86" s="685"/>
      <c r="AK86" s="685"/>
      <c r="AL86" s="689">
        <f>SUM(G87:AK87)</f>
        <v>0</v>
      </c>
      <c r="AM86" s="690"/>
      <c r="AN86" s="691"/>
      <c r="AO86" s="692"/>
      <c r="AP86" s="690"/>
      <c r="AQ86" s="693"/>
      <c r="AR86" s="693"/>
    </row>
    <row r="87" spans="1:44" ht="15.9" hidden="1" customHeight="1">
      <c r="A87" s="638"/>
      <c r="B87" s="1575"/>
      <c r="C87" s="1577"/>
      <c r="D87" s="1579"/>
      <c r="E87" s="1581"/>
      <c r="F87" s="694" t="s">
        <v>1234</v>
      </c>
      <c r="G87" s="695" t="str">
        <f t="shared" ref="G87:AK87" si="39">IF(G86&lt;&gt;"",VLOOKUP(G86,$AC$197:$AL$221,9,FALSE),"")</f>
        <v/>
      </c>
      <c r="H87" s="696" t="str">
        <f t="shared" si="39"/>
        <v/>
      </c>
      <c r="I87" s="696" t="str">
        <f t="shared" si="39"/>
        <v/>
      </c>
      <c r="J87" s="696" t="str">
        <f t="shared" si="39"/>
        <v/>
      </c>
      <c r="K87" s="696" t="str">
        <f t="shared" si="39"/>
        <v/>
      </c>
      <c r="L87" s="696" t="str">
        <f t="shared" si="39"/>
        <v/>
      </c>
      <c r="M87" s="697" t="str">
        <f t="shared" si="39"/>
        <v/>
      </c>
      <c r="N87" s="695" t="str">
        <f t="shared" si="39"/>
        <v/>
      </c>
      <c r="O87" s="696" t="str">
        <f t="shared" si="39"/>
        <v/>
      </c>
      <c r="P87" s="696" t="str">
        <f t="shared" si="39"/>
        <v/>
      </c>
      <c r="Q87" s="696" t="str">
        <f t="shared" si="39"/>
        <v/>
      </c>
      <c r="R87" s="696" t="str">
        <f t="shared" si="39"/>
        <v/>
      </c>
      <c r="S87" s="696" t="str">
        <f t="shared" si="39"/>
        <v/>
      </c>
      <c r="T87" s="697" t="str">
        <f t="shared" si="39"/>
        <v/>
      </c>
      <c r="U87" s="695" t="str">
        <f t="shared" si="39"/>
        <v/>
      </c>
      <c r="V87" s="696" t="str">
        <f t="shared" si="39"/>
        <v/>
      </c>
      <c r="W87" s="696" t="str">
        <f t="shared" si="39"/>
        <v/>
      </c>
      <c r="X87" s="696" t="str">
        <f t="shared" si="39"/>
        <v/>
      </c>
      <c r="Y87" s="696" t="str">
        <f t="shared" si="39"/>
        <v/>
      </c>
      <c r="Z87" s="696" t="str">
        <f t="shared" si="39"/>
        <v/>
      </c>
      <c r="AA87" s="697" t="str">
        <f t="shared" si="39"/>
        <v/>
      </c>
      <c r="AB87" s="695" t="str">
        <f t="shared" si="39"/>
        <v/>
      </c>
      <c r="AC87" s="696" t="str">
        <f t="shared" si="39"/>
        <v/>
      </c>
      <c r="AD87" s="696" t="str">
        <f t="shared" si="39"/>
        <v/>
      </c>
      <c r="AE87" s="696" t="str">
        <f t="shared" si="39"/>
        <v/>
      </c>
      <c r="AF87" s="696" t="str">
        <f t="shared" si="39"/>
        <v/>
      </c>
      <c r="AG87" s="696" t="str">
        <f t="shared" si="39"/>
        <v/>
      </c>
      <c r="AH87" s="697" t="str">
        <f t="shared" si="39"/>
        <v/>
      </c>
      <c r="AI87" s="698" t="str">
        <f t="shared" si="39"/>
        <v/>
      </c>
      <c r="AJ87" s="696" t="str">
        <f t="shared" si="39"/>
        <v/>
      </c>
      <c r="AK87" s="696" t="str">
        <f t="shared" si="39"/>
        <v/>
      </c>
      <c r="AL87" s="699">
        <f>SUM(G87:AH87)</f>
        <v>0</v>
      </c>
      <c r="AM87" s="700">
        <f>AL87/4</f>
        <v>0</v>
      </c>
      <c r="AN87" s="701" t="str">
        <f>IF(C86="","",C86)</f>
        <v/>
      </c>
      <c r="AO87" s="702" t="str">
        <f>IF(D86="","",D86)</f>
        <v/>
      </c>
      <c r="AP87" s="703" t="str">
        <f>IF(D86&lt;&gt;"",VLOOKUP(D86,$AU$2:$AV$6,2,FALSE),"")</f>
        <v/>
      </c>
      <c r="AQ87" s="700" t="e">
        <f>ROUNDDOWN(AL87/$AL$6,2)</f>
        <v>#DIV/0!</v>
      </c>
      <c r="AR87" s="700" t="e">
        <f>IF(AP87=1,"",AQ87)</f>
        <v>#DIV/0!</v>
      </c>
    </row>
    <row r="88" spans="1:44" ht="15.9" hidden="1" customHeight="1">
      <c r="A88" s="638"/>
      <c r="B88" s="1575" t="s">
        <v>1273</v>
      </c>
      <c r="C88" s="1576"/>
      <c r="D88" s="1578"/>
      <c r="E88" s="1580"/>
      <c r="F88" s="683" t="s">
        <v>1233</v>
      </c>
      <c r="G88" s="684"/>
      <c r="H88" s="685"/>
      <c r="I88" s="686"/>
      <c r="J88" s="686"/>
      <c r="K88" s="686"/>
      <c r="L88" s="686"/>
      <c r="M88" s="687"/>
      <c r="N88" s="684"/>
      <c r="O88" s="685"/>
      <c r="P88" s="686"/>
      <c r="Q88" s="686"/>
      <c r="R88" s="686"/>
      <c r="S88" s="686"/>
      <c r="T88" s="687"/>
      <c r="U88" s="684"/>
      <c r="V88" s="685"/>
      <c r="W88" s="686"/>
      <c r="X88" s="686"/>
      <c r="Y88" s="686"/>
      <c r="Z88" s="686"/>
      <c r="AA88" s="687"/>
      <c r="AB88" s="684"/>
      <c r="AC88" s="685"/>
      <c r="AD88" s="686"/>
      <c r="AE88" s="686"/>
      <c r="AF88" s="686"/>
      <c r="AG88" s="686"/>
      <c r="AH88" s="687"/>
      <c r="AI88" s="704"/>
      <c r="AJ88" s="685"/>
      <c r="AK88" s="685"/>
      <c r="AL88" s="689">
        <f>SUM(G89:AK89)</f>
        <v>0</v>
      </c>
      <c r="AM88" s="690"/>
      <c r="AN88" s="691"/>
      <c r="AO88" s="692"/>
      <c r="AP88" s="690"/>
      <c r="AQ88" s="693"/>
      <c r="AR88" s="693"/>
    </row>
    <row r="89" spans="1:44" ht="15.9" hidden="1" customHeight="1">
      <c r="A89" s="638"/>
      <c r="B89" s="1575"/>
      <c r="C89" s="1577"/>
      <c r="D89" s="1579"/>
      <c r="E89" s="1581"/>
      <c r="F89" s="694" t="s">
        <v>1234</v>
      </c>
      <c r="G89" s="695" t="str">
        <f t="shared" ref="G89:AK89" si="40">IF(G88&lt;&gt;"",VLOOKUP(G88,$AC$197:$AL$221,9,FALSE),"")</f>
        <v/>
      </c>
      <c r="H89" s="696" t="str">
        <f t="shared" si="40"/>
        <v/>
      </c>
      <c r="I89" s="696" t="str">
        <f t="shared" si="40"/>
        <v/>
      </c>
      <c r="J89" s="696" t="str">
        <f t="shared" si="40"/>
        <v/>
      </c>
      <c r="K89" s="696" t="str">
        <f t="shared" si="40"/>
        <v/>
      </c>
      <c r="L89" s="696" t="str">
        <f t="shared" si="40"/>
        <v/>
      </c>
      <c r="M89" s="697" t="str">
        <f t="shared" si="40"/>
        <v/>
      </c>
      <c r="N89" s="695" t="str">
        <f t="shared" si="40"/>
        <v/>
      </c>
      <c r="O89" s="696" t="str">
        <f t="shared" si="40"/>
        <v/>
      </c>
      <c r="P89" s="696" t="str">
        <f t="shared" si="40"/>
        <v/>
      </c>
      <c r="Q89" s="696" t="str">
        <f t="shared" si="40"/>
        <v/>
      </c>
      <c r="R89" s="696" t="str">
        <f t="shared" si="40"/>
        <v/>
      </c>
      <c r="S89" s="696" t="str">
        <f t="shared" si="40"/>
        <v/>
      </c>
      <c r="T89" s="697" t="str">
        <f t="shared" si="40"/>
        <v/>
      </c>
      <c r="U89" s="695" t="str">
        <f t="shared" si="40"/>
        <v/>
      </c>
      <c r="V89" s="696" t="str">
        <f t="shared" si="40"/>
        <v/>
      </c>
      <c r="W89" s="696" t="str">
        <f t="shared" si="40"/>
        <v/>
      </c>
      <c r="X89" s="696" t="str">
        <f t="shared" si="40"/>
        <v/>
      </c>
      <c r="Y89" s="696" t="str">
        <f t="shared" si="40"/>
        <v/>
      </c>
      <c r="Z89" s="696" t="str">
        <f t="shared" si="40"/>
        <v/>
      </c>
      <c r="AA89" s="697" t="str">
        <f t="shared" si="40"/>
        <v/>
      </c>
      <c r="AB89" s="695" t="str">
        <f t="shared" si="40"/>
        <v/>
      </c>
      <c r="AC89" s="696" t="str">
        <f t="shared" si="40"/>
        <v/>
      </c>
      <c r="AD89" s="696" t="str">
        <f t="shared" si="40"/>
        <v/>
      </c>
      <c r="AE89" s="696" t="str">
        <f t="shared" si="40"/>
        <v/>
      </c>
      <c r="AF89" s="696" t="str">
        <f t="shared" si="40"/>
        <v/>
      </c>
      <c r="AG89" s="696" t="str">
        <f t="shared" si="40"/>
        <v/>
      </c>
      <c r="AH89" s="697" t="str">
        <f t="shared" si="40"/>
        <v/>
      </c>
      <c r="AI89" s="698" t="str">
        <f t="shared" si="40"/>
        <v/>
      </c>
      <c r="AJ89" s="696" t="str">
        <f t="shared" si="40"/>
        <v/>
      </c>
      <c r="AK89" s="696" t="str">
        <f t="shared" si="40"/>
        <v/>
      </c>
      <c r="AL89" s="699">
        <f>SUM(G89:AH89)</f>
        <v>0</v>
      </c>
      <c r="AM89" s="700">
        <f>AL89/4</f>
        <v>0</v>
      </c>
      <c r="AN89" s="701" t="str">
        <f>IF(C88="","",C88)</f>
        <v/>
      </c>
      <c r="AO89" s="702" t="str">
        <f>IF(D88="","",D88)</f>
        <v/>
      </c>
      <c r="AP89" s="703" t="str">
        <f>IF(D88&lt;&gt;"",VLOOKUP(D88,$AU$2:$AV$6,2,FALSE),"")</f>
        <v/>
      </c>
      <c r="AQ89" s="700" t="e">
        <f>ROUNDDOWN(AL89/$AL$6,2)</f>
        <v>#DIV/0!</v>
      </c>
      <c r="AR89" s="700" t="e">
        <f>IF(AP89=1,"",AQ89)</f>
        <v>#DIV/0!</v>
      </c>
    </row>
    <row r="90" spans="1:44" ht="15.9" hidden="1" customHeight="1">
      <c r="A90" s="638"/>
      <c r="B90" s="1575" t="s">
        <v>1274</v>
      </c>
      <c r="C90" s="1576"/>
      <c r="D90" s="1578"/>
      <c r="E90" s="1580"/>
      <c r="F90" s="683" t="s">
        <v>1233</v>
      </c>
      <c r="G90" s="684"/>
      <c r="H90" s="685"/>
      <c r="I90" s="686"/>
      <c r="J90" s="686"/>
      <c r="K90" s="686"/>
      <c r="L90" s="686"/>
      <c r="M90" s="687"/>
      <c r="N90" s="684"/>
      <c r="O90" s="685"/>
      <c r="P90" s="686"/>
      <c r="Q90" s="686"/>
      <c r="R90" s="686"/>
      <c r="S90" s="686"/>
      <c r="T90" s="687"/>
      <c r="U90" s="684"/>
      <c r="V90" s="685"/>
      <c r="W90" s="686"/>
      <c r="X90" s="686"/>
      <c r="Y90" s="686"/>
      <c r="Z90" s="686"/>
      <c r="AA90" s="687"/>
      <c r="AB90" s="684"/>
      <c r="AC90" s="685"/>
      <c r="AD90" s="686"/>
      <c r="AE90" s="686"/>
      <c r="AF90" s="686"/>
      <c r="AG90" s="686"/>
      <c r="AH90" s="687"/>
      <c r="AI90" s="688"/>
      <c r="AJ90" s="686"/>
      <c r="AK90" s="686"/>
      <c r="AL90" s="689">
        <f>SUM(G91:AK91)</f>
        <v>0</v>
      </c>
      <c r="AM90" s="690"/>
      <c r="AN90" s="691"/>
      <c r="AO90" s="692"/>
      <c r="AP90" s="690"/>
      <c r="AQ90" s="693"/>
      <c r="AR90" s="693"/>
    </row>
    <row r="91" spans="1:44" ht="15.9" hidden="1" customHeight="1">
      <c r="A91" s="638"/>
      <c r="B91" s="1575"/>
      <c r="C91" s="1577"/>
      <c r="D91" s="1579"/>
      <c r="E91" s="1581"/>
      <c r="F91" s="694" t="s">
        <v>1234</v>
      </c>
      <c r="G91" s="695" t="str">
        <f t="shared" ref="G91:AK91" si="41">IF(G90&lt;&gt;"",VLOOKUP(G90,$AC$197:$AL$221,9,FALSE),"")</f>
        <v/>
      </c>
      <c r="H91" s="696" t="str">
        <f t="shared" si="41"/>
        <v/>
      </c>
      <c r="I91" s="696" t="str">
        <f t="shared" si="41"/>
        <v/>
      </c>
      <c r="J91" s="696" t="str">
        <f t="shared" si="41"/>
        <v/>
      </c>
      <c r="K91" s="696" t="str">
        <f t="shared" si="41"/>
        <v/>
      </c>
      <c r="L91" s="696" t="str">
        <f t="shared" si="41"/>
        <v/>
      </c>
      <c r="M91" s="697" t="str">
        <f t="shared" si="41"/>
        <v/>
      </c>
      <c r="N91" s="695" t="str">
        <f t="shared" si="41"/>
        <v/>
      </c>
      <c r="O91" s="696" t="str">
        <f t="shared" si="41"/>
        <v/>
      </c>
      <c r="P91" s="696" t="str">
        <f t="shared" si="41"/>
        <v/>
      </c>
      <c r="Q91" s="696" t="str">
        <f t="shared" si="41"/>
        <v/>
      </c>
      <c r="R91" s="696" t="str">
        <f t="shared" si="41"/>
        <v/>
      </c>
      <c r="S91" s="696" t="str">
        <f t="shared" si="41"/>
        <v/>
      </c>
      <c r="T91" s="697" t="str">
        <f t="shared" si="41"/>
        <v/>
      </c>
      <c r="U91" s="695" t="str">
        <f t="shared" si="41"/>
        <v/>
      </c>
      <c r="V91" s="696" t="str">
        <f t="shared" si="41"/>
        <v/>
      </c>
      <c r="W91" s="696" t="str">
        <f t="shared" si="41"/>
        <v/>
      </c>
      <c r="X91" s="696" t="str">
        <f t="shared" si="41"/>
        <v/>
      </c>
      <c r="Y91" s="696" t="str">
        <f t="shared" si="41"/>
        <v/>
      </c>
      <c r="Z91" s="696" t="str">
        <f t="shared" si="41"/>
        <v/>
      </c>
      <c r="AA91" s="697" t="str">
        <f t="shared" si="41"/>
        <v/>
      </c>
      <c r="AB91" s="695" t="str">
        <f t="shared" si="41"/>
        <v/>
      </c>
      <c r="AC91" s="696" t="str">
        <f t="shared" si="41"/>
        <v/>
      </c>
      <c r="AD91" s="696" t="str">
        <f t="shared" si="41"/>
        <v/>
      </c>
      <c r="AE91" s="696" t="str">
        <f t="shared" si="41"/>
        <v/>
      </c>
      <c r="AF91" s="696" t="str">
        <f t="shared" si="41"/>
        <v/>
      </c>
      <c r="AG91" s="696" t="str">
        <f t="shared" si="41"/>
        <v/>
      </c>
      <c r="AH91" s="697" t="str">
        <f t="shared" si="41"/>
        <v/>
      </c>
      <c r="AI91" s="698" t="str">
        <f t="shared" si="41"/>
        <v/>
      </c>
      <c r="AJ91" s="696" t="str">
        <f t="shared" si="41"/>
        <v/>
      </c>
      <c r="AK91" s="696" t="str">
        <f t="shared" si="41"/>
        <v/>
      </c>
      <c r="AL91" s="699">
        <f>SUM(G91:AH91)</f>
        <v>0</v>
      </c>
      <c r="AM91" s="700">
        <f>AL91/4</f>
        <v>0</v>
      </c>
      <c r="AN91" s="701" t="str">
        <f>IF(C90="","",C90)</f>
        <v/>
      </c>
      <c r="AO91" s="702" t="str">
        <f>IF(D90="","",D90)</f>
        <v/>
      </c>
      <c r="AP91" s="703" t="str">
        <f>IF(D90&lt;&gt;"",VLOOKUP(D90,$AU$2:$AV$6,2,FALSE),"")</f>
        <v/>
      </c>
      <c r="AQ91" s="700" t="e">
        <f>ROUNDDOWN(AL91/$AL$6,2)</f>
        <v>#DIV/0!</v>
      </c>
      <c r="AR91" s="700" t="e">
        <f>IF(AP91=1,"",AQ91)</f>
        <v>#DIV/0!</v>
      </c>
    </row>
    <row r="92" spans="1:44" ht="15.9" hidden="1" customHeight="1">
      <c r="A92" s="638"/>
      <c r="B92" s="1575" t="s">
        <v>1275</v>
      </c>
      <c r="C92" s="1576"/>
      <c r="D92" s="1578"/>
      <c r="E92" s="1580"/>
      <c r="F92" s="683" t="s">
        <v>1233</v>
      </c>
      <c r="G92" s="684"/>
      <c r="H92" s="685"/>
      <c r="I92" s="686"/>
      <c r="J92" s="686"/>
      <c r="K92" s="686"/>
      <c r="L92" s="686"/>
      <c r="M92" s="687"/>
      <c r="N92" s="684"/>
      <c r="O92" s="685"/>
      <c r="P92" s="686"/>
      <c r="Q92" s="686"/>
      <c r="R92" s="686"/>
      <c r="S92" s="686"/>
      <c r="T92" s="687"/>
      <c r="U92" s="684"/>
      <c r="V92" s="685"/>
      <c r="W92" s="686"/>
      <c r="X92" s="686"/>
      <c r="Y92" s="686"/>
      <c r="Z92" s="686"/>
      <c r="AA92" s="687"/>
      <c r="AB92" s="684"/>
      <c r="AC92" s="685"/>
      <c r="AD92" s="686"/>
      <c r="AE92" s="686"/>
      <c r="AF92" s="686"/>
      <c r="AG92" s="686"/>
      <c r="AH92" s="687"/>
      <c r="AI92" s="688"/>
      <c r="AJ92" s="686"/>
      <c r="AK92" s="686"/>
      <c r="AL92" s="689">
        <f>SUM(G93:AK93)</f>
        <v>0</v>
      </c>
      <c r="AM92" s="690"/>
      <c r="AN92" s="691"/>
      <c r="AO92" s="692"/>
      <c r="AP92" s="690"/>
      <c r="AQ92" s="693"/>
      <c r="AR92" s="693"/>
    </row>
    <row r="93" spans="1:44" ht="15.9" hidden="1" customHeight="1">
      <c r="A93" s="638"/>
      <c r="B93" s="1575"/>
      <c r="C93" s="1577"/>
      <c r="D93" s="1579"/>
      <c r="E93" s="1581"/>
      <c r="F93" s="694" t="s">
        <v>1234</v>
      </c>
      <c r="G93" s="695" t="str">
        <f t="shared" ref="G93:AK93" si="42">IF(G92&lt;&gt;"",VLOOKUP(G92,$AC$197:$AL$221,9,FALSE),"")</f>
        <v/>
      </c>
      <c r="H93" s="696" t="str">
        <f t="shared" si="42"/>
        <v/>
      </c>
      <c r="I93" s="696" t="str">
        <f t="shared" si="42"/>
        <v/>
      </c>
      <c r="J93" s="696" t="str">
        <f t="shared" si="42"/>
        <v/>
      </c>
      <c r="K93" s="696" t="str">
        <f t="shared" si="42"/>
        <v/>
      </c>
      <c r="L93" s="696" t="str">
        <f t="shared" si="42"/>
        <v/>
      </c>
      <c r="M93" s="697" t="str">
        <f t="shared" si="42"/>
        <v/>
      </c>
      <c r="N93" s="695" t="str">
        <f t="shared" si="42"/>
        <v/>
      </c>
      <c r="O93" s="696" t="str">
        <f t="shared" si="42"/>
        <v/>
      </c>
      <c r="P93" s="696" t="str">
        <f t="shared" si="42"/>
        <v/>
      </c>
      <c r="Q93" s="696" t="str">
        <f t="shared" si="42"/>
        <v/>
      </c>
      <c r="R93" s="696" t="str">
        <f t="shared" si="42"/>
        <v/>
      </c>
      <c r="S93" s="696" t="str">
        <f t="shared" si="42"/>
        <v/>
      </c>
      <c r="T93" s="697" t="str">
        <f t="shared" si="42"/>
        <v/>
      </c>
      <c r="U93" s="695" t="str">
        <f t="shared" si="42"/>
        <v/>
      </c>
      <c r="V93" s="696" t="str">
        <f t="shared" si="42"/>
        <v/>
      </c>
      <c r="W93" s="696" t="str">
        <f t="shared" si="42"/>
        <v/>
      </c>
      <c r="X93" s="696" t="str">
        <f t="shared" si="42"/>
        <v/>
      </c>
      <c r="Y93" s="696" t="str">
        <f t="shared" si="42"/>
        <v/>
      </c>
      <c r="Z93" s="696" t="str">
        <f t="shared" si="42"/>
        <v/>
      </c>
      <c r="AA93" s="697" t="str">
        <f t="shared" si="42"/>
        <v/>
      </c>
      <c r="AB93" s="695" t="str">
        <f t="shared" si="42"/>
        <v/>
      </c>
      <c r="AC93" s="696" t="str">
        <f t="shared" si="42"/>
        <v/>
      </c>
      <c r="AD93" s="696" t="str">
        <f t="shared" si="42"/>
        <v/>
      </c>
      <c r="AE93" s="696" t="str">
        <f t="shared" si="42"/>
        <v/>
      </c>
      <c r="AF93" s="696" t="str">
        <f t="shared" si="42"/>
        <v/>
      </c>
      <c r="AG93" s="696" t="str">
        <f t="shared" si="42"/>
        <v/>
      </c>
      <c r="AH93" s="697" t="str">
        <f t="shared" si="42"/>
        <v/>
      </c>
      <c r="AI93" s="698" t="str">
        <f t="shared" si="42"/>
        <v/>
      </c>
      <c r="AJ93" s="696" t="str">
        <f t="shared" si="42"/>
        <v/>
      </c>
      <c r="AK93" s="696" t="str">
        <f t="shared" si="42"/>
        <v/>
      </c>
      <c r="AL93" s="699">
        <f>SUM(G93:AH93)</f>
        <v>0</v>
      </c>
      <c r="AM93" s="700">
        <f>AL93/4</f>
        <v>0</v>
      </c>
      <c r="AN93" s="701" t="str">
        <f>IF(C92="","",C92)</f>
        <v/>
      </c>
      <c r="AO93" s="702" t="str">
        <f>IF(D92="","",D92)</f>
        <v/>
      </c>
      <c r="AP93" s="703" t="str">
        <f>IF(D92&lt;&gt;"",VLOOKUP(D92,$AU$2:$AV$6,2,FALSE),"")</f>
        <v/>
      </c>
      <c r="AQ93" s="700" t="e">
        <f>ROUNDDOWN(AL93/$AL$6,2)</f>
        <v>#DIV/0!</v>
      </c>
      <c r="AR93" s="700" t="e">
        <f>IF(AP93=1,"",AQ93)</f>
        <v>#DIV/0!</v>
      </c>
    </row>
    <row r="94" spans="1:44" ht="15.9" hidden="1" customHeight="1">
      <c r="A94" s="638"/>
      <c r="B94" s="1575" t="s">
        <v>1276</v>
      </c>
      <c r="C94" s="1576"/>
      <c r="D94" s="1578"/>
      <c r="E94" s="1580"/>
      <c r="F94" s="683" t="s">
        <v>1233</v>
      </c>
      <c r="G94" s="684"/>
      <c r="H94" s="685"/>
      <c r="I94" s="686"/>
      <c r="J94" s="686"/>
      <c r="K94" s="686"/>
      <c r="L94" s="686"/>
      <c r="M94" s="687"/>
      <c r="N94" s="684"/>
      <c r="O94" s="685"/>
      <c r="P94" s="686"/>
      <c r="Q94" s="686"/>
      <c r="R94" s="686"/>
      <c r="S94" s="686"/>
      <c r="T94" s="687"/>
      <c r="U94" s="684"/>
      <c r="V94" s="685"/>
      <c r="W94" s="686"/>
      <c r="X94" s="686"/>
      <c r="Y94" s="686"/>
      <c r="Z94" s="686"/>
      <c r="AA94" s="687"/>
      <c r="AB94" s="684"/>
      <c r="AC94" s="685"/>
      <c r="AD94" s="686"/>
      <c r="AE94" s="686"/>
      <c r="AF94" s="686"/>
      <c r="AG94" s="686"/>
      <c r="AH94" s="687"/>
      <c r="AI94" s="704"/>
      <c r="AJ94" s="685"/>
      <c r="AK94" s="685"/>
      <c r="AL94" s="689">
        <f>SUM(G95:AK95)</f>
        <v>0</v>
      </c>
      <c r="AM94" s="690"/>
      <c r="AN94" s="691"/>
      <c r="AO94" s="692"/>
      <c r="AP94" s="690"/>
      <c r="AQ94" s="693"/>
      <c r="AR94" s="693"/>
    </row>
    <row r="95" spans="1:44" ht="15.9" hidden="1" customHeight="1">
      <c r="A95" s="638"/>
      <c r="B95" s="1575"/>
      <c r="C95" s="1577"/>
      <c r="D95" s="1579"/>
      <c r="E95" s="1581"/>
      <c r="F95" s="694" t="s">
        <v>1234</v>
      </c>
      <c r="G95" s="695" t="str">
        <f t="shared" ref="G95:AK95" si="43">IF(G94&lt;&gt;"",VLOOKUP(G94,$AC$197:$AL$221,9,FALSE),"")</f>
        <v/>
      </c>
      <c r="H95" s="696" t="str">
        <f t="shared" si="43"/>
        <v/>
      </c>
      <c r="I95" s="696" t="str">
        <f t="shared" si="43"/>
        <v/>
      </c>
      <c r="J95" s="696" t="str">
        <f t="shared" si="43"/>
        <v/>
      </c>
      <c r="K95" s="696" t="str">
        <f t="shared" si="43"/>
        <v/>
      </c>
      <c r="L95" s="696" t="str">
        <f t="shared" si="43"/>
        <v/>
      </c>
      <c r="M95" s="697" t="str">
        <f t="shared" si="43"/>
        <v/>
      </c>
      <c r="N95" s="695" t="str">
        <f t="shared" si="43"/>
        <v/>
      </c>
      <c r="O95" s="696" t="str">
        <f t="shared" si="43"/>
        <v/>
      </c>
      <c r="P95" s="696" t="str">
        <f t="shared" si="43"/>
        <v/>
      </c>
      <c r="Q95" s="696" t="str">
        <f t="shared" si="43"/>
        <v/>
      </c>
      <c r="R95" s="696" t="str">
        <f t="shared" si="43"/>
        <v/>
      </c>
      <c r="S95" s="696" t="str">
        <f t="shared" si="43"/>
        <v/>
      </c>
      <c r="T95" s="697" t="str">
        <f t="shared" si="43"/>
        <v/>
      </c>
      <c r="U95" s="695" t="str">
        <f t="shared" si="43"/>
        <v/>
      </c>
      <c r="V95" s="696" t="str">
        <f t="shared" si="43"/>
        <v/>
      </c>
      <c r="W95" s="696" t="str">
        <f t="shared" si="43"/>
        <v/>
      </c>
      <c r="X95" s="696" t="str">
        <f t="shared" si="43"/>
        <v/>
      </c>
      <c r="Y95" s="696" t="str">
        <f t="shared" si="43"/>
        <v/>
      </c>
      <c r="Z95" s="696" t="str">
        <f t="shared" si="43"/>
        <v/>
      </c>
      <c r="AA95" s="697" t="str">
        <f t="shared" si="43"/>
        <v/>
      </c>
      <c r="AB95" s="695" t="str">
        <f t="shared" si="43"/>
        <v/>
      </c>
      <c r="AC95" s="696" t="str">
        <f t="shared" si="43"/>
        <v/>
      </c>
      <c r="AD95" s="696" t="str">
        <f t="shared" si="43"/>
        <v/>
      </c>
      <c r="AE95" s="696" t="str">
        <f t="shared" si="43"/>
        <v/>
      </c>
      <c r="AF95" s="696" t="str">
        <f t="shared" si="43"/>
        <v/>
      </c>
      <c r="AG95" s="696" t="str">
        <f t="shared" si="43"/>
        <v/>
      </c>
      <c r="AH95" s="697" t="str">
        <f t="shared" si="43"/>
        <v/>
      </c>
      <c r="AI95" s="698" t="str">
        <f t="shared" si="43"/>
        <v/>
      </c>
      <c r="AJ95" s="696" t="str">
        <f t="shared" si="43"/>
        <v/>
      </c>
      <c r="AK95" s="696" t="str">
        <f t="shared" si="43"/>
        <v/>
      </c>
      <c r="AL95" s="699">
        <f>SUM(G95:AH95)</f>
        <v>0</v>
      </c>
      <c r="AM95" s="700">
        <f>AL95/4</f>
        <v>0</v>
      </c>
      <c r="AN95" s="701" t="str">
        <f>IF(C94="","",C94)</f>
        <v/>
      </c>
      <c r="AO95" s="702" t="str">
        <f>IF(D94="","",D94)</f>
        <v/>
      </c>
      <c r="AP95" s="703" t="str">
        <f>IF(D94&lt;&gt;"",VLOOKUP(D94,$AU$2:$AV$6,2,FALSE),"")</f>
        <v/>
      </c>
      <c r="AQ95" s="700" t="e">
        <f>ROUNDDOWN(AL95/$AL$6,2)</f>
        <v>#DIV/0!</v>
      </c>
      <c r="AR95" s="700" t="e">
        <f>IF(AP95=1,"",AQ95)</f>
        <v>#DIV/0!</v>
      </c>
    </row>
    <row r="96" spans="1:44" ht="15.9" hidden="1" customHeight="1">
      <c r="A96" s="638"/>
      <c r="B96" s="1575" t="s">
        <v>1277</v>
      </c>
      <c r="C96" s="1576"/>
      <c r="D96" s="1578"/>
      <c r="E96" s="1580"/>
      <c r="F96" s="683" t="s">
        <v>1233</v>
      </c>
      <c r="G96" s="684"/>
      <c r="H96" s="685"/>
      <c r="I96" s="686"/>
      <c r="J96" s="686"/>
      <c r="K96" s="686"/>
      <c r="L96" s="686"/>
      <c r="M96" s="687"/>
      <c r="N96" s="684"/>
      <c r="O96" s="685"/>
      <c r="P96" s="686"/>
      <c r="Q96" s="686"/>
      <c r="R96" s="686"/>
      <c r="S96" s="686"/>
      <c r="T96" s="687"/>
      <c r="U96" s="684"/>
      <c r="V96" s="685"/>
      <c r="W96" s="686"/>
      <c r="X96" s="686"/>
      <c r="Y96" s="686"/>
      <c r="Z96" s="686"/>
      <c r="AA96" s="687"/>
      <c r="AB96" s="684"/>
      <c r="AC96" s="685"/>
      <c r="AD96" s="686"/>
      <c r="AE96" s="686"/>
      <c r="AF96" s="686"/>
      <c r="AG96" s="686"/>
      <c r="AH96" s="687"/>
      <c r="AI96" s="704"/>
      <c r="AJ96" s="685"/>
      <c r="AK96" s="685"/>
      <c r="AL96" s="689">
        <f>SUM(G97:AK97)</f>
        <v>0</v>
      </c>
      <c r="AM96" s="690"/>
      <c r="AN96" s="691"/>
      <c r="AO96" s="692"/>
      <c r="AP96" s="690"/>
      <c r="AQ96" s="693"/>
      <c r="AR96" s="693"/>
    </row>
    <row r="97" spans="1:44" ht="15.9" hidden="1" customHeight="1">
      <c r="A97" s="638"/>
      <c r="B97" s="1575"/>
      <c r="C97" s="1577"/>
      <c r="D97" s="1579"/>
      <c r="E97" s="1581"/>
      <c r="F97" s="694" t="s">
        <v>1234</v>
      </c>
      <c r="G97" s="695" t="str">
        <f t="shared" ref="G97:AK97" si="44">IF(G96&lt;&gt;"",VLOOKUP(G96,$AC$197:$AL$221,9,FALSE),"")</f>
        <v/>
      </c>
      <c r="H97" s="696" t="str">
        <f t="shared" si="44"/>
        <v/>
      </c>
      <c r="I97" s="696" t="str">
        <f t="shared" si="44"/>
        <v/>
      </c>
      <c r="J97" s="696" t="str">
        <f t="shared" si="44"/>
        <v/>
      </c>
      <c r="K97" s="696" t="str">
        <f t="shared" si="44"/>
        <v/>
      </c>
      <c r="L97" s="696" t="str">
        <f t="shared" si="44"/>
        <v/>
      </c>
      <c r="M97" s="697" t="str">
        <f t="shared" si="44"/>
        <v/>
      </c>
      <c r="N97" s="695" t="str">
        <f t="shared" si="44"/>
        <v/>
      </c>
      <c r="O97" s="696" t="str">
        <f t="shared" si="44"/>
        <v/>
      </c>
      <c r="P97" s="696" t="str">
        <f t="shared" si="44"/>
        <v/>
      </c>
      <c r="Q97" s="696" t="str">
        <f t="shared" si="44"/>
        <v/>
      </c>
      <c r="R97" s="696" t="str">
        <f t="shared" si="44"/>
        <v/>
      </c>
      <c r="S97" s="696" t="str">
        <f t="shared" si="44"/>
        <v/>
      </c>
      <c r="T97" s="697" t="str">
        <f t="shared" si="44"/>
        <v/>
      </c>
      <c r="U97" s="695" t="str">
        <f t="shared" si="44"/>
        <v/>
      </c>
      <c r="V97" s="696" t="str">
        <f t="shared" si="44"/>
        <v/>
      </c>
      <c r="W97" s="696" t="str">
        <f t="shared" si="44"/>
        <v/>
      </c>
      <c r="X97" s="696" t="str">
        <f t="shared" si="44"/>
        <v/>
      </c>
      <c r="Y97" s="696" t="str">
        <f t="shared" si="44"/>
        <v/>
      </c>
      <c r="Z97" s="696" t="str">
        <f t="shared" si="44"/>
        <v/>
      </c>
      <c r="AA97" s="697" t="str">
        <f t="shared" si="44"/>
        <v/>
      </c>
      <c r="AB97" s="695" t="str">
        <f t="shared" si="44"/>
        <v/>
      </c>
      <c r="AC97" s="696" t="str">
        <f t="shared" si="44"/>
        <v/>
      </c>
      <c r="AD97" s="696" t="str">
        <f t="shared" si="44"/>
        <v/>
      </c>
      <c r="AE97" s="696" t="str">
        <f t="shared" si="44"/>
        <v/>
      </c>
      <c r="AF97" s="696" t="str">
        <f t="shared" si="44"/>
        <v/>
      </c>
      <c r="AG97" s="696" t="str">
        <f t="shared" si="44"/>
        <v/>
      </c>
      <c r="AH97" s="697" t="str">
        <f t="shared" si="44"/>
        <v/>
      </c>
      <c r="AI97" s="698" t="str">
        <f t="shared" si="44"/>
        <v/>
      </c>
      <c r="AJ97" s="696" t="str">
        <f t="shared" si="44"/>
        <v/>
      </c>
      <c r="AK97" s="696" t="str">
        <f t="shared" si="44"/>
        <v/>
      </c>
      <c r="AL97" s="699">
        <f>SUM(G97:AH97)</f>
        <v>0</v>
      </c>
      <c r="AM97" s="700">
        <f>AL97/4</f>
        <v>0</v>
      </c>
      <c r="AN97" s="701" t="str">
        <f>IF(C96="","",C96)</f>
        <v/>
      </c>
      <c r="AO97" s="702" t="str">
        <f>IF(D96="","",D96)</f>
        <v/>
      </c>
      <c r="AP97" s="703" t="str">
        <f>IF(D96&lt;&gt;"",VLOOKUP(D96,$AU$2:$AV$6,2,FALSE),"")</f>
        <v/>
      </c>
      <c r="AQ97" s="700" t="e">
        <f>ROUNDDOWN(AL97/$AL$6,2)</f>
        <v>#DIV/0!</v>
      </c>
      <c r="AR97" s="700" t="e">
        <f>IF(AP97=1,"",AQ97)</f>
        <v>#DIV/0!</v>
      </c>
    </row>
    <row r="98" spans="1:44" ht="15.9" hidden="1" customHeight="1">
      <c r="A98" s="638"/>
      <c r="B98" s="1575" t="s">
        <v>1278</v>
      </c>
      <c r="C98" s="1576"/>
      <c r="D98" s="1578"/>
      <c r="E98" s="1580"/>
      <c r="F98" s="683" t="s">
        <v>1233</v>
      </c>
      <c r="G98" s="684"/>
      <c r="H98" s="685"/>
      <c r="I98" s="686"/>
      <c r="J98" s="686"/>
      <c r="K98" s="686"/>
      <c r="L98" s="686"/>
      <c r="M98" s="687"/>
      <c r="N98" s="684"/>
      <c r="O98" s="685"/>
      <c r="P98" s="686"/>
      <c r="Q98" s="686"/>
      <c r="R98" s="686"/>
      <c r="S98" s="686"/>
      <c r="T98" s="687"/>
      <c r="U98" s="684"/>
      <c r="V98" s="685"/>
      <c r="W98" s="686"/>
      <c r="X98" s="686"/>
      <c r="Y98" s="686"/>
      <c r="Z98" s="686"/>
      <c r="AA98" s="687"/>
      <c r="AB98" s="684"/>
      <c r="AC98" s="685"/>
      <c r="AD98" s="686"/>
      <c r="AE98" s="686"/>
      <c r="AF98" s="686"/>
      <c r="AG98" s="686"/>
      <c r="AH98" s="687"/>
      <c r="AI98" s="688"/>
      <c r="AJ98" s="686"/>
      <c r="AK98" s="686"/>
      <c r="AL98" s="689">
        <f>SUM(G99:AK99)</f>
        <v>0</v>
      </c>
      <c r="AM98" s="690"/>
      <c r="AN98" s="691"/>
      <c r="AO98" s="692"/>
      <c r="AP98" s="690"/>
      <c r="AQ98" s="693"/>
      <c r="AR98" s="693"/>
    </row>
    <row r="99" spans="1:44" ht="15.9" hidden="1" customHeight="1">
      <c r="A99" s="638"/>
      <c r="B99" s="1575"/>
      <c r="C99" s="1577"/>
      <c r="D99" s="1579"/>
      <c r="E99" s="1581"/>
      <c r="F99" s="694" t="s">
        <v>1234</v>
      </c>
      <c r="G99" s="695" t="str">
        <f t="shared" ref="G99:AK99" si="45">IF(G98&lt;&gt;"",VLOOKUP(G98,$AC$197:$AL$221,9,FALSE),"")</f>
        <v/>
      </c>
      <c r="H99" s="696" t="str">
        <f t="shared" si="45"/>
        <v/>
      </c>
      <c r="I99" s="696" t="str">
        <f t="shared" si="45"/>
        <v/>
      </c>
      <c r="J99" s="696" t="str">
        <f t="shared" si="45"/>
        <v/>
      </c>
      <c r="K99" s="696" t="str">
        <f t="shared" si="45"/>
        <v/>
      </c>
      <c r="L99" s="696" t="str">
        <f t="shared" si="45"/>
        <v/>
      </c>
      <c r="M99" s="697" t="str">
        <f t="shared" si="45"/>
        <v/>
      </c>
      <c r="N99" s="695" t="str">
        <f t="shared" si="45"/>
        <v/>
      </c>
      <c r="O99" s="696" t="str">
        <f t="shared" si="45"/>
        <v/>
      </c>
      <c r="P99" s="696" t="str">
        <f t="shared" si="45"/>
        <v/>
      </c>
      <c r="Q99" s="696" t="str">
        <f t="shared" si="45"/>
        <v/>
      </c>
      <c r="R99" s="696" t="str">
        <f t="shared" si="45"/>
        <v/>
      </c>
      <c r="S99" s="696" t="str">
        <f t="shared" si="45"/>
        <v/>
      </c>
      <c r="T99" s="697" t="str">
        <f t="shared" si="45"/>
        <v/>
      </c>
      <c r="U99" s="695" t="str">
        <f t="shared" si="45"/>
        <v/>
      </c>
      <c r="V99" s="696" t="str">
        <f t="shared" si="45"/>
        <v/>
      </c>
      <c r="W99" s="696" t="str">
        <f t="shared" si="45"/>
        <v/>
      </c>
      <c r="X99" s="696" t="str">
        <f t="shared" si="45"/>
        <v/>
      </c>
      <c r="Y99" s="696" t="str">
        <f t="shared" si="45"/>
        <v/>
      </c>
      <c r="Z99" s="696" t="str">
        <f t="shared" si="45"/>
        <v/>
      </c>
      <c r="AA99" s="697" t="str">
        <f t="shared" si="45"/>
        <v/>
      </c>
      <c r="AB99" s="695" t="str">
        <f t="shared" si="45"/>
        <v/>
      </c>
      <c r="AC99" s="696" t="str">
        <f t="shared" si="45"/>
        <v/>
      </c>
      <c r="AD99" s="696" t="str">
        <f t="shared" si="45"/>
        <v/>
      </c>
      <c r="AE99" s="696" t="str">
        <f t="shared" si="45"/>
        <v/>
      </c>
      <c r="AF99" s="696" t="str">
        <f t="shared" si="45"/>
        <v/>
      </c>
      <c r="AG99" s="696" t="str">
        <f t="shared" si="45"/>
        <v/>
      </c>
      <c r="AH99" s="697" t="str">
        <f t="shared" si="45"/>
        <v/>
      </c>
      <c r="AI99" s="698" t="str">
        <f t="shared" si="45"/>
        <v/>
      </c>
      <c r="AJ99" s="696" t="str">
        <f t="shared" si="45"/>
        <v/>
      </c>
      <c r="AK99" s="696" t="str">
        <f t="shared" si="45"/>
        <v/>
      </c>
      <c r="AL99" s="699">
        <f>SUM(G99:AH99)</f>
        <v>0</v>
      </c>
      <c r="AM99" s="700">
        <f>AL99/4</f>
        <v>0</v>
      </c>
      <c r="AN99" s="701" t="str">
        <f>IF(C98="","",C98)</f>
        <v/>
      </c>
      <c r="AO99" s="702" t="str">
        <f>IF(D98="","",D98)</f>
        <v/>
      </c>
      <c r="AP99" s="703" t="str">
        <f>IF(D98&lt;&gt;"",VLOOKUP(D98,$AU$2:$AV$6,2,FALSE),"")</f>
        <v/>
      </c>
      <c r="AQ99" s="700" t="e">
        <f>ROUNDDOWN(AL99/$AL$6,2)</f>
        <v>#DIV/0!</v>
      </c>
      <c r="AR99" s="700" t="e">
        <f>IF(AP99=1,"",AQ99)</f>
        <v>#DIV/0!</v>
      </c>
    </row>
    <row r="100" spans="1:44" ht="15.9" hidden="1" customHeight="1">
      <c r="A100" s="638"/>
      <c r="B100" s="1575" t="s">
        <v>1279</v>
      </c>
      <c r="C100" s="1576"/>
      <c r="D100" s="1578"/>
      <c r="E100" s="1580"/>
      <c r="F100" s="683" t="s">
        <v>1233</v>
      </c>
      <c r="G100" s="684"/>
      <c r="H100" s="685"/>
      <c r="I100" s="686"/>
      <c r="J100" s="686"/>
      <c r="K100" s="686"/>
      <c r="L100" s="686"/>
      <c r="M100" s="687"/>
      <c r="N100" s="684"/>
      <c r="O100" s="685"/>
      <c r="P100" s="686"/>
      <c r="Q100" s="686"/>
      <c r="R100" s="686"/>
      <c r="S100" s="686"/>
      <c r="T100" s="687"/>
      <c r="U100" s="684"/>
      <c r="V100" s="685"/>
      <c r="W100" s="686"/>
      <c r="X100" s="686"/>
      <c r="Y100" s="686"/>
      <c r="Z100" s="686"/>
      <c r="AA100" s="687"/>
      <c r="AB100" s="684"/>
      <c r="AC100" s="685"/>
      <c r="AD100" s="686"/>
      <c r="AE100" s="686"/>
      <c r="AF100" s="686"/>
      <c r="AG100" s="686"/>
      <c r="AH100" s="687"/>
      <c r="AI100" s="688"/>
      <c r="AJ100" s="686"/>
      <c r="AK100" s="686"/>
      <c r="AL100" s="689">
        <f>SUM(G101:AK101)</f>
        <v>0</v>
      </c>
      <c r="AM100" s="690"/>
      <c r="AN100" s="691"/>
      <c r="AO100" s="692"/>
      <c r="AP100" s="690"/>
      <c r="AQ100" s="693"/>
      <c r="AR100" s="693"/>
    </row>
    <row r="101" spans="1:44" ht="15.9" hidden="1" customHeight="1">
      <c r="A101" s="638"/>
      <c r="B101" s="1575"/>
      <c r="C101" s="1577"/>
      <c r="D101" s="1579"/>
      <c r="E101" s="1581"/>
      <c r="F101" s="694" t="s">
        <v>1234</v>
      </c>
      <c r="G101" s="695" t="str">
        <f t="shared" ref="G101:AK101" si="46">IF(G100&lt;&gt;"",VLOOKUP(G100,$AC$197:$AL$221,9,FALSE),"")</f>
        <v/>
      </c>
      <c r="H101" s="696" t="str">
        <f t="shared" si="46"/>
        <v/>
      </c>
      <c r="I101" s="696" t="str">
        <f t="shared" si="46"/>
        <v/>
      </c>
      <c r="J101" s="696" t="str">
        <f t="shared" si="46"/>
        <v/>
      </c>
      <c r="K101" s="696" t="str">
        <f t="shared" si="46"/>
        <v/>
      </c>
      <c r="L101" s="696" t="str">
        <f t="shared" si="46"/>
        <v/>
      </c>
      <c r="M101" s="697" t="str">
        <f t="shared" si="46"/>
        <v/>
      </c>
      <c r="N101" s="695" t="str">
        <f t="shared" si="46"/>
        <v/>
      </c>
      <c r="O101" s="696" t="str">
        <f t="shared" si="46"/>
        <v/>
      </c>
      <c r="P101" s="696" t="str">
        <f t="shared" si="46"/>
        <v/>
      </c>
      <c r="Q101" s="696" t="str">
        <f t="shared" si="46"/>
        <v/>
      </c>
      <c r="R101" s="696" t="str">
        <f t="shared" si="46"/>
        <v/>
      </c>
      <c r="S101" s="696" t="str">
        <f t="shared" si="46"/>
        <v/>
      </c>
      <c r="T101" s="697" t="str">
        <f t="shared" si="46"/>
        <v/>
      </c>
      <c r="U101" s="695" t="str">
        <f t="shared" si="46"/>
        <v/>
      </c>
      <c r="V101" s="696" t="str">
        <f t="shared" si="46"/>
        <v/>
      </c>
      <c r="W101" s="696" t="str">
        <f t="shared" si="46"/>
        <v/>
      </c>
      <c r="X101" s="696" t="str">
        <f t="shared" si="46"/>
        <v/>
      </c>
      <c r="Y101" s="696" t="str">
        <f t="shared" si="46"/>
        <v/>
      </c>
      <c r="Z101" s="696" t="str">
        <f t="shared" si="46"/>
        <v/>
      </c>
      <c r="AA101" s="697" t="str">
        <f t="shared" si="46"/>
        <v/>
      </c>
      <c r="AB101" s="695" t="str">
        <f t="shared" si="46"/>
        <v/>
      </c>
      <c r="AC101" s="696" t="str">
        <f t="shared" si="46"/>
        <v/>
      </c>
      <c r="AD101" s="696" t="str">
        <f t="shared" si="46"/>
        <v/>
      </c>
      <c r="AE101" s="696" t="str">
        <f t="shared" si="46"/>
        <v/>
      </c>
      <c r="AF101" s="696" t="str">
        <f t="shared" si="46"/>
        <v/>
      </c>
      <c r="AG101" s="696" t="str">
        <f t="shared" si="46"/>
        <v/>
      </c>
      <c r="AH101" s="697" t="str">
        <f t="shared" si="46"/>
        <v/>
      </c>
      <c r="AI101" s="698" t="str">
        <f t="shared" si="46"/>
        <v/>
      </c>
      <c r="AJ101" s="696" t="str">
        <f t="shared" si="46"/>
        <v/>
      </c>
      <c r="AK101" s="696" t="str">
        <f t="shared" si="46"/>
        <v/>
      </c>
      <c r="AL101" s="699">
        <f>SUM(G101:AH101)</f>
        <v>0</v>
      </c>
      <c r="AM101" s="700">
        <f>AL101/4</f>
        <v>0</v>
      </c>
      <c r="AN101" s="701" t="str">
        <f>IF(C100="","",C100)</f>
        <v/>
      </c>
      <c r="AO101" s="702" t="str">
        <f>IF(D100="","",D100)</f>
        <v/>
      </c>
      <c r="AP101" s="703" t="str">
        <f>IF(D100&lt;&gt;"",VLOOKUP(D100,$AU$2:$AV$6,2,FALSE),"")</f>
        <v/>
      </c>
      <c r="AQ101" s="700" t="e">
        <f>ROUNDDOWN(AL101/$AL$6,2)</f>
        <v>#DIV/0!</v>
      </c>
      <c r="AR101" s="700" t="e">
        <f>IF(AP101=1,"",AQ101)</f>
        <v>#DIV/0!</v>
      </c>
    </row>
    <row r="102" spans="1:44" ht="15.9" hidden="1" customHeight="1">
      <c r="A102" s="638"/>
      <c r="B102" s="1575" t="s">
        <v>1280</v>
      </c>
      <c r="C102" s="1576"/>
      <c r="D102" s="1578"/>
      <c r="E102" s="1580"/>
      <c r="F102" s="683" t="s">
        <v>1233</v>
      </c>
      <c r="G102" s="684"/>
      <c r="H102" s="685"/>
      <c r="I102" s="686"/>
      <c r="J102" s="686"/>
      <c r="K102" s="686"/>
      <c r="L102" s="686"/>
      <c r="M102" s="687"/>
      <c r="N102" s="684"/>
      <c r="O102" s="685"/>
      <c r="P102" s="686"/>
      <c r="Q102" s="686"/>
      <c r="R102" s="686"/>
      <c r="S102" s="686"/>
      <c r="T102" s="687"/>
      <c r="U102" s="684"/>
      <c r="V102" s="685"/>
      <c r="W102" s="686"/>
      <c r="X102" s="686"/>
      <c r="Y102" s="686"/>
      <c r="Z102" s="686"/>
      <c r="AA102" s="687"/>
      <c r="AB102" s="684"/>
      <c r="AC102" s="685"/>
      <c r="AD102" s="686"/>
      <c r="AE102" s="686"/>
      <c r="AF102" s="686"/>
      <c r="AG102" s="686"/>
      <c r="AH102" s="687"/>
      <c r="AI102" s="704"/>
      <c r="AJ102" s="685"/>
      <c r="AK102" s="685"/>
      <c r="AL102" s="689">
        <f>SUM(G103:AK103)</f>
        <v>0</v>
      </c>
      <c r="AM102" s="690"/>
      <c r="AN102" s="691"/>
      <c r="AO102" s="692"/>
      <c r="AP102" s="690"/>
      <c r="AQ102" s="693"/>
      <c r="AR102" s="693"/>
    </row>
    <row r="103" spans="1:44" ht="15.9" hidden="1" customHeight="1">
      <c r="A103" s="638"/>
      <c r="B103" s="1575"/>
      <c r="C103" s="1577"/>
      <c r="D103" s="1579"/>
      <c r="E103" s="1581"/>
      <c r="F103" s="694" t="s">
        <v>1234</v>
      </c>
      <c r="G103" s="695" t="str">
        <f t="shared" ref="G103:AK103" si="47">IF(G102&lt;&gt;"",VLOOKUP(G102,$AC$197:$AL$221,9,FALSE),"")</f>
        <v/>
      </c>
      <c r="H103" s="696" t="str">
        <f t="shared" si="47"/>
        <v/>
      </c>
      <c r="I103" s="696" t="str">
        <f t="shared" si="47"/>
        <v/>
      </c>
      <c r="J103" s="696" t="str">
        <f t="shared" si="47"/>
        <v/>
      </c>
      <c r="K103" s="696" t="str">
        <f t="shared" si="47"/>
        <v/>
      </c>
      <c r="L103" s="696" t="str">
        <f t="shared" si="47"/>
        <v/>
      </c>
      <c r="M103" s="697" t="str">
        <f t="shared" si="47"/>
        <v/>
      </c>
      <c r="N103" s="695" t="str">
        <f t="shared" si="47"/>
        <v/>
      </c>
      <c r="O103" s="696" t="str">
        <f t="shared" si="47"/>
        <v/>
      </c>
      <c r="P103" s="696" t="str">
        <f t="shared" si="47"/>
        <v/>
      </c>
      <c r="Q103" s="696" t="str">
        <f t="shared" si="47"/>
        <v/>
      </c>
      <c r="R103" s="696" t="str">
        <f t="shared" si="47"/>
        <v/>
      </c>
      <c r="S103" s="696" t="str">
        <f t="shared" si="47"/>
        <v/>
      </c>
      <c r="T103" s="697" t="str">
        <f t="shared" si="47"/>
        <v/>
      </c>
      <c r="U103" s="695" t="str">
        <f t="shared" si="47"/>
        <v/>
      </c>
      <c r="V103" s="696" t="str">
        <f t="shared" si="47"/>
        <v/>
      </c>
      <c r="W103" s="696" t="str">
        <f t="shared" si="47"/>
        <v/>
      </c>
      <c r="X103" s="696" t="str">
        <f t="shared" si="47"/>
        <v/>
      </c>
      <c r="Y103" s="696" t="str">
        <f t="shared" si="47"/>
        <v/>
      </c>
      <c r="Z103" s="696" t="str">
        <f t="shared" si="47"/>
        <v/>
      </c>
      <c r="AA103" s="697" t="str">
        <f t="shared" si="47"/>
        <v/>
      </c>
      <c r="AB103" s="695" t="str">
        <f t="shared" si="47"/>
        <v/>
      </c>
      <c r="AC103" s="696" t="str">
        <f t="shared" si="47"/>
        <v/>
      </c>
      <c r="AD103" s="696" t="str">
        <f t="shared" si="47"/>
        <v/>
      </c>
      <c r="AE103" s="696" t="str">
        <f t="shared" si="47"/>
        <v/>
      </c>
      <c r="AF103" s="696" t="str">
        <f t="shared" si="47"/>
        <v/>
      </c>
      <c r="AG103" s="696" t="str">
        <f t="shared" si="47"/>
        <v/>
      </c>
      <c r="AH103" s="697" t="str">
        <f t="shared" si="47"/>
        <v/>
      </c>
      <c r="AI103" s="698" t="str">
        <f t="shared" si="47"/>
        <v/>
      </c>
      <c r="AJ103" s="696" t="str">
        <f t="shared" si="47"/>
        <v/>
      </c>
      <c r="AK103" s="696" t="str">
        <f t="shared" si="47"/>
        <v/>
      </c>
      <c r="AL103" s="699">
        <f>SUM(G103:AH103)</f>
        <v>0</v>
      </c>
      <c r="AM103" s="700">
        <f>AL103/4</f>
        <v>0</v>
      </c>
      <c r="AN103" s="701" t="str">
        <f>IF(C102="","",C102)</f>
        <v/>
      </c>
      <c r="AO103" s="702" t="str">
        <f>IF(D102="","",D102)</f>
        <v/>
      </c>
      <c r="AP103" s="703" t="str">
        <f>IF(D102&lt;&gt;"",VLOOKUP(D102,$AU$2:$AV$6,2,FALSE),"")</f>
        <v/>
      </c>
      <c r="AQ103" s="700" t="e">
        <f>ROUNDDOWN(AL103/$AL$6,2)</f>
        <v>#DIV/0!</v>
      </c>
      <c r="AR103" s="700" t="e">
        <f>IF(AP103=1,"",AQ103)</f>
        <v>#DIV/0!</v>
      </c>
    </row>
    <row r="104" spans="1:44" ht="15.9" hidden="1" customHeight="1">
      <c r="A104" s="638"/>
      <c r="B104" s="1575" t="s">
        <v>1281</v>
      </c>
      <c r="C104" s="1576"/>
      <c r="D104" s="1578"/>
      <c r="E104" s="1580"/>
      <c r="F104" s="683" t="s">
        <v>1233</v>
      </c>
      <c r="G104" s="684"/>
      <c r="H104" s="685"/>
      <c r="I104" s="686"/>
      <c r="J104" s="686"/>
      <c r="K104" s="686"/>
      <c r="L104" s="686"/>
      <c r="M104" s="687"/>
      <c r="N104" s="684"/>
      <c r="O104" s="685"/>
      <c r="P104" s="686"/>
      <c r="Q104" s="686"/>
      <c r="R104" s="686"/>
      <c r="S104" s="686"/>
      <c r="T104" s="687"/>
      <c r="U104" s="684"/>
      <c r="V104" s="685"/>
      <c r="W104" s="686"/>
      <c r="X104" s="686"/>
      <c r="Y104" s="686"/>
      <c r="Z104" s="686"/>
      <c r="AA104" s="687"/>
      <c r="AB104" s="684"/>
      <c r="AC104" s="685"/>
      <c r="AD104" s="686"/>
      <c r="AE104" s="686"/>
      <c r="AF104" s="686"/>
      <c r="AG104" s="686"/>
      <c r="AH104" s="687"/>
      <c r="AI104" s="704"/>
      <c r="AJ104" s="685"/>
      <c r="AK104" s="685"/>
      <c r="AL104" s="689">
        <f>SUM(G105:AK105)</f>
        <v>0</v>
      </c>
      <c r="AM104" s="690"/>
      <c r="AN104" s="691"/>
      <c r="AO104" s="692"/>
      <c r="AP104" s="690"/>
      <c r="AQ104" s="693"/>
      <c r="AR104" s="693"/>
    </row>
    <row r="105" spans="1:44" ht="15.9" hidden="1" customHeight="1">
      <c r="A105" s="638"/>
      <c r="B105" s="1575"/>
      <c r="C105" s="1577"/>
      <c r="D105" s="1579"/>
      <c r="E105" s="1581"/>
      <c r="F105" s="694" t="s">
        <v>1234</v>
      </c>
      <c r="G105" s="695" t="str">
        <f t="shared" ref="G105:AK105" si="48">IF(G104&lt;&gt;"",VLOOKUP(G104,$AC$197:$AL$221,9,FALSE),"")</f>
        <v/>
      </c>
      <c r="H105" s="696" t="str">
        <f t="shared" si="48"/>
        <v/>
      </c>
      <c r="I105" s="696" t="str">
        <f t="shared" si="48"/>
        <v/>
      </c>
      <c r="J105" s="696" t="str">
        <f t="shared" si="48"/>
        <v/>
      </c>
      <c r="K105" s="696" t="str">
        <f t="shared" si="48"/>
        <v/>
      </c>
      <c r="L105" s="696" t="str">
        <f t="shared" si="48"/>
        <v/>
      </c>
      <c r="M105" s="697" t="str">
        <f t="shared" si="48"/>
        <v/>
      </c>
      <c r="N105" s="695" t="str">
        <f t="shared" si="48"/>
        <v/>
      </c>
      <c r="O105" s="696" t="str">
        <f t="shared" si="48"/>
        <v/>
      </c>
      <c r="P105" s="696" t="str">
        <f t="shared" si="48"/>
        <v/>
      </c>
      <c r="Q105" s="696" t="str">
        <f t="shared" si="48"/>
        <v/>
      </c>
      <c r="R105" s="696" t="str">
        <f t="shared" si="48"/>
        <v/>
      </c>
      <c r="S105" s="696" t="str">
        <f t="shared" si="48"/>
        <v/>
      </c>
      <c r="T105" s="697" t="str">
        <f t="shared" si="48"/>
        <v/>
      </c>
      <c r="U105" s="695" t="str">
        <f t="shared" si="48"/>
        <v/>
      </c>
      <c r="V105" s="696" t="str">
        <f t="shared" si="48"/>
        <v/>
      </c>
      <c r="W105" s="696" t="str">
        <f t="shared" si="48"/>
        <v/>
      </c>
      <c r="X105" s="696" t="str">
        <f t="shared" si="48"/>
        <v/>
      </c>
      <c r="Y105" s="696" t="str">
        <f t="shared" si="48"/>
        <v/>
      </c>
      <c r="Z105" s="696" t="str">
        <f t="shared" si="48"/>
        <v/>
      </c>
      <c r="AA105" s="697" t="str">
        <f t="shared" si="48"/>
        <v/>
      </c>
      <c r="AB105" s="695" t="str">
        <f t="shared" si="48"/>
        <v/>
      </c>
      <c r="AC105" s="696" t="str">
        <f t="shared" si="48"/>
        <v/>
      </c>
      <c r="AD105" s="696" t="str">
        <f t="shared" si="48"/>
        <v/>
      </c>
      <c r="AE105" s="696" t="str">
        <f t="shared" si="48"/>
        <v/>
      </c>
      <c r="AF105" s="696" t="str">
        <f t="shared" si="48"/>
        <v/>
      </c>
      <c r="AG105" s="696" t="str">
        <f t="shared" si="48"/>
        <v/>
      </c>
      <c r="AH105" s="697" t="str">
        <f t="shared" si="48"/>
        <v/>
      </c>
      <c r="AI105" s="698" t="str">
        <f t="shared" si="48"/>
        <v/>
      </c>
      <c r="AJ105" s="696" t="str">
        <f t="shared" si="48"/>
        <v/>
      </c>
      <c r="AK105" s="696" t="str">
        <f t="shared" si="48"/>
        <v/>
      </c>
      <c r="AL105" s="699">
        <f>SUM(G105:AH105)</f>
        <v>0</v>
      </c>
      <c r="AM105" s="700">
        <f>AL105/4</f>
        <v>0</v>
      </c>
      <c r="AN105" s="701" t="str">
        <f>IF(C104="","",C104)</f>
        <v/>
      </c>
      <c r="AO105" s="702" t="str">
        <f>IF(D104="","",D104)</f>
        <v/>
      </c>
      <c r="AP105" s="703" t="str">
        <f>IF(D104&lt;&gt;"",VLOOKUP(D104,$AU$2:$AV$6,2,FALSE),"")</f>
        <v/>
      </c>
      <c r="AQ105" s="700" t="e">
        <f>ROUNDDOWN(AL105/$AL$6,2)</f>
        <v>#DIV/0!</v>
      </c>
      <c r="AR105" s="700" t="e">
        <f>IF(AP105=1,"",AQ105)</f>
        <v>#DIV/0!</v>
      </c>
    </row>
    <row r="106" spans="1:44" ht="15.9" hidden="1" customHeight="1">
      <c r="A106" s="638"/>
      <c r="B106" s="1575" t="s">
        <v>1282</v>
      </c>
      <c r="C106" s="1576"/>
      <c r="D106" s="1578"/>
      <c r="E106" s="1580"/>
      <c r="F106" s="683" t="s">
        <v>1233</v>
      </c>
      <c r="G106" s="684"/>
      <c r="H106" s="685"/>
      <c r="I106" s="686"/>
      <c r="J106" s="686"/>
      <c r="K106" s="686"/>
      <c r="L106" s="686"/>
      <c r="M106" s="687"/>
      <c r="N106" s="684"/>
      <c r="O106" s="685"/>
      <c r="P106" s="686"/>
      <c r="Q106" s="686"/>
      <c r="R106" s="686"/>
      <c r="S106" s="686"/>
      <c r="T106" s="687"/>
      <c r="U106" s="684"/>
      <c r="V106" s="685"/>
      <c r="W106" s="686"/>
      <c r="X106" s="686"/>
      <c r="Y106" s="686"/>
      <c r="Z106" s="686"/>
      <c r="AA106" s="687"/>
      <c r="AB106" s="684"/>
      <c r="AC106" s="685"/>
      <c r="AD106" s="686"/>
      <c r="AE106" s="686"/>
      <c r="AF106" s="686"/>
      <c r="AG106" s="686"/>
      <c r="AH106" s="687"/>
      <c r="AI106" s="688"/>
      <c r="AJ106" s="686"/>
      <c r="AK106" s="686"/>
      <c r="AL106" s="689">
        <f>SUM(G107:AK107)</f>
        <v>0</v>
      </c>
      <c r="AM106" s="690"/>
      <c r="AN106" s="691"/>
      <c r="AO106" s="692"/>
      <c r="AP106" s="690"/>
      <c r="AQ106" s="693"/>
      <c r="AR106" s="693"/>
    </row>
    <row r="107" spans="1:44" ht="15.9" hidden="1" customHeight="1">
      <c r="A107" s="638"/>
      <c r="B107" s="1575"/>
      <c r="C107" s="1577"/>
      <c r="D107" s="1579"/>
      <c r="E107" s="1581"/>
      <c r="F107" s="694" t="s">
        <v>1234</v>
      </c>
      <c r="G107" s="695" t="str">
        <f t="shared" ref="G107:AK107" si="49">IF(G106&lt;&gt;"",VLOOKUP(G106,$AC$197:$AL$221,9,FALSE),"")</f>
        <v/>
      </c>
      <c r="H107" s="696" t="str">
        <f t="shared" si="49"/>
        <v/>
      </c>
      <c r="I107" s="696" t="str">
        <f t="shared" si="49"/>
        <v/>
      </c>
      <c r="J107" s="696" t="str">
        <f t="shared" si="49"/>
        <v/>
      </c>
      <c r="K107" s="696" t="str">
        <f t="shared" si="49"/>
        <v/>
      </c>
      <c r="L107" s="696" t="str">
        <f t="shared" si="49"/>
        <v/>
      </c>
      <c r="M107" s="697" t="str">
        <f t="shared" si="49"/>
        <v/>
      </c>
      <c r="N107" s="695" t="str">
        <f t="shared" si="49"/>
        <v/>
      </c>
      <c r="O107" s="696" t="str">
        <f t="shared" si="49"/>
        <v/>
      </c>
      <c r="P107" s="696" t="str">
        <f t="shared" si="49"/>
        <v/>
      </c>
      <c r="Q107" s="696" t="str">
        <f t="shared" si="49"/>
        <v/>
      </c>
      <c r="R107" s="696" t="str">
        <f t="shared" si="49"/>
        <v/>
      </c>
      <c r="S107" s="696" t="str">
        <f t="shared" si="49"/>
        <v/>
      </c>
      <c r="T107" s="697" t="str">
        <f t="shared" si="49"/>
        <v/>
      </c>
      <c r="U107" s="695" t="str">
        <f t="shared" si="49"/>
        <v/>
      </c>
      <c r="V107" s="696" t="str">
        <f t="shared" si="49"/>
        <v/>
      </c>
      <c r="W107" s="696" t="str">
        <f t="shared" si="49"/>
        <v/>
      </c>
      <c r="X107" s="696" t="str">
        <f t="shared" si="49"/>
        <v/>
      </c>
      <c r="Y107" s="696" t="str">
        <f t="shared" si="49"/>
        <v/>
      </c>
      <c r="Z107" s="696" t="str">
        <f t="shared" si="49"/>
        <v/>
      </c>
      <c r="AA107" s="697" t="str">
        <f t="shared" si="49"/>
        <v/>
      </c>
      <c r="AB107" s="695" t="str">
        <f t="shared" si="49"/>
        <v/>
      </c>
      <c r="AC107" s="696" t="str">
        <f t="shared" si="49"/>
        <v/>
      </c>
      <c r="AD107" s="696" t="str">
        <f t="shared" si="49"/>
        <v/>
      </c>
      <c r="AE107" s="696" t="str">
        <f t="shared" si="49"/>
        <v/>
      </c>
      <c r="AF107" s="696" t="str">
        <f t="shared" si="49"/>
        <v/>
      </c>
      <c r="AG107" s="696" t="str">
        <f t="shared" si="49"/>
        <v/>
      </c>
      <c r="AH107" s="697" t="str">
        <f t="shared" si="49"/>
        <v/>
      </c>
      <c r="AI107" s="698" t="str">
        <f t="shared" si="49"/>
        <v/>
      </c>
      <c r="AJ107" s="696" t="str">
        <f t="shared" si="49"/>
        <v/>
      </c>
      <c r="AK107" s="696" t="str">
        <f t="shared" si="49"/>
        <v/>
      </c>
      <c r="AL107" s="699">
        <f>SUM(G107:AH107)</f>
        <v>0</v>
      </c>
      <c r="AM107" s="700">
        <f>AL107/4</f>
        <v>0</v>
      </c>
      <c r="AN107" s="701" t="str">
        <f>IF(C106="","",C106)</f>
        <v/>
      </c>
      <c r="AO107" s="702" t="str">
        <f>IF(D106="","",D106)</f>
        <v/>
      </c>
      <c r="AP107" s="703" t="str">
        <f>IF(D106&lt;&gt;"",VLOOKUP(D106,$AU$2:$AV$6,2,FALSE),"")</f>
        <v/>
      </c>
      <c r="AQ107" s="700" t="e">
        <f>ROUNDDOWN(AL107/$AL$6,2)</f>
        <v>#DIV/0!</v>
      </c>
      <c r="AR107" s="700" t="e">
        <f>IF(AP107=1,"",AQ107)</f>
        <v>#DIV/0!</v>
      </c>
    </row>
    <row r="108" spans="1:44" ht="15.9" hidden="1" customHeight="1">
      <c r="A108" s="638"/>
      <c r="B108" s="1575" t="s">
        <v>1283</v>
      </c>
      <c r="C108" s="1576"/>
      <c r="D108" s="1578"/>
      <c r="E108" s="1580"/>
      <c r="F108" s="683" t="s">
        <v>1233</v>
      </c>
      <c r="G108" s="684"/>
      <c r="H108" s="685"/>
      <c r="I108" s="686"/>
      <c r="J108" s="686"/>
      <c r="K108" s="686"/>
      <c r="L108" s="686"/>
      <c r="M108" s="687"/>
      <c r="N108" s="684"/>
      <c r="O108" s="685"/>
      <c r="P108" s="686"/>
      <c r="Q108" s="686"/>
      <c r="R108" s="686"/>
      <c r="S108" s="686"/>
      <c r="T108" s="687"/>
      <c r="U108" s="684"/>
      <c r="V108" s="685"/>
      <c r="W108" s="686"/>
      <c r="X108" s="686"/>
      <c r="Y108" s="686"/>
      <c r="Z108" s="686"/>
      <c r="AA108" s="687"/>
      <c r="AB108" s="684"/>
      <c r="AC108" s="685"/>
      <c r="AD108" s="686"/>
      <c r="AE108" s="686"/>
      <c r="AF108" s="686"/>
      <c r="AG108" s="686"/>
      <c r="AH108" s="687"/>
      <c r="AI108" s="688"/>
      <c r="AJ108" s="686"/>
      <c r="AK108" s="686"/>
      <c r="AL108" s="689">
        <f>SUM(G109:AK109)</f>
        <v>0</v>
      </c>
      <c r="AM108" s="690"/>
      <c r="AN108" s="691"/>
      <c r="AO108" s="692"/>
      <c r="AP108" s="690"/>
      <c r="AQ108" s="693"/>
      <c r="AR108" s="693"/>
    </row>
    <row r="109" spans="1:44" ht="15.9" hidden="1" customHeight="1">
      <c r="A109" s="638"/>
      <c r="B109" s="1575"/>
      <c r="C109" s="1577"/>
      <c r="D109" s="1579"/>
      <c r="E109" s="1581"/>
      <c r="F109" s="694" t="s">
        <v>1234</v>
      </c>
      <c r="G109" s="695" t="str">
        <f t="shared" ref="G109:AK109" si="50">IF(G108&lt;&gt;"",VLOOKUP(G108,$AC$197:$AL$221,9,FALSE),"")</f>
        <v/>
      </c>
      <c r="H109" s="696" t="str">
        <f t="shared" si="50"/>
        <v/>
      </c>
      <c r="I109" s="696" t="str">
        <f t="shared" si="50"/>
        <v/>
      </c>
      <c r="J109" s="696" t="str">
        <f t="shared" si="50"/>
        <v/>
      </c>
      <c r="K109" s="696" t="str">
        <f t="shared" si="50"/>
        <v/>
      </c>
      <c r="L109" s="696" t="str">
        <f t="shared" si="50"/>
        <v/>
      </c>
      <c r="M109" s="697" t="str">
        <f t="shared" si="50"/>
        <v/>
      </c>
      <c r="N109" s="695" t="str">
        <f t="shared" si="50"/>
        <v/>
      </c>
      <c r="O109" s="696" t="str">
        <f t="shared" si="50"/>
        <v/>
      </c>
      <c r="P109" s="696" t="str">
        <f t="shared" si="50"/>
        <v/>
      </c>
      <c r="Q109" s="696" t="str">
        <f t="shared" si="50"/>
        <v/>
      </c>
      <c r="R109" s="696" t="str">
        <f t="shared" si="50"/>
        <v/>
      </c>
      <c r="S109" s="696" t="str">
        <f t="shared" si="50"/>
        <v/>
      </c>
      <c r="T109" s="697" t="str">
        <f t="shared" si="50"/>
        <v/>
      </c>
      <c r="U109" s="695" t="str">
        <f t="shared" si="50"/>
        <v/>
      </c>
      <c r="V109" s="696" t="str">
        <f t="shared" si="50"/>
        <v/>
      </c>
      <c r="W109" s="696" t="str">
        <f t="shared" si="50"/>
        <v/>
      </c>
      <c r="X109" s="696" t="str">
        <f t="shared" si="50"/>
        <v/>
      </c>
      <c r="Y109" s="696" t="str">
        <f t="shared" si="50"/>
        <v/>
      </c>
      <c r="Z109" s="696" t="str">
        <f t="shared" si="50"/>
        <v/>
      </c>
      <c r="AA109" s="697" t="str">
        <f t="shared" si="50"/>
        <v/>
      </c>
      <c r="AB109" s="695" t="str">
        <f t="shared" si="50"/>
        <v/>
      </c>
      <c r="AC109" s="696" t="str">
        <f t="shared" si="50"/>
        <v/>
      </c>
      <c r="AD109" s="696" t="str">
        <f t="shared" si="50"/>
        <v/>
      </c>
      <c r="AE109" s="696" t="str">
        <f t="shared" si="50"/>
        <v/>
      </c>
      <c r="AF109" s="696" t="str">
        <f t="shared" si="50"/>
        <v/>
      </c>
      <c r="AG109" s="696" t="str">
        <f t="shared" si="50"/>
        <v/>
      </c>
      <c r="AH109" s="697" t="str">
        <f t="shared" si="50"/>
        <v/>
      </c>
      <c r="AI109" s="698" t="str">
        <f t="shared" si="50"/>
        <v/>
      </c>
      <c r="AJ109" s="696" t="str">
        <f t="shared" si="50"/>
        <v/>
      </c>
      <c r="AK109" s="696" t="str">
        <f t="shared" si="50"/>
        <v/>
      </c>
      <c r="AL109" s="699">
        <f>SUM(G109:AH109)</f>
        <v>0</v>
      </c>
      <c r="AM109" s="700">
        <f>AL109/4</f>
        <v>0</v>
      </c>
      <c r="AN109" s="701" t="str">
        <f>IF(C108="","",C108)</f>
        <v/>
      </c>
      <c r="AO109" s="702" t="str">
        <f>IF(D108="","",D108)</f>
        <v/>
      </c>
      <c r="AP109" s="703" t="str">
        <f>IF(D108&lt;&gt;"",VLOOKUP(D108,$AU$2:$AV$6,2,FALSE),"")</f>
        <v/>
      </c>
      <c r="AQ109" s="700" t="e">
        <f>ROUNDDOWN(AL109/$AL$6,2)</f>
        <v>#DIV/0!</v>
      </c>
      <c r="AR109" s="700" t="e">
        <f>IF(AP109=1,"",AQ109)</f>
        <v>#DIV/0!</v>
      </c>
    </row>
    <row r="110" spans="1:44" ht="15.9" hidden="1" customHeight="1">
      <c r="A110" s="638"/>
      <c r="B110" s="1575" t="s">
        <v>1284</v>
      </c>
      <c r="C110" s="1576"/>
      <c r="D110" s="1578"/>
      <c r="E110" s="1580"/>
      <c r="F110" s="683" t="s">
        <v>1233</v>
      </c>
      <c r="G110" s="684"/>
      <c r="H110" s="685"/>
      <c r="I110" s="686"/>
      <c r="J110" s="686"/>
      <c r="K110" s="686"/>
      <c r="L110" s="686"/>
      <c r="M110" s="687"/>
      <c r="N110" s="684"/>
      <c r="O110" s="685"/>
      <c r="P110" s="686"/>
      <c r="Q110" s="686"/>
      <c r="R110" s="686"/>
      <c r="S110" s="686"/>
      <c r="T110" s="687"/>
      <c r="U110" s="684"/>
      <c r="V110" s="685"/>
      <c r="W110" s="686"/>
      <c r="X110" s="686"/>
      <c r="Y110" s="686"/>
      <c r="Z110" s="686"/>
      <c r="AA110" s="687"/>
      <c r="AB110" s="684"/>
      <c r="AC110" s="685"/>
      <c r="AD110" s="686"/>
      <c r="AE110" s="686"/>
      <c r="AF110" s="686"/>
      <c r="AG110" s="686"/>
      <c r="AH110" s="687"/>
      <c r="AI110" s="704"/>
      <c r="AJ110" s="685"/>
      <c r="AK110" s="685"/>
      <c r="AL110" s="689">
        <f>SUM(G111:AK111)</f>
        <v>0</v>
      </c>
      <c r="AM110" s="690"/>
      <c r="AN110" s="691"/>
      <c r="AO110" s="692"/>
      <c r="AP110" s="690"/>
      <c r="AQ110" s="693"/>
      <c r="AR110" s="693"/>
    </row>
    <row r="111" spans="1:44" ht="15.9" hidden="1" customHeight="1">
      <c r="A111" s="638"/>
      <c r="B111" s="1575"/>
      <c r="C111" s="1577"/>
      <c r="D111" s="1579"/>
      <c r="E111" s="1581"/>
      <c r="F111" s="694" t="s">
        <v>1234</v>
      </c>
      <c r="G111" s="695" t="str">
        <f t="shared" ref="G111:AK111" si="51">IF(G110&lt;&gt;"",VLOOKUP(G110,$AC$197:$AL$221,9,FALSE),"")</f>
        <v/>
      </c>
      <c r="H111" s="696" t="str">
        <f t="shared" si="51"/>
        <v/>
      </c>
      <c r="I111" s="696" t="str">
        <f t="shared" si="51"/>
        <v/>
      </c>
      <c r="J111" s="696" t="str">
        <f t="shared" si="51"/>
        <v/>
      </c>
      <c r="K111" s="696" t="str">
        <f t="shared" si="51"/>
        <v/>
      </c>
      <c r="L111" s="696" t="str">
        <f t="shared" si="51"/>
        <v/>
      </c>
      <c r="M111" s="697" t="str">
        <f t="shared" si="51"/>
        <v/>
      </c>
      <c r="N111" s="695" t="str">
        <f t="shared" si="51"/>
        <v/>
      </c>
      <c r="O111" s="696" t="str">
        <f t="shared" si="51"/>
        <v/>
      </c>
      <c r="P111" s="696" t="str">
        <f t="shared" si="51"/>
        <v/>
      </c>
      <c r="Q111" s="696" t="str">
        <f t="shared" si="51"/>
        <v/>
      </c>
      <c r="R111" s="696" t="str">
        <f t="shared" si="51"/>
        <v/>
      </c>
      <c r="S111" s="696" t="str">
        <f t="shared" si="51"/>
        <v/>
      </c>
      <c r="T111" s="697" t="str">
        <f t="shared" si="51"/>
        <v/>
      </c>
      <c r="U111" s="695" t="str">
        <f t="shared" si="51"/>
        <v/>
      </c>
      <c r="V111" s="696" t="str">
        <f t="shared" si="51"/>
        <v/>
      </c>
      <c r="W111" s="696" t="str">
        <f t="shared" si="51"/>
        <v/>
      </c>
      <c r="X111" s="696" t="str">
        <f t="shared" si="51"/>
        <v/>
      </c>
      <c r="Y111" s="696" t="str">
        <f t="shared" si="51"/>
        <v/>
      </c>
      <c r="Z111" s="696" t="str">
        <f t="shared" si="51"/>
        <v/>
      </c>
      <c r="AA111" s="697" t="str">
        <f t="shared" si="51"/>
        <v/>
      </c>
      <c r="AB111" s="695" t="str">
        <f t="shared" si="51"/>
        <v/>
      </c>
      <c r="AC111" s="696" t="str">
        <f t="shared" si="51"/>
        <v/>
      </c>
      <c r="AD111" s="696" t="str">
        <f t="shared" si="51"/>
        <v/>
      </c>
      <c r="AE111" s="696" t="str">
        <f t="shared" si="51"/>
        <v/>
      </c>
      <c r="AF111" s="696" t="str">
        <f t="shared" si="51"/>
        <v/>
      </c>
      <c r="AG111" s="696" t="str">
        <f t="shared" si="51"/>
        <v/>
      </c>
      <c r="AH111" s="697" t="str">
        <f t="shared" si="51"/>
        <v/>
      </c>
      <c r="AI111" s="698" t="str">
        <f t="shared" si="51"/>
        <v/>
      </c>
      <c r="AJ111" s="696" t="str">
        <f t="shared" si="51"/>
        <v/>
      </c>
      <c r="AK111" s="696" t="str">
        <f t="shared" si="51"/>
        <v/>
      </c>
      <c r="AL111" s="699">
        <f>SUM(G111:AH111)</f>
        <v>0</v>
      </c>
      <c r="AM111" s="700">
        <f>AL111/4</f>
        <v>0</v>
      </c>
      <c r="AN111" s="701" t="str">
        <f>IF(C110="","",C110)</f>
        <v/>
      </c>
      <c r="AO111" s="702" t="str">
        <f>IF(D110="","",D110)</f>
        <v/>
      </c>
      <c r="AP111" s="703" t="str">
        <f>IF(D110&lt;&gt;"",VLOOKUP(D110,$AU$2:$AV$6,2,FALSE),"")</f>
        <v/>
      </c>
      <c r="AQ111" s="700" t="e">
        <f>ROUNDDOWN(AL111/$AL$6,2)</f>
        <v>#DIV/0!</v>
      </c>
      <c r="AR111" s="700" t="e">
        <f>IF(AP111=1,"",AQ111)</f>
        <v>#DIV/0!</v>
      </c>
    </row>
    <row r="112" spans="1:44" ht="15.9" hidden="1" customHeight="1">
      <c r="A112" s="638"/>
      <c r="B112" s="1575" t="s">
        <v>1285</v>
      </c>
      <c r="C112" s="1576"/>
      <c r="D112" s="1578"/>
      <c r="E112" s="1580"/>
      <c r="F112" s="683" t="s">
        <v>1233</v>
      </c>
      <c r="G112" s="684"/>
      <c r="H112" s="685"/>
      <c r="I112" s="686"/>
      <c r="J112" s="686"/>
      <c r="K112" s="686"/>
      <c r="L112" s="686"/>
      <c r="M112" s="687"/>
      <c r="N112" s="684"/>
      <c r="O112" s="685"/>
      <c r="P112" s="686"/>
      <c r="Q112" s="686"/>
      <c r="R112" s="686"/>
      <c r="S112" s="686"/>
      <c r="T112" s="687"/>
      <c r="U112" s="684"/>
      <c r="V112" s="685"/>
      <c r="W112" s="686"/>
      <c r="X112" s="686"/>
      <c r="Y112" s="686"/>
      <c r="Z112" s="686"/>
      <c r="AA112" s="687"/>
      <c r="AB112" s="684"/>
      <c r="AC112" s="685"/>
      <c r="AD112" s="686"/>
      <c r="AE112" s="686"/>
      <c r="AF112" s="686"/>
      <c r="AG112" s="686"/>
      <c r="AH112" s="687"/>
      <c r="AI112" s="704"/>
      <c r="AJ112" s="685"/>
      <c r="AK112" s="685"/>
      <c r="AL112" s="689">
        <f>SUM(G113:AK113)</f>
        <v>0</v>
      </c>
      <c r="AM112" s="690"/>
      <c r="AN112" s="691"/>
      <c r="AO112" s="692"/>
      <c r="AP112" s="690"/>
      <c r="AQ112" s="693"/>
      <c r="AR112" s="693"/>
    </row>
    <row r="113" spans="1:44" ht="15.9" hidden="1" customHeight="1">
      <c r="A113" s="638"/>
      <c r="B113" s="1575"/>
      <c r="C113" s="1577"/>
      <c r="D113" s="1579"/>
      <c r="E113" s="1581"/>
      <c r="F113" s="694" t="s">
        <v>1234</v>
      </c>
      <c r="G113" s="695" t="str">
        <f t="shared" ref="G113:AK113" si="52">IF(G112&lt;&gt;"",VLOOKUP(G112,$AC$197:$AL$221,9,FALSE),"")</f>
        <v/>
      </c>
      <c r="H113" s="696" t="str">
        <f t="shared" si="52"/>
        <v/>
      </c>
      <c r="I113" s="696" t="str">
        <f t="shared" si="52"/>
        <v/>
      </c>
      <c r="J113" s="696" t="str">
        <f t="shared" si="52"/>
        <v/>
      </c>
      <c r="K113" s="696" t="str">
        <f t="shared" si="52"/>
        <v/>
      </c>
      <c r="L113" s="696" t="str">
        <f t="shared" si="52"/>
        <v/>
      </c>
      <c r="M113" s="697" t="str">
        <f t="shared" si="52"/>
        <v/>
      </c>
      <c r="N113" s="695" t="str">
        <f t="shared" si="52"/>
        <v/>
      </c>
      <c r="O113" s="696" t="str">
        <f t="shared" si="52"/>
        <v/>
      </c>
      <c r="P113" s="696" t="str">
        <f t="shared" si="52"/>
        <v/>
      </c>
      <c r="Q113" s="696" t="str">
        <f t="shared" si="52"/>
        <v/>
      </c>
      <c r="R113" s="696" t="str">
        <f t="shared" si="52"/>
        <v/>
      </c>
      <c r="S113" s="696" t="str">
        <f t="shared" si="52"/>
        <v/>
      </c>
      <c r="T113" s="697" t="str">
        <f t="shared" si="52"/>
        <v/>
      </c>
      <c r="U113" s="695" t="str">
        <f t="shared" si="52"/>
        <v/>
      </c>
      <c r="V113" s="696" t="str">
        <f t="shared" si="52"/>
        <v/>
      </c>
      <c r="W113" s="696" t="str">
        <f t="shared" si="52"/>
        <v/>
      </c>
      <c r="X113" s="696" t="str">
        <f t="shared" si="52"/>
        <v/>
      </c>
      <c r="Y113" s="696" t="str">
        <f t="shared" si="52"/>
        <v/>
      </c>
      <c r="Z113" s="696" t="str">
        <f t="shared" si="52"/>
        <v/>
      </c>
      <c r="AA113" s="697" t="str">
        <f t="shared" si="52"/>
        <v/>
      </c>
      <c r="AB113" s="695" t="str">
        <f t="shared" si="52"/>
        <v/>
      </c>
      <c r="AC113" s="696" t="str">
        <f t="shared" si="52"/>
        <v/>
      </c>
      <c r="AD113" s="696" t="str">
        <f t="shared" si="52"/>
        <v/>
      </c>
      <c r="AE113" s="696" t="str">
        <f t="shared" si="52"/>
        <v/>
      </c>
      <c r="AF113" s="696" t="str">
        <f t="shared" si="52"/>
        <v/>
      </c>
      <c r="AG113" s="696" t="str">
        <f t="shared" si="52"/>
        <v/>
      </c>
      <c r="AH113" s="697" t="str">
        <f t="shared" si="52"/>
        <v/>
      </c>
      <c r="AI113" s="698" t="str">
        <f t="shared" si="52"/>
        <v/>
      </c>
      <c r="AJ113" s="696" t="str">
        <f t="shared" si="52"/>
        <v/>
      </c>
      <c r="AK113" s="696" t="str">
        <f t="shared" si="52"/>
        <v/>
      </c>
      <c r="AL113" s="699">
        <f>SUM(G113:AH113)</f>
        <v>0</v>
      </c>
      <c r="AM113" s="700">
        <f>AL113/4</f>
        <v>0</v>
      </c>
      <c r="AN113" s="701" t="str">
        <f>IF(C112="","",C112)</f>
        <v/>
      </c>
      <c r="AO113" s="702" t="str">
        <f>IF(D112="","",D112)</f>
        <v/>
      </c>
      <c r="AP113" s="703" t="str">
        <f>IF(D112&lt;&gt;"",VLOOKUP(D112,$AU$2:$AV$6,2,FALSE),"")</f>
        <v/>
      </c>
      <c r="AQ113" s="700" t="e">
        <f>ROUNDDOWN(AL113/$AL$6,2)</f>
        <v>#DIV/0!</v>
      </c>
      <c r="AR113" s="700" t="e">
        <f>IF(AP113=1,"",AQ113)</f>
        <v>#DIV/0!</v>
      </c>
    </row>
    <row r="114" spans="1:44" ht="15.9" hidden="1" customHeight="1">
      <c r="A114" s="638"/>
      <c r="B114" s="1575" t="s">
        <v>1286</v>
      </c>
      <c r="C114" s="1576"/>
      <c r="D114" s="1578"/>
      <c r="E114" s="1580"/>
      <c r="F114" s="683" t="s">
        <v>1233</v>
      </c>
      <c r="G114" s="684"/>
      <c r="H114" s="685"/>
      <c r="I114" s="686"/>
      <c r="J114" s="686"/>
      <c r="K114" s="686"/>
      <c r="L114" s="686"/>
      <c r="M114" s="687"/>
      <c r="N114" s="684"/>
      <c r="O114" s="685"/>
      <c r="P114" s="686"/>
      <c r="Q114" s="686"/>
      <c r="R114" s="686"/>
      <c r="S114" s="686"/>
      <c r="T114" s="687"/>
      <c r="U114" s="684"/>
      <c r="V114" s="685"/>
      <c r="W114" s="686"/>
      <c r="X114" s="686"/>
      <c r="Y114" s="686"/>
      <c r="Z114" s="686"/>
      <c r="AA114" s="687"/>
      <c r="AB114" s="684"/>
      <c r="AC114" s="685"/>
      <c r="AD114" s="686"/>
      <c r="AE114" s="686"/>
      <c r="AF114" s="686"/>
      <c r="AG114" s="686"/>
      <c r="AH114" s="687"/>
      <c r="AI114" s="688"/>
      <c r="AJ114" s="686"/>
      <c r="AK114" s="686"/>
      <c r="AL114" s="689">
        <f>SUM(G115:AK115)</f>
        <v>0</v>
      </c>
      <c r="AM114" s="690"/>
      <c r="AN114" s="691"/>
      <c r="AO114" s="692"/>
      <c r="AP114" s="690"/>
      <c r="AQ114" s="693"/>
      <c r="AR114" s="693"/>
    </row>
    <row r="115" spans="1:44" ht="15.9" hidden="1" customHeight="1">
      <c r="A115" s="638"/>
      <c r="B115" s="1575"/>
      <c r="C115" s="1577"/>
      <c r="D115" s="1579"/>
      <c r="E115" s="1581"/>
      <c r="F115" s="694" t="s">
        <v>1234</v>
      </c>
      <c r="G115" s="695" t="str">
        <f t="shared" ref="G115:AK115" si="53">IF(G114&lt;&gt;"",VLOOKUP(G114,$AC$197:$AL$221,9,FALSE),"")</f>
        <v/>
      </c>
      <c r="H115" s="696" t="str">
        <f t="shared" si="53"/>
        <v/>
      </c>
      <c r="I115" s="696" t="str">
        <f t="shared" si="53"/>
        <v/>
      </c>
      <c r="J115" s="696" t="str">
        <f t="shared" si="53"/>
        <v/>
      </c>
      <c r="K115" s="696" t="str">
        <f t="shared" si="53"/>
        <v/>
      </c>
      <c r="L115" s="696" t="str">
        <f t="shared" si="53"/>
        <v/>
      </c>
      <c r="M115" s="697" t="str">
        <f t="shared" si="53"/>
        <v/>
      </c>
      <c r="N115" s="695" t="str">
        <f t="shared" si="53"/>
        <v/>
      </c>
      <c r="O115" s="696" t="str">
        <f t="shared" si="53"/>
        <v/>
      </c>
      <c r="P115" s="696" t="str">
        <f t="shared" si="53"/>
        <v/>
      </c>
      <c r="Q115" s="696" t="str">
        <f t="shared" si="53"/>
        <v/>
      </c>
      <c r="R115" s="696" t="str">
        <f t="shared" si="53"/>
        <v/>
      </c>
      <c r="S115" s="696" t="str">
        <f t="shared" si="53"/>
        <v/>
      </c>
      <c r="T115" s="697" t="str">
        <f t="shared" si="53"/>
        <v/>
      </c>
      <c r="U115" s="695" t="str">
        <f t="shared" si="53"/>
        <v/>
      </c>
      <c r="V115" s="696" t="str">
        <f t="shared" si="53"/>
        <v/>
      </c>
      <c r="W115" s="696" t="str">
        <f t="shared" si="53"/>
        <v/>
      </c>
      <c r="X115" s="696" t="str">
        <f t="shared" si="53"/>
        <v/>
      </c>
      <c r="Y115" s="696" t="str">
        <f t="shared" si="53"/>
        <v/>
      </c>
      <c r="Z115" s="696" t="str">
        <f t="shared" si="53"/>
        <v/>
      </c>
      <c r="AA115" s="697" t="str">
        <f t="shared" si="53"/>
        <v/>
      </c>
      <c r="AB115" s="695" t="str">
        <f t="shared" si="53"/>
        <v/>
      </c>
      <c r="AC115" s="696" t="str">
        <f t="shared" si="53"/>
        <v/>
      </c>
      <c r="AD115" s="696" t="str">
        <f t="shared" si="53"/>
        <v/>
      </c>
      <c r="AE115" s="696" t="str">
        <f t="shared" si="53"/>
        <v/>
      </c>
      <c r="AF115" s="696" t="str">
        <f t="shared" si="53"/>
        <v/>
      </c>
      <c r="AG115" s="696" t="str">
        <f t="shared" si="53"/>
        <v/>
      </c>
      <c r="AH115" s="697" t="str">
        <f t="shared" si="53"/>
        <v/>
      </c>
      <c r="AI115" s="698" t="str">
        <f t="shared" si="53"/>
        <v/>
      </c>
      <c r="AJ115" s="696" t="str">
        <f t="shared" si="53"/>
        <v/>
      </c>
      <c r="AK115" s="696" t="str">
        <f t="shared" si="53"/>
        <v/>
      </c>
      <c r="AL115" s="699">
        <f>SUM(G115:AH115)</f>
        <v>0</v>
      </c>
      <c r="AM115" s="700">
        <f>AL115/4</f>
        <v>0</v>
      </c>
      <c r="AN115" s="701" t="str">
        <f>IF(C114="","",C114)</f>
        <v/>
      </c>
      <c r="AO115" s="702" t="str">
        <f>IF(D114="","",D114)</f>
        <v/>
      </c>
      <c r="AP115" s="703" t="str">
        <f>IF(D114&lt;&gt;"",VLOOKUP(D114,$AU$2:$AV$6,2,FALSE),"")</f>
        <v/>
      </c>
      <c r="AQ115" s="700" t="e">
        <f>ROUNDDOWN(AL115/$AL$6,2)</f>
        <v>#DIV/0!</v>
      </c>
      <c r="AR115" s="700" t="e">
        <f>IF(AP115=1,"",AQ115)</f>
        <v>#DIV/0!</v>
      </c>
    </row>
    <row r="116" spans="1:44" ht="15.9" hidden="1" customHeight="1">
      <c r="A116" s="638"/>
      <c r="B116" s="1575" t="s">
        <v>1287</v>
      </c>
      <c r="C116" s="1576"/>
      <c r="D116" s="1578"/>
      <c r="E116" s="1580"/>
      <c r="F116" s="683" t="s">
        <v>1233</v>
      </c>
      <c r="G116" s="684"/>
      <c r="H116" s="685"/>
      <c r="I116" s="686"/>
      <c r="J116" s="686"/>
      <c r="K116" s="686"/>
      <c r="L116" s="686"/>
      <c r="M116" s="687"/>
      <c r="N116" s="684"/>
      <c r="O116" s="685"/>
      <c r="P116" s="686"/>
      <c r="Q116" s="686"/>
      <c r="R116" s="686"/>
      <c r="S116" s="686"/>
      <c r="T116" s="687"/>
      <c r="U116" s="684"/>
      <c r="V116" s="685"/>
      <c r="W116" s="686"/>
      <c r="X116" s="686"/>
      <c r="Y116" s="686"/>
      <c r="Z116" s="686"/>
      <c r="AA116" s="687"/>
      <c r="AB116" s="684"/>
      <c r="AC116" s="685"/>
      <c r="AD116" s="686"/>
      <c r="AE116" s="686"/>
      <c r="AF116" s="686"/>
      <c r="AG116" s="686"/>
      <c r="AH116" s="687"/>
      <c r="AI116" s="688"/>
      <c r="AJ116" s="686"/>
      <c r="AK116" s="686"/>
      <c r="AL116" s="689">
        <f>SUM(G117:AK117)</f>
        <v>0</v>
      </c>
      <c r="AM116" s="690"/>
      <c r="AN116" s="691"/>
      <c r="AO116" s="692"/>
      <c r="AP116" s="690"/>
      <c r="AQ116" s="693"/>
      <c r="AR116" s="693"/>
    </row>
    <row r="117" spans="1:44" ht="15.9" hidden="1" customHeight="1">
      <c r="A117" s="638"/>
      <c r="B117" s="1575"/>
      <c r="C117" s="1577"/>
      <c r="D117" s="1579"/>
      <c r="E117" s="1581"/>
      <c r="F117" s="694" t="s">
        <v>1234</v>
      </c>
      <c r="G117" s="695" t="str">
        <f t="shared" ref="G117:AK117" si="54">IF(G116&lt;&gt;"",VLOOKUP(G116,$AC$197:$AL$221,9,FALSE),"")</f>
        <v/>
      </c>
      <c r="H117" s="696" t="str">
        <f t="shared" si="54"/>
        <v/>
      </c>
      <c r="I117" s="696" t="str">
        <f t="shared" si="54"/>
        <v/>
      </c>
      <c r="J117" s="696" t="str">
        <f t="shared" si="54"/>
        <v/>
      </c>
      <c r="K117" s="696" t="str">
        <f t="shared" si="54"/>
        <v/>
      </c>
      <c r="L117" s="696" t="str">
        <f t="shared" si="54"/>
        <v/>
      </c>
      <c r="M117" s="697" t="str">
        <f t="shared" si="54"/>
        <v/>
      </c>
      <c r="N117" s="695" t="str">
        <f t="shared" si="54"/>
        <v/>
      </c>
      <c r="O117" s="696" t="str">
        <f t="shared" si="54"/>
        <v/>
      </c>
      <c r="P117" s="696" t="str">
        <f t="shared" si="54"/>
        <v/>
      </c>
      <c r="Q117" s="696" t="str">
        <f t="shared" si="54"/>
        <v/>
      </c>
      <c r="R117" s="696" t="str">
        <f t="shared" si="54"/>
        <v/>
      </c>
      <c r="S117" s="696" t="str">
        <f t="shared" si="54"/>
        <v/>
      </c>
      <c r="T117" s="697" t="str">
        <f t="shared" si="54"/>
        <v/>
      </c>
      <c r="U117" s="695" t="str">
        <f t="shared" si="54"/>
        <v/>
      </c>
      <c r="V117" s="696" t="str">
        <f t="shared" si="54"/>
        <v/>
      </c>
      <c r="W117" s="696" t="str">
        <f t="shared" si="54"/>
        <v/>
      </c>
      <c r="X117" s="696" t="str">
        <f t="shared" si="54"/>
        <v/>
      </c>
      <c r="Y117" s="696" t="str">
        <f t="shared" si="54"/>
        <v/>
      </c>
      <c r="Z117" s="696" t="str">
        <f t="shared" si="54"/>
        <v/>
      </c>
      <c r="AA117" s="697" t="str">
        <f t="shared" si="54"/>
        <v/>
      </c>
      <c r="AB117" s="695" t="str">
        <f t="shared" si="54"/>
        <v/>
      </c>
      <c r="AC117" s="696" t="str">
        <f t="shared" si="54"/>
        <v/>
      </c>
      <c r="AD117" s="696" t="str">
        <f t="shared" si="54"/>
        <v/>
      </c>
      <c r="AE117" s="696" t="str">
        <f t="shared" si="54"/>
        <v/>
      </c>
      <c r="AF117" s="696" t="str">
        <f t="shared" si="54"/>
        <v/>
      </c>
      <c r="AG117" s="696" t="str">
        <f t="shared" si="54"/>
        <v/>
      </c>
      <c r="AH117" s="697" t="str">
        <f t="shared" si="54"/>
        <v/>
      </c>
      <c r="AI117" s="698" t="str">
        <f t="shared" si="54"/>
        <v/>
      </c>
      <c r="AJ117" s="696" t="str">
        <f t="shared" si="54"/>
        <v/>
      </c>
      <c r="AK117" s="696" t="str">
        <f t="shared" si="54"/>
        <v/>
      </c>
      <c r="AL117" s="699">
        <f>SUM(G117:AH117)</f>
        <v>0</v>
      </c>
      <c r="AM117" s="700">
        <f>AL117/4</f>
        <v>0</v>
      </c>
      <c r="AN117" s="701" t="str">
        <f>IF(C116="","",C116)</f>
        <v/>
      </c>
      <c r="AO117" s="702" t="str">
        <f>IF(D116="","",D116)</f>
        <v/>
      </c>
      <c r="AP117" s="703" t="str">
        <f>IF(D116&lt;&gt;"",VLOOKUP(D116,$AU$2:$AV$6,2,FALSE),"")</f>
        <v/>
      </c>
      <c r="AQ117" s="700" t="e">
        <f>ROUNDDOWN(AL117/$AL$6,2)</f>
        <v>#DIV/0!</v>
      </c>
      <c r="AR117" s="700" t="e">
        <f>IF(AP117=1,"",AQ117)</f>
        <v>#DIV/0!</v>
      </c>
    </row>
    <row r="118" spans="1:44" ht="15.9" hidden="1" customHeight="1">
      <c r="A118" s="638"/>
      <c r="B118" s="1575" t="s">
        <v>1288</v>
      </c>
      <c r="C118" s="1576"/>
      <c r="D118" s="1578"/>
      <c r="E118" s="1580"/>
      <c r="F118" s="683" t="s">
        <v>1233</v>
      </c>
      <c r="G118" s="684"/>
      <c r="H118" s="685"/>
      <c r="I118" s="686"/>
      <c r="J118" s="686"/>
      <c r="K118" s="686"/>
      <c r="L118" s="686"/>
      <c r="M118" s="687"/>
      <c r="N118" s="684"/>
      <c r="O118" s="685"/>
      <c r="P118" s="686"/>
      <c r="Q118" s="686"/>
      <c r="R118" s="686"/>
      <c r="S118" s="686"/>
      <c r="T118" s="687"/>
      <c r="U118" s="684"/>
      <c r="V118" s="685"/>
      <c r="W118" s="686"/>
      <c r="X118" s="686"/>
      <c r="Y118" s="686"/>
      <c r="Z118" s="686"/>
      <c r="AA118" s="687"/>
      <c r="AB118" s="684"/>
      <c r="AC118" s="685"/>
      <c r="AD118" s="686"/>
      <c r="AE118" s="686"/>
      <c r="AF118" s="686"/>
      <c r="AG118" s="686"/>
      <c r="AH118" s="687"/>
      <c r="AI118" s="704"/>
      <c r="AJ118" s="685"/>
      <c r="AK118" s="685"/>
      <c r="AL118" s="689">
        <f>SUM(G119:AK119)</f>
        <v>0</v>
      </c>
      <c r="AM118" s="690"/>
      <c r="AN118" s="691"/>
      <c r="AO118" s="692"/>
      <c r="AP118" s="690"/>
      <c r="AQ118" s="693"/>
      <c r="AR118" s="693"/>
    </row>
    <row r="119" spans="1:44" ht="15.9" hidden="1" customHeight="1">
      <c r="A119" s="638"/>
      <c r="B119" s="1575"/>
      <c r="C119" s="1577"/>
      <c r="D119" s="1579"/>
      <c r="E119" s="1581"/>
      <c r="F119" s="694" t="s">
        <v>1234</v>
      </c>
      <c r="G119" s="695" t="str">
        <f t="shared" ref="G119:AK119" si="55">IF(G118&lt;&gt;"",VLOOKUP(G118,$AC$197:$AL$221,9,FALSE),"")</f>
        <v/>
      </c>
      <c r="H119" s="696" t="str">
        <f t="shared" si="55"/>
        <v/>
      </c>
      <c r="I119" s="696" t="str">
        <f t="shared" si="55"/>
        <v/>
      </c>
      <c r="J119" s="696" t="str">
        <f t="shared" si="55"/>
        <v/>
      </c>
      <c r="K119" s="696" t="str">
        <f t="shared" si="55"/>
        <v/>
      </c>
      <c r="L119" s="696" t="str">
        <f t="shared" si="55"/>
        <v/>
      </c>
      <c r="M119" s="697" t="str">
        <f t="shared" si="55"/>
        <v/>
      </c>
      <c r="N119" s="695" t="str">
        <f t="shared" si="55"/>
        <v/>
      </c>
      <c r="O119" s="696" t="str">
        <f t="shared" si="55"/>
        <v/>
      </c>
      <c r="P119" s="696" t="str">
        <f t="shared" si="55"/>
        <v/>
      </c>
      <c r="Q119" s="696" t="str">
        <f t="shared" si="55"/>
        <v/>
      </c>
      <c r="R119" s="696" t="str">
        <f t="shared" si="55"/>
        <v/>
      </c>
      <c r="S119" s="696" t="str">
        <f t="shared" si="55"/>
        <v/>
      </c>
      <c r="T119" s="697" t="str">
        <f t="shared" si="55"/>
        <v/>
      </c>
      <c r="U119" s="695" t="str">
        <f t="shared" si="55"/>
        <v/>
      </c>
      <c r="V119" s="696" t="str">
        <f t="shared" si="55"/>
        <v/>
      </c>
      <c r="W119" s="696" t="str">
        <f t="shared" si="55"/>
        <v/>
      </c>
      <c r="X119" s="696" t="str">
        <f t="shared" si="55"/>
        <v/>
      </c>
      <c r="Y119" s="696" t="str">
        <f t="shared" si="55"/>
        <v/>
      </c>
      <c r="Z119" s="696" t="str">
        <f t="shared" si="55"/>
        <v/>
      </c>
      <c r="AA119" s="697" t="str">
        <f t="shared" si="55"/>
        <v/>
      </c>
      <c r="AB119" s="695" t="str">
        <f t="shared" si="55"/>
        <v/>
      </c>
      <c r="AC119" s="696" t="str">
        <f t="shared" si="55"/>
        <v/>
      </c>
      <c r="AD119" s="696" t="str">
        <f t="shared" si="55"/>
        <v/>
      </c>
      <c r="AE119" s="696" t="str">
        <f t="shared" si="55"/>
        <v/>
      </c>
      <c r="AF119" s="696" t="str">
        <f t="shared" si="55"/>
        <v/>
      </c>
      <c r="AG119" s="696" t="str">
        <f t="shared" si="55"/>
        <v/>
      </c>
      <c r="AH119" s="697" t="str">
        <f t="shared" si="55"/>
        <v/>
      </c>
      <c r="AI119" s="698" t="str">
        <f t="shared" si="55"/>
        <v/>
      </c>
      <c r="AJ119" s="696" t="str">
        <f t="shared" si="55"/>
        <v/>
      </c>
      <c r="AK119" s="696" t="str">
        <f t="shared" si="55"/>
        <v/>
      </c>
      <c r="AL119" s="699">
        <f>SUM(G119:AH119)</f>
        <v>0</v>
      </c>
      <c r="AM119" s="700">
        <f>AL119/4</f>
        <v>0</v>
      </c>
      <c r="AN119" s="701" t="str">
        <f>IF(C118="","",C118)</f>
        <v/>
      </c>
      <c r="AO119" s="702" t="str">
        <f>IF(D118="","",D118)</f>
        <v/>
      </c>
      <c r="AP119" s="703" t="str">
        <f>IF(D118&lt;&gt;"",VLOOKUP(D118,$AU$2:$AV$6,2,FALSE),"")</f>
        <v/>
      </c>
      <c r="AQ119" s="700" t="e">
        <f>ROUNDDOWN(AL119/$AL$6,2)</f>
        <v>#DIV/0!</v>
      </c>
      <c r="AR119" s="700" t="e">
        <f>IF(AP119=1,"",AQ119)</f>
        <v>#DIV/0!</v>
      </c>
    </row>
    <row r="120" spans="1:44" ht="15.9" hidden="1" customHeight="1">
      <c r="A120" s="638"/>
      <c r="B120" s="1575" t="s">
        <v>1289</v>
      </c>
      <c r="C120" s="1576"/>
      <c r="D120" s="1578"/>
      <c r="E120" s="1580"/>
      <c r="F120" s="683" t="s">
        <v>1233</v>
      </c>
      <c r="G120" s="684"/>
      <c r="H120" s="685"/>
      <c r="I120" s="686"/>
      <c r="J120" s="686"/>
      <c r="K120" s="686"/>
      <c r="L120" s="686"/>
      <c r="M120" s="687"/>
      <c r="N120" s="684"/>
      <c r="O120" s="685"/>
      <c r="P120" s="686"/>
      <c r="Q120" s="686"/>
      <c r="R120" s="686"/>
      <c r="S120" s="686"/>
      <c r="T120" s="687"/>
      <c r="U120" s="684"/>
      <c r="V120" s="685"/>
      <c r="W120" s="686"/>
      <c r="X120" s="686"/>
      <c r="Y120" s="686"/>
      <c r="Z120" s="686"/>
      <c r="AA120" s="687"/>
      <c r="AB120" s="684"/>
      <c r="AC120" s="685"/>
      <c r="AD120" s="686"/>
      <c r="AE120" s="686"/>
      <c r="AF120" s="686"/>
      <c r="AG120" s="686"/>
      <c r="AH120" s="687"/>
      <c r="AI120" s="704"/>
      <c r="AJ120" s="685"/>
      <c r="AK120" s="685"/>
      <c r="AL120" s="689">
        <f>SUM(G121:AK121)</f>
        <v>0</v>
      </c>
      <c r="AM120" s="690"/>
      <c r="AN120" s="691"/>
      <c r="AO120" s="692"/>
      <c r="AP120" s="690"/>
      <c r="AQ120" s="693"/>
      <c r="AR120" s="693"/>
    </row>
    <row r="121" spans="1:44" ht="15.9" hidden="1" customHeight="1">
      <c r="A121" s="638"/>
      <c r="B121" s="1575"/>
      <c r="C121" s="1577"/>
      <c r="D121" s="1579"/>
      <c r="E121" s="1581"/>
      <c r="F121" s="694" t="s">
        <v>1234</v>
      </c>
      <c r="G121" s="695" t="str">
        <f t="shared" ref="G121:AK121" si="56">IF(G120&lt;&gt;"",VLOOKUP(G120,$AC$197:$AL$221,9,FALSE),"")</f>
        <v/>
      </c>
      <c r="H121" s="696" t="str">
        <f t="shared" si="56"/>
        <v/>
      </c>
      <c r="I121" s="696" t="str">
        <f t="shared" si="56"/>
        <v/>
      </c>
      <c r="J121" s="696" t="str">
        <f t="shared" si="56"/>
        <v/>
      </c>
      <c r="K121" s="696" t="str">
        <f t="shared" si="56"/>
        <v/>
      </c>
      <c r="L121" s="696" t="str">
        <f t="shared" si="56"/>
        <v/>
      </c>
      <c r="M121" s="697" t="str">
        <f t="shared" si="56"/>
        <v/>
      </c>
      <c r="N121" s="695" t="str">
        <f t="shared" si="56"/>
        <v/>
      </c>
      <c r="O121" s="696" t="str">
        <f t="shared" si="56"/>
        <v/>
      </c>
      <c r="P121" s="696" t="str">
        <f t="shared" si="56"/>
        <v/>
      </c>
      <c r="Q121" s="696" t="str">
        <f t="shared" si="56"/>
        <v/>
      </c>
      <c r="R121" s="696" t="str">
        <f t="shared" si="56"/>
        <v/>
      </c>
      <c r="S121" s="696" t="str">
        <f t="shared" si="56"/>
        <v/>
      </c>
      <c r="T121" s="697" t="str">
        <f t="shared" si="56"/>
        <v/>
      </c>
      <c r="U121" s="695" t="str">
        <f t="shared" si="56"/>
        <v/>
      </c>
      <c r="V121" s="696" t="str">
        <f t="shared" si="56"/>
        <v/>
      </c>
      <c r="W121" s="696" t="str">
        <f t="shared" si="56"/>
        <v/>
      </c>
      <c r="X121" s="696" t="str">
        <f t="shared" si="56"/>
        <v/>
      </c>
      <c r="Y121" s="696" t="str">
        <f t="shared" si="56"/>
        <v/>
      </c>
      <c r="Z121" s="696" t="str">
        <f t="shared" si="56"/>
        <v/>
      </c>
      <c r="AA121" s="697" t="str">
        <f t="shared" si="56"/>
        <v/>
      </c>
      <c r="AB121" s="695" t="str">
        <f t="shared" si="56"/>
        <v/>
      </c>
      <c r="AC121" s="696" t="str">
        <f t="shared" si="56"/>
        <v/>
      </c>
      <c r="AD121" s="696" t="str">
        <f t="shared" si="56"/>
        <v/>
      </c>
      <c r="AE121" s="696" t="str">
        <f t="shared" si="56"/>
        <v/>
      </c>
      <c r="AF121" s="696" t="str">
        <f t="shared" si="56"/>
        <v/>
      </c>
      <c r="AG121" s="696" t="str">
        <f t="shared" si="56"/>
        <v/>
      </c>
      <c r="AH121" s="697" t="str">
        <f t="shared" si="56"/>
        <v/>
      </c>
      <c r="AI121" s="698" t="str">
        <f t="shared" si="56"/>
        <v/>
      </c>
      <c r="AJ121" s="696" t="str">
        <f t="shared" si="56"/>
        <v/>
      </c>
      <c r="AK121" s="696" t="str">
        <f t="shared" si="56"/>
        <v/>
      </c>
      <c r="AL121" s="699">
        <f>SUM(G121:AH121)</f>
        <v>0</v>
      </c>
      <c r="AM121" s="700">
        <f>AL121/4</f>
        <v>0</v>
      </c>
      <c r="AN121" s="701" t="str">
        <f>IF(C120="","",C120)</f>
        <v/>
      </c>
      <c r="AO121" s="702" t="str">
        <f>IF(D120="","",D120)</f>
        <v/>
      </c>
      <c r="AP121" s="703" t="str">
        <f>IF(D120&lt;&gt;"",VLOOKUP(D120,$AU$2:$AV$6,2,FALSE),"")</f>
        <v/>
      </c>
      <c r="AQ121" s="700" t="e">
        <f>ROUNDDOWN(AL121/$AL$6,2)</f>
        <v>#DIV/0!</v>
      </c>
      <c r="AR121" s="700" t="e">
        <f>IF(AP121=1,"",AQ121)</f>
        <v>#DIV/0!</v>
      </c>
    </row>
    <row r="122" spans="1:44" ht="15.9" hidden="1" customHeight="1">
      <c r="A122" s="638"/>
      <c r="B122" s="1575" t="s">
        <v>1290</v>
      </c>
      <c r="C122" s="1576"/>
      <c r="D122" s="1578"/>
      <c r="E122" s="1580"/>
      <c r="F122" s="683" t="s">
        <v>1233</v>
      </c>
      <c r="G122" s="684"/>
      <c r="H122" s="685"/>
      <c r="I122" s="686"/>
      <c r="J122" s="686"/>
      <c r="K122" s="686"/>
      <c r="L122" s="686"/>
      <c r="M122" s="687"/>
      <c r="N122" s="684"/>
      <c r="O122" s="685"/>
      <c r="P122" s="686"/>
      <c r="Q122" s="686"/>
      <c r="R122" s="686"/>
      <c r="S122" s="686"/>
      <c r="T122" s="687"/>
      <c r="U122" s="684"/>
      <c r="V122" s="685"/>
      <c r="W122" s="686"/>
      <c r="X122" s="686"/>
      <c r="Y122" s="686"/>
      <c r="Z122" s="686"/>
      <c r="AA122" s="687"/>
      <c r="AB122" s="684"/>
      <c r="AC122" s="685"/>
      <c r="AD122" s="686"/>
      <c r="AE122" s="686"/>
      <c r="AF122" s="686"/>
      <c r="AG122" s="686"/>
      <c r="AH122" s="687"/>
      <c r="AI122" s="704"/>
      <c r="AJ122" s="685"/>
      <c r="AK122" s="685"/>
      <c r="AL122" s="689">
        <f>SUM(G123:AK123)</f>
        <v>0</v>
      </c>
      <c r="AM122" s="690"/>
      <c r="AN122" s="691"/>
      <c r="AO122" s="692"/>
      <c r="AP122" s="690"/>
      <c r="AQ122" s="693"/>
      <c r="AR122" s="693"/>
    </row>
    <row r="123" spans="1:44" ht="15.9" hidden="1" customHeight="1">
      <c r="A123" s="638"/>
      <c r="B123" s="1575"/>
      <c r="C123" s="1577"/>
      <c r="D123" s="1579"/>
      <c r="E123" s="1581"/>
      <c r="F123" s="694" t="s">
        <v>1234</v>
      </c>
      <c r="G123" s="695" t="str">
        <f t="shared" ref="G123:AK123" si="57">IF(G122&lt;&gt;"",VLOOKUP(G122,$AC$197:$AL$221,9,FALSE),"")</f>
        <v/>
      </c>
      <c r="H123" s="696" t="str">
        <f t="shared" si="57"/>
        <v/>
      </c>
      <c r="I123" s="696" t="str">
        <f t="shared" si="57"/>
        <v/>
      </c>
      <c r="J123" s="696" t="str">
        <f t="shared" si="57"/>
        <v/>
      </c>
      <c r="K123" s="696" t="str">
        <f t="shared" si="57"/>
        <v/>
      </c>
      <c r="L123" s="696" t="str">
        <f t="shared" si="57"/>
        <v/>
      </c>
      <c r="M123" s="697" t="str">
        <f t="shared" si="57"/>
        <v/>
      </c>
      <c r="N123" s="695" t="str">
        <f t="shared" si="57"/>
        <v/>
      </c>
      <c r="O123" s="696" t="str">
        <f t="shared" si="57"/>
        <v/>
      </c>
      <c r="P123" s="696" t="str">
        <f t="shared" si="57"/>
        <v/>
      </c>
      <c r="Q123" s="696" t="str">
        <f t="shared" si="57"/>
        <v/>
      </c>
      <c r="R123" s="696" t="str">
        <f t="shared" si="57"/>
        <v/>
      </c>
      <c r="S123" s="696" t="str">
        <f t="shared" si="57"/>
        <v/>
      </c>
      <c r="T123" s="697" t="str">
        <f t="shared" si="57"/>
        <v/>
      </c>
      <c r="U123" s="695" t="str">
        <f t="shared" si="57"/>
        <v/>
      </c>
      <c r="V123" s="696" t="str">
        <f t="shared" si="57"/>
        <v/>
      </c>
      <c r="W123" s="696" t="str">
        <f t="shared" si="57"/>
        <v/>
      </c>
      <c r="X123" s="696" t="str">
        <f t="shared" si="57"/>
        <v/>
      </c>
      <c r="Y123" s="696" t="str">
        <f t="shared" si="57"/>
        <v/>
      </c>
      <c r="Z123" s="696" t="str">
        <f t="shared" si="57"/>
        <v/>
      </c>
      <c r="AA123" s="697" t="str">
        <f t="shared" si="57"/>
        <v/>
      </c>
      <c r="AB123" s="695" t="str">
        <f t="shared" si="57"/>
        <v/>
      </c>
      <c r="AC123" s="696" t="str">
        <f t="shared" si="57"/>
        <v/>
      </c>
      <c r="AD123" s="696" t="str">
        <f t="shared" si="57"/>
        <v/>
      </c>
      <c r="AE123" s="696" t="str">
        <f t="shared" si="57"/>
        <v/>
      </c>
      <c r="AF123" s="696" t="str">
        <f t="shared" si="57"/>
        <v/>
      </c>
      <c r="AG123" s="696" t="str">
        <f t="shared" si="57"/>
        <v/>
      </c>
      <c r="AH123" s="697" t="str">
        <f t="shared" si="57"/>
        <v/>
      </c>
      <c r="AI123" s="698" t="str">
        <f t="shared" si="57"/>
        <v/>
      </c>
      <c r="AJ123" s="696" t="str">
        <f t="shared" si="57"/>
        <v/>
      </c>
      <c r="AK123" s="696" t="str">
        <f t="shared" si="57"/>
        <v/>
      </c>
      <c r="AL123" s="699">
        <f>SUM(G123:AH123)</f>
        <v>0</v>
      </c>
      <c r="AM123" s="700">
        <f>AL123/4</f>
        <v>0</v>
      </c>
      <c r="AN123" s="701" t="str">
        <f>IF(C122="","",C122)</f>
        <v/>
      </c>
      <c r="AO123" s="702" t="str">
        <f>IF(D122="","",D122)</f>
        <v/>
      </c>
      <c r="AP123" s="703" t="str">
        <f>IF(D122&lt;&gt;"",VLOOKUP(D122,$AU$2:$AV$6,2,FALSE),"")</f>
        <v/>
      </c>
      <c r="AQ123" s="700" t="e">
        <f>ROUNDDOWN(AL123/$AL$6,2)</f>
        <v>#DIV/0!</v>
      </c>
      <c r="AR123" s="700" t="e">
        <f>IF(AP123=1,"",AQ123)</f>
        <v>#DIV/0!</v>
      </c>
    </row>
    <row r="124" spans="1:44" ht="15.9" hidden="1" customHeight="1">
      <c r="A124" s="638"/>
      <c r="B124" s="1575" t="s">
        <v>1291</v>
      </c>
      <c r="C124" s="1576"/>
      <c r="D124" s="1578"/>
      <c r="E124" s="1580"/>
      <c r="F124" s="683" t="s">
        <v>1233</v>
      </c>
      <c r="G124" s="684"/>
      <c r="H124" s="685"/>
      <c r="I124" s="686"/>
      <c r="J124" s="686"/>
      <c r="K124" s="686"/>
      <c r="L124" s="686"/>
      <c r="M124" s="687"/>
      <c r="N124" s="684"/>
      <c r="O124" s="685"/>
      <c r="P124" s="686"/>
      <c r="Q124" s="686"/>
      <c r="R124" s="686"/>
      <c r="S124" s="686"/>
      <c r="T124" s="687"/>
      <c r="U124" s="684"/>
      <c r="V124" s="685"/>
      <c r="W124" s="686"/>
      <c r="X124" s="686"/>
      <c r="Y124" s="686"/>
      <c r="Z124" s="686"/>
      <c r="AA124" s="687"/>
      <c r="AB124" s="684"/>
      <c r="AC124" s="685"/>
      <c r="AD124" s="686"/>
      <c r="AE124" s="686"/>
      <c r="AF124" s="686"/>
      <c r="AG124" s="686"/>
      <c r="AH124" s="687"/>
      <c r="AI124" s="704"/>
      <c r="AJ124" s="685"/>
      <c r="AK124" s="685"/>
      <c r="AL124" s="689">
        <f>SUM(G125:AK125)</f>
        <v>0</v>
      </c>
      <c r="AM124" s="690"/>
      <c r="AN124" s="691"/>
      <c r="AO124" s="692"/>
      <c r="AP124" s="690"/>
      <c r="AQ124" s="693"/>
      <c r="AR124" s="693"/>
    </row>
    <row r="125" spans="1:44" ht="15.9" hidden="1" customHeight="1">
      <c r="A125" s="638"/>
      <c r="B125" s="1575"/>
      <c r="C125" s="1577"/>
      <c r="D125" s="1579"/>
      <c r="E125" s="1581"/>
      <c r="F125" s="694" t="s">
        <v>1234</v>
      </c>
      <c r="G125" s="695" t="str">
        <f t="shared" ref="G125:AK125" si="58">IF(G124&lt;&gt;"",VLOOKUP(G124,$AC$197:$AL$221,9,FALSE),"")</f>
        <v/>
      </c>
      <c r="H125" s="696" t="str">
        <f t="shared" si="58"/>
        <v/>
      </c>
      <c r="I125" s="696" t="str">
        <f t="shared" si="58"/>
        <v/>
      </c>
      <c r="J125" s="696" t="str">
        <f t="shared" si="58"/>
        <v/>
      </c>
      <c r="K125" s="696" t="str">
        <f t="shared" si="58"/>
        <v/>
      </c>
      <c r="L125" s="696" t="str">
        <f t="shared" si="58"/>
        <v/>
      </c>
      <c r="M125" s="697" t="str">
        <f t="shared" si="58"/>
        <v/>
      </c>
      <c r="N125" s="695" t="str">
        <f t="shared" si="58"/>
        <v/>
      </c>
      <c r="O125" s="696" t="str">
        <f t="shared" si="58"/>
        <v/>
      </c>
      <c r="P125" s="696" t="str">
        <f t="shared" si="58"/>
        <v/>
      </c>
      <c r="Q125" s="696" t="str">
        <f t="shared" si="58"/>
        <v/>
      </c>
      <c r="R125" s="696" t="str">
        <f t="shared" si="58"/>
        <v/>
      </c>
      <c r="S125" s="696" t="str">
        <f t="shared" si="58"/>
        <v/>
      </c>
      <c r="T125" s="697" t="str">
        <f t="shared" si="58"/>
        <v/>
      </c>
      <c r="U125" s="695" t="str">
        <f t="shared" si="58"/>
        <v/>
      </c>
      <c r="V125" s="696" t="str">
        <f t="shared" si="58"/>
        <v/>
      </c>
      <c r="W125" s="696" t="str">
        <f t="shared" si="58"/>
        <v/>
      </c>
      <c r="X125" s="696" t="str">
        <f t="shared" si="58"/>
        <v/>
      </c>
      <c r="Y125" s="696" t="str">
        <f t="shared" si="58"/>
        <v/>
      </c>
      <c r="Z125" s="696" t="str">
        <f t="shared" si="58"/>
        <v/>
      </c>
      <c r="AA125" s="697" t="str">
        <f t="shared" si="58"/>
        <v/>
      </c>
      <c r="AB125" s="695" t="str">
        <f t="shared" si="58"/>
        <v/>
      </c>
      <c r="AC125" s="696" t="str">
        <f t="shared" si="58"/>
        <v/>
      </c>
      <c r="AD125" s="696" t="str">
        <f t="shared" si="58"/>
        <v/>
      </c>
      <c r="AE125" s="696" t="str">
        <f t="shared" si="58"/>
        <v/>
      </c>
      <c r="AF125" s="696" t="str">
        <f t="shared" si="58"/>
        <v/>
      </c>
      <c r="AG125" s="696" t="str">
        <f t="shared" si="58"/>
        <v/>
      </c>
      <c r="AH125" s="697" t="str">
        <f t="shared" si="58"/>
        <v/>
      </c>
      <c r="AI125" s="698" t="str">
        <f t="shared" si="58"/>
        <v/>
      </c>
      <c r="AJ125" s="696" t="str">
        <f t="shared" si="58"/>
        <v/>
      </c>
      <c r="AK125" s="696" t="str">
        <f t="shared" si="58"/>
        <v/>
      </c>
      <c r="AL125" s="699">
        <f>SUM(G125:AH125)</f>
        <v>0</v>
      </c>
      <c r="AM125" s="700">
        <f>AL125/4</f>
        <v>0</v>
      </c>
      <c r="AN125" s="701" t="str">
        <f>IF(C124="","",C124)</f>
        <v/>
      </c>
      <c r="AO125" s="702" t="str">
        <f>IF(D124="","",D124)</f>
        <v/>
      </c>
      <c r="AP125" s="703" t="str">
        <f>IF(D124&lt;&gt;"",VLOOKUP(D124,$AU$2:$AV$6,2,FALSE),"")</f>
        <v/>
      </c>
      <c r="AQ125" s="700" t="e">
        <f>ROUNDDOWN(AL125/$AL$6,2)</f>
        <v>#DIV/0!</v>
      </c>
      <c r="AR125" s="700" t="e">
        <f>IF(AP125=1,"",AQ125)</f>
        <v>#DIV/0!</v>
      </c>
    </row>
    <row r="126" spans="1:44" ht="15.9" hidden="1" customHeight="1">
      <c r="A126" s="638"/>
      <c r="B126" s="1575" t="s">
        <v>1292</v>
      </c>
      <c r="C126" s="1576"/>
      <c r="D126" s="1578"/>
      <c r="E126" s="1580"/>
      <c r="F126" s="683" t="s">
        <v>1233</v>
      </c>
      <c r="G126" s="684"/>
      <c r="H126" s="685"/>
      <c r="I126" s="686"/>
      <c r="J126" s="686"/>
      <c r="K126" s="686"/>
      <c r="L126" s="686"/>
      <c r="M126" s="687"/>
      <c r="N126" s="684"/>
      <c r="O126" s="685"/>
      <c r="P126" s="686"/>
      <c r="Q126" s="686"/>
      <c r="R126" s="686"/>
      <c r="S126" s="686"/>
      <c r="T126" s="687"/>
      <c r="U126" s="684"/>
      <c r="V126" s="685"/>
      <c r="W126" s="686"/>
      <c r="X126" s="686"/>
      <c r="Y126" s="686"/>
      <c r="Z126" s="686"/>
      <c r="AA126" s="687"/>
      <c r="AB126" s="684"/>
      <c r="AC126" s="685"/>
      <c r="AD126" s="686"/>
      <c r="AE126" s="686"/>
      <c r="AF126" s="686"/>
      <c r="AG126" s="686"/>
      <c r="AH126" s="687"/>
      <c r="AI126" s="704"/>
      <c r="AJ126" s="685"/>
      <c r="AK126" s="685"/>
      <c r="AL126" s="689">
        <f>SUM(G127:AK127)</f>
        <v>0</v>
      </c>
      <c r="AM126" s="690"/>
      <c r="AN126" s="691"/>
      <c r="AO126" s="692"/>
      <c r="AP126" s="690"/>
      <c r="AQ126" s="693"/>
      <c r="AR126" s="693"/>
    </row>
    <row r="127" spans="1:44" ht="15.9" hidden="1" customHeight="1">
      <c r="A127" s="638"/>
      <c r="B127" s="1575"/>
      <c r="C127" s="1577"/>
      <c r="D127" s="1579"/>
      <c r="E127" s="1581"/>
      <c r="F127" s="694" t="s">
        <v>1234</v>
      </c>
      <c r="G127" s="695" t="str">
        <f t="shared" ref="G127:AK127" si="59">IF(G126&lt;&gt;"",VLOOKUP(G126,$AC$197:$AL$221,9,FALSE),"")</f>
        <v/>
      </c>
      <c r="H127" s="696" t="str">
        <f t="shared" si="59"/>
        <v/>
      </c>
      <c r="I127" s="696" t="str">
        <f t="shared" si="59"/>
        <v/>
      </c>
      <c r="J127" s="696" t="str">
        <f t="shared" si="59"/>
        <v/>
      </c>
      <c r="K127" s="696" t="str">
        <f t="shared" si="59"/>
        <v/>
      </c>
      <c r="L127" s="696" t="str">
        <f t="shared" si="59"/>
        <v/>
      </c>
      <c r="M127" s="697" t="str">
        <f t="shared" si="59"/>
        <v/>
      </c>
      <c r="N127" s="695" t="str">
        <f t="shared" si="59"/>
        <v/>
      </c>
      <c r="O127" s="696" t="str">
        <f t="shared" si="59"/>
        <v/>
      </c>
      <c r="P127" s="696" t="str">
        <f t="shared" si="59"/>
        <v/>
      </c>
      <c r="Q127" s="696" t="str">
        <f t="shared" si="59"/>
        <v/>
      </c>
      <c r="R127" s="696" t="str">
        <f t="shared" si="59"/>
        <v/>
      </c>
      <c r="S127" s="696" t="str">
        <f t="shared" si="59"/>
        <v/>
      </c>
      <c r="T127" s="697" t="str">
        <f t="shared" si="59"/>
        <v/>
      </c>
      <c r="U127" s="695" t="str">
        <f t="shared" si="59"/>
        <v/>
      </c>
      <c r="V127" s="696" t="str">
        <f t="shared" si="59"/>
        <v/>
      </c>
      <c r="W127" s="696" t="str">
        <f t="shared" si="59"/>
        <v/>
      </c>
      <c r="X127" s="696" t="str">
        <f t="shared" si="59"/>
        <v/>
      </c>
      <c r="Y127" s="696" t="str">
        <f t="shared" si="59"/>
        <v/>
      </c>
      <c r="Z127" s="696" t="str">
        <f t="shared" si="59"/>
        <v/>
      </c>
      <c r="AA127" s="697" t="str">
        <f t="shared" si="59"/>
        <v/>
      </c>
      <c r="AB127" s="695" t="str">
        <f t="shared" si="59"/>
        <v/>
      </c>
      <c r="AC127" s="696" t="str">
        <f t="shared" si="59"/>
        <v/>
      </c>
      <c r="AD127" s="696" t="str">
        <f t="shared" si="59"/>
        <v/>
      </c>
      <c r="AE127" s="696" t="str">
        <f t="shared" si="59"/>
        <v/>
      </c>
      <c r="AF127" s="696" t="str">
        <f t="shared" si="59"/>
        <v/>
      </c>
      <c r="AG127" s="696" t="str">
        <f t="shared" si="59"/>
        <v/>
      </c>
      <c r="AH127" s="697" t="str">
        <f t="shared" si="59"/>
        <v/>
      </c>
      <c r="AI127" s="698" t="str">
        <f t="shared" si="59"/>
        <v/>
      </c>
      <c r="AJ127" s="696" t="str">
        <f t="shared" si="59"/>
        <v/>
      </c>
      <c r="AK127" s="696" t="str">
        <f t="shared" si="59"/>
        <v/>
      </c>
      <c r="AL127" s="699">
        <f>SUM(G127:AH127)</f>
        <v>0</v>
      </c>
      <c r="AM127" s="700">
        <f>AL127/4</f>
        <v>0</v>
      </c>
      <c r="AN127" s="701" t="str">
        <f>IF(C126="","",C126)</f>
        <v/>
      </c>
      <c r="AO127" s="702" t="str">
        <f>IF(D126="","",D126)</f>
        <v/>
      </c>
      <c r="AP127" s="703" t="str">
        <f>IF(D126&lt;&gt;"",VLOOKUP(D126,$AU$2:$AV$6,2,FALSE),"")</f>
        <v/>
      </c>
      <c r="AQ127" s="700" t="e">
        <f>ROUNDDOWN(AL127/$AL$6,2)</f>
        <v>#DIV/0!</v>
      </c>
      <c r="AR127" s="700" t="e">
        <f>IF(AP127=1,"",AQ127)</f>
        <v>#DIV/0!</v>
      </c>
    </row>
    <row r="128" spans="1:44" ht="15.9" hidden="1" customHeight="1">
      <c r="A128" s="638"/>
      <c r="B128" s="1575" t="s">
        <v>1293</v>
      </c>
      <c r="C128" s="1576"/>
      <c r="D128" s="1578"/>
      <c r="E128" s="1580"/>
      <c r="F128" s="683" t="s">
        <v>1233</v>
      </c>
      <c r="G128" s="684"/>
      <c r="H128" s="685"/>
      <c r="I128" s="686"/>
      <c r="J128" s="686"/>
      <c r="K128" s="686"/>
      <c r="L128" s="686"/>
      <c r="M128" s="687"/>
      <c r="N128" s="684"/>
      <c r="O128" s="685"/>
      <c r="P128" s="686"/>
      <c r="Q128" s="686"/>
      <c r="R128" s="686"/>
      <c r="S128" s="686"/>
      <c r="T128" s="687"/>
      <c r="U128" s="684"/>
      <c r="V128" s="685"/>
      <c r="W128" s="686"/>
      <c r="X128" s="686"/>
      <c r="Y128" s="686"/>
      <c r="Z128" s="686"/>
      <c r="AA128" s="687"/>
      <c r="AB128" s="684"/>
      <c r="AC128" s="685"/>
      <c r="AD128" s="686"/>
      <c r="AE128" s="686"/>
      <c r="AF128" s="686"/>
      <c r="AG128" s="686"/>
      <c r="AH128" s="687"/>
      <c r="AI128" s="704"/>
      <c r="AJ128" s="685"/>
      <c r="AK128" s="685"/>
      <c r="AL128" s="689">
        <f>SUM(G129:AK129)</f>
        <v>0</v>
      </c>
      <c r="AM128" s="690"/>
      <c r="AN128" s="691"/>
      <c r="AO128" s="692"/>
      <c r="AP128" s="690"/>
      <c r="AQ128" s="693"/>
      <c r="AR128" s="693"/>
    </row>
    <row r="129" spans="1:44" ht="15.9" hidden="1" customHeight="1">
      <c r="A129" s="638"/>
      <c r="B129" s="1575"/>
      <c r="C129" s="1577"/>
      <c r="D129" s="1579"/>
      <c r="E129" s="1581"/>
      <c r="F129" s="694" t="s">
        <v>1234</v>
      </c>
      <c r="G129" s="695" t="str">
        <f t="shared" ref="G129:AK129" si="60">IF(G128&lt;&gt;"",VLOOKUP(G128,$AC$197:$AL$221,9,FALSE),"")</f>
        <v/>
      </c>
      <c r="H129" s="696" t="str">
        <f t="shared" si="60"/>
        <v/>
      </c>
      <c r="I129" s="696" t="str">
        <f t="shared" si="60"/>
        <v/>
      </c>
      <c r="J129" s="696" t="str">
        <f t="shared" si="60"/>
        <v/>
      </c>
      <c r="K129" s="696" t="str">
        <f t="shared" si="60"/>
        <v/>
      </c>
      <c r="L129" s="696" t="str">
        <f t="shared" si="60"/>
        <v/>
      </c>
      <c r="M129" s="697" t="str">
        <f t="shared" si="60"/>
        <v/>
      </c>
      <c r="N129" s="695" t="str">
        <f t="shared" si="60"/>
        <v/>
      </c>
      <c r="O129" s="696" t="str">
        <f t="shared" si="60"/>
        <v/>
      </c>
      <c r="P129" s="696" t="str">
        <f t="shared" si="60"/>
        <v/>
      </c>
      <c r="Q129" s="696" t="str">
        <f t="shared" si="60"/>
        <v/>
      </c>
      <c r="R129" s="696" t="str">
        <f t="shared" si="60"/>
        <v/>
      </c>
      <c r="S129" s="696" t="str">
        <f t="shared" si="60"/>
        <v/>
      </c>
      <c r="T129" s="697" t="str">
        <f t="shared" si="60"/>
        <v/>
      </c>
      <c r="U129" s="695" t="str">
        <f t="shared" si="60"/>
        <v/>
      </c>
      <c r="V129" s="696" t="str">
        <f t="shared" si="60"/>
        <v/>
      </c>
      <c r="W129" s="696" t="str">
        <f t="shared" si="60"/>
        <v/>
      </c>
      <c r="X129" s="696" t="str">
        <f t="shared" si="60"/>
        <v/>
      </c>
      <c r="Y129" s="696" t="str">
        <f t="shared" si="60"/>
        <v/>
      </c>
      <c r="Z129" s="696" t="str">
        <f t="shared" si="60"/>
        <v/>
      </c>
      <c r="AA129" s="697" t="str">
        <f t="shared" si="60"/>
        <v/>
      </c>
      <c r="AB129" s="695" t="str">
        <f t="shared" si="60"/>
        <v/>
      </c>
      <c r="AC129" s="696" t="str">
        <f t="shared" si="60"/>
        <v/>
      </c>
      <c r="AD129" s="696" t="str">
        <f t="shared" si="60"/>
        <v/>
      </c>
      <c r="AE129" s="696" t="str">
        <f t="shared" si="60"/>
        <v/>
      </c>
      <c r="AF129" s="696" t="str">
        <f t="shared" si="60"/>
        <v/>
      </c>
      <c r="AG129" s="696" t="str">
        <f t="shared" si="60"/>
        <v/>
      </c>
      <c r="AH129" s="697" t="str">
        <f t="shared" si="60"/>
        <v/>
      </c>
      <c r="AI129" s="698" t="str">
        <f t="shared" si="60"/>
        <v/>
      </c>
      <c r="AJ129" s="696" t="str">
        <f t="shared" si="60"/>
        <v/>
      </c>
      <c r="AK129" s="696" t="str">
        <f t="shared" si="60"/>
        <v/>
      </c>
      <c r="AL129" s="699">
        <f>SUM(G129:AH129)</f>
        <v>0</v>
      </c>
      <c r="AM129" s="700">
        <f>AL129/4</f>
        <v>0</v>
      </c>
      <c r="AN129" s="701" t="str">
        <f>IF(C128="","",C128)</f>
        <v/>
      </c>
      <c r="AO129" s="702" t="str">
        <f>IF(D128="","",D128)</f>
        <v/>
      </c>
      <c r="AP129" s="703" t="str">
        <f>IF(D128&lt;&gt;"",VLOOKUP(D128,$AU$2:$AV$6,2,FALSE),"")</f>
        <v/>
      </c>
      <c r="AQ129" s="700" t="e">
        <f>ROUNDDOWN(AL129/$AL$6,2)</f>
        <v>#DIV/0!</v>
      </c>
      <c r="AR129" s="700" t="e">
        <f>IF(AP129=1,"",AQ129)</f>
        <v>#DIV/0!</v>
      </c>
    </row>
    <row r="130" spans="1:44" ht="15.9" hidden="1" customHeight="1">
      <c r="A130" s="638"/>
      <c r="B130" s="1575" t="s">
        <v>1294</v>
      </c>
      <c r="C130" s="1576"/>
      <c r="D130" s="1578"/>
      <c r="E130" s="1580"/>
      <c r="F130" s="683" t="s">
        <v>1233</v>
      </c>
      <c r="G130" s="684"/>
      <c r="H130" s="685"/>
      <c r="I130" s="686"/>
      <c r="J130" s="686"/>
      <c r="K130" s="686"/>
      <c r="L130" s="686"/>
      <c r="M130" s="687"/>
      <c r="N130" s="684"/>
      <c r="O130" s="685"/>
      <c r="P130" s="686"/>
      <c r="Q130" s="686"/>
      <c r="R130" s="686"/>
      <c r="S130" s="686"/>
      <c r="T130" s="687"/>
      <c r="U130" s="684"/>
      <c r="V130" s="685"/>
      <c r="W130" s="686"/>
      <c r="X130" s="686"/>
      <c r="Y130" s="686"/>
      <c r="Z130" s="686"/>
      <c r="AA130" s="687"/>
      <c r="AB130" s="684"/>
      <c r="AC130" s="685"/>
      <c r="AD130" s="686"/>
      <c r="AE130" s="686"/>
      <c r="AF130" s="686"/>
      <c r="AG130" s="686"/>
      <c r="AH130" s="687"/>
      <c r="AI130" s="704"/>
      <c r="AJ130" s="685"/>
      <c r="AK130" s="685"/>
      <c r="AL130" s="689">
        <f>SUM(G131:AK131)</f>
        <v>0</v>
      </c>
      <c r="AM130" s="690"/>
      <c r="AN130" s="691"/>
      <c r="AO130" s="692"/>
      <c r="AP130" s="690"/>
      <c r="AQ130" s="693"/>
      <c r="AR130" s="693"/>
    </row>
    <row r="131" spans="1:44" ht="15.9" hidden="1" customHeight="1">
      <c r="A131" s="638"/>
      <c r="B131" s="1575"/>
      <c r="C131" s="1577"/>
      <c r="D131" s="1579"/>
      <c r="E131" s="1581"/>
      <c r="F131" s="694" t="s">
        <v>1234</v>
      </c>
      <c r="G131" s="695" t="str">
        <f t="shared" ref="G131:AK131" si="61">IF(G130&lt;&gt;"",VLOOKUP(G130,$AC$197:$AL$221,9,FALSE),"")</f>
        <v/>
      </c>
      <c r="H131" s="696" t="str">
        <f t="shared" si="61"/>
        <v/>
      </c>
      <c r="I131" s="696" t="str">
        <f t="shared" si="61"/>
        <v/>
      </c>
      <c r="J131" s="696" t="str">
        <f t="shared" si="61"/>
        <v/>
      </c>
      <c r="K131" s="696" t="str">
        <f t="shared" si="61"/>
        <v/>
      </c>
      <c r="L131" s="696" t="str">
        <f t="shared" si="61"/>
        <v/>
      </c>
      <c r="M131" s="697" t="str">
        <f t="shared" si="61"/>
        <v/>
      </c>
      <c r="N131" s="695" t="str">
        <f t="shared" si="61"/>
        <v/>
      </c>
      <c r="O131" s="696" t="str">
        <f t="shared" si="61"/>
        <v/>
      </c>
      <c r="P131" s="696" t="str">
        <f t="shared" si="61"/>
        <v/>
      </c>
      <c r="Q131" s="696" t="str">
        <f t="shared" si="61"/>
        <v/>
      </c>
      <c r="R131" s="696" t="str">
        <f t="shared" si="61"/>
        <v/>
      </c>
      <c r="S131" s="696" t="str">
        <f t="shared" si="61"/>
        <v/>
      </c>
      <c r="T131" s="697" t="str">
        <f t="shared" si="61"/>
        <v/>
      </c>
      <c r="U131" s="695" t="str">
        <f t="shared" si="61"/>
        <v/>
      </c>
      <c r="V131" s="696" t="str">
        <f t="shared" si="61"/>
        <v/>
      </c>
      <c r="W131" s="696" t="str">
        <f t="shared" si="61"/>
        <v/>
      </c>
      <c r="X131" s="696" t="str">
        <f t="shared" si="61"/>
        <v/>
      </c>
      <c r="Y131" s="696" t="str">
        <f t="shared" si="61"/>
        <v/>
      </c>
      <c r="Z131" s="696" t="str">
        <f t="shared" si="61"/>
        <v/>
      </c>
      <c r="AA131" s="697" t="str">
        <f t="shared" si="61"/>
        <v/>
      </c>
      <c r="AB131" s="695" t="str">
        <f t="shared" si="61"/>
        <v/>
      </c>
      <c r="AC131" s="696" t="str">
        <f t="shared" si="61"/>
        <v/>
      </c>
      <c r="AD131" s="696" t="str">
        <f t="shared" si="61"/>
        <v/>
      </c>
      <c r="AE131" s="696" t="str">
        <f t="shared" si="61"/>
        <v/>
      </c>
      <c r="AF131" s="696" t="str">
        <f t="shared" si="61"/>
        <v/>
      </c>
      <c r="AG131" s="696" t="str">
        <f t="shared" si="61"/>
        <v/>
      </c>
      <c r="AH131" s="697" t="str">
        <f t="shared" si="61"/>
        <v/>
      </c>
      <c r="AI131" s="698" t="str">
        <f t="shared" si="61"/>
        <v/>
      </c>
      <c r="AJ131" s="696" t="str">
        <f t="shared" si="61"/>
        <v/>
      </c>
      <c r="AK131" s="696" t="str">
        <f t="shared" si="61"/>
        <v/>
      </c>
      <c r="AL131" s="699">
        <f>SUM(G131:AH131)</f>
        <v>0</v>
      </c>
      <c r="AM131" s="700">
        <f>AL131/4</f>
        <v>0</v>
      </c>
      <c r="AN131" s="701" t="str">
        <f>IF(C130="","",C130)</f>
        <v/>
      </c>
      <c r="AO131" s="702" t="str">
        <f>IF(D130="","",D130)</f>
        <v/>
      </c>
      <c r="AP131" s="703" t="str">
        <f>IF(D130&lt;&gt;"",VLOOKUP(D130,$AU$2:$AV$6,2,FALSE),"")</f>
        <v/>
      </c>
      <c r="AQ131" s="700" t="e">
        <f>ROUNDDOWN(AL131/$AL$6,2)</f>
        <v>#DIV/0!</v>
      </c>
      <c r="AR131" s="700" t="e">
        <f>IF(AP131=1,"",AQ131)</f>
        <v>#DIV/0!</v>
      </c>
    </row>
    <row r="132" spans="1:44" ht="15.9" hidden="1" customHeight="1">
      <c r="A132" s="638"/>
      <c r="B132" s="1575" t="s">
        <v>1295</v>
      </c>
      <c r="C132" s="1576"/>
      <c r="D132" s="1578"/>
      <c r="E132" s="1580"/>
      <c r="F132" s="683" t="s">
        <v>1233</v>
      </c>
      <c r="G132" s="684"/>
      <c r="H132" s="685"/>
      <c r="I132" s="686"/>
      <c r="J132" s="686"/>
      <c r="K132" s="686"/>
      <c r="L132" s="686"/>
      <c r="M132" s="687"/>
      <c r="N132" s="684"/>
      <c r="O132" s="685"/>
      <c r="P132" s="686"/>
      <c r="Q132" s="686"/>
      <c r="R132" s="686"/>
      <c r="S132" s="686"/>
      <c r="T132" s="687"/>
      <c r="U132" s="684"/>
      <c r="V132" s="685"/>
      <c r="W132" s="686"/>
      <c r="X132" s="686"/>
      <c r="Y132" s="686"/>
      <c r="Z132" s="686"/>
      <c r="AA132" s="687"/>
      <c r="AB132" s="684"/>
      <c r="AC132" s="685"/>
      <c r="AD132" s="686"/>
      <c r="AE132" s="686"/>
      <c r="AF132" s="686"/>
      <c r="AG132" s="686"/>
      <c r="AH132" s="687"/>
      <c r="AI132" s="704"/>
      <c r="AJ132" s="685"/>
      <c r="AK132" s="685"/>
      <c r="AL132" s="689">
        <f>SUM(G133:AK133)</f>
        <v>0</v>
      </c>
      <c r="AM132" s="690"/>
      <c r="AN132" s="691"/>
      <c r="AO132" s="692"/>
      <c r="AP132" s="690"/>
      <c r="AQ132" s="693"/>
      <c r="AR132" s="693"/>
    </row>
    <row r="133" spans="1:44" ht="15.9" hidden="1" customHeight="1">
      <c r="A133" s="638"/>
      <c r="B133" s="1575"/>
      <c r="C133" s="1577"/>
      <c r="D133" s="1579"/>
      <c r="E133" s="1581"/>
      <c r="F133" s="694" t="s">
        <v>1234</v>
      </c>
      <c r="G133" s="695" t="str">
        <f t="shared" ref="G133:AK133" si="62">IF(G132&lt;&gt;"",VLOOKUP(G132,$AC$197:$AL$221,9,FALSE),"")</f>
        <v/>
      </c>
      <c r="H133" s="696" t="str">
        <f t="shared" si="62"/>
        <v/>
      </c>
      <c r="I133" s="696" t="str">
        <f t="shared" si="62"/>
        <v/>
      </c>
      <c r="J133" s="696" t="str">
        <f t="shared" si="62"/>
        <v/>
      </c>
      <c r="K133" s="696" t="str">
        <f t="shared" si="62"/>
        <v/>
      </c>
      <c r="L133" s="696" t="str">
        <f t="shared" si="62"/>
        <v/>
      </c>
      <c r="M133" s="697" t="str">
        <f t="shared" si="62"/>
        <v/>
      </c>
      <c r="N133" s="695" t="str">
        <f t="shared" si="62"/>
        <v/>
      </c>
      <c r="O133" s="696" t="str">
        <f t="shared" si="62"/>
        <v/>
      </c>
      <c r="P133" s="696" t="str">
        <f t="shared" si="62"/>
        <v/>
      </c>
      <c r="Q133" s="696" t="str">
        <f t="shared" si="62"/>
        <v/>
      </c>
      <c r="R133" s="696" t="str">
        <f t="shared" si="62"/>
        <v/>
      </c>
      <c r="S133" s="696" t="str">
        <f t="shared" si="62"/>
        <v/>
      </c>
      <c r="T133" s="697" t="str">
        <f t="shared" si="62"/>
        <v/>
      </c>
      <c r="U133" s="695" t="str">
        <f t="shared" si="62"/>
        <v/>
      </c>
      <c r="V133" s="696" t="str">
        <f t="shared" si="62"/>
        <v/>
      </c>
      <c r="W133" s="696" t="str">
        <f t="shared" si="62"/>
        <v/>
      </c>
      <c r="X133" s="696" t="str">
        <f t="shared" si="62"/>
        <v/>
      </c>
      <c r="Y133" s="696" t="str">
        <f t="shared" si="62"/>
        <v/>
      </c>
      <c r="Z133" s="696" t="str">
        <f t="shared" si="62"/>
        <v/>
      </c>
      <c r="AA133" s="697" t="str">
        <f t="shared" si="62"/>
        <v/>
      </c>
      <c r="AB133" s="695" t="str">
        <f t="shared" si="62"/>
        <v/>
      </c>
      <c r="AC133" s="696" t="str">
        <f t="shared" si="62"/>
        <v/>
      </c>
      <c r="AD133" s="696" t="str">
        <f t="shared" si="62"/>
        <v/>
      </c>
      <c r="AE133" s="696" t="str">
        <f t="shared" si="62"/>
        <v/>
      </c>
      <c r="AF133" s="696" t="str">
        <f t="shared" si="62"/>
        <v/>
      </c>
      <c r="AG133" s="696" t="str">
        <f t="shared" si="62"/>
        <v/>
      </c>
      <c r="AH133" s="697" t="str">
        <f t="shared" si="62"/>
        <v/>
      </c>
      <c r="AI133" s="698" t="str">
        <f t="shared" si="62"/>
        <v/>
      </c>
      <c r="AJ133" s="696" t="str">
        <f t="shared" si="62"/>
        <v/>
      </c>
      <c r="AK133" s="696" t="str">
        <f t="shared" si="62"/>
        <v/>
      </c>
      <c r="AL133" s="699">
        <f>SUM(G133:AH133)</f>
        <v>0</v>
      </c>
      <c r="AM133" s="700">
        <f>AL133/4</f>
        <v>0</v>
      </c>
      <c r="AN133" s="701" t="str">
        <f>IF(C132="","",C132)</f>
        <v/>
      </c>
      <c r="AO133" s="702" t="str">
        <f>IF(D132="","",D132)</f>
        <v/>
      </c>
      <c r="AP133" s="703" t="str">
        <f>IF(D132&lt;&gt;"",VLOOKUP(D132,$AU$2:$AV$6,2,FALSE),"")</f>
        <v/>
      </c>
      <c r="AQ133" s="700" t="e">
        <f>ROUNDDOWN(AL133/$AL$6,2)</f>
        <v>#DIV/0!</v>
      </c>
      <c r="AR133" s="700" t="e">
        <f>IF(AP133=1,"",AQ133)</f>
        <v>#DIV/0!</v>
      </c>
    </row>
    <row r="134" spans="1:44" ht="15.9" hidden="1" customHeight="1">
      <c r="A134" s="638"/>
      <c r="B134" s="1575" t="s">
        <v>1296</v>
      </c>
      <c r="C134" s="1576"/>
      <c r="D134" s="1578"/>
      <c r="E134" s="1580"/>
      <c r="F134" s="683" t="s">
        <v>1233</v>
      </c>
      <c r="G134" s="684"/>
      <c r="H134" s="685"/>
      <c r="I134" s="686"/>
      <c r="J134" s="686"/>
      <c r="K134" s="686"/>
      <c r="L134" s="686"/>
      <c r="M134" s="687"/>
      <c r="N134" s="684"/>
      <c r="O134" s="685"/>
      <c r="P134" s="686"/>
      <c r="Q134" s="686"/>
      <c r="R134" s="686"/>
      <c r="S134" s="686"/>
      <c r="T134" s="687"/>
      <c r="U134" s="684"/>
      <c r="V134" s="685"/>
      <c r="W134" s="686"/>
      <c r="X134" s="686"/>
      <c r="Y134" s="686"/>
      <c r="Z134" s="686"/>
      <c r="AA134" s="687"/>
      <c r="AB134" s="684"/>
      <c r="AC134" s="685"/>
      <c r="AD134" s="686"/>
      <c r="AE134" s="686"/>
      <c r="AF134" s="686"/>
      <c r="AG134" s="686"/>
      <c r="AH134" s="687"/>
      <c r="AI134" s="704"/>
      <c r="AJ134" s="685"/>
      <c r="AK134" s="685"/>
      <c r="AL134" s="689">
        <f>SUM(G135:AK135)</f>
        <v>0</v>
      </c>
      <c r="AM134" s="690"/>
      <c r="AN134" s="691"/>
      <c r="AO134" s="692"/>
      <c r="AP134" s="690"/>
      <c r="AQ134" s="693"/>
      <c r="AR134" s="693"/>
    </row>
    <row r="135" spans="1:44" ht="15.9" hidden="1" customHeight="1">
      <c r="A135" s="638"/>
      <c r="B135" s="1575"/>
      <c r="C135" s="1577"/>
      <c r="D135" s="1579"/>
      <c r="E135" s="1581"/>
      <c r="F135" s="694" t="s">
        <v>1234</v>
      </c>
      <c r="G135" s="695" t="str">
        <f t="shared" ref="G135:AK135" si="63">IF(G134&lt;&gt;"",VLOOKUP(G134,$AC$197:$AL$221,9,FALSE),"")</f>
        <v/>
      </c>
      <c r="H135" s="696" t="str">
        <f t="shared" si="63"/>
        <v/>
      </c>
      <c r="I135" s="696" t="str">
        <f t="shared" si="63"/>
        <v/>
      </c>
      <c r="J135" s="696" t="str">
        <f t="shared" si="63"/>
        <v/>
      </c>
      <c r="K135" s="696" t="str">
        <f t="shared" si="63"/>
        <v/>
      </c>
      <c r="L135" s="696" t="str">
        <f t="shared" si="63"/>
        <v/>
      </c>
      <c r="M135" s="697" t="str">
        <f t="shared" si="63"/>
        <v/>
      </c>
      <c r="N135" s="695" t="str">
        <f t="shared" si="63"/>
        <v/>
      </c>
      <c r="O135" s="696" t="str">
        <f t="shared" si="63"/>
        <v/>
      </c>
      <c r="P135" s="696" t="str">
        <f t="shared" si="63"/>
        <v/>
      </c>
      <c r="Q135" s="696" t="str">
        <f t="shared" si="63"/>
        <v/>
      </c>
      <c r="R135" s="696" t="str">
        <f t="shared" si="63"/>
        <v/>
      </c>
      <c r="S135" s="696" t="str">
        <f t="shared" si="63"/>
        <v/>
      </c>
      <c r="T135" s="697" t="str">
        <f t="shared" si="63"/>
        <v/>
      </c>
      <c r="U135" s="695" t="str">
        <f t="shared" si="63"/>
        <v/>
      </c>
      <c r="V135" s="696" t="str">
        <f t="shared" si="63"/>
        <v/>
      </c>
      <c r="W135" s="696" t="str">
        <f t="shared" si="63"/>
        <v/>
      </c>
      <c r="X135" s="696" t="str">
        <f t="shared" si="63"/>
        <v/>
      </c>
      <c r="Y135" s="696" t="str">
        <f t="shared" si="63"/>
        <v/>
      </c>
      <c r="Z135" s="696" t="str">
        <f t="shared" si="63"/>
        <v/>
      </c>
      <c r="AA135" s="697" t="str">
        <f t="shared" si="63"/>
        <v/>
      </c>
      <c r="AB135" s="695" t="str">
        <f t="shared" si="63"/>
        <v/>
      </c>
      <c r="AC135" s="696" t="str">
        <f t="shared" si="63"/>
        <v/>
      </c>
      <c r="AD135" s="696" t="str">
        <f t="shared" si="63"/>
        <v/>
      </c>
      <c r="AE135" s="696" t="str">
        <f t="shared" si="63"/>
        <v/>
      </c>
      <c r="AF135" s="696" t="str">
        <f t="shared" si="63"/>
        <v/>
      </c>
      <c r="AG135" s="696" t="str">
        <f t="shared" si="63"/>
        <v/>
      </c>
      <c r="AH135" s="697" t="str">
        <f t="shared" si="63"/>
        <v/>
      </c>
      <c r="AI135" s="698" t="str">
        <f t="shared" si="63"/>
        <v/>
      </c>
      <c r="AJ135" s="696" t="str">
        <f t="shared" si="63"/>
        <v/>
      </c>
      <c r="AK135" s="696" t="str">
        <f t="shared" si="63"/>
        <v/>
      </c>
      <c r="AL135" s="699">
        <f>SUM(G135:AH135)</f>
        <v>0</v>
      </c>
      <c r="AM135" s="700">
        <f>AL135/4</f>
        <v>0</v>
      </c>
      <c r="AN135" s="701" t="str">
        <f>IF(C134="","",C134)</f>
        <v/>
      </c>
      <c r="AO135" s="702" t="str">
        <f>IF(D134="","",D134)</f>
        <v/>
      </c>
      <c r="AP135" s="703" t="str">
        <f>IF(D134&lt;&gt;"",VLOOKUP(D134,$AU$2:$AV$6,2,FALSE),"")</f>
        <v/>
      </c>
      <c r="AQ135" s="700" t="e">
        <f>ROUNDDOWN(AL135/$AL$6,2)</f>
        <v>#DIV/0!</v>
      </c>
      <c r="AR135" s="700" t="e">
        <f>IF(AP135=1,"",AQ135)</f>
        <v>#DIV/0!</v>
      </c>
    </row>
    <row r="136" spans="1:44" ht="15.9" hidden="1" customHeight="1">
      <c r="A136" s="638"/>
      <c r="B136" s="1575" t="s">
        <v>1297</v>
      </c>
      <c r="C136" s="1576"/>
      <c r="D136" s="1578"/>
      <c r="E136" s="1580"/>
      <c r="F136" s="683" t="s">
        <v>1233</v>
      </c>
      <c r="G136" s="684"/>
      <c r="H136" s="685"/>
      <c r="I136" s="686"/>
      <c r="J136" s="686"/>
      <c r="K136" s="686"/>
      <c r="L136" s="686"/>
      <c r="M136" s="687"/>
      <c r="N136" s="684"/>
      <c r="O136" s="685"/>
      <c r="P136" s="686"/>
      <c r="Q136" s="686"/>
      <c r="R136" s="686"/>
      <c r="S136" s="686"/>
      <c r="T136" s="687"/>
      <c r="U136" s="684"/>
      <c r="V136" s="685"/>
      <c r="W136" s="686"/>
      <c r="X136" s="686"/>
      <c r="Y136" s="686"/>
      <c r="Z136" s="686"/>
      <c r="AA136" s="687"/>
      <c r="AB136" s="684"/>
      <c r="AC136" s="685"/>
      <c r="AD136" s="686"/>
      <c r="AE136" s="686"/>
      <c r="AF136" s="686"/>
      <c r="AG136" s="686"/>
      <c r="AH136" s="687"/>
      <c r="AI136" s="704"/>
      <c r="AJ136" s="685"/>
      <c r="AK136" s="685"/>
      <c r="AL136" s="689">
        <f>SUM(G137:AK137)</f>
        <v>0</v>
      </c>
      <c r="AM136" s="690"/>
      <c r="AN136" s="691"/>
      <c r="AO136" s="692"/>
      <c r="AP136" s="690"/>
      <c r="AQ136" s="693"/>
      <c r="AR136" s="693"/>
    </row>
    <row r="137" spans="1:44" ht="15.9" hidden="1" customHeight="1">
      <c r="A137" s="638"/>
      <c r="B137" s="1575"/>
      <c r="C137" s="1577"/>
      <c r="D137" s="1579"/>
      <c r="E137" s="1581"/>
      <c r="F137" s="694" t="s">
        <v>1234</v>
      </c>
      <c r="G137" s="695" t="str">
        <f t="shared" ref="G137:AK137" si="64">IF(G136&lt;&gt;"",VLOOKUP(G136,$AC$197:$AL$221,9,FALSE),"")</f>
        <v/>
      </c>
      <c r="H137" s="696" t="str">
        <f t="shared" si="64"/>
        <v/>
      </c>
      <c r="I137" s="696" t="str">
        <f t="shared" si="64"/>
        <v/>
      </c>
      <c r="J137" s="696" t="str">
        <f t="shared" si="64"/>
        <v/>
      </c>
      <c r="K137" s="696" t="str">
        <f t="shared" si="64"/>
        <v/>
      </c>
      <c r="L137" s="696" t="str">
        <f t="shared" si="64"/>
        <v/>
      </c>
      <c r="M137" s="697" t="str">
        <f t="shared" si="64"/>
        <v/>
      </c>
      <c r="N137" s="695" t="str">
        <f t="shared" si="64"/>
        <v/>
      </c>
      <c r="O137" s="696" t="str">
        <f t="shared" si="64"/>
        <v/>
      </c>
      <c r="P137" s="696" t="str">
        <f t="shared" si="64"/>
        <v/>
      </c>
      <c r="Q137" s="696" t="str">
        <f t="shared" si="64"/>
        <v/>
      </c>
      <c r="R137" s="696" t="str">
        <f t="shared" si="64"/>
        <v/>
      </c>
      <c r="S137" s="696" t="str">
        <f t="shared" si="64"/>
        <v/>
      </c>
      <c r="T137" s="697" t="str">
        <f t="shared" si="64"/>
        <v/>
      </c>
      <c r="U137" s="695" t="str">
        <f t="shared" si="64"/>
        <v/>
      </c>
      <c r="V137" s="696" t="str">
        <f t="shared" si="64"/>
        <v/>
      </c>
      <c r="W137" s="696" t="str">
        <f t="shared" si="64"/>
        <v/>
      </c>
      <c r="X137" s="696" t="str">
        <f t="shared" si="64"/>
        <v/>
      </c>
      <c r="Y137" s="696" t="str">
        <f t="shared" si="64"/>
        <v/>
      </c>
      <c r="Z137" s="696" t="str">
        <f t="shared" si="64"/>
        <v/>
      </c>
      <c r="AA137" s="697" t="str">
        <f t="shared" si="64"/>
        <v/>
      </c>
      <c r="AB137" s="695" t="str">
        <f t="shared" si="64"/>
        <v/>
      </c>
      <c r="AC137" s="696" t="str">
        <f t="shared" si="64"/>
        <v/>
      </c>
      <c r="AD137" s="696" t="str">
        <f t="shared" si="64"/>
        <v/>
      </c>
      <c r="AE137" s="696" t="str">
        <f t="shared" si="64"/>
        <v/>
      </c>
      <c r="AF137" s="696" t="str">
        <f t="shared" si="64"/>
        <v/>
      </c>
      <c r="AG137" s="696" t="str">
        <f t="shared" si="64"/>
        <v/>
      </c>
      <c r="AH137" s="697" t="str">
        <f t="shared" si="64"/>
        <v/>
      </c>
      <c r="AI137" s="698" t="str">
        <f t="shared" si="64"/>
        <v/>
      </c>
      <c r="AJ137" s="696" t="str">
        <f t="shared" si="64"/>
        <v/>
      </c>
      <c r="AK137" s="696" t="str">
        <f t="shared" si="64"/>
        <v/>
      </c>
      <c r="AL137" s="699">
        <f>SUM(G137:AH137)</f>
        <v>0</v>
      </c>
      <c r="AM137" s="700">
        <f>AL137/4</f>
        <v>0</v>
      </c>
      <c r="AN137" s="701" t="str">
        <f>IF(C136="","",C136)</f>
        <v/>
      </c>
      <c r="AO137" s="702" t="str">
        <f>IF(D136="","",D136)</f>
        <v/>
      </c>
      <c r="AP137" s="703" t="str">
        <f>IF(D136&lt;&gt;"",VLOOKUP(D136,$AU$2:$AV$6,2,FALSE),"")</f>
        <v/>
      </c>
      <c r="AQ137" s="700" t="e">
        <f>ROUNDDOWN(AL137/$AL$6,2)</f>
        <v>#DIV/0!</v>
      </c>
      <c r="AR137" s="700" t="e">
        <f>IF(AP137=1,"",AQ137)</f>
        <v>#DIV/0!</v>
      </c>
    </row>
    <row r="138" spans="1:44" ht="15.9" customHeight="1">
      <c r="A138" s="638"/>
      <c r="B138" s="1575" t="s">
        <v>1298</v>
      </c>
      <c r="C138" s="1576"/>
      <c r="D138" s="1578"/>
      <c r="E138" s="1580"/>
      <c r="F138" s="683" t="s">
        <v>1233</v>
      </c>
      <c r="G138" s="684"/>
      <c r="H138" s="685"/>
      <c r="I138" s="686"/>
      <c r="J138" s="686"/>
      <c r="K138" s="686"/>
      <c r="L138" s="686"/>
      <c r="M138" s="687"/>
      <c r="N138" s="684"/>
      <c r="O138" s="685"/>
      <c r="P138" s="686"/>
      <c r="Q138" s="686"/>
      <c r="R138" s="686"/>
      <c r="S138" s="686"/>
      <c r="T138" s="687"/>
      <c r="U138" s="684"/>
      <c r="V138" s="685"/>
      <c r="W138" s="686"/>
      <c r="X138" s="686"/>
      <c r="Y138" s="686"/>
      <c r="Z138" s="686"/>
      <c r="AA138" s="687"/>
      <c r="AB138" s="684"/>
      <c r="AC138" s="685"/>
      <c r="AD138" s="686"/>
      <c r="AE138" s="686"/>
      <c r="AF138" s="686"/>
      <c r="AG138" s="686"/>
      <c r="AH138" s="687"/>
      <c r="AI138" s="704"/>
      <c r="AJ138" s="685"/>
      <c r="AK138" s="685"/>
      <c r="AL138" s="689">
        <f>SUM(G139:AK139)</f>
        <v>0</v>
      </c>
      <c r="AM138" s="690"/>
      <c r="AN138" s="691"/>
      <c r="AO138" s="692"/>
      <c r="AP138" s="690"/>
      <c r="AQ138" s="693"/>
      <c r="AR138" s="693"/>
    </row>
    <row r="139" spans="1:44" ht="15.9" customHeight="1" thickBot="1">
      <c r="A139" s="705"/>
      <c r="B139" s="1598"/>
      <c r="C139" s="1577"/>
      <c r="D139" s="1579"/>
      <c r="E139" s="1581"/>
      <c r="F139" s="694" t="s">
        <v>1234</v>
      </c>
      <c r="G139" s="695" t="str">
        <f t="shared" ref="G139:AK139" si="65">IF(G138&lt;&gt;"",VLOOKUP(G138,$AC$197:$AL$221,9,FALSE),"")</f>
        <v/>
      </c>
      <c r="H139" s="696" t="str">
        <f t="shared" si="65"/>
        <v/>
      </c>
      <c r="I139" s="696" t="str">
        <f t="shared" si="65"/>
        <v/>
      </c>
      <c r="J139" s="696" t="str">
        <f t="shared" si="65"/>
        <v/>
      </c>
      <c r="K139" s="696" t="str">
        <f t="shared" si="65"/>
        <v/>
      </c>
      <c r="L139" s="696" t="str">
        <f t="shared" si="65"/>
        <v/>
      </c>
      <c r="M139" s="697" t="str">
        <f t="shared" si="65"/>
        <v/>
      </c>
      <c r="N139" s="695" t="str">
        <f t="shared" si="65"/>
        <v/>
      </c>
      <c r="O139" s="696" t="str">
        <f t="shared" si="65"/>
        <v/>
      </c>
      <c r="P139" s="696" t="str">
        <f t="shared" si="65"/>
        <v/>
      </c>
      <c r="Q139" s="696" t="str">
        <f t="shared" si="65"/>
        <v/>
      </c>
      <c r="R139" s="696" t="str">
        <f t="shared" si="65"/>
        <v/>
      </c>
      <c r="S139" s="696" t="str">
        <f t="shared" si="65"/>
        <v/>
      </c>
      <c r="T139" s="697" t="str">
        <f t="shared" si="65"/>
        <v/>
      </c>
      <c r="U139" s="695" t="str">
        <f t="shared" si="65"/>
        <v/>
      </c>
      <c r="V139" s="696" t="str">
        <f t="shared" si="65"/>
        <v/>
      </c>
      <c r="W139" s="696" t="str">
        <f t="shared" si="65"/>
        <v/>
      </c>
      <c r="X139" s="696" t="str">
        <f t="shared" si="65"/>
        <v/>
      </c>
      <c r="Y139" s="696" t="str">
        <f t="shared" si="65"/>
        <v/>
      </c>
      <c r="Z139" s="696" t="str">
        <f t="shared" si="65"/>
        <v/>
      </c>
      <c r="AA139" s="697" t="str">
        <f t="shared" si="65"/>
        <v/>
      </c>
      <c r="AB139" s="695" t="str">
        <f t="shared" si="65"/>
        <v/>
      </c>
      <c r="AC139" s="696" t="str">
        <f t="shared" si="65"/>
        <v/>
      </c>
      <c r="AD139" s="696" t="str">
        <f t="shared" si="65"/>
        <v/>
      </c>
      <c r="AE139" s="696" t="str">
        <f t="shared" si="65"/>
        <v/>
      </c>
      <c r="AF139" s="696" t="str">
        <f t="shared" si="65"/>
        <v/>
      </c>
      <c r="AG139" s="696" t="str">
        <f t="shared" si="65"/>
        <v/>
      </c>
      <c r="AH139" s="697" t="str">
        <f t="shared" si="65"/>
        <v/>
      </c>
      <c r="AI139" s="698" t="str">
        <f t="shared" si="65"/>
        <v/>
      </c>
      <c r="AJ139" s="696" t="str">
        <f t="shared" si="65"/>
        <v/>
      </c>
      <c r="AK139" s="696" t="str">
        <f t="shared" si="65"/>
        <v/>
      </c>
      <c r="AL139" s="699">
        <f>SUM(G139:AH139)</f>
        <v>0</v>
      </c>
      <c r="AM139" s="700">
        <f>AL139/4</f>
        <v>0</v>
      </c>
      <c r="AN139" s="701" t="str">
        <f>IF(C138="","",C138)</f>
        <v/>
      </c>
      <c r="AO139" s="702" t="str">
        <f>IF(D138="","",D138)</f>
        <v/>
      </c>
      <c r="AP139" s="703" t="str">
        <f>IF(D138&lt;&gt;"",VLOOKUP(D138,$AU$2:$AV$6,2,FALSE),"")</f>
        <v/>
      </c>
      <c r="AQ139" s="700" t="e">
        <f>ROUNDDOWN(AL139/$AL$6,2)</f>
        <v>#DIV/0!</v>
      </c>
      <c r="AR139" s="700" t="e">
        <f>IF(AP139=1,"",AQ139)</f>
        <v>#DIV/0!</v>
      </c>
    </row>
    <row r="140" spans="1:44" ht="15.9" customHeight="1" thickTop="1">
      <c r="A140" s="638"/>
      <c r="B140" s="706"/>
      <c r="C140" s="1576"/>
      <c r="D140" s="1578"/>
      <c r="E140" s="1580"/>
      <c r="F140" s="683" t="s">
        <v>1233</v>
      </c>
      <c r="G140" s="684"/>
      <c r="H140" s="685"/>
      <c r="I140" s="686"/>
      <c r="J140" s="686"/>
      <c r="K140" s="686"/>
      <c r="L140" s="686"/>
      <c r="M140" s="687"/>
      <c r="N140" s="684"/>
      <c r="O140" s="685"/>
      <c r="P140" s="686"/>
      <c r="Q140" s="686"/>
      <c r="R140" s="686"/>
      <c r="S140" s="686"/>
      <c r="T140" s="687"/>
      <c r="U140" s="684"/>
      <c r="V140" s="685"/>
      <c r="W140" s="686"/>
      <c r="X140" s="686"/>
      <c r="Y140" s="686"/>
      <c r="Z140" s="686"/>
      <c r="AA140" s="687"/>
      <c r="AB140" s="684"/>
      <c r="AC140" s="685"/>
      <c r="AD140" s="686"/>
      <c r="AE140" s="686"/>
      <c r="AF140" s="686"/>
      <c r="AG140" s="686"/>
      <c r="AH140" s="687"/>
      <c r="AI140" s="704"/>
      <c r="AJ140" s="685"/>
      <c r="AK140" s="685"/>
      <c r="AL140" s="689">
        <f>SUM(G141:AK141)</f>
        <v>0</v>
      </c>
      <c r="AM140" s="690"/>
      <c r="AN140" s="691"/>
      <c r="AO140" s="692"/>
      <c r="AP140" s="690"/>
      <c r="AQ140" s="693"/>
      <c r="AR140" s="693"/>
    </row>
    <row r="141" spans="1:44" ht="15.9" customHeight="1">
      <c r="A141" s="638"/>
      <c r="B141" s="706"/>
      <c r="C141" s="1599"/>
      <c r="D141" s="1600"/>
      <c r="E141" s="1601"/>
      <c r="F141" s="694" t="s">
        <v>1234</v>
      </c>
      <c r="G141" s="695" t="str">
        <f t="shared" ref="G141:AK141" si="66">IF(G140&lt;&gt;"",VLOOKUP(G140,$AC$197:$AL$221,9,FALSE),"")</f>
        <v/>
      </c>
      <c r="H141" s="696" t="str">
        <f t="shared" si="66"/>
        <v/>
      </c>
      <c r="I141" s="696" t="str">
        <f t="shared" si="66"/>
        <v/>
      </c>
      <c r="J141" s="696" t="str">
        <f t="shared" si="66"/>
        <v/>
      </c>
      <c r="K141" s="696" t="str">
        <f t="shared" si="66"/>
        <v/>
      </c>
      <c r="L141" s="696" t="str">
        <f t="shared" si="66"/>
        <v/>
      </c>
      <c r="M141" s="697" t="str">
        <f t="shared" si="66"/>
        <v/>
      </c>
      <c r="N141" s="695" t="str">
        <f t="shared" si="66"/>
        <v/>
      </c>
      <c r="O141" s="696" t="str">
        <f t="shared" si="66"/>
        <v/>
      </c>
      <c r="P141" s="696" t="str">
        <f t="shared" si="66"/>
        <v/>
      </c>
      <c r="Q141" s="696" t="str">
        <f t="shared" si="66"/>
        <v/>
      </c>
      <c r="R141" s="696" t="str">
        <f t="shared" si="66"/>
        <v/>
      </c>
      <c r="S141" s="696" t="str">
        <f t="shared" si="66"/>
        <v/>
      </c>
      <c r="T141" s="697" t="str">
        <f t="shared" si="66"/>
        <v/>
      </c>
      <c r="U141" s="695" t="str">
        <f t="shared" si="66"/>
        <v/>
      </c>
      <c r="V141" s="696" t="str">
        <f t="shared" si="66"/>
        <v/>
      </c>
      <c r="W141" s="696" t="str">
        <f t="shared" si="66"/>
        <v/>
      </c>
      <c r="X141" s="696" t="str">
        <f t="shared" si="66"/>
        <v/>
      </c>
      <c r="Y141" s="696" t="str">
        <f t="shared" si="66"/>
        <v/>
      </c>
      <c r="Z141" s="696" t="str">
        <f t="shared" si="66"/>
        <v/>
      </c>
      <c r="AA141" s="697" t="str">
        <f t="shared" si="66"/>
        <v/>
      </c>
      <c r="AB141" s="695" t="str">
        <f t="shared" si="66"/>
        <v/>
      </c>
      <c r="AC141" s="696" t="str">
        <f t="shared" si="66"/>
        <v/>
      </c>
      <c r="AD141" s="696" t="str">
        <f t="shared" si="66"/>
        <v/>
      </c>
      <c r="AE141" s="696" t="str">
        <f t="shared" si="66"/>
        <v/>
      </c>
      <c r="AF141" s="696" t="str">
        <f t="shared" si="66"/>
        <v/>
      </c>
      <c r="AG141" s="696" t="str">
        <f t="shared" si="66"/>
        <v/>
      </c>
      <c r="AH141" s="697" t="str">
        <f t="shared" si="66"/>
        <v/>
      </c>
      <c r="AI141" s="698" t="str">
        <f t="shared" si="66"/>
        <v/>
      </c>
      <c r="AJ141" s="696" t="str">
        <f t="shared" si="66"/>
        <v/>
      </c>
      <c r="AK141" s="696" t="str">
        <f t="shared" si="66"/>
        <v/>
      </c>
      <c r="AL141" s="699">
        <f>SUM(G141:AH141)</f>
        <v>0</v>
      </c>
      <c r="AM141" s="707">
        <f>AL141/4</f>
        <v>0</v>
      </c>
      <c r="AN141" s="701" t="str">
        <f>IF(C140="","",C140)</f>
        <v/>
      </c>
      <c r="AO141" s="702" t="str">
        <f>IF(D140="","",D140)</f>
        <v/>
      </c>
      <c r="AP141" s="703" t="str">
        <f>IF(D140&lt;&gt;"",VLOOKUP(D140,$AU$2:$AV$6,2,FALSE),"")</f>
        <v/>
      </c>
      <c r="AQ141" s="700" t="e">
        <f>ROUNDDOWN(AL141/$AL$6,2)</f>
        <v>#DIV/0!</v>
      </c>
      <c r="AR141" s="700" t="e">
        <f>IF(AP141=1,"",AQ141)</f>
        <v>#DIV/0!</v>
      </c>
    </row>
    <row r="142" spans="1:44" ht="8.25" customHeight="1">
      <c r="A142" s="638"/>
      <c r="B142" s="706"/>
      <c r="C142" s="708"/>
      <c r="D142" s="709"/>
      <c r="E142" s="710"/>
      <c r="F142" s="711"/>
      <c r="G142" s="712"/>
      <c r="H142" s="713"/>
      <c r="I142" s="713"/>
      <c r="J142" s="713"/>
      <c r="K142" s="713"/>
      <c r="L142" s="713"/>
      <c r="M142" s="714"/>
      <c r="N142" s="712"/>
      <c r="O142" s="713"/>
      <c r="P142" s="713"/>
      <c r="Q142" s="713"/>
      <c r="R142" s="713"/>
      <c r="S142" s="713"/>
      <c r="T142" s="714"/>
      <c r="U142" s="712"/>
      <c r="V142" s="713"/>
      <c r="W142" s="713"/>
      <c r="X142" s="713"/>
      <c r="Y142" s="713"/>
      <c r="Z142" s="713"/>
      <c r="AA142" s="714"/>
      <c r="AB142" s="712"/>
      <c r="AC142" s="713"/>
      <c r="AD142" s="713"/>
      <c r="AE142" s="713"/>
      <c r="AF142" s="713"/>
      <c r="AG142" s="713"/>
      <c r="AH142" s="714"/>
      <c r="AI142" s="715"/>
      <c r="AJ142" s="713"/>
      <c r="AK142" s="713"/>
      <c r="AL142" s="716"/>
      <c r="AM142" s="717"/>
      <c r="AN142" s="718"/>
      <c r="AO142" s="719"/>
      <c r="AP142" s="720"/>
      <c r="AQ142" s="716"/>
      <c r="AR142" s="716"/>
    </row>
    <row r="143" spans="1:44" ht="15.9" customHeight="1">
      <c r="A143" s="638"/>
      <c r="B143" s="706"/>
      <c r="C143" s="1602" t="s">
        <v>1299</v>
      </c>
      <c r="D143" s="1603"/>
      <c r="E143" s="1604"/>
      <c r="F143" s="721" t="str">
        <f>AC197</f>
        <v>夜</v>
      </c>
      <c r="G143" s="722">
        <f>COUNTIF(G10:G142,$F$143)</f>
        <v>0</v>
      </c>
      <c r="H143" s="723">
        <f t="shared" ref="H143:AK143" si="67">COUNTIF(H10:H142,$F$143)</f>
        <v>0</v>
      </c>
      <c r="I143" s="723">
        <f t="shared" si="67"/>
        <v>0</v>
      </c>
      <c r="J143" s="723">
        <f t="shared" si="67"/>
        <v>0</v>
      </c>
      <c r="K143" s="723">
        <f t="shared" si="67"/>
        <v>0</v>
      </c>
      <c r="L143" s="723">
        <f t="shared" si="67"/>
        <v>0</v>
      </c>
      <c r="M143" s="724">
        <f t="shared" si="67"/>
        <v>0</v>
      </c>
      <c r="N143" s="722">
        <f t="shared" si="67"/>
        <v>0</v>
      </c>
      <c r="O143" s="723">
        <f t="shared" si="67"/>
        <v>0</v>
      </c>
      <c r="P143" s="723">
        <f t="shared" si="67"/>
        <v>0</v>
      </c>
      <c r="Q143" s="723">
        <f t="shared" si="67"/>
        <v>0</v>
      </c>
      <c r="R143" s="723">
        <f t="shared" si="67"/>
        <v>0</v>
      </c>
      <c r="S143" s="723">
        <f t="shared" si="67"/>
        <v>0</v>
      </c>
      <c r="T143" s="724">
        <f t="shared" si="67"/>
        <v>0</v>
      </c>
      <c r="U143" s="722">
        <f t="shared" si="67"/>
        <v>0</v>
      </c>
      <c r="V143" s="723">
        <f t="shared" si="67"/>
        <v>0</v>
      </c>
      <c r="W143" s="723">
        <f t="shared" si="67"/>
        <v>0</v>
      </c>
      <c r="X143" s="723">
        <f t="shared" si="67"/>
        <v>0</v>
      </c>
      <c r="Y143" s="723">
        <f t="shared" si="67"/>
        <v>0</v>
      </c>
      <c r="Z143" s="723">
        <f t="shared" si="67"/>
        <v>0</v>
      </c>
      <c r="AA143" s="724">
        <f t="shared" si="67"/>
        <v>0</v>
      </c>
      <c r="AB143" s="722">
        <f t="shared" si="67"/>
        <v>0</v>
      </c>
      <c r="AC143" s="723">
        <f t="shared" si="67"/>
        <v>0</v>
      </c>
      <c r="AD143" s="723">
        <f t="shared" si="67"/>
        <v>0</v>
      </c>
      <c r="AE143" s="723">
        <f t="shared" si="67"/>
        <v>0</v>
      </c>
      <c r="AF143" s="723">
        <f t="shared" si="67"/>
        <v>0</v>
      </c>
      <c r="AG143" s="723">
        <f t="shared" si="67"/>
        <v>0</v>
      </c>
      <c r="AH143" s="724">
        <f t="shared" si="67"/>
        <v>0</v>
      </c>
      <c r="AI143" s="725">
        <f t="shared" si="67"/>
        <v>0</v>
      </c>
      <c r="AJ143" s="723">
        <f t="shared" si="67"/>
        <v>0</v>
      </c>
      <c r="AK143" s="723">
        <f t="shared" si="67"/>
        <v>0</v>
      </c>
      <c r="AL143" s="726">
        <f>SUM(G143:AK143)</f>
        <v>0</v>
      </c>
      <c r="AM143" s="727"/>
      <c r="AN143" s="728"/>
      <c r="AO143" s="729"/>
      <c r="AP143" s="730"/>
      <c r="AQ143" s="731"/>
      <c r="AR143" s="731"/>
    </row>
    <row r="144" spans="1:44" ht="15.9" customHeight="1">
      <c r="A144" s="638"/>
      <c r="B144" s="732"/>
      <c r="C144" s="733"/>
      <c r="D144" s="733"/>
      <c r="E144" s="733"/>
      <c r="F144" s="734"/>
      <c r="G144" s="735"/>
      <c r="H144" s="735"/>
      <c r="I144" s="735"/>
      <c r="J144" s="735"/>
      <c r="K144" s="735"/>
      <c r="L144" s="735"/>
      <c r="M144" s="735"/>
      <c r="N144" s="735"/>
      <c r="O144" s="735"/>
      <c r="P144" s="735"/>
      <c r="Q144" s="735"/>
      <c r="R144" s="735"/>
      <c r="S144" s="735"/>
      <c r="T144" s="735"/>
      <c r="U144" s="735"/>
      <c r="V144" s="735"/>
      <c r="W144" s="735"/>
      <c r="X144" s="735"/>
      <c r="Y144" s="735"/>
      <c r="Z144" s="735"/>
      <c r="AA144" s="735"/>
      <c r="AB144" s="735"/>
      <c r="AC144" s="735"/>
      <c r="AD144" s="735"/>
      <c r="AE144" s="735"/>
      <c r="AF144" s="735"/>
      <c r="AG144" s="735"/>
      <c r="AH144" s="735"/>
      <c r="AI144" s="735"/>
      <c r="AJ144" s="735"/>
      <c r="AK144" s="735"/>
      <c r="AL144" s="736"/>
      <c r="AM144" s="737"/>
      <c r="AN144" s="738"/>
      <c r="AO144" s="738"/>
      <c r="AP144" s="737"/>
      <c r="AQ144" s="737"/>
      <c r="AR144" s="737"/>
    </row>
    <row r="145" spans="1:48" ht="15.9" customHeight="1">
      <c r="A145" s="638"/>
      <c r="B145" s="706"/>
      <c r="C145" s="639" t="s">
        <v>1300</v>
      </c>
      <c r="D145" s="739"/>
      <c r="E145" s="739"/>
      <c r="F145" s="740"/>
      <c r="G145" s="741"/>
      <c r="H145" s="741"/>
      <c r="I145" s="741"/>
      <c r="J145" s="741"/>
      <c r="K145" s="741"/>
      <c r="L145" s="741"/>
      <c r="M145" s="741"/>
      <c r="N145" s="741"/>
      <c r="O145" s="741"/>
      <c r="P145" s="741"/>
      <c r="Q145" s="741"/>
      <c r="R145" s="741"/>
      <c r="S145" s="741"/>
      <c r="T145" s="741"/>
      <c r="U145" s="741"/>
      <c r="V145" s="741"/>
      <c r="W145" s="741"/>
      <c r="X145" s="741"/>
      <c r="Y145" s="741"/>
      <c r="Z145" s="741"/>
      <c r="AA145" s="741"/>
      <c r="AB145" s="741"/>
      <c r="AC145" s="741"/>
      <c r="AD145" s="741"/>
      <c r="AE145" s="741"/>
      <c r="AF145" s="741"/>
      <c r="AG145" s="741"/>
      <c r="AH145" s="741"/>
      <c r="AI145" s="741"/>
      <c r="AJ145" s="741"/>
      <c r="AK145" s="741"/>
      <c r="AP145" s="742"/>
      <c r="AQ145" s="742"/>
      <c r="AR145" s="742"/>
    </row>
    <row r="146" spans="1:48">
      <c r="A146" s="638"/>
      <c r="B146" s="706"/>
      <c r="C146" s="648"/>
      <c r="D146" s="739"/>
      <c r="E146" s="739"/>
      <c r="F146" s="740"/>
      <c r="G146" s="741"/>
      <c r="H146" s="741"/>
      <c r="I146" s="741"/>
      <c r="J146" s="741"/>
      <c r="K146" s="741"/>
      <c r="L146" s="741"/>
      <c r="M146" s="741"/>
      <c r="N146" s="741"/>
      <c r="O146" s="741"/>
      <c r="P146" s="741"/>
      <c r="Q146" s="741"/>
      <c r="R146" s="741"/>
      <c r="S146" s="743"/>
      <c r="T146" s="741"/>
      <c r="U146" s="741"/>
      <c r="V146" s="741"/>
      <c r="W146" s="741"/>
      <c r="X146" s="741"/>
      <c r="Y146" s="1605" t="s">
        <v>1301</v>
      </c>
      <c r="Z146" s="1605"/>
      <c r="AA146" s="1605"/>
      <c r="AB146" s="1605"/>
      <c r="AC146" s="741"/>
      <c r="AD146" s="1606" t="s">
        <v>1302</v>
      </c>
      <c r="AE146" s="1607"/>
      <c r="AF146" s="1607"/>
      <c r="AG146" s="1607"/>
      <c r="AH146" s="1607"/>
      <c r="AI146" s="1607"/>
      <c r="AJ146" s="1607"/>
      <c r="AK146" s="1607"/>
      <c r="AL146" s="1607"/>
      <c r="AM146" s="744"/>
      <c r="AN146" s="744"/>
      <c r="AO146" s="744"/>
      <c r="AP146" s="742"/>
      <c r="AQ146" s="742"/>
      <c r="AR146" s="742"/>
    </row>
    <row r="147" spans="1:48" s="746" customFormat="1" ht="12.6" thickBot="1">
      <c r="A147" s="739"/>
      <c r="B147" s="706"/>
      <c r="C147" s="740" t="s">
        <v>1207</v>
      </c>
      <c r="D147" s="739"/>
      <c r="E147" s="739"/>
      <c r="F147" s="1608" t="s">
        <v>1303</v>
      </c>
      <c r="G147" s="1608"/>
      <c r="H147" s="1608"/>
      <c r="I147" s="1608"/>
      <c r="J147" s="741"/>
      <c r="K147" s="741"/>
      <c r="L147" s="1609" t="s">
        <v>1304</v>
      </c>
      <c r="M147" s="1609"/>
      <c r="N147" s="1609"/>
      <c r="O147" s="1609"/>
      <c r="P147" s="745"/>
      <c r="Q147" s="745"/>
      <c r="R147" s="745"/>
      <c r="S147" s="1608" t="s">
        <v>1305</v>
      </c>
      <c r="T147" s="1608"/>
      <c r="U147" s="1608"/>
      <c r="V147" s="1608"/>
      <c r="W147" s="1608"/>
      <c r="X147" s="741"/>
      <c r="Y147" s="1610" t="s">
        <v>1306</v>
      </c>
      <c r="Z147" s="1610"/>
      <c r="AA147" s="1610"/>
      <c r="AB147" s="1610"/>
      <c r="AC147" s="741"/>
      <c r="AD147" s="1607"/>
      <c r="AE147" s="1607"/>
      <c r="AF147" s="1607"/>
      <c r="AG147" s="1607"/>
      <c r="AH147" s="1607"/>
      <c r="AI147" s="1607"/>
      <c r="AJ147" s="1607"/>
      <c r="AK147" s="1607"/>
      <c r="AL147" s="1607"/>
      <c r="AM147" s="744"/>
      <c r="AN147" s="744"/>
      <c r="AO147" s="742"/>
      <c r="AP147" s="742"/>
      <c r="AQ147" s="739"/>
      <c r="AR147" s="742"/>
      <c r="AS147" s="739"/>
      <c r="AT147" s="739"/>
      <c r="AU147" s="739"/>
      <c r="AV147" s="739"/>
    </row>
    <row r="148" spans="1:48" s="746" customFormat="1" ht="14.25" customHeight="1" thickBot="1">
      <c r="A148" s="739"/>
      <c r="B148" s="706"/>
      <c r="C148" s="747">
        <f>C4</f>
        <v>45383</v>
      </c>
      <c r="D148" s="739"/>
      <c r="E148" s="739"/>
      <c r="F148" s="739"/>
      <c r="G148" s="1621">
        <f>AN176</f>
        <v>0</v>
      </c>
      <c r="H148" s="1622"/>
      <c r="I148" s="1623"/>
      <c r="J148" s="739"/>
      <c r="K148" s="739"/>
      <c r="L148" s="739"/>
      <c r="M148" s="1624">
        <f>C149</f>
        <v>30</v>
      </c>
      <c r="N148" s="1625"/>
      <c r="O148" s="748" t="s">
        <v>1223</v>
      </c>
      <c r="P148" s="740" t="s">
        <v>1307</v>
      </c>
      <c r="Q148" s="1626">
        <v>16</v>
      </c>
      <c r="R148" s="1627"/>
      <c r="S148" s="748" t="s">
        <v>1234</v>
      </c>
      <c r="T148" s="741" t="s">
        <v>1308</v>
      </c>
      <c r="U148" s="1624">
        <f>M148*Q148</f>
        <v>480</v>
      </c>
      <c r="V148" s="1625"/>
      <c r="W148" s="749" t="s">
        <v>1234</v>
      </c>
      <c r="X148" s="741"/>
      <c r="Y148" s="1628">
        <f>ROUNDDOWN(G148/U148,2)</f>
        <v>0</v>
      </c>
      <c r="Z148" s="1629"/>
      <c r="AA148" s="1629"/>
      <c r="AB148" s="750" t="s">
        <v>1309</v>
      </c>
      <c r="AC148" s="751" t="s">
        <v>1310</v>
      </c>
      <c r="AD148" s="1630">
        <f>AG148+AJ148</f>
        <v>0</v>
      </c>
      <c r="AE148" s="1631"/>
      <c r="AF148" s="741" t="s">
        <v>1311</v>
      </c>
      <c r="AG148" s="1611"/>
      <c r="AH148" s="1611"/>
      <c r="AI148" s="741" t="s">
        <v>1312</v>
      </c>
      <c r="AJ148" s="1611"/>
      <c r="AK148" s="1611"/>
      <c r="AL148" s="743" t="s">
        <v>1313</v>
      </c>
      <c r="AM148" s="752" t="str">
        <f>IF(Y148&gt;=AD148,"ＯＫ","ＮＧ")</f>
        <v>ＯＫ</v>
      </c>
      <c r="AN148" s="744"/>
      <c r="AO148" s="742"/>
      <c r="AP148" s="742"/>
      <c r="AQ148" s="739"/>
      <c r="AR148" s="742"/>
      <c r="AS148" s="739"/>
      <c r="AT148" s="739"/>
      <c r="AU148" s="739"/>
      <c r="AV148" s="739"/>
    </row>
    <row r="149" spans="1:48" s="746" customFormat="1">
      <c r="A149" s="739"/>
      <c r="B149" s="706"/>
      <c r="C149" s="753">
        <f>DAY(EOMONTH(C148,0))</f>
        <v>30</v>
      </c>
      <c r="D149" s="754"/>
      <c r="E149" s="754"/>
      <c r="F149" s="755"/>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7" t="s">
        <v>1314</v>
      </c>
      <c r="AM149" s="744" t="s">
        <v>1315</v>
      </c>
      <c r="AN149" s="1612" t="s">
        <v>1316</v>
      </c>
      <c r="AO149" s="1612"/>
      <c r="AP149" s="742"/>
      <c r="AQ149" s="742"/>
      <c r="AR149" s="742"/>
      <c r="AS149" s="739"/>
      <c r="AT149" s="739"/>
      <c r="AU149" s="739"/>
      <c r="AV149" s="739"/>
    </row>
    <row r="150" spans="1:48" ht="15.9" customHeight="1">
      <c r="A150" s="638"/>
      <c r="B150" s="706"/>
      <c r="C150" s="1613" t="s">
        <v>1317</v>
      </c>
      <c r="D150" s="1613"/>
      <c r="E150" s="1613"/>
      <c r="F150" s="1614"/>
      <c r="G150" s="758">
        <f>G8</f>
        <v>1</v>
      </c>
      <c r="H150" s="759">
        <f t="shared" ref="H150:AK150" si="68">H8</f>
        <v>2</v>
      </c>
      <c r="I150" s="759">
        <f t="shared" si="68"/>
        <v>3</v>
      </c>
      <c r="J150" s="759">
        <f t="shared" si="68"/>
        <v>4</v>
      </c>
      <c r="K150" s="759">
        <f t="shared" si="68"/>
        <v>5</v>
      </c>
      <c r="L150" s="759">
        <f t="shared" si="68"/>
        <v>6</v>
      </c>
      <c r="M150" s="760">
        <f t="shared" si="68"/>
        <v>7</v>
      </c>
      <c r="N150" s="758">
        <f t="shared" si="68"/>
        <v>8</v>
      </c>
      <c r="O150" s="759">
        <f t="shared" si="68"/>
        <v>9</v>
      </c>
      <c r="P150" s="759">
        <f t="shared" si="68"/>
        <v>10</v>
      </c>
      <c r="Q150" s="759">
        <f t="shared" si="68"/>
        <v>11</v>
      </c>
      <c r="R150" s="759">
        <f t="shared" si="68"/>
        <v>12</v>
      </c>
      <c r="S150" s="759">
        <f t="shared" si="68"/>
        <v>13</v>
      </c>
      <c r="T150" s="760">
        <f t="shared" si="68"/>
        <v>14</v>
      </c>
      <c r="U150" s="758">
        <f t="shared" si="68"/>
        <v>15</v>
      </c>
      <c r="V150" s="759">
        <f t="shared" si="68"/>
        <v>16</v>
      </c>
      <c r="W150" s="759">
        <f t="shared" si="68"/>
        <v>17</v>
      </c>
      <c r="X150" s="759">
        <f t="shared" si="68"/>
        <v>18</v>
      </c>
      <c r="Y150" s="759">
        <f t="shared" si="68"/>
        <v>19</v>
      </c>
      <c r="Z150" s="759">
        <f t="shared" si="68"/>
        <v>20</v>
      </c>
      <c r="AA150" s="760">
        <f t="shared" si="68"/>
        <v>21</v>
      </c>
      <c r="AB150" s="758">
        <f t="shared" si="68"/>
        <v>22</v>
      </c>
      <c r="AC150" s="759">
        <f t="shared" si="68"/>
        <v>23</v>
      </c>
      <c r="AD150" s="759">
        <f t="shared" si="68"/>
        <v>24</v>
      </c>
      <c r="AE150" s="759">
        <f t="shared" si="68"/>
        <v>25</v>
      </c>
      <c r="AF150" s="759">
        <f t="shared" si="68"/>
        <v>26</v>
      </c>
      <c r="AG150" s="759">
        <f t="shared" si="68"/>
        <v>27</v>
      </c>
      <c r="AH150" s="760">
        <f t="shared" si="68"/>
        <v>28</v>
      </c>
      <c r="AI150" s="758">
        <f t="shared" si="68"/>
        <v>29</v>
      </c>
      <c r="AJ150" s="759">
        <f t="shared" si="68"/>
        <v>30</v>
      </c>
      <c r="AK150" s="759">
        <f t="shared" si="68"/>
        <v>31</v>
      </c>
      <c r="AL150" s="761" t="s">
        <v>1318</v>
      </c>
      <c r="AM150" s="762" t="s">
        <v>1319</v>
      </c>
      <c r="AN150" s="1614" t="s">
        <v>1320</v>
      </c>
      <c r="AO150" s="1615"/>
      <c r="AP150" s="763"/>
      <c r="AQ150" s="742"/>
      <c r="AR150" s="742"/>
    </row>
    <row r="151" spans="1:48">
      <c r="A151" s="638"/>
      <c r="B151" s="706" t="s">
        <v>1321</v>
      </c>
      <c r="C151" s="1616" t="str">
        <f>CONCATENATE(AC197,"：",AD197,"（",AF197,AH197,AI197,"）",AK197,AM197)</f>
        <v>夜：夜勤（16：30～0：00）7.5ｈ</v>
      </c>
      <c r="D151" s="1617"/>
      <c r="E151" s="1618"/>
      <c r="F151" s="764" t="str">
        <f>IF(AC197="","",AC197)</f>
        <v>夜</v>
      </c>
      <c r="G151" s="765">
        <f>COUNTIF($G$10:$G$142,F151)</f>
        <v>0</v>
      </c>
      <c r="H151" s="766">
        <f>COUNTIF($H$10:$H$142,F151)</f>
        <v>0</v>
      </c>
      <c r="I151" s="766">
        <f>COUNTIF($I$10:$I$142,F151)</f>
        <v>0</v>
      </c>
      <c r="J151" s="766">
        <f>COUNTIF($J$10:$J$142,F151)</f>
        <v>0</v>
      </c>
      <c r="K151" s="766">
        <f>COUNTIF($K$10:$K$142,F151)</f>
        <v>0</v>
      </c>
      <c r="L151" s="766">
        <f>COUNTIF(L$10:L$142,F151)</f>
        <v>0</v>
      </c>
      <c r="M151" s="767">
        <f>COUNTIF(M$10:M$142,F151)</f>
        <v>0</v>
      </c>
      <c r="N151" s="765">
        <f>COUNTIF(N$10:N$142,F151)</f>
        <v>0</v>
      </c>
      <c r="O151" s="766">
        <f>COUNTIF(O$10:O$142,F151)</f>
        <v>0</v>
      </c>
      <c r="P151" s="766">
        <f>COUNTIF(P$10:P$142,F151)</f>
        <v>0</v>
      </c>
      <c r="Q151" s="766">
        <f>COUNTIF(Q$10:Q$142,F151)</f>
        <v>0</v>
      </c>
      <c r="R151" s="766">
        <f>COUNTIF(R$10:R$142,F151)</f>
        <v>0</v>
      </c>
      <c r="S151" s="766">
        <f>COUNTIF(S$10:S$142,F151)</f>
        <v>0</v>
      </c>
      <c r="T151" s="767">
        <f>COUNTIF(T$10:T$142,F151)</f>
        <v>0</v>
      </c>
      <c r="U151" s="765">
        <f>COUNTIF(U$10:U$142,F151)</f>
        <v>0</v>
      </c>
      <c r="V151" s="766">
        <f>COUNTIF(V$10:V$142,F151)</f>
        <v>0</v>
      </c>
      <c r="W151" s="766">
        <f>COUNTIF(W$10:W$142,F151)</f>
        <v>0</v>
      </c>
      <c r="X151" s="766">
        <f>COUNTIF(X$10:X$142,F151)</f>
        <v>0</v>
      </c>
      <c r="Y151" s="766">
        <f>COUNTIF(Y$10:Y$142,F151)</f>
        <v>0</v>
      </c>
      <c r="Z151" s="766">
        <f>COUNTIF(Z$10:Z$142,F151)</f>
        <v>0</v>
      </c>
      <c r="AA151" s="767">
        <f>COUNTIF(AA$10:AA$142,F151)</f>
        <v>0</v>
      </c>
      <c r="AB151" s="765">
        <f>COUNTIF(AB$10:AB$142,F151)</f>
        <v>0</v>
      </c>
      <c r="AC151" s="766">
        <f>COUNTIF(AC$10:AC$142,F151)</f>
        <v>0</v>
      </c>
      <c r="AD151" s="766">
        <f>COUNTIF(AD$10:AD$142,F151)</f>
        <v>0</v>
      </c>
      <c r="AE151" s="766">
        <f>COUNTIF(AE$10:AE$142,F151)</f>
        <v>0</v>
      </c>
      <c r="AF151" s="766">
        <f>COUNTIF(AF$10:AF$142,F151)</f>
        <v>0</v>
      </c>
      <c r="AG151" s="766">
        <f>COUNTIF(AG$10:AG$142,F151)</f>
        <v>0</v>
      </c>
      <c r="AH151" s="767">
        <f>COUNTIF(AH$10:AH$142,F151)</f>
        <v>0</v>
      </c>
      <c r="AI151" s="768">
        <f>COUNTIF(AI$10:AI$142,F151)</f>
        <v>0</v>
      </c>
      <c r="AJ151" s="766">
        <f>COUNTIF(AJ$10:AJ$142,F151)</f>
        <v>0</v>
      </c>
      <c r="AK151" s="766">
        <f>COUNTIF(AK$10:AK$142,F151)</f>
        <v>0</v>
      </c>
      <c r="AL151" s="769">
        <f>SUM(G151:AK151)</f>
        <v>0</v>
      </c>
      <c r="AM151" s="770">
        <f>IF(AR197="","",AR197)</f>
        <v>7.5</v>
      </c>
      <c r="AN151" s="1619">
        <f>AL151*AM151</f>
        <v>0</v>
      </c>
      <c r="AO151" s="1620"/>
      <c r="AP151" s="763"/>
      <c r="AQ151" s="742"/>
      <c r="AR151" s="742"/>
    </row>
    <row r="152" spans="1:48">
      <c r="A152" s="638"/>
      <c r="B152" s="706" t="s">
        <v>1322</v>
      </c>
      <c r="C152" s="1632" t="str">
        <f t="shared" ref="C152:C175" si="69">CONCATENATE(AC198,"：",AD198,"（",AF198,AH198,AI198,"）",AK198,AM198)</f>
        <v>明：明け（0：00～9：15）7.25ｈ</v>
      </c>
      <c r="D152" s="1633"/>
      <c r="E152" s="1634"/>
      <c r="F152" s="771" t="str">
        <f t="shared" ref="F152:F175" si="70">IF(AC198="","",AC198)</f>
        <v>明</v>
      </c>
      <c r="G152" s="772">
        <f t="shared" ref="G152:G175" si="71">COUNTIF($G$10:$G$142,F152)</f>
        <v>0</v>
      </c>
      <c r="H152" s="773">
        <f t="shared" ref="H152:H175" si="72">COUNTIF($H$10:$H$142,F152)</f>
        <v>0</v>
      </c>
      <c r="I152" s="773">
        <f t="shared" ref="I152:I175" si="73">COUNTIF($I$10:$I$142,F152)</f>
        <v>0</v>
      </c>
      <c r="J152" s="773">
        <f t="shared" ref="J152:J175" si="74">COUNTIF($J$10:$J$142,F152)</f>
        <v>0</v>
      </c>
      <c r="K152" s="773">
        <f t="shared" ref="K152:K175" si="75">COUNTIF($K$10:$K$142,F152)</f>
        <v>0</v>
      </c>
      <c r="L152" s="773">
        <f t="shared" ref="L152:L175" si="76">COUNTIF(L$10:L$142,F152)</f>
        <v>0</v>
      </c>
      <c r="M152" s="774">
        <f t="shared" ref="M152:M175" si="77">COUNTIF(M$10:M$142,F152)</f>
        <v>0</v>
      </c>
      <c r="N152" s="772">
        <f t="shared" ref="N152:N175" si="78">COUNTIF(N$10:N$142,F152)</f>
        <v>0</v>
      </c>
      <c r="O152" s="773">
        <f t="shared" ref="O152:O175" si="79">COUNTIF(O$10:O$142,F152)</f>
        <v>0</v>
      </c>
      <c r="P152" s="773">
        <f t="shared" ref="P152:P175" si="80">COUNTIF(P$10:P$142,F152)</f>
        <v>0</v>
      </c>
      <c r="Q152" s="773">
        <f t="shared" ref="Q152:Q175" si="81">COUNTIF(Q$10:Q$142,F152)</f>
        <v>0</v>
      </c>
      <c r="R152" s="773">
        <f t="shared" ref="R152:R175" si="82">COUNTIF(R$10:R$142,F152)</f>
        <v>0</v>
      </c>
      <c r="S152" s="773">
        <f t="shared" ref="S152:S175" si="83">COUNTIF(S$10:S$142,F152)</f>
        <v>0</v>
      </c>
      <c r="T152" s="774">
        <f t="shared" ref="T152:T175" si="84">COUNTIF(T$10:T$142,F152)</f>
        <v>0</v>
      </c>
      <c r="U152" s="772">
        <f t="shared" ref="U152:U175" si="85">COUNTIF(U$10:U$142,F152)</f>
        <v>0</v>
      </c>
      <c r="V152" s="773">
        <f t="shared" ref="V152:V175" si="86">COUNTIF(V$10:V$142,F152)</f>
        <v>0</v>
      </c>
      <c r="W152" s="773">
        <f t="shared" ref="W152:W175" si="87">COUNTIF(W$10:W$142,F152)</f>
        <v>0</v>
      </c>
      <c r="X152" s="773">
        <f t="shared" ref="X152:X175" si="88">COUNTIF(X$10:X$142,F152)</f>
        <v>0</v>
      </c>
      <c r="Y152" s="773">
        <f t="shared" ref="Y152:Y175" si="89">COUNTIF(Y$10:Y$142,F152)</f>
        <v>0</v>
      </c>
      <c r="Z152" s="773">
        <f t="shared" ref="Z152:Z175" si="90">COUNTIF(Z$10:Z$142,F152)</f>
        <v>0</v>
      </c>
      <c r="AA152" s="774">
        <f t="shared" ref="AA152:AA175" si="91">COUNTIF(AA$10:AA$142,F152)</f>
        <v>0</v>
      </c>
      <c r="AB152" s="772">
        <f t="shared" ref="AB152:AB175" si="92">COUNTIF(AB$10:AB$142,F152)</f>
        <v>0</v>
      </c>
      <c r="AC152" s="773">
        <f t="shared" ref="AC152:AC175" si="93">COUNTIF(AC$10:AC$142,F152)</f>
        <v>0</v>
      </c>
      <c r="AD152" s="773">
        <f t="shared" ref="AD152:AD175" si="94">COUNTIF(AD$10:AD$142,F152)</f>
        <v>0</v>
      </c>
      <c r="AE152" s="773">
        <f t="shared" ref="AE152:AE175" si="95">COUNTIF(AE$10:AE$142,F152)</f>
        <v>0</v>
      </c>
      <c r="AF152" s="773">
        <f t="shared" ref="AF152:AF175" si="96">COUNTIF(AF$10:AF$142,F152)</f>
        <v>0</v>
      </c>
      <c r="AG152" s="773">
        <f t="shared" ref="AG152:AG175" si="97">COUNTIF(AG$10:AG$142,F152)</f>
        <v>0</v>
      </c>
      <c r="AH152" s="774">
        <f t="shared" ref="AH152:AH175" si="98">COUNTIF(AH$10:AH$142,F152)</f>
        <v>0</v>
      </c>
      <c r="AI152" s="775">
        <f t="shared" ref="AI152:AI175" si="99">COUNTIF(AI$10:AI$142,F152)</f>
        <v>0</v>
      </c>
      <c r="AJ152" s="773">
        <f t="shared" ref="AJ152:AJ175" si="100">COUNTIF(AJ$10:AJ$142,F152)</f>
        <v>0</v>
      </c>
      <c r="AK152" s="773">
        <f t="shared" ref="AK152:AK175" si="101">COUNTIF(AK$10:AK$142,F152)</f>
        <v>0</v>
      </c>
      <c r="AL152" s="776">
        <f t="shared" ref="AL152:AL175" si="102">SUM(G152:AK152)</f>
        <v>0</v>
      </c>
      <c r="AM152" s="777">
        <f t="shared" ref="AM152:AM175" si="103">IF(AR198="","",AR198)</f>
        <v>7.25</v>
      </c>
      <c r="AN152" s="1635">
        <f t="shared" ref="AN152:AN175" si="104">AL152*AM152</f>
        <v>0</v>
      </c>
      <c r="AO152" s="1637"/>
      <c r="AP152" s="763"/>
      <c r="AQ152" s="742"/>
      <c r="AR152" s="742"/>
    </row>
    <row r="153" spans="1:48">
      <c r="A153" s="638"/>
      <c r="B153" s="706" t="s">
        <v>1323</v>
      </c>
      <c r="C153" s="1632" t="str">
        <f t="shared" si="69"/>
        <v>①：日勤Ａ（8：40～17：15）7.75ｈ</v>
      </c>
      <c r="D153" s="1633"/>
      <c r="E153" s="1634"/>
      <c r="F153" s="771" t="str">
        <f t="shared" si="70"/>
        <v>①</v>
      </c>
      <c r="G153" s="772">
        <f t="shared" si="71"/>
        <v>0</v>
      </c>
      <c r="H153" s="773">
        <f t="shared" si="72"/>
        <v>0</v>
      </c>
      <c r="I153" s="773">
        <f t="shared" si="73"/>
        <v>0</v>
      </c>
      <c r="J153" s="773">
        <f t="shared" si="74"/>
        <v>0</v>
      </c>
      <c r="K153" s="773">
        <f t="shared" si="75"/>
        <v>0</v>
      </c>
      <c r="L153" s="773">
        <f t="shared" si="76"/>
        <v>0</v>
      </c>
      <c r="M153" s="774">
        <f t="shared" si="77"/>
        <v>0</v>
      </c>
      <c r="N153" s="772">
        <f t="shared" si="78"/>
        <v>0</v>
      </c>
      <c r="O153" s="773">
        <f t="shared" si="79"/>
        <v>0</v>
      </c>
      <c r="P153" s="773">
        <f t="shared" si="80"/>
        <v>0</v>
      </c>
      <c r="Q153" s="773">
        <f t="shared" si="81"/>
        <v>0</v>
      </c>
      <c r="R153" s="773">
        <f t="shared" si="82"/>
        <v>0</v>
      </c>
      <c r="S153" s="773">
        <f t="shared" si="83"/>
        <v>0</v>
      </c>
      <c r="T153" s="774">
        <f t="shared" si="84"/>
        <v>0</v>
      </c>
      <c r="U153" s="772">
        <f t="shared" si="85"/>
        <v>0</v>
      </c>
      <c r="V153" s="773">
        <f t="shared" si="86"/>
        <v>0</v>
      </c>
      <c r="W153" s="773">
        <f t="shared" si="87"/>
        <v>0</v>
      </c>
      <c r="X153" s="773">
        <f t="shared" si="88"/>
        <v>0</v>
      </c>
      <c r="Y153" s="773">
        <f t="shared" si="89"/>
        <v>0</v>
      </c>
      <c r="Z153" s="773">
        <f t="shared" si="90"/>
        <v>0</v>
      </c>
      <c r="AA153" s="774">
        <f t="shared" si="91"/>
        <v>0</v>
      </c>
      <c r="AB153" s="772">
        <f t="shared" si="92"/>
        <v>0</v>
      </c>
      <c r="AC153" s="773">
        <f t="shared" si="93"/>
        <v>0</v>
      </c>
      <c r="AD153" s="773">
        <f t="shared" si="94"/>
        <v>0</v>
      </c>
      <c r="AE153" s="773">
        <f t="shared" si="95"/>
        <v>0</v>
      </c>
      <c r="AF153" s="773">
        <f t="shared" si="96"/>
        <v>0</v>
      </c>
      <c r="AG153" s="773">
        <f t="shared" si="97"/>
        <v>0</v>
      </c>
      <c r="AH153" s="774">
        <f t="shared" si="98"/>
        <v>0</v>
      </c>
      <c r="AI153" s="775">
        <f t="shared" si="99"/>
        <v>0</v>
      </c>
      <c r="AJ153" s="773">
        <f t="shared" si="100"/>
        <v>0</v>
      </c>
      <c r="AK153" s="773">
        <f t="shared" si="101"/>
        <v>0</v>
      </c>
      <c r="AL153" s="776">
        <f t="shared" si="102"/>
        <v>0</v>
      </c>
      <c r="AM153" s="777">
        <f t="shared" si="103"/>
        <v>1.33</v>
      </c>
      <c r="AN153" s="1635">
        <f t="shared" si="104"/>
        <v>0</v>
      </c>
      <c r="AO153" s="1636"/>
      <c r="AP153" s="742"/>
      <c r="AQ153" s="742"/>
      <c r="AR153" s="742"/>
    </row>
    <row r="154" spans="1:48">
      <c r="A154" s="638"/>
      <c r="B154" s="706" t="s">
        <v>1324</v>
      </c>
      <c r="C154" s="1632" t="str">
        <f t="shared" si="69"/>
        <v>②：早出（7：10～15：45）7.75ｈ</v>
      </c>
      <c r="D154" s="1633"/>
      <c r="E154" s="1634"/>
      <c r="F154" s="771" t="str">
        <f t="shared" si="70"/>
        <v>②</v>
      </c>
      <c r="G154" s="772">
        <f t="shared" si="71"/>
        <v>0</v>
      </c>
      <c r="H154" s="773">
        <f t="shared" si="72"/>
        <v>0</v>
      </c>
      <c r="I154" s="773">
        <f t="shared" si="73"/>
        <v>0</v>
      </c>
      <c r="J154" s="773">
        <f t="shared" si="74"/>
        <v>0</v>
      </c>
      <c r="K154" s="773">
        <f t="shared" si="75"/>
        <v>0</v>
      </c>
      <c r="L154" s="773">
        <f t="shared" si="76"/>
        <v>0</v>
      </c>
      <c r="M154" s="774">
        <f t="shared" si="77"/>
        <v>0</v>
      </c>
      <c r="N154" s="772">
        <f t="shared" si="78"/>
        <v>0</v>
      </c>
      <c r="O154" s="773">
        <f t="shared" si="79"/>
        <v>0</v>
      </c>
      <c r="P154" s="773">
        <f t="shared" si="80"/>
        <v>0</v>
      </c>
      <c r="Q154" s="773">
        <f t="shared" si="81"/>
        <v>0</v>
      </c>
      <c r="R154" s="773">
        <f t="shared" si="82"/>
        <v>0</v>
      </c>
      <c r="S154" s="773">
        <f t="shared" si="83"/>
        <v>0</v>
      </c>
      <c r="T154" s="774">
        <f t="shared" si="84"/>
        <v>0</v>
      </c>
      <c r="U154" s="772">
        <f t="shared" si="85"/>
        <v>0</v>
      </c>
      <c r="V154" s="773">
        <f t="shared" si="86"/>
        <v>0</v>
      </c>
      <c r="W154" s="773">
        <f t="shared" si="87"/>
        <v>0</v>
      </c>
      <c r="X154" s="773">
        <f t="shared" si="88"/>
        <v>0</v>
      </c>
      <c r="Y154" s="773">
        <f t="shared" si="89"/>
        <v>0</v>
      </c>
      <c r="Z154" s="773">
        <f t="shared" si="90"/>
        <v>0</v>
      </c>
      <c r="AA154" s="774">
        <f t="shared" si="91"/>
        <v>0</v>
      </c>
      <c r="AB154" s="772">
        <f t="shared" si="92"/>
        <v>0</v>
      </c>
      <c r="AC154" s="773">
        <f t="shared" si="93"/>
        <v>0</v>
      </c>
      <c r="AD154" s="773">
        <f t="shared" si="94"/>
        <v>0</v>
      </c>
      <c r="AE154" s="773">
        <f t="shared" si="95"/>
        <v>0</v>
      </c>
      <c r="AF154" s="773">
        <f t="shared" si="96"/>
        <v>0</v>
      </c>
      <c r="AG154" s="773">
        <f t="shared" si="97"/>
        <v>0</v>
      </c>
      <c r="AH154" s="774">
        <f t="shared" si="98"/>
        <v>0</v>
      </c>
      <c r="AI154" s="775">
        <f t="shared" si="99"/>
        <v>0</v>
      </c>
      <c r="AJ154" s="773">
        <f t="shared" si="100"/>
        <v>0</v>
      </c>
      <c r="AK154" s="773">
        <f t="shared" si="101"/>
        <v>0</v>
      </c>
      <c r="AL154" s="776">
        <f t="shared" si="102"/>
        <v>0</v>
      </c>
      <c r="AM154" s="777">
        <f t="shared" si="103"/>
        <v>2.08</v>
      </c>
      <c r="AN154" s="1635">
        <f t="shared" si="104"/>
        <v>0</v>
      </c>
      <c r="AO154" s="1636"/>
      <c r="AP154" s="742"/>
      <c r="AQ154" s="742"/>
      <c r="AR154" s="742"/>
    </row>
    <row r="155" spans="1:48">
      <c r="A155" s="638"/>
      <c r="B155" s="706" t="s">
        <v>1325</v>
      </c>
      <c r="C155" s="1632" t="str">
        <f t="shared" si="69"/>
        <v>③：遅出（11：25～20：00）7.75ｈ</v>
      </c>
      <c r="D155" s="1633"/>
      <c r="E155" s="1634"/>
      <c r="F155" s="771" t="str">
        <f t="shared" si="70"/>
        <v>③</v>
      </c>
      <c r="G155" s="772">
        <f t="shared" si="71"/>
        <v>0</v>
      </c>
      <c r="H155" s="773">
        <f t="shared" si="72"/>
        <v>0</v>
      </c>
      <c r="I155" s="773">
        <f t="shared" si="73"/>
        <v>0</v>
      </c>
      <c r="J155" s="773">
        <f t="shared" si="74"/>
        <v>0</v>
      </c>
      <c r="K155" s="773">
        <f t="shared" si="75"/>
        <v>0</v>
      </c>
      <c r="L155" s="773">
        <f t="shared" si="76"/>
        <v>0</v>
      </c>
      <c r="M155" s="774">
        <f t="shared" si="77"/>
        <v>0</v>
      </c>
      <c r="N155" s="772">
        <f t="shared" si="78"/>
        <v>0</v>
      </c>
      <c r="O155" s="773">
        <f t="shared" si="79"/>
        <v>0</v>
      </c>
      <c r="P155" s="773">
        <f t="shared" si="80"/>
        <v>0</v>
      </c>
      <c r="Q155" s="773">
        <f t="shared" si="81"/>
        <v>0</v>
      </c>
      <c r="R155" s="773">
        <f t="shared" si="82"/>
        <v>0</v>
      </c>
      <c r="S155" s="773">
        <f t="shared" si="83"/>
        <v>0</v>
      </c>
      <c r="T155" s="774">
        <f t="shared" si="84"/>
        <v>0</v>
      </c>
      <c r="U155" s="772">
        <f t="shared" si="85"/>
        <v>0</v>
      </c>
      <c r="V155" s="773">
        <f t="shared" si="86"/>
        <v>0</v>
      </c>
      <c r="W155" s="773">
        <f t="shared" si="87"/>
        <v>0</v>
      </c>
      <c r="X155" s="773">
        <f t="shared" si="88"/>
        <v>0</v>
      </c>
      <c r="Y155" s="773">
        <f t="shared" si="89"/>
        <v>0</v>
      </c>
      <c r="Z155" s="773">
        <f t="shared" si="90"/>
        <v>0</v>
      </c>
      <c r="AA155" s="774">
        <f t="shared" si="91"/>
        <v>0</v>
      </c>
      <c r="AB155" s="772">
        <f t="shared" si="92"/>
        <v>0</v>
      </c>
      <c r="AC155" s="773">
        <f t="shared" si="93"/>
        <v>0</v>
      </c>
      <c r="AD155" s="773">
        <f t="shared" si="94"/>
        <v>0</v>
      </c>
      <c r="AE155" s="773">
        <f t="shared" si="95"/>
        <v>0</v>
      </c>
      <c r="AF155" s="773">
        <f t="shared" si="96"/>
        <v>0</v>
      </c>
      <c r="AG155" s="773">
        <f t="shared" si="97"/>
        <v>0</v>
      </c>
      <c r="AH155" s="774">
        <f t="shared" si="98"/>
        <v>0</v>
      </c>
      <c r="AI155" s="775">
        <f t="shared" si="99"/>
        <v>0</v>
      </c>
      <c r="AJ155" s="773">
        <f t="shared" si="100"/>
        <v>0</v>
      </c>
      <c r="AK155" s="773">
        <f t="shared" si="101"/>
        <v>0</v>
      </c>
      <c r="AL155" s="776">
        <f t="shared" si="102"/>
        <v>0</v>
      </c>
      <c r="AM155" s="777">
        <f t="shared" si="103"/>
        <v>2.5</v>
      </c>
      <c r="AN155" s="1635">
        <f t="shared" si="104"/>
        <v>0</v>
      </c>
      <c r="AO155" s="1636"/>
      <c r="AP155" s="742"/>
      <c r="AQ155" s="742"/>
      <c r="AR155" s="742"/>
    </row>
    <row r="156" spans="1:48">
      <c r="A156" s="638"/>
      <c r="B156" s="706" t="s">
        <v>1326</v>
      </c>
      <c r="C156" s="1632" t="str">
        <f t="shared" si="69"/>
        <v>⑤：午前Ａ（8：40～12：40）4ｈ</v>
      </c>
      <c r="D156" s="1633"/>
      <c r="E156" s="1634"/>
      <c r="F156" s="771" t="str">
        <f t="shared" si="70"/>
        <v>⑤</v>
      </c>
      <c r="G156" s="772">
        <f t="shared" si="71"/>
        <v>0</v>
      </c>
      <c r="H156" s="773">
        <f t="shared" si="72"/>
        <v>0</v>
      </c>
      <c r="I156" s="773">
        <f t="shared" si="73"/>
        <v>0</v>
      </c>
      <c r="J156" s="773">
        <f t="shared" si="74"/>
        <v>0</v>
      </c>
      <c r="K156" s="773">
        <f t="shared" si="75"/>
        <v>0</v>
      </c>
      <c r="L156" s="773">
        <f t="shared" si="76"/>
        <v>0</v>
      </c>
      <c r="M156" s="774">
        <f t="shared" si="77"/>
        <v>0</v>
      </c>
      <c r="N156" s="772">
        <f t="shared" si="78"/>
        <v>0</v>
      </c>
      <c r="O156" s="773">
        <f t="shared" si="79"/>
        <v>0</v>
      </c>
      <c r="P156" s="773">
        <f t="shared" si="80"/>
        <v>0</v>
      </c>
      <c r="Q156" s="773">
        <f t="shared" si="81"/>
        <v>0</v>
      </c>
      <c r="R156" s="773">
        <f t="shared" si="82"/>
        <v>0</v>
      </c>
      <c r="S156" s="773">
        <f t="shared" si="83"/>
        <v>0</v>
      </c>
      <c r="T156" s="774">
        <f t="shared" si="84"/>
        <v>0</v>
      </c>
      <c r="U156" s="772">
        <f t="shared" si="85"/>
        <v>0</v>
      </c>
      <c r="V156" s="773">
        <f t="shared" si="86"/>
        <v>0</v>
      </c>
      <c r="W156" s="773">
        <f t="shared" si="87"/>
        <v>0</v>
      </c>
      <c r="X156" s="773">
        <f t="shared" si="88"/>
        <v>0</v>
      </c>
      <c r="Y156" s="773">
        <f t="shared" si="89"/>
        <v>0</v>
      </c>
      <c r="Z156" s="773">
        <f t="shared" si="90"/>
        <v>0</v>
      </c>
      <c r="AA156" s="774">
        <f t="shared" si="91"/>
        <v>0</v>
      </c>
      <c r="AB156" s="772">
        <f t="shared" si="92"/>
        <v>0</v>
      </c>
      <c r="AC156" s="773">
        <f t="shared" si="93"/>
        <v>0</v>
      </c>
      <c r="AD156" s="773">
        <f t="shared" si="94"/>
        <v>0</v>
      </c>
      <c r="AE156" s="773">
        <f t="shared" si="95"/>
        <v>0</v>
      </c>
      <c r="AF156" s="773">
        <f t="shared" si="96"/>
        <v>0</v>
      </c>
      <c r="AG156" s="773">
        <f t="shared" si="97"/>
        <v>0</v>
      </c>
      <c r="AH156" s="774">
        <f t="shared" si="98"/>
        <v>0</v>
      </c>
      <c r="AI156" s="775">
        <f t="shared" si="99"/>
        <v>0</v>
      </c>
      <c r="AJ156" s="773">
        <f t="shared" si="100"/>
        <v>0</v>
      </c>
      <c r="AK156" s="773">
        <f t="shared" si="101"/>
        <v>0</v>
      </c>
      <c r="AL156" s="776">
        <f t="shared" si="102"/>
        <v>0</v>
      </c>
      <c r="AM156" s="777">
        <f t="shared" si="103"/>
        <v>0.57999999999999996</v>
      </c>
      <c r="AN156" s="1635">
        <f t="shared" si="104"/>
        <v>0</v>
      </c>
      <c r="AO156" s="1636"/>
      <c r="AP156" s="742"/>
      <c r="AQ156" s="742"/>
      <c r="AR156" s="742"/>
    </row>
    <row r="157" spans="1:48">
      <c r="A157" s="638"/>
      <c r="B157" s="706" t="s">
        <v>1327</v>
      </c>
      <c r="C157" s="1632" t="str">
        <f t="shared" si="69"/>
        <v>⑥：午後Ａ（13：30～17：30）4ｈ</v>
      </c>
      <c r="D157" s="1633"/>
      <c r="E157" s="1634"/>
      <c r="F157" s="771" t="str">
        <f t="shared" si="70"/>
        <v>⑥</v>
      </c>
      <c r="G157" s="772">
        <f t="shared" si="71"/>
        <v>0</v>
      </c>
      <c r="H157" s="773">
        <f t="shared" si="72"/>
        <v>0</v>
      </c>
      <c r="I157" s="773">
        <f t="shared" si="73"/>
        <v>0</v>
      </c>
      <c r="J157" s="773">
        <f t="shared" si="74"/>
        <v>0</v>
      </c>
      <c r="K157" s="773">
        <f t="shared" si="75"/>
        <v>0</v>
      </c>
      <c r="L157" s="773">
        <f t="shared" si="76"/>
        <v>0</v>
      </c>
      <c r="M157" s="774">
        <f t="shared" si="77"/>
        <v>0</v>
      </c>
      <c r="N157" s="772">
        <f t="shared" si="78"/>
        <v>0</v>
      </c>
      <c r="O157" s="773">
        <f t="shared" si="79"/>
        <v>0</v>
      </c>
      <c r="P157" s="773">
        <f t="shared" si="80"/>
        <v>0</v>
      </c>
      <c r="Q157" s="773">
        <f t="shared" si="81"/>
        <v>0</v>
      </c>
      <c r="R157" s="773">
        <f t="shared" si="82"/>
        <v>0</v>
      </c>
      <c r="S157" s="773">
        <f t="shared" si="83"/>
        <v>0</v>
      </c>
      <c r="T157" s="774">
        <f t="shared" si="84"/>
        <v>0</v>
      </c>
      <c r="U157" s="772">
        <f t="shared" si="85"/>
        <v>0</v>
      </c>
      <c r="V157" s="773">
        <f t="shared" si="86"/>
        <v>0</v>
      </c>
      <c r="W157" s="773">
        <f t="shared" si="87"/>
        <v>0</v>
      </c>
      <c r="X157" s="773">
        <f t="shared" si="88"/>
        <v>0</v>
      </c>
      <c r="Y157" s="773">
        <f t="shared" si="89"/>
        <v>0</v>
      </c>
      <c r="Z157" s="773">
        <f t="shared" si="90"/>
        <v>0</v>
      </c>
      <c r="AA157" s="774">
        <f t="shared" si="91"/>
        <v>0</v>
      </c>
      <c r="AB157" s="772">
        <f t="shared" si="92"/>
        <v>0</v>
      </c>
      <c r="AC157" s="773">
        <f t="shared" si="93"/>
        <v>0</v>
      </c>
      <c r="AD157" s="773">
        <f t="shared" si="94"/>
        <v>0</v>
      </c>
      <c r="AE157" s="773">
        <f t="shared" si="95"/>
        <v>0</v>
      </c>
      <c r="AF157" s="773">
        <f t="shared" si="96"/>
        <v>0</v>
      </c>
      <c r="AG157" s="773">
        <f t="shared" si="97"/>
        <v>0</v>
      </c>
      <c r="AH157" s="774">
        <f t="shared" si="98"/>
        <v>0</v>
      </c>
      <c r="AI157" s="775">
        <f t="shared" si="99"/>
        <v>0</v>
      </c>
      <c r="AJ157" s="773">
        <f t="shared" si="100"/>
        <v>0</v>
      </c>
      <c r="AK157" s="773">
        <f t="shared" si="101"/>
        <v>0</v>
      </c>
      <c r="AL157" s="776">
        <f t="shared" si="102"/>
        <v>0</v>
      </c>
      <c r="AM157" s="777">
        <f t="shared" si="103"/>
        <v>1</v>
      </c>
      <c r="AN157" s="1635">
        <f t="shared" si="104"/>
        <v>0</v>
      </c>
      <c r="AO157" s="1636"/>
      <c r="AP157" s="742"/>
      <c r="AQ157" s="742"/>
      <c r="AR157" s="742"/>
    </row>
    <row r="158" spans="1:48">
      <c r="A158" s="638"/>
      <c r="B158" s="706" t="s">
        <v>1328</v>
      </c>
      <c r="C158" s="1632" t="str">
        <f t="shared" si="69"/>
        <v>⑦：日勤Ｂ（9：00～17：00）7ｈ</v>
      </c>
      <c r="D158" s="1633"/>
      <c r="E158" s="1634"/>
      <c r="F158" s="771" t="str">
        <f t="shared" si="70"/>
        <v>⑦</v>
      </c>
      <c r="G158" s="772">
        <f t="shared" si="71"/>
        <v>0</v>
      </c>
      <c r="H158" s="773">
        <f t="shared" si="72"/>
        <v>0</v>
      </c>
      <c r="I158" s="773">
        <f t="shared" si="73"/>
        <v>0</v>
      </c>
      <c r="J158" s="773">
        <f t="shared" si="74"/>
        <v>0</v>
      </c>
      <c r="K158" s="773">
        <f t="shared" si="75"/>
        <v>0</v>
      </c>
      <c r="L158" s="773">
        <f t="shared" si="76"/>
        <v>0</v>
      </c>
      <c r="M158" s="774">
        <f t="shared" si="77"/>
        <v>0</v>
      </c>
      <c r="N158" s="772">
        <f t="shared" si="78"/>
        <v>0</v>
      </c>
      <c r="O158" s="773">
        <f t="shared" si="79"/>
        <v>0</v>
      </c>
      <c r="P158" s="773">
        <f t="shared" si="80"/>
        <v>0</v>
      </c>
      <c r="Q158" s="773">
        <f t="shared" si="81"/>
        <v>0</v>
      </c>
      <c r="R158" s="773">
        <f t="shared" si="82"/>
        <v>0</v>
      </c>
      <c r="S158" s="773">
        <f t="shared" si="83"/>
        <v>0</v>
      </c>
      <c r="T158" s="774">
        <f t="shared" si="84"/>
        <v>0</v>
      </c>
      <c r="U158" s="772">
        <f t="shared" si="85"/>
        <v>0</v>
      </c>
      <c r="V158" s="773">
        <f t="shared" si="86"/>
        <v>0</v>
      </c>
      <c r="W158" s="773">
        <f t="shared" si="87"/>
        <v>0</v>
      </c>
      <c r="X158" s="773">
        <f t="shared" si="88"/>
        <v>0</v>
      </c>
      <c r="Y158" s="773">
        <f t="shared" si="89"/>
        <v>0</v>
      </c>
      <c r="Z158" s="773">
        <f t="shared" si="90"/>
        <v>0</v>
      </c>
      <c r="AA158" s="774">
        <f t="shared" si="91"/>
        <v>0</v>
      </c>
      <c r="AB158" s="772">
        <f t="shared" si="92"/>
        <v>0</v>
      </c>
      <c r="AC158" s="773">
        <f t="shared" si="93"/>
        <v>0</v>
      </c>
      <c r="AD158" s="773">
        <f t="shared" si="94"/>
        <v>0</v>
      </c>
      <c r="AE158" s="773">
        <f t="shared" si="95"/>
        <v>0</v>
      </c>
      <c r="AF158" s="773">
        <f t="shared" si="96"/>
        <v>0</v>
      </c>
      <c r="AG158" s="773">
        <f t="shared" si="97"/>
        <v>0</v>
      </c>
      <c r="AH158" s="774">
        <f t="shared" si="98"/>
        <v>0</v>
      </c>
      <c r="AI158" s="775">
        <f t="shared" si="99"/>
        <v>0</v>
      </c>
      <c r="AJ158" s="773">
        <f t="shared" si="100"/>
        <v>0</v>
      </c>
      <c r="AK158" s="773">
        <f t="shared" si="101"/>
        <v>0</v>
      </c>
      <c r="AL158" s="776">
        <f t="shared" si="102"/>
        <v>0</v>
      </c>
      <c r="AM158" s="777">
        <f t="shared" si="103"/>
        <v>0.75</v>
      </c>
      <c r="AN158" s="1635">
        <f t="shared" si="104"/>
        <v>0</v>
      </c>
      <c r="AO158" s="1636"/>
      <c r="AP158" s="742"/>
      <c r="AQ158" s="742"/>
      <c r="AR158" s="742"/>
    </row>
    <row r="159" spans="1:48">
      <c r="A159" s="638"/>
      <c r="B159" s="706" t="s">
        <v>1329</v>
      </c>
      <c r="C159" s="1632" t="str">
        <f t="shared" si="69"/>
        <v>⑧：午前Ｂ（9：00～13：00）4ｈ</v>
      </c>
      <c r="D159" s="1633"/>
      <c r="E159" s="1634"/>
      <c r="F159" s="771" t="str">
        <f t="shared" si="70"/>
        <v>⑧</v>
      </c>
      <c r="G159" s="772">
        <f t="shared" si="71"/>
        <v>0</v>
      </c>
      <c r="H159" s="773">
        <f t="shared" si="72"/>
        <v>0</v>
      </c>
      <c r="I159" s="773">
        <f t="shared" si="73"/>
        <v>0</v>
      </c>
      <c r="J159" s="773">
        <f t="shared" si="74"/>
        <v>0</v>
      </c>
      <c r="K159" s="773">
        <f t="shared" si="75"/>
        <v>0</v>
      </c>
      <c r="L159" s="773">
        <f t="shared" si="76"/>
        <v>0</v>
      </c>
      <c r="M159" s="774">
        <f t="shared" si="77"/>
        <v>0</v>
      </c>
      <c r="N159" s="772">
        <f t="shared" si="78"/>
        <v>0</v>
      </c>
      <c r="O159" s="773">
        <f t="shared" si="79"/>
        <v>0</v>
      </c>
      <c r="P159" s="773">
        <f t="shared" si="80"/>
        <v>0</v>
      </c>
      <c r="Q159" s="773">
        <f t="shared" si="81"/>
        <v>0</v>
      </c>
      <c r="R159" s="773">
        <f t="shared" si="82"/>
        <v>0</v>
      </c>
      <c r="S159" s="773">
        <f t="shared" si="83"/>
        <v>0</v>
      </c>
      <c r="T159" s="774">
        <f t="shared" si="84"/>
        <v>0</v>
      </c>
      <c r="U159" s="772">
        <f t="shared" si="85"/>
        <v>0</v>
      </c>
      <c r="V159" s="773">
        <f t="shared" si="86"/>
        <v>0</v>
      </c>
      <c r="W159" s="773">
        <f t="shared" si="87"/>
        <v>0</v>
      </c>
      <c r="X159" s="773">
        <f t="shared" si="88"/>
        <v>0</v>
      </c>
      <c r="Y159" s="773">
        <f t="shared" si="89"/>
        <v>0</v>
      </c>
      <c r="Z159" s="773">
        <f t="shared" si="90"/>
        <v>0</v>
      </c>
      <c r="AA159" s="774">
        <f t="shared" si="91"/>
        <v>0</v>
      </c>
      <c r="AB159" s="772">
        <f t="shared" si="92"/>
        <v>0</v>
      </c>
      <c r="AC159" s="773">
        <f t="shared" si="93"/>
        <v>0</v>
      </c>
      <c r="AD159" s="773">
        <f t="shared" si="94"/>
        <v>0</v>
      </c>
      <c r="AE159" s="773">
        <f t="shared" si="95"/>
        <v>0</v>
      </c>
      <c r="AF159" s="773">
        <f t="shared" si="96"/>
        <v>0</v>
      </c>
      <c r="AG159" s="773">
        <f t="shared" si="97"/>
        <v>0</v>
      </c>
      <c r="AH159" s="774">
        <f t="shared" si="98"/>
        <v>0</v>
      </c>
      <c r="AI159" s="775">
        <f t="shared" si="99"/>
        <v>0</v>
      </c>
      <c r="AJ159" s="773">
        <f t="shared" si="100"/>
        <v>0</v>
      </c>
      <c r="AK159" s="773">
        <f t="shared" si="101"/>
        <v>0</v>
      </c>
      <c r="AL159" s="776">
        <f t="shared" si="102"/>
        <v>0</v>
      </c>
      <c r="AM159" s="777">
        <f t="shared" si="103"/>
        <v>0.25</v>
      </c>
      <c r="AN159" s="1635">
        <f t="shared" si="104"/>
        <v>0</v>
      </c>
      <c r="AO159" s="1636"/>
      <c r="AP159" s="742"/>
      <c r="AQ159" s="742"/>
      <c r="AR159" s="742"/>
    </row>
    <row r="160" spans="1:48">
      <c r="A160" s="638"/>
      <c r="B160" s="706" t="s">
        <v>1330</v>
      </c>
      <c r="C160" s="1632" t="str">
        <f t="shared" si="69"/>
        <v>⑨：午後Ｂ（13：00～17：00）4ｈ</v>
      </c>
      <c r="D160" s="1633"/>
      <c r="E160" s="1634"/>
      <c r="F160" s="771" t="str">
        <f t="shared" si="70"/>
        <v>⑨</v>
      </c>
      <c r="G160" s="772">
        <f t="shared" si="71"/>
        <v>0</v>
      </c>
      <c r="H160" s="773">
        <f t="shared" si="72"/>
        <v>0</v>
      </c>
      <c r="I160" s="773">
        <f t="shared" si="73"/>
        <v>0</v>
      </c>
      <c r="J160" s="773">
        <f t="shared" si="74"/>
        <v>0</v>
      </c>
      <c r="K160" s="773">
        <f t="shared" si="75"/>
        <v>0</v>
      </c>
      <c r="L160" s="773">
        <f t="shared" si="76"/>
        <v>0</v>
      </c>
      <c r="M160" s="774">
        <f t="shared" si="77"/>
        <v>0</v>
      </c>
      <c r="N160" s="772">
        <f t="shared" si="78"/>
        <v>0</v>
      </c>
      <c r="O160" s="773">
        <f t="shared" si="79"/>
        <v>0</v>
      </c>
      <c r="P160" s="773">
        <f t="shared" si="80"/>
        <v>0</v>
      </c>
      <c r="Q160" s="773">
        <f t="shared" si="81"/>
        <v>0</v>
      </c>
      <c r="R160" s="773">
        <f t="shared" si="82"/>
        <v>0</v>
      </c>
      <c r="S160" s="773">
        <f t="shared" si="83"/>
        <v>0</v>
      </c>
      <c r="T160" s="774">
        <f t="shared" si="84"/>
        <v>0</v>
      </c>
      <c r="U160" s="772">
        <f t="shared" si="85"/>
        <v>0</v>
      </c>
      <c r="V160" s="773">
        <f t="shared" si="86"/>
        <v>0</v>
      </c>
      <c r="W160" s="773">
        <f t="shared" si="87"/>
        <v>0</v>
      </c>
      <c r="X160" s="773">
        <f t="shared" si="88"/>
        <v>0</v>
      </c>
      <c r="Y160" s="773">
        <f t="shared" si="89"/>
        <v>0</v>
      </c>
      <c r="Z160" s="773">
        <f t="shared" si="90"/>
        <v>0</v>
      </c>
      <c r="AA160" s="774">
        <f t="shared" si="91"/>
        <v>0</v>
      </c>
      <c r="AB160" s="772">
        <f t="shared" si="92"/>
        <v>0</v>
      </c>
      <c r="AC160" s="773">
        <f t="shared" si="93"/>
        <v>0</v>
      </c>
      <c r="AD160" s="773">
        <f t="shared" si="94"/>
        <v>0</v>
      </c>
      <c r="AE160" s="773">
        <f t="shared" si="95"/>
        <v>0</v>
      </c>
      <c r="AF160" s="773">
        <f t="shared" si="96"/>
        <v>0</v>
      </c>
      <c r="AG160" s="773">
        <f t="shared" si="97"/>
        <v>0</v>
      </c>
      <c r="AH160" s="774">
        <f t="shared" si="98"/>
        <v>0</v>
      </c>
      <c r="AI160" s="775">
        <f t="shared" si="99"/>
        <v>0</v>
      </c>
      <c r="AJ160" s="773">
        <f t="shared" si="100"/>
        <v>0</v>
      </c>
      <c r="AK160" s="773">
        <f t="shared" si="101"/>
        <v>0</v>
      </c>
      <c r="AL160" s="776">
        <f t="shared" si="102"/>
        <v>0</v>
      </c>
      <c r="AM160" s="777">
        <f t="shared" si="103"/>
        <v>0.5</v>
      </c>
      <c r="AN160" s="1635">
        <f t="shared" si="104"/>
        <v>0</v>
      </c>
      <c r="AO160" s="1636"/>
      <c r="AP160" s="742"/>
      <c r="AQ160" s="742"/>
      <c r="AR160" s="742"/>
    </row>
    <row r="161" spans="1:44">
      <c r="A161" s="638"/>
      <c r="B161" s="706" t="s">
        <v>1331</v>
      </c>
      <c r="C161" s="1632" t="str">
        <f t="shared" si="69"/>
        <v>⑩：午後Ｃ（11：25～15：25）4ｈ</v>
      </c>
      <c r="D161" s="1633"/>
      <c r="E161" s="1634"/>
      <c r="F161" s="771" t="str">
        <f t="shared" si="70"/>
        <v>⑩</v>
      </c>
      <c r="G161" s="772">
        <f t="shared" si="71"/>
        <v>0</v>
      </c>
      <c r="H161" s="773">
        <f t="shared" si="72"/>
        <v>0</v>
      </c>
      <c r="I161" s="773">
        <f t="shared" si="73"/>
        <v>0</v>
      </c>
      <c r="J161" s="773">
        <f t="shared" si="74"/>
        <v>0</v>
      </c>
      <c r="K161" s="773">
        <f t="shared" si="75"/>
        <v>0</v>
      </c>
      <c r="L161" s="773">
        <f t="shared" si="76"/>
        <v>0</v>
      </c>
      <c r="M161" s="774">
        <f t="shared" si="77"/>
        <v>0</v>
      </c>
      <c r="N161" s="772">
        <f t="shared" si="78"/>
        <v>0</v>
      </c>
      <c r="O161" s="773">
        <f t="shared" si="79"/>
        <v>0</v>
      </c>
      <c r="P161" s="773">
        <f t="shared" si="80"/>
        <v>0</v>
      </c>
      <c r="Q161" s="773">
        <f t="shared" si="81"/>
        <v>0</v>
      </c>
      <c r="R161" s="773">
        <f t="shared" si="82"/>
        <v>0</v>
      </c>
      <c r="S161" s="773">
        <f t="shared" si="83"/>
        <v>0</v>
      </c>
      <c r="T161" s="774">
        <f t="shared" si="84"/>
        <v>0</v>
      </c>
      <c r="U161" s="772">
        <f t="shared" si="85"/>
        <v>0</v>
      </c>
      <c r="V161" s="773">
        <f t="shared" si="86"/>
        <v>0</v>
      </c>
      <c r="W161" s="773">
        <f t="shared" si="87"/>
        <v>0</v>
      </c>
      <c r="X161" s="773">
        <f t="shared" si="88"/>
        <v>0</v>
      </c>
      <c r="Y161" s="773">
        <f t="shared" si="89"/>
        <v>0</v>
      </c>
      <c r="Z161" s="773">
        <f t="shared" si="90"/>
        <v>0</v>
      </c>
      <c r="AA161" s="774">
        <f t="shared" si="91"/>
        <v>0</v>
      </c>
      <c r="AB161" s="772">
        <f t="shared" si="92"/>
        <v>0</v>
      </c>
      <c r="AC161" s="773">
        <f t="shared" si="93"/>
        <v>0</v>
      </c>
      <c r="AD161" s="773">
        <f t="shared" si="94"/>
        <v>0</v>
      </c>
      <c r="AE161" s="773">
        <f t="shared" si="95"/>
        <v>0</v>
      </c>
      <c r="AF161" s="773">
        <f t="shared" si="96"/>
        <v>0</v>
      </c>
      <c r="AG161" s="773">
        <f t="shared" si="97"/>
        <v>0</v>
      </c>
      <c r="AH161" s="774">
        <f t="shared" si="98"/>
        <v>0</v>
      </c>
      <c r="AI161" s="775">
        <f t="shared" si="99"/>
        <v>0</v>
      </c>
      <c r="AJ161" s="773">
        <f t="shared" si="100"/>
        <v>0</v>
      </c>
      <c r="AK161" s="773">
        <f t="shared" si="101"/>
        <v>0</v>
      </c>
      <c r="AL161" s="776">
        <f t="shared" si="102"/>
        <v>0</v>
      </c>
      <c r="AM161" s="777">
        <f t="shared" si="103"/>
        <v>0</v>
      </c>
      <c r="AN161" s="1635">
        <f t="shared" si="104"/>
        <v>0</v>
      </c>
      <c r="AO161" s="1636"/>
      <c r="AP161" s="742"/>
      <c r="AQ161" s="742"/>
      <c r="AR161" s="742"/>
    </row>
    <row r="162" spans="1:44">
      <c r="A162" s="638"/>
      <c r="B162" s="706" t="s">
        <v>1332</v>
      </c>
      <c r="C162" s="1632" t="str">
        <f t="shared" si="69"/>
        <v>⑪：午後Ｄ（16：00～20：00）4ｈ</v>
      </c>
      <c r="D162" s="1633"/>
      <c r="E162" s="1634"/>
      <c r="F162" s="771" t="str">
        <f t="shared" si="70"/>
        <v>⑪</v>
      </c>
      <c r="G162" s="772">
        <f t="shared" si="71"/>
        <v>0</v>
      </c>
      <c r="H162" s="773">
        <f t="shared" si="72"/>
        <v>0</v>
      </c>
      <c r="I162" s="773">
        <f t="shared" si="73"/>
        <v>0</v>
      </c>
      <c r="J162" s="773">
        <f t="shared" si="74"/>
        <v>0</v>
      </c>
      <c r="K162" s="773">
        <f t="shared" si="75"/>
        <v>0</v>
      </c>
      <c r="L162" s="773">
        <f t="shared" si="76"/>
        <v>0</v>
      </c>
      <c r="M162" s="774">
        <f t="shared" si="77"/>
        <v>0</v>
      </c>
      <c r="N162" s="772">
        <f t="shared" si="78"/>
        <v>0</v>
      </c>
      <c r="O162" s="773">
        <f t="shared" si="79"/>
        <v>0</v>
      </c>
      <c r="P162" s="773">
        <f t="shared" si="80"/>
        <v>0</v>
      </c>
      <c r="Q162" s="773">
        <f t="shared" si="81"/>
        <v>0</v>
      </c>
      <c r="R162" s="773">
        <f t="shared" si="82"/>
        <v>0</v>
      </c>
      <c r="S162" s="773">
        <f t="shared" si="83"/>
        <v>0</v>
      </c>
      <c r="T162" s="774">
        <f t="shared" si="84"/>
        <v>0</v>
      </c>
      <c r="U162" s="772">
        <f t="shared" si="85"/>
        <v>0</v>
      </c>
      <c r="V162" s="773">
        <f t="shared" si="86"/>
        <v>0</v>
      </c>
      <c r="W162" s="773">
        <f t="shared" si="87"/>
        <v>0</v>
      </c>
      <c r="X162" s="773">
        <f t="shared" si="88"/>
        <v>0</v>
      </c>
      <c r="Y162" s="773">
        <f t="shared" si="89"/>
        <v>0</v>
      </c>
      <c r="Z162" s="773">
        <f t="shared" si="90"/>
        <v>0</v>
      </c>
      <c r="AA162" s="774">
        <f t="shared" si="91"/>
        <v>0</v>
      </c>
      <c r="AB162" s="772">
        <f t="shared" si="92"/>
        <v>0</v>
      </c>
      <c r="AC162" s="773">
        <f t="shared" si="93"/>
        <v>0</v>
      </c>
      <c r="AD162" s="773">
        <f t="shared" si="94"/>
        <v>0</v>
      </c>
      <c r="AE162" s="773">
        <f t="shared" si="95"/>
        <v>0</v>
      </c>
      <c r="AF162" s="773">
        <f t="shared" si="96"/>
        <v>0</v>
      </c>
      <c r="AG162" s="773">
        <f t="shared" si="97"/>
        <v>0</v>
      </c>
      <c r="AH162" s="774">
        <f t="shared" si="98"/>
        <v>0</v>
      </c>
      <c r="AI162" s="775">
        <f t="shared" si="99"/>
        <v>0</v>
      </c>
      <c r="AJ162" s="773">
        <f t="shared" si="100"/>
        <v>0</v>
      </c>
      <c r="AK162" s="773">
        <f t="shared" si="101"/>
        <v>0</v>
      </c>
      <c r="AL162" s="776">
        <f t="shared" si="102"/>
        <v>0</v>
      </c>
      <c r="AM162" s="777">
        <f t="shared" si="103"/>
        <v>3.5</v>
      </c>
      <c r="AN162" s="1635">
        <f t="shared" si="104"/>
        <v>0</v>
      </c>
      <c r="AO162" s="1636"/>
      <c r="AP162" s="742"/>
      <c r="AQ162" s="742"/>
      <c r="AR162" s="742"/>
    </row>
    <row r="163" spans="1:44">
      <c r="A163" s="638"/>
      <c r="B163" s="706" t="s">
        <v>1333</v>
      </c>
      <c r="C163" s="1632" t="str">
        <f t="shared" si="69"/>
        <v>⑱：日勤Ｃ（8：40～17：00）7.5ｈ</v>
      </c>
      <c r="D163" s="1633"/>
      <c r="E163" s="1634"/>
      <c r="F163" s="771" t="str">
        <f t="shared" si="70"/>
        <v>⑱</v>
      </c>
      <c r="G163" s="772">
        <f t="shared" si="71"/>
        <v>0</v>
      </c>
      <c r="H163" s="773">
        <f t="shared" si="72"/>
        <v>0</v>
      </c>
      <c r="I163" s="773">
        <f t="shared" si="73"/>
        <v>0</v>
      </c>
      <c r="J163" s="773">
        <f t="shared" si="74"/>
        <v>0</v>
      </c>
      <c r="K163" s="773">
        <f t="shared" si="75"/>
        <v>0</v>
      </c>
      <c r="L163" s="773">
        <f t="shared" si="76"/>
        <v>0</v>
      </c>
      <c r="M163" s="774">
        <f t="shared" si="77"/>
        <v>0</v>
      </c>
      <c r="N163" s="772">
        <f t="shared" si="78"/>
        <v>0</v>
      </c>
      <c r="O163" s="773">
        <f t="shared" si="79"/>
        <v>0</v>
      </c>
      <c r="P163" s="773">
        <f t="shared" si="80"/>
        <v>0</v>
      </c>
      <c r="Q163" s="773">
        <f t="shared" si="81"/>
        <v>0</v>
      </c>
      <c r="R163" s="773">
        <f t="shared" si="82"/>
        <v>0</v>
      </c>
      <c r="S163" s="773">
        <f t="shared" si="83"/>
        <v>0</v>
      </c>
      <c r="T163" s="774">
        <f t="shared" si="84"/>
        <v>0</v>
      </c>
      <c r="U163" s="772">
        <f t="shared" si="85"/>
        <v>0</v>
      </c>
      <c r="V163" s="773">
        <f t="shared" si="86"/>
        <v>0</v>
      </c>
      <c r="W163" s="773">
        <f t="shared" si="87"/>
        <v>0</v>
      </c>
      <c r="X163" s="773">
        <f t="shared" si="88"/>
        <v>0</v>
      </c>
      <c r="Y163" s="773">
        <f t="shared" si="89"/>
        <v>0</v>
      </c>
      <c r="Z163" s="773">
        <f t="shared" si="90"/>
        <v>0</v>
      </c>
      <c r="AA163" s="774">
        <f t="shared" si="91"/>
        <v>0</v>
      </c>
      <c r="AB163" s="772">
        <f t="shared" si="92"/>
        <v>0</v>
      </c>
      <c r="AC163" s="773">
        <f t="shared" si="93"/>
        <v>0</v>
      </c>
      <c r="AD163" s="773">
        <f t="shared" si="94"/>
        <v>0</v>
      </c>
      <c r="AE163" s="773">
        <f t="shared" si="95"/>
        <v>0</v>
      </c>
      <c r="AF163" s="773">
        <f t="shared" si="96"/>
        <v>0</v>
      </c>
      <c r="AG163" s="773">
        <f t="shared" si="97"/>
        <v>0</v>
      </c>
      <c r="AH163" s="774">
        <f t="shared" si="98"/>
        <v>0</v>
      </c>
      <c r="AI163" s="775">
        <f t="shared" si="99"/>
        <v>0</v>
      </c>
      <c r="AJ163" s="773">
        <f t="shared" si="100"/>
        <v>0</v>
      </c>
      <c r="AK163" s="773">
        <f t="shared" si="101"/>
        <v>0</v>
      </c>
      <c r="AL163" s="776">
        <f t="shared" si="102"/>
        <v>0</v>
      </c>
      <c r="AM163" s="777">
        <f t="shared" si="103"/>
        <v>1.08</v>
      </c>
      <c r="AN163" s="1635">
        <f t="shared" si="104"/>
        <v>0</v>
      </c>
      <c r="AO163" s="1636"/>
      <c r="AP163" s="742"/>
      <c r="AQ163" s="742"/>
      <c r="AR163" s="742"/>
    </row>
    <row r="164" spans="1:44">
      <c r="A164" s="638"/>
      <c r="B164" s="706" t="s">
        <v>1334</v>
      </c>
      <c r="C164" s="1632" t="str">
        <f t="shared" si="69"/>
        <v>⑲：午前Ｃ（9：00～13：00）4ｈ</v>
      </c>
      <c r="D164" s="1633"/>
      <c r="E164" s="1634"/>
      <c r="F164" s="771" t="str">
        <f t="shared" si="70"/>
        <v>⑲</v>
      </c>
      <c r="G164" s="772">
        <f t="shared" si="71"/>
        <v>0</v>
      </c>
      <c r="H164" s="773">
        <f t="shared" si="72"/>
        <v>0</v>
      </c>
      <c r="I164" s="773">
        <f t="shared" si="73"/>
        <v>0</v>
      </c>
      <c r="J164" s="773">
        <f t="shared" si="74"/>
        <v>0</v>
      </c>
      <c r="K164" s="773">
        <f t="shared" si="75"/>
        <v>0</v>
      </c>
      <c r="L164" s="773">
        <f t="shared" si="76"/>
        <v>0</v>
      </c>
      <c r="M164" s="774">
        <f t="shared" si="77"/>
        <v>0</v>
      </c>
      <c r="N164" s="772">
        <f t="shared" si="78"/>
        <v>0</v>
      </c>
      <c r="O164" s="773">
        <f t="shared" si="79"/>
        <v>0</v>
      </c>
      <c r="P164" s="773">
        <f t="shared" si="80"/>
        <v>0</v>
      </c>
      <c r="Q164" s="773">
        <f t="shared" si="81"/>
        <v>0</v>
      </c>
      <c r="R164" s="773">
        <f t="shared" si="82"/>
        <v>0</v>
      </c>
      <c r="S164" s="773">
        <f t="shared" si="83"/>
        <v>0</v>
      </c>
      <c r="T164" s="774">
        <f t="shared" si="84"/>
        <v>0</v>
      </c>
      <c r="U164" s="772">
        <f t="shared" si="85"/>
        <v>0</v>
      </c>
      <c r="V164" s="773">
        <f t="shared" si="86"/>
        <v>0</v>
      </c>
      <c r="W164" s="773">
        <f t="shared" si="87"/>
        <v>0</v>
      </c>
      <c r="X164" s="773">
        <f t="shared" si="88"/>
        <v>0</v>
      </c>
      <c r="Y164" s="773">
        <f t="shared" si="89"/>
        <v>0</v>
      </c>
      <c r="Z164" s="773">
        <f t="shared" si="90"/>
        <v>0</v>
      </c>
      <c r="AA164" s="774">
        <f t="shared" si="91"/>
        <v>0</v>
      </c>
      <c r="AB164" s="772">
        <f t="shared" si="92"/>
        <v>0</v>
      </c>
      <c r="AC164" s="773">
        <f t="shared" si="93"/>
        <v>0</v>
      </c>
      <c r="AD164" s="773">
        <f t="shared" si="94"/>
        <v>0</v>
      </c>
      <c r="AE164" s="773">
        <f t="shared" si="95"/>
        <v>0</v>
      </c>
      <c r="AF164" s="773">
        <f t="shared" si="96"/>
        <v>0</v>
      </c>
      <c r="AG164" s="773">
        <f t="shared" si="97"/>
        <v>0</v>
      </c>
      <c r="AH164" s="774">
        <f t="shared" si="98"/>
        <v>0</v>
      </c>
      <c r="AI164" s="775">
        <f t="shared" si="99"/>
        <v>0</v>
      </c>
      <c r="AJ164" s="773">
        <f t="shared" si="100"/>
        <v>0</v>
      </c>
      <c r="AK164" s="773">
        <f t="shared" si="101"/>
        <v>0</v>
      </c>
      <c r="AL164" s="776">
        <f t="shared" si="102"/>
        <v>0</v>
      </c>
      <c r="AM164" s="777">
        <f t="shared" si="103"/>
        <v>0.25</v>
      </c>
      <c r="AN164" s="1635">
        <f t="shared" si="104"/>
        <v>0</v>
      </c>
      <c r="AO164" s="1636"/>
      <c r="AP164" s="742"/>
      <c r="AQ164" s="742"/>
      <c r="AR164" s="742"/>
    </row>
    <row r="165" spans="1:44">
      <c r="A165" s="638"/>
      <c r="B165" s="706" t="s">
        <v>1335</v>
      </c>
      <c r="C165" s="1632" t="str">
        <f t="shared" si="69"/>
        <v>⑳：午前Ｄ（7：10～11：10）4ｈ</v>
      </c>
      <c r="D165" s="1633"/>
      <c r="E165" s="1634"/>
      <c r="F165" s="771" t="str">
        <f t="shared" si="70"/>
        <v>⑳</v>
      </c>
      <c r="G165" s="772">
        <f t="shared" si="71"/>
        <v>0</v>
      </c>
      <c r="H165" s="773">
        <f t="shared" si="72"/>
        <v>0</v>
      </c>
      <c r="I165" s="773">
        <f t="shared" si="73"/>
        <v>0</v>
      </c>
      <c r="J165" s="773">
        <f t="shared" si="74"/>
        <v>0</v>
      </c>
      <c r="K165" s="773">
        <f t="shared" si="75"/>
        <v>0</v>
      </c>
      <c r="L165" s="773">
        <f t="shared" si="76"/>
        <v>0</v>
      </c>
      <c r="M165" s="774">
        <f t="shared" si="77"/>
        <v>0</v>
      </c>
      <c r="N165" s="772">
        <f t="shared" si="78"/>
        <v>0</v>
      </c>
      <c r="O165" s="773">
        <f t="shared" si="79"/>
        <v>0</v>
      </c>
      <c r="P165" s="773">
        <f t="shared" si="80"/>
        <v>0</v>
      </c>
      <c r="Q165" s="773">
        <f t="shared" si="81"/>
        <v>0</v>
      </c>
      <c r="R165" s="773">
        <f t="shared" si="82"/>
        <v>0</v>
      </c>
      <c r="S165" s="773">
        <f t="shared" si="83"/>
        <v>0</v>
      </c>
      <c r="T165" s="774">
        <f t="shared" si="84"/>
        <v>0</v>
      </c>
      <c r="U165" s="772">
        <f t="shared" si="85"/>
        <v>0</v>
      </c>
      <c r="V165" s="773">
        <f t="shared" si="86"/>
        <v>0</v>
      </c>
      <c r="W165" s="773">
        <f t="shared" si="87"/>
        <v>0</v>
      </c>
      <c r="X165" s="773">
        <f t="shared" si="88"/>
        <v>0</v>
      </c>
      <c r="Y165" s="773">
        <f t="shared" si="89"/>
        <v>0</v>
      </c>
      <c r="Z165" s="773">
        <f t="shared" si="90"/>
        <v>0</v>
      </c>
      <c r="AA165" s="774">
        <f t="shared" si="91"/>
        <v>0</v>
      </c>
      <c r="AB165" s="772">
        <f t="shared" si="92"/>
        <v>0</v>
      </c>
      <c r="AC165" s="773">
        <f t="shared" si="93"/>
        <v>0</v>
      </c>
      <c r="AD165" s="773">
        <f t="shared" si="94"/>
        <v>0</v>
      </c>
      <c r="AE165" s="773">
        <f t="shared" si="95"/>
        <v>0</v>
      </c>
      <c r="AF165" s="773">
        <f t="shared" si="96"/>
        <v>0</v>
      </c>
      <c r="AG165" s="773">
        <f t="shared" si="97"/>
        <v>0</v>
      </c>
      <c r="AH165" s="774">
        <f t="shared" si="98"/>
        <v>0</v>
      </c>
      <c r="AI165" s="775">
        <f t="shared" si="99"/>
        <v>0</v>
      </c>
      <c r="AJ165" s="773">
        <f t="shared" si="100"/>
        <v>0</v>
      </c>
      <c r="AK165" s="773">
        <f t="shared" si="101"/>
        <v>0</v>
      </c>
      <c r="AL165" s="776">
        <f t="shared" si="102"/>
        <v>0</v>
      </c>
      <c r="AM165" s="777">
        <f t="shared" si="103"/>
        <v>2.08</v>
      </c>
      <c r="AN165" s="1635">
        <f t="shared" si="104"/>
        <v>0</v>
      </c>
      <c r="AO165" s="1636"/>
      <c r="AP165" s="742"/>
      <c r="AQ165" s="742"/>
      <c r="AR165" s="742"/>
    </row>
    <row r="166" spans="1:44">
      <c r="A166" s="638"/>
      <c r="B166" s="706" t="s">
        <v>1336</v>
      </c>
      <c r="C166" s="1632" t="str">
        <f t="shared" si="69"/>
        <v>公：公休（～）ｈ</v>
      </c>
      <c r="D166" s="1633"/>
      <c r="E166" s="1634"/>
      <c r="F166" s="771" t="str">
        <f t="shared" si="70"/>
        <v>公</v>
      </c>
      <c r="G166" s="772">
        <f t="shared" si="71"/>
        <v>0</v>
      </c>
      <c r="H166" s="773">
        <f t="shared" si="72"/>
        <v>0</v>
      </c>
      <c r="I166" s="773">
        <f t="shared" si="73"/>
        <v>0</v>
      </c>
      <c r="J166" s="773">
        <f t="shared" si="74"/>
        <v>0</v>
      </c>
      <c r="K166" s="773">
        <f t="shared" si="75"/>
        <v>0</v>
      </c>
      <c r="L166" s="773">
        <f t="shared" si="76"/>
        <v>0</v>
      </c>
      <c r="M166" s="774">
        <f t="shared" si="77"/>
        <v>0</v>
      </c>
      <c r="N166" s="772">
        <f t="shared" si="78"/>
        <v>0</v>
      </c>
      <c r="O166" s="773">
        <f t="shared" si="79"/>
        <v>0</v>
      </c>
      <c r="P166" s="773">
        <f t="shared" si="80"/>
        <v>0</v>
      </c>
      <c r="Q166" s="773">
        <f t="shared" si="81"/>
        <v>0</v>
      </c>
      <c r="R166" s="773">
        <f t="shared" si="82"/>
        <v>0</v>
      </c>
      <c r="S166" s="773">
        <f t="shared" si="83"/>
        <v>0</v>
      </c>
      <c r="T166" s="774">
        <f t="shared" si="84"/>
        <v>0</v>
      </c>
      <c r="U166" s="772">
        <f t="shared" si="85"/>
        <v>0</v>
      </c>
      <c r="V166" s="773">
        <f t="shared" si="86"/>
        <v>0</v>
      </c>
      <c r="W166" s="773">
        <f t="shared" si="87"/>
        <v>0</v>
      </c>
      <c r="X166" s="773">
        <f t="shared" si="88"/>
        <v>0</v>
      </c>
      <c r="Y166" s="773">
        <f t="shared" si="89"/>
        <v>0</v>
      </c>
      <c r="Z166" s="773">
        <f t="shared" si="90"/>
        <v>0</v>
      </c>
      <c r="AA166" s="774">
        <f t="shared" si="91"/>
        <v>0</v>
      </c>
      <c r="AB166" s="772">
        <f t="shared" si="92"/>
        <v>0</v>
      </c>
      <c r="AC166" s="773">
        <f t="shared" si="93"/>
        <v>0</v>
      </c>
      <c r="AD166" s="773">
        <f t="shared" si="94"/>
        <v>0</v>
      </c>
      <c r="AE166" s="773">
        <f t="shared" si="95"/>
        <v>0</v>
      </c>
      <c r="AF166" s="773">
        <f t="shared" si="96"/>
        <v>0</v>
      </c>
      <c r="AG166" s="773">
        <f t="shared" si="97"/>
        <v>0</v>
      </c>
      <c r="AH166" s="774">
        <f t="shared" si="98"/>
        <v>0</v>
      </c>
      <c r="AI166" s="775">
        <f t="shared" si="99"/>
        <v>0</v>
      </c>
      <c r="AJ166" s="773">
        <f t="shared" si="100"/>
        <v>0</v>
      </c>
      <c r="AK166" s="773">
        <f t="shared" si="101"/>
        <v>0</v>
      </c>
      <c r="AL166" s="776">
        <f t="shared" si="102"/>
        <v>0</v>
      </c>
      <c r="AM166" s="777">
        <f t="shared" si="103"/>
        <v>0</v>
      </c>
      <c r="AN166" s="1635">
        <f t="shared" si="104"/>
        <v>0</v>
      </c>
      <c r="AO166" s="1636"/>
      <c r="AP166" s="742"/>
      <c r="AQ166" s="742"/>
      <c r="AR166" s="742"/>
    </row>
    <row r="167" spans="1:44">
      <c r="A167" s="638"/>
      <c r="B167" s="706" t="s">
        <v>1337</v>
      </c>
      <c r="C167" s="1632" t="str">
        <f t="shared" si="69"/>
        <v>有：有休（～）ｈ</v>
      </c>
      <c r="D167" s="1633"/>
      <c r="E167" s="1634"/>
      <c r="F167" s="771" t="str">
        <f t="shared" si="70"/>
        <v>有</v>
      </c>
      <c r="G167" s="772">
        <f t="shared" si="71"/>
        <v>0</v>
      </c>
      <c r="H167" s="773">
        <f t="shared" si="72"/>
        <v>0</v>
      </c>
      <c r="I167" s="773">
        <f t="shared" si="73"/>
        <v>0</v>
      </c>
      <c r="J167" s="773">
        <f t="shared" si="74"/>
        <v>0</v>
      </c>
      <c r="K167" s="773">
        <f t="shared" si="75"/>
        <v>0</v>
      </c>
      <c r="L167" s="773">
        <f t="shared" si="76"/>
        <v>0</v>
      </c>
      <c r="M167" s="774">
        <f t="shared" si="77"/>
        <v>0</v>
      </c>
      <c r="N167" s="772">
        <f t="shared" si="78"/>
        <v>0</v>
      </c>
      <c r="O167" s="773">
        <f t="shared" si="79"/>
        <v>0</v>
      </c>
      <c r="P167" s="773">
        <f t="shared" si="80"/>
        <v>0</v>
      </c>
      <c r="Q167" s="773">
        <f t="shared" si="81"/>
        <v>0</v>
      </c>
      <c r="R167" s="773">
        <f t="shared" si="82"/>
        <v>0</v>
      </c>
      <c r="S167" s="773">
        <f t="shared" si="83"/>
        <v>0</v>
      </c>
      <c r="T167" s="774">
        <f t="shared" si="84"/>
        <v>0</v>
      </c>
      <c r="U167" s="772">
        <f t="shared" si="85"/>
        <v>0</v>
      </c>
      <c r="V167" s="773">
        <f t="shared" si="86"/>
        <v>0</v>
      </c>
      <c r="W167" s="773">
        <f t="shared" si="87"/>
        <v>0</v>
      </c>
      <c r="X167" s="773">
        <f t="shared" si="88"/>
        <v>0</v>
      </c>
      <c r="Y167" s="773">
        <f t="shared" si="89"/>
        <v>0</v>
      </c>
      <c r="Z167" s="773">
        <f t="shared" si="90"/>
        <v>0</v>
      </c>
      <c r="AA167" s="774">
        <f t="shared" si="91"/>
        <v>0</v>
      </c>
      <c r="AB167" s="772">
        <f t="shared" si="92"/>
        <v>0</v>
      </c>
      <c r="AC167" s="773">
        <f t="shared" si="93"/>
        <v>0</v>
      </c>
      <c r="AD167" s="773">
        <f t="shared" si="94"/>
        <v>0</v>
      </c>
      <c r="AE167" s="773">
        <f t="shared" si="95"/>
        <v>0</v>
      </c>
      <c r="AF167" s="773">
        <f t="shared" si="96"/>
        <v>0</v>
      </c>
      <c r="AG167" s="773">
        <f t="shared" si="97"/>
        <v>0</v>
      </c>
      <c r="AH167" s="774">
        <f t="shared" si="98"/>
        <v>0</v>
      </c>
      <c r="AI167" s="775">
        <f t="shared" si="99"/>
        <v>0</v>
      </c>
      <c r="AJ167" s="773">
        <f t="shared" si="100"/>
        <v>0</v>
      </c>
      <c r="AK167" s="773">
        <f t="shared" si="101"/>
        <v>0</v>
      </c>
      <c r="AL167" s="776">
        <f t="shared" si="102"/>
        <v>0</v>
      </c>
      <c r="AM167" s="777">
        <f t="shared" si="103"/>
        <v>0</v>
      </c>
      <c r="AN167" s="1635">
        <f t="shared" si="104"/>
        <v>0</v>
      </c>
      <c r="AO167" s="1636"/>
      <c r="AP167" s="742"/>
      <c r="AQ167" s="742"/>
      <c r="AR167" s="742"/>
    </row>
    <row r="168" spans="1:44">
      <c r="A168" s="638"/>
      <c r="B168" s="706" t="s">
        <v>1338</v>
      </c>
      <c r="C168" s="1632" t="str">
        <f t="shared" si="69"/>
        <v>欠：欠勤（～）ｈ</v>
      </c>
      <c r="D168" s="1633"/>
      <c r="E168" s="1634"/>
      <c r="F168" s="771" t="str">
        <f t="shared" si="70"/>
        <v>欠</v>
      </c>
      <c r="G168" s="772">
        <f t="shared" si="71"/>
        <v>0</v>
      </c>
      <c r="H168" s="773">
        <f t="shared" si="72"/>
        <v>0</v>
      </c>
      <c r="I168" s="773">
        <f t="shared" si="73"/>
        <v>0</v>
      </c>
      <c r="J168" s="773">
        <f t="shared" si="74"/>
        <v>0</v>
      </c>
      <c r="K168" s="773">
        <f t="shared" si="75"/>
        <v>0</v>
      </c>
      <c r="L168" s="773">
        <f t="shared" si="76"/>
        <v>0</v>
      </c>
      <c r="M168" s="774">
        <f t="shared" si="77"/>
        <v>0</v>
      </c>
      <c r="N168" s="772">
        <f t="shared" si="78"/>
        <v>0</v>
      </c>
      <c r="O168" s="773">
        <f t="shared" si="79"/>
        <v>0</v>
      </c>
      <c r="P168" s="773">
        <f t="shared" si="80"/>
        <v>0</v>
      </c>
      <c r="Q168" s="773">
        <f t="shared" si="81"/>
        <v>0</v>
      </c>
      <c r="R168" s="773">
        <f t="shared" si="82"/>
        <v>0</v>
      </c>
      <c r="S168" s="773">
        <f t="shared" si="83"/>
        <v>0</v>
      </c>
      <c r="T168" s="774">
        <f t="shared" si="84"/>
        <v>0</v>
      </c>
      <c r="U168" s="772">
        <f t="shared" si="85"/>
        <v>0</v>
      </c>
      <c r="V168" s="773">
        <f t="shared" si="86"/>
        <v>0</v>
      </c>
      <c r="W168" s="773">
        <f t="shared" si="87"/>
        <v>0</v>
      </c>
      <c r="X168" s="773">
        <f t="shared" si="88"/>
        <v>0</v>
      </c>
      <c r="Y168" s="773">
        <f t="shared" si="89"/>
        <v>0</v>
      </c>
      <c r="Z168" s="773">
        <f t="shared" si="90"/>
        <v>0</v>
      </c>
      <c r="AA168" s="774">
        <f t="shared" si="91"/>
        <v>0</v>
      </c>
      <c r="AB168" s="772">
        <f t="shared" si="92"/>
        <v>0</v>
      </c>
      <c r="AC168" s="773">
        <f t="shared" si="93"/>
        <v>0</v>
      </c>
      <c r="AD168" s="773">
        <f t="shared" si="94"/>
        <v>0</v>
      </c>
      <c r="AE168" s="773">
        <f t="shared" si="95"/>
        <v>0</v>
      </c>
      <c r="AF168" s="773">
        <f t="shared" si="96"/>
        <v>0</v>
      </c>
      <c r="AG168" s="773">
        <f t="shared" si="97"/>
        <v>0</v>
      </c>
      <c r="AH168" s="774">
        <f t="shared" si="98"/>
        <v>0</v>
      </c>
      <c r="AI168" s="775">
        <f t="shared" si="99"/>
        <v>0</v>
      </c>
      <c r="AJ168" s="773">
        <f t="shared" si="100"/>
        <v>0</v>
      </c>
      <c r="AK168" s="773">
        <f t="shared" si="101"/>
        <v>0</v>
      </c>
      <c r="AL168" s="776">
        <f t="shared" si="102"/>
        <v>0</v>
      </c>
      <c r="AM168" s="777">
        <f t="shared" si="103"/>
        <v>0</v>
      </c>
      <c r="AN168" s="1635">
        <f t="shared" si="104"/>
        <v>0</v>
      </c>
      <c r="AO168" s="1636"/>
      <c r="AP168" s="742"/>
      <c r="AQ168" s="742"/>
      <c r="AR168" s="742"/>
    </row>
    <row r="169" spans="1:44">
      <c r="A169" s="638"/>
      <c r="B169" s="706" t="s">
        <v>1339</v>
      </c>
      <c r="C169" s="1632" t="str">
        <f t="shared" si="69"/>
        <v>特：特休（～）ｈ</v>
      </c>
      <c r="D169" s="1633"/>
      <c r="E169" s="1634"/>
      <c r="F169" s="771" t="str">
        <f t="shared" si="70"/>
        <v>特</v>
      </c>
      <c r="G169" s="772">
        <f t="shared" si="71"/>
        <v>0</v>
      </c>
      <c r="H169" s="773">
        <f t="shared" si="72"/>
        <v>0</v>
      </c>
      <c r="I169" s="773">
        <f t="shared" si="73"/>
        <v>0</v>
      </c>
      <c r="J169" s="773">
        <f t="shared" si="74"/>
        <v>0</v>
      </c>
      <c r="K169" s="773">
        <f t="shared" si="75"/>
        <v>0</v>
      </c>
      <c r="L169" s="773">
        <f t="shared" si="76"/>
        <v>0</v>
      </c>
      <c r="M169" s="774">
        <f t="shared" si="77"/>
        <v>0</v>
      </c>
      <c r="N169" s="772">
        <f t="shared" si="78"/>
        <v>0</v>
      </c>
      <c r="O169" s="773">
        <f t="shared" si="79"/>
        <v>0</v>
      </c>
      <c r="P169" s="773">
        <f t="shared" si="80"/>
        <v>0</v>
      </c>
      <c r="Q169" s="773">
        <f t="shared" si="81"/>
        <v>0</v>
      </c>
      <c r="R169" s="773">
        <f t="shared" si="82"/>
        <v>0</v>
      </c>
      <c r="S169" s="773">
        <f t="shared" si="83"/>
        <v>0</v>
      </c>
      <c r="T169" s="774">
        <f t="shared" si="84"/>
        <v>0</v>
      </c>
      <c r="U169" s="772">
        <f t="shared" si="85"/>
        <v>0</v>
      </c>
      <c r="V169" s="773">
        <f t="shared" si="86"/>
        <v>0</v>
      </c>
      <c r="W169" s="773">
        <f t="shared" si="87"/>
        <v>0</v>
      </c>
      <c r="X169" s="773">
        <f t="shared" si="88"/>
        <v>0</v>
      </c>
      <c r="Y169" s="773">
        <f t="shared" si="89"/>
        <v>0</v>
      </c>
      <c r="Z169" s="773">
        <f t="shared" si="90"/>
        <v>0</v>
      </c>
      <c r="AA169" s="774">
        <f t="shared" si="91"/>
        <v>0</v>
      </c>
      <c r="AB169" s="772">
        <f t="shared" si="92"/>
        <v>0</v>
      </c>
      <c r="AC169" s="773">
        <f t="shared" si="93"/>
        <v>0</v>
      </c>
      <c r="AD169" s="773">
        <f t="shared" si="94"/>
        <v>0</v>
      </c>
      <c r="AE169" s="773">
        <f t="shared" si="95"/>
        <v>0</v>
      </c>
      <c r="AF169" s="773">
        <f t="shared" si="96"/>
        <v>0</v>
      </c>
      <c r="AG169" s="773">
        <f t="shared" si="97"/>
        <v>0</v>
      </c>
      <c r="AH169" s="774">
        <f t="shared" si="98"/>
        <v>0</v>
      </c>
      <c r="AI169" s="775">
        <f t="shared" si="99"/>
        <v>0</v>
      </c>
      <c r="AJ169" s="773">
        <f t="shared" si="100"/>
        <v>0</v>
      </c>
      <c r="AK169" s="773">
        <f t="shared" si="101"/>
        <v>0</v>
      </c>
      <c r="AL169" s="776">
        <f t="shared" si="102"/>
        <v>0</v>
      </c>
      <c r="AM169" s="777">
        <f t="shared" si="103"/>
        <v>0</v>
      </c>
      <c r="AN169" s="1635">
        <f t="shared" si="104"/>
        <v>0</v>
      </c>
      <c r="AO169" s="1636"/>
      <c r="AP169" s="742"/>
      <c r="AQ169" s="742"/>
      <c r="AR169" s="742"/>
    </row>
    <row r="170" spans="1:44">
      <c r="A170" s="638"/>
      <c r="B170" s="706" t="s">
        <v>1340</v>
      </c>
      <c r="C170" s="1632" t="str">
        <f t="shared" si="69"/>
        <v>-：（～）ｈ</v>
      </c>
      <c r="D170" s="1633"/>
      <c r="E170" s="1634"/>
      <c r="F170" s="771" t="str">
        <f t="shared" si="70"/>
        <v>-</v>
      </c>
      <c r="G170" s="772">
        <f t="shared" si="71"/>
        <v>0</v>
      </c>
      <c r="H170" s="773">
        <f t="shared" si="72"/>
        <v>0</v>
      </c>
      <c r="I170" s="773">
        <f t="shared" si="73"/>
        <v>0</v>
      </c>
      <c r="J170" s="773">
        <f t="shared" si="74"/>
        <v>0</v>
      </c>
      <c r="K170" s="773">
        <f t="shared" si="75"/>
        <v>0</v>
      </c>
      <c r="L170" s="773">
        <f t="shared" si="76"/>
        <v>0</v>
      </c>
      <c r="M170" s="774">
        <f t="shared" si="77"/>
        <v>0</v>
      </c>
      <c r="N170" s="772">
        <f t="shared" si="78"/>
        <v>0</v>
      </c>
      <c r="O170" s="773">
        <f t="shared" si="79"/>
        <v>0</v>
      </c>
      <c r="P170" s="773">
        <f t="shared" si="80"/>
        <v>0</v>
      </c>
      <c r="Q170" s="773">
        <f t="shared" si="81"/>
        <v>0</v>
      </c>
      <c r="R170" s="773">
        <f t="shared" si="82"/>
        <v>0</v>
      </c>
      <c r="S170" s="773">
        <f t="shared" si="83"/>
        <v>0</v>
      </c>
      <c r="T170" s="774">
        <f t="shared" si="84"/>
        <v>0</v>
      </c>
      <c r="U170" s="772">
        <f t="shared" si="85"/>
        <v>0</v>
      </c>
      <c r="V170" s="773">
        <f t="shared" si="86"/>
        <v>0</v>
      </c>
      <c r="W170" s="773">
        <f t="shared" si="87"/>
        <v>0</v>
      </c>
      <c r="X170" s="773">
        <f t="shared" si="88"/>
        <v>0</v>
      </c>
      <c r="Y170" s="773">
        <f t="shared" si="89"/>
        <v>0</v>
      </c>
      <c r="Z170" s="773">
        <f t="shared" si="90"/>
        <v>0</v>
      </c>
      <c r="AA170" s="774">
        <f t="shared" si="91"/>
        <v>0</v>
      </c>
      <c r="AB170" s="772">
        <f t="shared" si="92"/>
        <v>0</v>
      </c>
      <c r="AC170" s="773">
        <f t="shared" si="93"/>
        <v>0</v>
      </c>
      <c r="AD170" s="773">
        <f t="shared" si="94"/>
        <v>0</v>
      </c>
      <c r="AE170" s="773">
        <f t="shared" si="95"/>
        <v>0</v>
      </c>
      <c r="AF170" s="773">
        <f t="shared" si="96"/>
        <v>0</v>
      </c>
      <c r="AG170" s="773">
        <f t="shared" si="97"/>
        <v>0</v>
      </c>
      <c r="AH170" s="774">
        <f t="shared" si="98"/>
        <v>0</v>
      </c>
      <c r="AI170" s="775">
        <f t="shared" si="99"/>
        <v>0</v>
      </c>
      <c r="AJ170" s="773">
        <f t="shared" si="100"/>
        <v>0</v>
      </c>
      <c r="AK170" s="773">
        <f t="shared" si="101"/>
        <v>0</v>
      </c>
      <c r="AL170" s="776">
        <f t="shared" si="102"/>
        <v>0</v>
      </c>
      <c r="AM170" s="777">
        <f t="shared" si="103"/>
        <v>0</v>
      </c>
      <c r="AN170" s="1635">
        <f t="shared" si="104"/>
        <v>0</v>
      </c>
      <c r="AO170" s="1636"/>
      <c r="AP170" s="742"/>
      <c r="AQ170" s="742"/>
      <c r="AR170" s="742"/>
    </row>
    <row r="171" spans="1:44">
      <c r="A171" s="638"/>
      <c r="B171" s="706" t="s">
        <v>1341</v>
      </c>
      <c r="C171" s="1632" t="str">
        <f t="shared" si="69"/>
        <v>-：（～）ｈ</v>
      </c>
      <c r="D171" s="1633"/>
      <c r="E171" s="1634"/>
      <c r="F171" s="771" t="str">
        <f t="shared" si="70"/>
        <v>-</v>
      </c>
      <c r="G171" s="772">
        <f t="shared" si="71"/>
        <v>0</v>
      </c>
      <c r="H171" s="773">
        <f t="shared" si="72"/>
        <v>0</v>
      </c>
      <c r="I171" s="773">
        <f t="shared" si="73"/>
        <v>0</v>
      </c>
      <c r="J171" s="773">
        <f t="shared" si="74"/>
        <v>0</v>
      </c>
      <c r="K171" s="773">
        <f t="shared" si="75"/>
        <v>0</v>
      </c>
      <c r="L171" s="773">
        <f t="shared" si="76"/>
        <v>0</v>
      </c>
      <c r="M171" s="774">
        <f t="shared" si="77"/>
        <v>0</v>
      </c>
      <c r="N171" s="772">
        <f t="shared" si="78"/>
        <v>0</v>
      </c>
      <c r="O171" s="773">
        <f t="shared" si="79"/>
        <v>0</v>
      </c>
      <c r="P171" s="773">
        <f t="shared" si="80"/>
        <v>0</v>
      </c>
      <c r="Q171" s="773">
        <f t="shared" si="81"/>
        <v>0</v>
      </c>
      <c r="R171" s="773">
        <f t="shared" si="82"/>
        <v>0</v>
      </c>
      <c r="S171" s="773">
        <f t="shared" si="83"/>
        <v>0</v>
      </c>
      <c r="T171" s="774">
        <f t="shared" si="84"/>
        <v>0</v>
      </c>
      <c r="U171" s="772">
        <f t="shared" si="85"/>
        <v>0</v>
      </c>
      <c r="V171" s="773">
        <f t="shared" si="86"/>
        <v>0</v>
      </c>
      <c r="W171" s="773">
        <f t="shared" si="87"/>
        <v>0</v>
      </c>
      <c r="X171" s="773">
        <f t="shared" si="88"/>
        <v>0</v>
      </c>
      <c r="Y171" s="773">
        <f t="shared" si="89"/>
        <v>0</v>
      </c>
      <c r="Z171" s="773">
        <f t="shared" si="90"/>
        <v>0</v>
      </c>
      <c r="AA171" s="774">
        <f t="shared" si="91"/>
        <v>0</v>
      </c>
      <c r="AB171" s="772">
        <f t="shared" si="92"/>
        <v>0</v>
      </c>
      <c r="AC171" s="773">
        <f t="shared" si="93"/>
        <v>0</v>
      </c>
      <c r="AD171" s="773">
        <f t="shared" si="94"/>
        <v>0</v>
      </c>
      <c r="AE171" s="773">
        <f t="shared" si="95"/>
        <v>0</v>
      </c>
      <c r="AF171" s="773">
        <f t="shared" si="96"/>
        <v>0</v>
      </c>
      <c r="AG171" s="773">
        <f t="shared" si="97"/>
        <v>0</v>
      </c>
      <c r="AH171" s="774">
        <f t="shared" si="98"/>
        <v>0</v>
      </c>
      <c r="AI171" s="775">
        <f t="shared" si="99"/>
        <v>0</v>
      </c>
      <c r="AJ171" s="773">
        <f t="shared" si="100"/>
        <v>0</v>
      </c>
      <c r="AK171" s="773">
        <f t="shared" si="101"/>
        <v>0</v>
      </c>
      <c r="AL171" s="776">
        <f t="shared" si="102"/>
        <v>0</v>
      </c>
      <c r="AM171" s="777">
        <f t="shared" si="103"/>
        <v>0</v>
      </c>
      <c r="AN171" s="1635">
        <f t="shared" si="104"/>
        <v>0</v>
      </c>
      <c r="AO171" s="1636"/>
      <c r="AP171" s="742"/>
      <c r="AQ171" s="742"/>
      <c r="AR171" s="742"/>
    </row>
    <row r="172" spans="1:44">
      <c r="A172" s="638"/>
      <c r="B172" s="706" t="s">
        <v>1342</v>
      </c>
      <c r="C172" s="1632" t="str">
        <f t="shared" si="69"/>
        <v>-：（～）ｈ</v>
      </c>
      <c r="D172" s="1633"/>
      <c r="E172" s="1634"/>
      <c r="F172" s="771" t="str">
        <f t="shared" si="70"/>
        <v>-</v>
      </c>
      <c r="G172" s="772">
        <f t="shared" si="71"/>
        <v>0</v>
      </c>
      <c r="H172" s="773">
        <f t="shared" si="72"/>
        <v>0</v>
      </c>
      <c r="I172" s="773">
        <f t="shared" si="73"/>
        <v>0</v>
      </c>
      <c r="J172" s="773">
        <f t="shared" si="74"/>
        <v>0</v>
      </c>
      <c r="K172" s="773">
        <f t="shared" si="75"/>
        <v>0</v>
      </c>
      <c r="L172" s="773">
        <f t="shared" si="76"/>
        <v>0</v>
      </c>
      <c r="M172" s="774">
        <f t="shared" si="77"/>
        <v>0</v>
      </c>
      <c r="N172" s="772">
        <f t="shared" si="78"/>
        <v>0</v>
      </c>
      <c r="O172" s="773">
        <f t="shared" si="79"/>
        <v>0</v>
      </c>
      <c r="P172" s="773">
        <f t="shared" si="80"/>
        <v>0</v>
      </c>
      <c r="Q172" s="773">
        <f t="shared" si="81"/>
        <v>0</v>
      </c>
      <c r="R172" s="773">
        <f t="shared" si="82"/>
        <v>0</v>
      </c>
      <c r="S172" s="773">
        <f t="shared" si="83"/>
        <v>0</v>
      </c>
      <c r="T172" s="774">
        <f t="shared" si="84"/>
        <v>0</v>
      </c>
      <c r="U172" s="772">
        <f t="shared" si="85"/>
        <v>0</v>
      </c>
      <c r="V172" s="773">
        <f t="shared" si="86"/>
        <v>0</v>
      </c>
      <c r="W172" s="773">
        <f t="shared" si="87"/>
        <v>0</v>
      </c>
      <c r="X172" s="773">
        <f t="shared" si="88"/>
        <v>0</v>
      </c>
      <c r="Y172" s="773">
        <f t="shared" si="89"/>
        <v>0</v>
      </c>
      <c r="Z172" s="773">
        <f t="shared" si="90"/>
        <v>0</v>
      </c>
      <c r="AA172" s="774">
        <f t="shared" si="91"/>
        <v>0</v>
      </c>
      <c r="AB172" s="772">
        <f t="shared" si="92"/>
        <v>0</v>
      </c>
      <c r="AC172" s="773">
        <f t="shared" si="93"/>
        <v>0</v>
      </c>
      <c r="AD172" s="773">
        <f t="shared" si="94"/>
        <v>0</v>
      </c>
      <c r="AE172" s="773">
        <f t="shared" si="95"/>
        <v>0</v>
      </c>
      <c r="AF172" s="773">
        <f t="shared" si="96"/>
        <v>0</v>
      </c>
      <c r="AG172" s="773">
        <f t="shared" si="97"/>
        <v>0</v>
      </c>
      <c r="AH172" s="774">
        <f t="shared" si="98"/>
        <v>0</v>
      </c>
      <c r="AI172" s="775">
        <f t="shared" si="99"/>
        <v>0</v>
      </c>
      <c r="AJ172" s="773">
        <f t="shared" si="100"/>
        <v>0</v>
      </c>
      <c r="AK172" s="773">
        <f t="shared" si="101"/>
        <v>0</v>
      </c>
      <c r="AL172" s="776">
        <f t="shared" si="102"/>
        <v>0</v>
      </c>
      <c r="AM172" s="777">
        <f t="shared" si="103"/>
        <v>0</v>
      </c>
      <c r="AN172" s="1635">
        <f t="shared" si="104"/>
        <v>0</v>
      </c>
      <c r="AO172" s="1636"/>
      <c r="AP172" s="742"/>
      <c r="AQ172" s="742"/>
      <c r="AR172" s="742"/>
    </row>
    <row r="173" spans="1:44">
      <c r="A173" s="638"/>
      <c r="B173" s="706" t="s">
        <v>1343</v>
      </c>
      <c r="C173" s="1632" t="str">
        <f t="shared" si="69"/>
        <v>-：（～）ｈ</v>
      </c>
      <c r="D173" s="1633"/>
      <c r="E173" s="1634"/>
      <c r="F173" s="771" t="str">
        <f t="shared" si="70"/>
        <v>-</v>
      </c>
      <c r="G173" s="772">
        <f t="shared" si="71"/>
        <v>0</v>
      </c>
      <c r="H173" s="773">
        <f t="shared" si="72"/>
        <v>0</v>
      </c>
      <c r="I173" s="773">
        <f t="shared" si="73"/>
        <v>0</v>
      </c>
      <c r="J173" s="773">
        <f t="shared" si="74"/>
        <v>0</v>
      </c>
      <c r="K173" s="773">
        <f t="shared" si="75"/>
        <v>0</v>
      </c>
      <c r="L173" s="773">
        <f t="shared" si="76"/>
        <v>0</v>
      </c>
      <c r="M173" s="774">
        <f t="shared" si="77"/>
        <v>0</v>
      </c>
      <c r="N173" s="772">
        <f t="shared" si="78"/>
        <v>0</v>
      </c>
      <c r="O173" s="773">
        <f t="shared" si="79"/>
        <v>0</v>
      </c>
      <c r="P173" s="773">
        <f t="shared" si="80"/>
        <v>0</v>
      </c>
      <c r="Q173" s="773">
        <f t="shared" si="81"/>
        <v>0</v>
      </c>
      <c r="R173" s="773">
        <f t="shared" si="82"/>
        <v>0</v>
      </c>
      <c r="S173" s="773">
        <f t="shared" si="83"/>
        <v>0</v>
      </c>
      <c r="T173" s="774">
        <f t="shared" si="84"/>
        <v>0</v>
      </c>
      <c r="U173" s="772">
        <f t="shared" si="85"/>
        <v>0</v>
      </c>
      <c r="V173" s="773">
        <f t="shared" si="86"/>
        <v>0</v>
      </c>
      <c r="W173" s="773">
        <f t="shared" si="87"/>
        <v>0</v>
      </c>
      <c r="X173" s="773">
        <f t="shared" si="88"/>
        <v>0</v>
      </c>
      <c r="Y173" s="773">
        <f t="shared" si="89"/>
        <v>0</v>
      </c>
      <c r="Z173" s="773">
        <f t="shared" si="90"/>
        <v>0</v>
      </c>
      <c r="AA173" s="774">
        <f t="shared" si="91"/>
        <v>0</v>
      </c>
      <c r="AB173" s="772">
        <f t="shared" si="92"/>
        <v>0</v>
      </c>
      <c r="AC173" s="773">
        <f t="shared" si="93"/>
        <v>0</v>
      </c>
      <c r="AD173" s="773">
        <f t="shared" si="94"/>
        <v>0</v>
      </c>
      <c r="AE173" s="773">
        <f t="shared" si="95"/>
        <v>0</v>
      </c>
      <c r="AF173" s="773">
        <f t="shared" si="96"/>
        <v>0</v>
      </c>
      <c r="AG173" s="773">
        <f t="shared" si="97"/>
        <v>0</v>
      </c>
      <c r="AH173" s="774">
        <f t="shared" si="98"/>
        <v>0</v>
      </c>
      <c r="AI173" s="775">
        <f t="shared" si="99"/>
        <v>0</v>
      </c>
      <c r="AJ173" s="773">
        <f t="shared" si="100"/>
        <v>0</v>
      </c>
      <c r="AK173" s="773">
        <f t="shared" si="101"/>
        <v>0</v>
      </c>
      <c r="AL173" s="776">
        <f t="shared" si="102"/>
        <v>0</v>
      </c>
      <c r="AM173" s="777">
        <f t="shared" si="103"/>
        <v>0</v>
      </c>
      <c r="AN173" s="1635">
        <f t="shared" si="104"/>
        <v>0</v>
      </c>
      <c r="AO173" s="1636"/>
      <c r="AP173" s="742"/>
      <c r="AQ173" s="742"/>
      <c r="AR173" s="742"/>
    </row>
    <row r="174" spans="1:44">
      <c r="A174" s="638"/>
      <c r="B174" s="706" t="s">
        <v>1344</v>
      </c>
      <c r="C174" s="1632" t="str">
        <f t="shared" si="69"/>
        <v>-：（～）ｈ</v>
      </c>
      <c r="D174" s="1633"/>
      <c r="E174" s="1634"/>
      <c r="F174" s="771" t="str">
        <f t="shared" si="70"/>
        <v>-</v>
      </c>
      <c r="G174" s="772">
        <f t="shared" si="71"/>
        <v>0</v>
      </c>
      <c r="H174" s="773">
        <f t="shared" si="72"/>
        <v>0</v>
      </c>
      <c r="I174" s="773">
        <f t="shared" si="73"/>
        <v>0</v>
      </c>
      <c r="J174" s="773">
        <f t="shared" si="74"/>
        <v>0</v>
      </c>
      <c r="K174" s="773">
        <f t="shared" si="75"/>
        <v>0</v>
      </c>
      <c r="L174" s="773">
        <f t="shared" si="76"/>
        <v>0</v>
      </c>
      <c r="M174" s="774">
        <f t="shared" si="77"/>
        <v>0</v>
      </c>
      <c r="N174" s="772">
        <f t="shared" si="78"/>
        <v>0</v>
      </c>
      <c r="O174" s="773">
        <f t="shared" si="79"/>
        <v>0</v>
      </c>
      <c r="P174" s="773">
        <f t="shared" si="80"/>
        <v>0</v>
      </c>
      <c r="Q174" s="773">
        <f t="shared" si="81"/>
        <v>0</v>
      </c>
      <c r="R174" s="773">
        <f t="shared" si="82"/>
        <v>0</v>
      </c>
      <c r="S174" s="773">
        <f t="shared" si="83"/>
        <v>0</v>
      </c>
      <c r="T174" s="774">
        <f t="shared" si="84"/>
        <v>0</v>
      </c>
      <c r="U174" s="772">
        <f t="shared" si="85"/>
        <v>0</v>
      </c>
      <c r="V174" s="773">
        <f t="shared" si="86"/>
        <v>0</v>
      </c>
      <c r="W174" s="773">
        <f t="shared" si="87"/>
        <v>0</v>
      </c>
      <c r="X174" s="773">
        <f t="shared" si="88"/>
        <v>0</v>
      </c>
      <c r="Y174" s="773">
        <f t="shared" si="89"/>
        <v>0</v>
      </c>
      <c r="Z174" s="773">
        <f t="shared" si="90"/>
        <v>0</v>
      </c>
      <c r="AA174" s="774">
        <f t="shared" si="91"/>
        <v>0</v>
      </c>
      <c r="AB174" s="772">
        <f t="shared" si="92"/>
        <v>0</v>
      </c>
      <c r="AC174" s="773">
        <f t="shared" si="93"/>
        <v>0</v>
      </c>
      <c r="AD174" s="773">
        <f t="shared" si="94"/>
        <v>0</v>
      </c>
      <c r="AE174" s="773">
        <f t="shared" si="95"/>
        <v>0</v>
      </c>
      <c r="AF174" s="773">
        <f t="shared" si="96"/>
        <v>0</v>
      </c>
      <c r="AG174" s="773">
        <f t="shared" si="97"/>
        <v>0</v>
      </c>
      <c r="AH174" s="774">
        <f t="shared" si="98"/>
        <v>0</v>
      </c>
      <c r="AI174" s="775">
        <f t="shared" si="99"/>
        <v>0</v>
      </c>
      <c r="AJ174" s="773">
        <f t="shared" si="100"/>
        <v>0</v>
      </c>
      <c r="AK174" s="773">
        <f t="shared" si="101"/>
        <v>0</v>
      </c>
      <c r="AL174" s="776">
        <f t="shared" si="102"/>
        <v>0</v>
      </c>
      <c r="AM174" s="777">
        <f t="shared" si="103"/>
        <v>0</v>
      </c>
      <c r="AN174" s="1635">
        <f t="shared" si="104"/>
        <v>0</v>
      </c>
      <c r="AO174" s="1636"/>
      <c r="AP174" s="742"/>
      <c r="AQ174" s="742"/>
      <c r="AR174" s="742"/>
    </row>
    <row r="175" spans="1:44">
      <c r="A175" s="638"/>
      <c r="B175" s="706" t="s">
        <v>1345</v>
      </c>
      <c r="C175" s="1638" t="str">
        <f t="shared" si="69"/>
        <v>-：（～）ｈ</v>
      </c>
      <c r="D175" s="1639"/>
      <c r="E175" s="1640"/>
      <c r="F175" s="778" t="str">
        <f t="shared" si="70"/>
        <v>-</v>
      </c>
      <c r="G175" s="779">
        <f t="shared" si="71"/>
        <v>0</v>
      </c>
      <c r="H175" s="780">
        <f t="shared" si="72"/>
        <v>0</v>
      </c>
      <c r="I175" s="780">
        <f t="shared" si="73"/>
        <v>0</v>
      </c>
      <c r="J175" s="780">
        <f t="shared" si="74"/>
        <v>0</v>
      </c>
      <c r="K175" s="780">
        <f t="shared" si="75"/>
        <v>0</v>
      </c>
      <c r="L175" s="780">
        <f t="shared" si="76"/>
        <v>0</v>
      </c>
      <c r="M175" s="781">
        <f t="shared" si="77"/>
        <v>0</v>
      </c>
      <c r="N175" s="779">
        <f t="shared" si="78"/>
        <v>0</v>
      </c>
      <c r="O175" s="780">
        <f t="shared" si="79"/>
        <v>0</v>
      </c>
      <c r="P175" s="780">
        <f t="shared" si="80"/>
        <v>0</v>
      </c>
      <c r="Q175" s="780">
        <f t="shared" si="81"/>
        <v>0</v>
      </c>
      <c r="R175" s="780">
        <f t="shared" si="82"/>
        <v>0</v>
      </c>
      <c r="S175" s="780">
        <f t="shared" si="83"/>
        <v>0</v>
      </c>
      <c r="T175" s="781">
        <f t="shared" si="84"/>
        <v>0</v>
      </c>
      <c r="U175" s="779">
        <f t="shared" si="85"/>
        <v>0</v>
      </c>
      <c r="V175" s="780">
        <f t="shared" si="86"/>
        <v>0</v>
      </c>
      <c r="W175" s="780">
        <f t="shared" si="87"/>
        <v>0</v>
      </c>
      <c r="X175" s="780">
        <f t="shared" si="88"/>
        <v>0</v>
      </c>
      <c r="Y175" s="780">
        <f t="shared" si="89"/>
        <v>0</v>
      </c>
      <c r="Z175" s="780">
        <f t="shared" si="90"/>
        <v>0</v>
      </c>
      <c r="AA175" s="781">
        <f t="shared" si="91"/>
        <v>0</v>
      </c>
      <c r="AB175" s="779">
        <f t="shared" si="92"/>
        <v>0</v>
      </c>
      <c r="AC175" s="780">
        <f t="shared" si="93"/>
        <v>0</v>
      </c>
      <c r="AD175" s="780">
        <f t="shared" si="94"/>
        <v>0</v>
      </c>
      <c r="AE175" s="780">
        <f t="shared" si="95"/>
        <v>0</v>
      </c>
      <c r="AF175" s="780">
        <f t="shared" si="96"/>
        <v>0</v>
      </c>
      <c r="AG175" s="780">
        <f t="shared" si="97"/>
        <v>0</v>
      </c>
      <c r="AH175" s="781">
        <f t="shared" si="98"/>
        <v>0</v>
      </c>
      <c r="AI175" s="782">
        <f t="shared" si="99"/>
        <v>0</v>
      </c>
      <c r="AJ175" s="780">
        <f t="shared" si="100"/>
        <v>0</v>
      </c>
      <c r="AK175" s="780">
        <f t="shared" si="101"/>
        <v>0</v>
      </c>
      <c r="AL175" s="783">
        <f t="shared" si="102"/>
        <v>0</v>
      </c>
      <c r="AM175" s="784">
        <f t="shared" si="103"/>
        <v>0</v>
      </c>
      <c r="AN175" s="1641">
        <f t="shared" si="104"/>
        <v>0</v>
      </c>
      <c r="AO175" s="1642"/>
      <c r="AP175" s="742"/>
      <c r="AQ175" s="742"/>
      <c r="AR175" s="742"/>
    </row>
    <row r="176" spans="1:44" ht="13.5" customHeight="1">
      <c r="A176" s="638"/>
      <c r="C176" s="785"/>
      <c r="G176" s="786"/>
      <c r="H176" s="650"/>
      <c r="I176" s="650"/>
      <c r="J176" s="650"/>
      <c r="K176" s="650"/>
      <c r="L176" s="650"/>
      <c r="M176" s="650"/>
      <c r="N176" s="650"/>
      <c r="O176" s="650"/>
      <c r="P176" s="650"/>
      <c r="Q176" s="650"/>
      <c r="R176" s="650"/>
      <c r="S176" s="650"/>
      <c r="T176" s="650"/>
      <c r="U176" s="650"/>
      <c r="V176" s="650"/>
      <c r="W176" s="650"/>
      <c r="X176" s="650"/>
      <c r="Y176" s="650"/>
      <c r="Z176" s="650"/>
      <c r="AA176" s="650"/>
      <c r="AB176" s="650"/>
      <c r="AC176" s="650"/>
      <c r="AD176" s="650"/>
      <c r="AE176" s="650"/>
      <c r="AF176" s="650"/>
      <c r="AG176" s="650"/>
      <c r="AH176" s="650"/>
      <c r="AI176" s="1643" t="s">
        <v>1346</v>
      </c>
      <c r="AJ176" s="1643"/>
      <c r="AK176" s="1643"/>
      <c r="AL176" s="1643"/>
      <c r="AM176" s="1644"/>
      <c r="AN176" s="1645">
        <f>SUM(AN151:AO175)</f>
        <v>0</v>
      </c>
      <c r="AO176" s="1646"/>
      <c r="AP176" s="650"/>
      <c r="AQ176" s="650"/>
      <c r="AR176" s="650"/>
    </row>
    <row r="177" spans="1:44" ht="13.5" customHeight="1">
      <c r="A177" s="638"/>
      <c r="C177" s="785"/>
      <c r="G177" s="786"/>
      <c r="H177" s="650"/>
      <c r="I177" s="650"/>
      <c r="J177" s="650"/>
      <c r="K177" s="650"/>
      <c r="L177" s="650"/>
      <c r="M177" s="650"/>
      <c r="N177" s="650"/>
      <c r="O177" s="650"/>
      <c r="P177" s="650"/>
      <c r="Q177" s="650"/>
      <c r="R177" s="650"/>
      <c r="S177" s="650"/>
      <c r="T177" s="650"/>
      <c r="U177" s="650"/>
      <c r="V177" s="650"/>
      <c r="W177" s="650"/>
      <c r="X177" s="650"/>
      <c r="Y177" s="650"/>
      <c r="Z177" s="650"/>
      <c r="AA177" s="650"/>
      <c r="AB177" s="650"/>
      <c r="AC177" s="650"/>
      <c r="AD177" s="650"/>
      <c r="AE177" s="650"/>
      <c r="AF177" s="650"/>
      <c r="AG177" s="650"/>
      <c r="AH177" s="650"/>
      <c r="AI177" s="787"/>
      <c r="AJ177" s="787"/>
      <c r="AK177" s="787"/>
      <c r="AL177" s="787"/>
      <c r="AM177" s="787"/>
      <c r="AN177" s="788"/>
      <c r="AO177" s="788"/>
      <c r="AP177" s="650"/>
      <c r="AQ177" s="650"/>
      <c r="AR177" s="650"/>
    </row>
    <row r="178" spans="1:44" ht="14.4">
      <c r="A178" s="638"/>
      <c r="C178" s="639" t="s">
        <v>1347</v>
      </c>
      <c r="G178" s="786"/>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650"/>
      <c r="AM178" s="650"/>
      <c r="AN178" s="650"/>
      <c r="AO178" s="650"/>
      <c r="AP178" s="650"/>
      <c r="AQ178" s="650"/>
      <c r="AR178" s="650"/>
    </row>
    <row r="179" spans="1:44">
      <c r="A179" s="638"/>
      <c r="C179" s="785"/>
      <c r="G179" s="786"/>
      <c r="H179" s="650"/>
      <c r="I179" s="650"/>
      <c r="J179" s="650"/>
      <c r="K179" s="650"/>
      <c r="L179" s="650"/>
      <c r="M179" s="650"/>
      <c r="N179" s="650"/>
      <c r="O179" s="650"/>
      <c r="P179" s="650"/>
      <c r="Q179" s="650"/>
      <c r="R179" s="650"/>
      <c r="S179" s="650"/>
      <c r="T179" s="650"/>
      <c r="U179" s="650"/>
      <c r="V179" s="650"/>
      <c r="W179" s="650"/>
      <c r="X179" s="650"/>
      <c r="Y179" s="650"/>
      <c r="Z179" s="650"/>
      <c r="AA179" s="650"/>
      <c r="AB179" s="650"/>
      <c r="AC179" s="650"/>
      <c r="AD179" s="650"/>
      <c r="AE179" s="650"/>
      <c r="AF179" s="650"/>
      <c r="AG179" s="650"/>
      <c r="AH179" s="650"/>
      <c r="AI179" s="650"/>
      <c r="AJ179" s="650"/>
      <c r="AK179" s="650"/>
      <c r="AL179" s="650"/>
      <c r="AM179" s="650"/>
      <c r="AN179" s="650"/>
      <c r="AO179" s="650"/>
      <c r="AP179" s="650"/>
      <c r="AQ179" s="650"/>
      <c r="AR179" s="650"/>
    </row>
    <row r="180" spans="1:44">
      <c r="A180" s="638"/>
      <c r="C180" s="638" t="s">
        <v>1348</v>
      </c>
      <c r="G180" s="786"/>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650"/>
      <c r="AK180" s="650"/>
      <c r="AL180" s="650"/>
      <c r="AM180" s="650"/>
      <c r="AN180" s="650"/>
      <c r="AO180" s="650"/>
      <c r="AP180" s="650"/>
      <c r="AQ180" s="650"/>
      <c r="AR180" s="650"/>
    </row>
    <row r="181" spans="1:44">
      <c r="A181" s="638"/>
      <c r="C181" s="648" t="s">
        <v>1349</v>
      </c>
    </row>
    <row r="182" spans="1:44">
      <c r="A182" s="638"/>
      <c r="C182" s="648" t="s">
        <v>1350</v>
      </c>
    </row>
    <row r="183" spans="1:44">
      <c r="A183" s="638"/>
      <c r="C183" s="648" t="s">
        <v>1351</v>
      </c>
    </row>
    <row r="184" spans="1:44">
      <c r="A184" s="638"/>
      <c r="C184" s="648"/>
      <c r="D184" s="650" t="s">
        <v>1352</v>
      </c>
    </row>
    <row r="185" spans="1:44">
      <c r="A185" s="638"/>
      <c r="C185" s="648" t="s">
        <v>1353</v>
      </c>
    </row>
    <row r="186" spans="1:44">
      <c r="A186" s="638"/>
      <c r="C186" s="648"/>
      <c r="D186" s="650" t="s">
        <v>1354</v>
      </c>
      <c r="E186" s="650"/>
      <c r="F186" s="650"/>
    </row>
    <row r="187" spans="1:44">
      <c r="A187" s="638"/>
      <c r="C187" s="648" t="s">
        <v>1355</v>
      </c>
    </row>
    <row r="188" spans="1:44">
      <c r="A188" s="638"/>
      <c r="C188" s="648" t="s">
        <v>1356</v>
      </c>
    </row>
    <row r="189" spans="1:44">
      <c r="A189" s="638"/>
    </row>
    <row r="190" spans="1:44" ht="14.4">
      <c r="A190" s="638"/>
      <c r="C190" s="639" t="s">
        <v>1357</v>
      </c>
    </row>
    <row r="191" spans="1:44" ht="12.6" thickBot="1">
      <c r="A191" s="638"/>
    </row>
    <row r="192" spans="1:44">
      <c r="A192" s="638"/>
      <c r="C192" s="1647" t="s">
        <v>1358</v>
      </c>
      <c r="D192" s="1648"/>
      <c r="E192" s="1648"/>
      <c r="F192" s="789"/>
      <c r="G192" s="1651"/>
      <c r="H192" s="1651"/>
      <c r="I192" s="1652" t="s">
        <v>1359</v>
      </c>
      <c r="J192" s="1652"/>
      <c r="K192" s="790"/>
      <c r="L192" s="1652" t="s">
        <v>1360</v>
      </c>
      <c r="M192" s="1652"/>
      <c r="N192" s="1653">
        <f>G192*K192</f>
        <v>0</v>
      </c>
      <c r="O192" s="1653"/>
      <c r="P192" s="791" t="s">
        <v>1361</v>
      </c>
      <c r="Q192" s="1654"/>
      <c r="R192" s="1654"/>
      <c r="Z192" s="1647" t="s">
        <v>1362</v>
      </c>
      <c r="AA192" s="1648"/>
      <c r="AB192" s="1648"/>
      <c r="AC192" s="1655"/>
      <c r="AD192" s="1665" t="s">
        <v>1363</v>
      </c>
      <c r="AE192" s="1666"/>
      <c r="AF192" s="1669"/>
      <c r="AG192" s="1669"/>
      <c r="AH192" s="1652" t="s">
        <v>1365</v>
      </c>
      <c r="AI192" s="1669"/>
      <c r="AJ192" s="1669"/>
      <c r="AK192" s="1671"/>
      <c r="AL192" s="1671"/>
      <c r="AM192" s="1673" t="s">
        <v>1367</v>
      </c>
    </row>
    <row r="193" spans="1:48" ht="12.6" thickBot="1">
      <c r="A193" s="638"/>
      <c r="C193" s="1649"/>
      <c r="D193" s="1650"/>
      <c r="E193" s="1650"/>
      <c r="F193" s="792"/>
      <c r="G193" s="792"/>
      <c r="H193" s="792"/>
      <c r="I193" s="793"/>
      <c r="J193" s="793"/>
      <c r="K193" s="794"/>
      <c r="L193" s="1662" t="s">
        <v>1368</v>
      </c>
      <c r="M193" s="1662"/>
      <c r="N193" s="1663">
        <f>N192*K193</f>
        <v>0</v>
      </c>
      <c r="O193" s="1663"/>
      <c r="P193" s="795" t="s">
        <v>1369</v>
      </c>
      <c r="Z193" s="1649"/>
      <c r="AA193" s="1650"/>
      <c r="AB193" s="1650"/>
      <c r="AC193" s="1656"/>
      <c r="AD193" s="1667"/>
      <c r="AE193" s="1668"/>
      <c r="AF193" s="1670"/>
      <c r="AG193" s="1670"/>
      <c r="AH193" s="1662"/>
      <c r="AI193" s="1670"/>
      <c r="AJ193" s="1670"/>
      <c r="AK193" s="1672"/>
      <c r="AL193" s="1672"/>
      <c r="AM193" s="1674"/>
    </row>
    <row r="194" spans="1:48">
      <c r="A194" s="638"/>
      <c r="C194" s="739"/>
      <c r="D194" s="739"/>
      <c r="E194" s="739"/>
      <c r="F194" s="739"/>
      <c r="G194" s="739"/>
      <c r="H194" s="739"/>
      <c r="I194" s="739"/>
      <c r="J194" s="739"/>
      <c r="K194" s="739"/>
      <c r="L194" s="739"/>
      <c r="M194" s="739"/>
      <c r="N194" s="739"/>
      <c r="O194" s="739"/>
      <c r="P194" s="739"/>
      <c r="AC194" s="640" t="s">
        <v>1370</v>
      </c>
    </row>
    <row r="195" spans="1:48">
      <c r="A195" s="638"/>
      <c r="C195" s="739"/>
      <c r="D195" s="739"/>
      <c r="E195" s="739"/>
      <c r="F195" s="739"/>
      <c r="G195" s="739"/>
      <c r="H195" s="739"/>
      <c r="I195" s="638" t="s">
        <v>1371</v>
      </c>
      <c r="J195" s="739"/>
      <c r="K195" s="739"/>
      <c r="L195" s="739"/>
      <c r="M195" s="739"/>
      <c r="N195" s="739"/>
      <c r="O195" s="739"/>
      <c r="P195" s="739"/>
      <c r="AC195" s="640"/>
    </row>
    <row r="196" spans="1:48" ht="15.9" customHeight="1" thickBot="1">
      <c r="A196" s="638"/>
      <c r="E196" s="796" t="s">
        <v>1227</v>
      </c>
      <c r="F196" s="1657" t="s">
        <v>1372</v>
      </c>
      <c r="G196" s="1597"/>
      <c r="I196" s="1664" t="s">
        <v>1373</v>
      </c>
      <c r="J196" s="1664"/>
      <c r="K196" s="1664" t="s">
        <v>1374</v>
      </c>
      <c r="L196" s="1664"/>
      <c r="M196" s="1657" t="s">
        <v>1375</v>
      </c>
      <c r="N196" s="1595"/>
      <c r="O196" s="1595"/>
      <c r="P196" s="1595"/>
      <c r="Q196" s="1597"/>
      <c r="S196" s="1657" t="s">
        <v>1376</v>
      </c>
      <c r="T196" s="1595"/>
      <c r="U196" s="1595"/>
      <c r="V196" s="1595"/>
      <c r="W196" s="1597"/>
      <c r="Z196" s="1658"/>
      <c r="AA196" s="1658"/>
      <c r="AB196" s="1658"/>
      <c r="AC196" s="1658" t="s">
        <v>1377</v>
      </c>
      <c r="AD196" s="1658"/>
      <c r="AE196" s="1658"/>
      <c r="AF196" s="1658" t="s">
        <v>1378</v>
      </c>
      <c r="AG196" s="1658"/>
      <c r="AH196" s="1658"/>
      <c r="AI196" s="1658"/>
      <c r="AJ196" s="1658"/>
      <c r="AK196" s="1658" t="s">
        <v>1319</v>
      </c>
      <c r="AL196" s="1658"/>
      <c r="AM196" s="1658"/>
      <c r="AN196" s="797" t="s">
        <v>1379</v>
      </c>
      <c r="AP196" s="1659" t="s">
        <v>1380</v>
      </c>
      <c r="AQ196" s="1660"/>
      <c r="AR196" s="1661"/>
    </row>
    <row r="197" spans="1:48" ht="15.9" customHeight="1">
      <c r="A197" s="638"/>
      <c r="E197" s="798" t="s">
        <v>1381</v>
      </c>
      <c r="F197" s="1686">
        <f t="shared" ref="F197:F221" si="105">IF(E197="","",COUNTIF($C$10:$C$141,E197))</f>
        <v>0</v>
      </c>
      <c r="G197" s="1687"/>
      <c r="I197" s="1688">
        <f t="shared" ref="I197:I221" si="106">SUMIF($AN$10:$AN$141,E197,$AP$10:$AP$141)</f>
        <v>0</v>
      </c>
      <c r="J197" s="1688"/>
      <c r="K197" s="1688">
        <f t="shared" ref="K197:K221" si="107">SUMIF($AN$10:$AN$141,E197,$AR$10:$AR$141)</f>
        <v>0</v>
      </c>
      <c r="L197" s="1688"/>
      <c r="M197" s="1689">
        <f t="shared" ref="M197:M221" si="108">SUM(I197:L197)</f>
        <v>0</v>
      </c>
      <c r="N197" s="1675"/>
      <c r="O197" s="799" t="s">
        <v>1382</v>
      </c>
      <c r="P197" s="1675">
        <f t="shared" ref="P197:P221" si="109">ROUNDDOWN(SUM(M197),1)</f>
        <v>0</v>
      </c>
      <c r="Q197" s="1676"/>
      <c r="S197" s="1690">
        <f t="shared" ref="S197:S221" si="110">SUMIF($AN$10:$AN$141,E197,$AQ$10:$AQ$141)</f>
        <v>0</v>
      </c>
      <c r="T197" s="1691"/>
      <c r="U197" s="799" t="s">
        <v>1382</v>
      </c>
      <c r="V197" s="1675">
        <f>ROUNDDOWN(SUM(S197),1)</f>
        <v>0</v>
      </c>
      <c r="W197" s="1676"/>
      <c r="Y197" s="800" t="s">
        <v>1383</v>
      </c>
      <c r="Z197" s="1677"/>
      <c r="AA197" s="1678"/>
      <c r="AB197" s="1678"/>
      <c r="AC197" s="801" t="s">
        <v>1384</v>
      </c>
      <c r="AD197" s="1679" t="s">
        <v>1385</v>
      </c>
      <c r="AE197" s="1680"/>
      <c r="AF197" s="1681" t="s">
        <v>1364</v>
      </c>
      <c r="AG197" s="1682"/>
      <c r="AH197" s="802" t="s">
        <v>1365</v>
      </c>
      <c r="AI197" s="1682" t="s">
        <v>1386</v>
      </c>
      <c r="AJ197" s="1683"/>
      <c r="AK197" s="1684">
        <v>7.5</v>
      </c>
      <c r="AL197" s="1685"/>
      <c r="AM197" s="803" t="s">
        <v>1367</v>
      </c>
      <c r="AN197" s="804" t="str">
        <f>CONCATENATE(AC197,"：",AD197,"（",AK197,AM197,"）、")</f>
        <v>夜：夜勤（7.5ｈ）、</v>
      </c>
      <c r="AO197" s="638" t="str">
        <f>IF(AC197="","",AC197)</f>
        <v>夜</v>
      </c>
      <c r="AP197" s="805">
        <v>7.5</v>
      </c>
      <c r="AQ197" s="806"/>
      <c r="AR197" s="807">
        <f>SUM(AP197:AQ197)</f>
        <v>7.5</v>
      </c>
      <c r="AU197" s="808"/>
      <c r="AV197" s="809"/>
    </row>
    <row r="198" spans="1:48" ht="15.9" customHeight="1" thickBot="1">
      <c r="A198" s="638"/>
      <c r="E198" s="810" t="s">
        <v>1387</v>
      </c>
      <c r="F198" s="1703">
        <f t="shared" si="105"/>
        <v>0</v>
      </c>
      <c r="G198" s="1704"/>
      <c r="I198" s="1705">
        <f t="shared" si="106"/>
        <v>0</v>
      </c>
      <c r="J198" s="1705"/>
      <c r="K198" s="1705">
        <f t="shared" si="107"/>
        <v>0</v>
      </c>
      <c r="L198" s="1705"/>
      <c r="M198" s="1706">
        <f t="shared" si="108"/>
        <v>0</v>
      </c>
      <c r="N198" s="1692"/>
      <c r="O198" s="811" t="s">
        <v>1382</v>
      </c>
      <c r="P198" s="1692">
        <f t="shared" si="109"/>
        <v>0</v>
      </c>
      <c r="Q198" s="1693"/>
      <c r="S198" s="1707">
        <f t="shared" si="110"/>
        <v>0</v>
      </c>
      <c r="T198" s="1708"/>
      <c r="U198" s="811" t="s">
        <v>1382</v>
      </c>
      <c r="V198" s="1692">
        <f t="shared" ref="V198:V221" si="111">ROUNDDOWN(SUM(S198),1)</f>
        <v>0</v>
      </c>
      <c r="W198" s="1693"/>
      <c r="Y198" s="800" t="s">
        <v>1388</v>
      </c>
      <c r="Z198" s="1694"/>
      <c r="AA198" s="1695"/>
      <c r="AB198" s="1695"/>
      <c r="AC198" s="812" t="s">
        <v>1389</v>
      </c>
      <c r="AD198" s="1696" t="s">
        <v>1390</v>
      </c>
      <c r="AE198" s="1697"/>
      <c r="AF198" s="1698" t="s">
        <v>1386</v>
      </c>
      <c r="AG198" s="1699"/>
      <c r="AH198" s="813" t="s">
        <v>1365</v>
      </c>
      <c r="AI198" s="1699" t="s">
        <v>1366</v>
      </c>
      <c r="AJ198" s="1700"/>
      <c r="AK198" s="1701">
        <v>7.25</v>
      </c>
      <c r="AL198" s="1702"/>
      <c r="AM198" s="814" t="s">
        <v>1367</v>
      </c>
      <c r="AN198" s="815" t="str">
        <f t="shared" ref="AN198:AN221" si="112">CONCATENATE(AC198,"：",AD198,"（",AK198,AM198,"）、")</f>
        <v>明：明け（7.25ｈ）、</v>
      </c>
      <c r="AO198" s="638" t="str">
        <f t="shared" ref="AO198:AO221" si="113">IF(AC198="","",AC198)</f>
        <v>明</v>
      </c>
      <c r="AP198" s="816"/>
      <c r="AQ198" s="817">
        <v>7.25</v>
      </c>
      <c r="AR198" s="818">
        <f t="shared" ref="AR198:AR221" si="114">SUM(AP198:AQ198)</f>
        <v>7.25</v>
      </c>
      <c r="AU198" s="808"/>
      <c r="AV198" s="809"/>
    </row>
    <row r="199" spans="1:48" ht="15.9" customHeight="1">
      <c r="A199" s="638"/>
      <c r="E199" s="810" t="s">
        <v>1391</v>
      </c>
      <c r="F199" s="1703">
        <f t="shared" si="105"/>
        <v>0</v>
      </c>
      <c r="G199" s="1704"/>
      <c r="I199" s="1705">
        <f t="shared" si="106"/>
        <v>0</v>
      </c>
      <c r="J199" s="1705"/>
      <c r="K199" s="1705">
        <f t="shared" si="107"/>
        <v>0</v>
      </c>
      <c r="L199" s="1705"/>
      <c r="M199" s="1706">
        <f t="shared" si="108"/>
        <v>0</v>
      </c>
      <c r="N199" s="1692"/>
      <c r="O199" s="811" t="s">
        <v>1382</v>
      </c>
      <c r="P199" s="1692">
        <f t="shared" si="109"/>
        <v>0</v>
      </c>
      <c r="Q199" s="1693"/>
      <c r="S199" s="1707">
        <f t="shared" si="110"/>
        <v>0</v>
      </c>
      <c r="T199" s="1708"/>
      <c r="U199" s="811" t="s">
        <v>1382</v>
      </c>
      <c r="V199" s="1692">
        <f t="shared" si="111"/>
        <v>0</v>
      </c>
      <c r="W199" s="1693"/>
      <c r="Y199" s="800" t="s">
        <v>1392</v>
      </c>
      <c r="Z199" s="1709"/>
      <c r="AA199" s="1709"/>
      <c r="AB199" s="1709"/>
      <c r="AC199" s="819" t="s">
        <v>1314</v>
      </c>
      <c r="AD199" s="1710" t="s">
        <v>1393</v>
      </c>
      <c r="AE199" s="1711"/>
      <c r="AF199" s="1712" t="s">
        <v>1394</v>
      </c>
      <c r="AG199" s="1713"/>
      <c r="AH199" s="820" t="s">
        <v>1365</v>
      </c>
      <c r="AI199" s="1713" t="s">
        <v>1395</v>
      </c>
      <c r="AJ199" s="1714"/>
      <c r="AK199" s="1715">
        <v>7.75</v>
      </c>
      <c r="AL199" s="1716"/>
      <c r="AM199" s="821" t="s">
        <v>1367</v>
      </c>
      <c r="AN199" s="822" t="str">
        <f t="shared" si="112"/>
        <v>①：日勤Ａ（7.75ｈ）、</v>
      </c>
      <c r="AO199" s="638" t="str">
        <f t="shared" si="113"/>
        <v>①</v>
      </c>
      <c r="AP199" s="823">
        <v>0.57999999999999996</v>
      </c>
      <c r="AQ199" s="823">
        <v>0.75</v>
      </c>
      <c r="AR199" s="824">
        <f t="shared" si="114"/>
        <v>1.33</v>
      </c>
      <c r="AU199" s="808"/>
      <c r="AV199" s="809"/>
    </row>
    <row r="200" spans="1:48" ht="15.9" customHeight="1">
      <c r="A200" s="638"/>
      <c r="E200" s="810" t="s">
        <v>1396</v>
      </c>
      <c r="F200" s="1703">
        <f t="shared" si="105"/>
        <v>0</v>
      </c>
      <c r="G200" s="1704"/>
      <c r="I200" s="1705">
        <f t="shared" si="106"/>
        <v>0</v>
      </c>
      <c r="J200" s="1705"/>
      <c r="K200" s="1705">
        <f t="shared" si="107"/>
        <v>0</v>
      </c>
      <c r="L200" s="1705"/>
      <c r="M200" s="1706">
        <f t="shared" si="108"/>
        <v>0</v>
      </c>
      <c r="N200" s="1692"/>
      <c r="O200" s="811" t="s">
        <v>1382</v>
      </c>
      <c r="P200" s="1692">
        <f t="shared" si="109"/>
        <v>0</v>
      </c>
      <c r="Q200" s="1693"/>
      <c r="S200" s="1707">
        <f t="shared" si="110"/>
        <v>0</v>
      </c>
      <c r="T200" s="1708"/>
      <c r="U200" s="811" t="s">
        <v>1382</v>
      </c>
      <c r="V200" s="1692">
        <f t="shared" si="111"/>
        <v>0</v>
      </c>
      <c r="W200" s="1693"/>
      <c r="Y200" s="800" t="s">
        <v>1397</v>
      </c>
      <c r="Z200" s="1717"/>
      <c r="AA200" s="1717"/>
      <c r="AB200" s="1717"/>
      <c r="AC200" s="825" t="s">
        <v>1315</v>
      </c>
      <c r="AD200" s="1718" t="s">
        <v>1398</v>
      </c>
      <c r="AE200" s="1719"/>
      <c r="AF200" s="1720" t="s">
        <v>1399</v>
      </c>
      <c r="AG200" s="1721"/>
      <c r="AH200" s="826" t="s">
        <v>1365</v>
      </c>
      <c r="AI200" s="1721" t="s">
        <v>1400</v>
      </c>
      <c r="AJ200" s="1722"/>
      <c r="AK200" s="1723">
        <v>7.75</v>
      </c>
      <c r="AL200" s="1724"/>
      <c r="AM200" s="827" t="s">
        <v>1367</v>
      </c>
      <c r="AN200" s="828" t="str">
        <f t="shared" si="112"/>
        <v>②：早出（7.75ｈ）、</v>
      </c>
      <c r="AO200" s="638" t="str">
        <f t="shared" si="113"/>
        <v>②</v>
      </c>
      <c r="AP200" s="829">
        <v>2.08</v>
      </c>
      <c r="AQ200" s="829"/>
      <c r="AR200" s="830">
        <f t="shared" si="114"/>
        <v>2.08</v>
      </c>
      <c r="AU200" s="808"/>
      <c r="AV200" s="809"/>
    </row>
    <row r="201" spans="1:48" ht="15.9" customHeight="1">
      <c r="A201" s="638"/>
      <c r="E201" s="831" t="s">
        <v>1401</v>
      </c>
      <c r="F201" s="1703">
        <f t="shared" si="105"/>
        <v>0</v>
      </c>
      <c r="G201" s="1704"/>
      <c r="I201" s="1705">
        <f t="shared" si="106"/>
        <v>0</v>
      </c>
      <c r="J201" s="1705"/>
      <c r="K201" s="1705">
        <f t="shared" si="107"/>
        <v>0</v>
      </c>
      <c r="L201" s="1705"/>
      <c r="M201" s="1706">
        <f t="shared" si="108"/>
        <v>0</v>
      </c>
      <c r="N201" s="1692"/>
      <c r="O201" s="811" t="s">
        <v>1382</v>
      </c>
      <c r="P201" s="1692">
        <f t="shared" si="109"/>
        <v>0</v>
      </c>
      <c r="Q201" s="1693"/>
      <c r="S201" s="1707">
        <f t="shared" si="110"/>
        <v>0</v>
      </c>
      <c r="T201" s="1708"/>
      <c r="U201" s="811" t="s">
        <v>1382</v>
      </c>
      <c r="V201" s="1692">
        <f t="shared" si="111"/>
        <v>0</v>
      </c>
      <c r="W201" s="1693"/>
      <c r="Y201" s="800" t="s">
        <v>1402</v>
      </c>
      <c r="Z201" s="1717"/>
      <c r="AA201" s="1717"/>
      <c r="AB201" s="1717"/>
      <c r="AC201" s="825" t="s">
        <v>1316</v>
      </c>
      <c r="AD201" s="1718" t="s">
        <v>1403</v>
      </c>
      <c r="AE201" s="1719"/>
      <c r="AF201" s="1720" t="s">
        <v>1404</v>
      </c>
      <c r="AG201" s="1721"/>
      <c r="AH201" s="826" t="s">
        <v>1365</v>
      </c>
      <c r="AI201" s="1721" t="s">
        <v>1405</v>
      </c>
      <c r="AJ201" s="1722"/>
      <c r="AK201" s="1723">
        <v>7.75</v>
      </c>
      <c r="AL201" s="1724"/>
      <c r="AM201" s="827" t="s">
        <v>1367</v>
      </c>
      <c r="AN201" s="828" t="str">
        <f t="shared" si="112"/>
        <v>③：遅出（7.75ｈ）、</v>
      </c>
      <c r="AO201" s="638" t="str">
        <f t="shared" si="113"/>
        <v>③</v>
      </c>
      <c r="AP201" s="829"/>
      <c r="AQ201" s="829">
        <v>2.5</v>
      </c>
      <c r="AR201" s="830">
        <f t="shared" si="114"/>
        <v>2.5</v>
      </c>
      <c r="AU201" s="808"/>
      <c r="AV201" s="809"/>
    </row>
    <row r="202" spans="1:48" ht="15.9" customHeight="1">
      <c r="A202" s="638"/>
      <c r="E202" s="831" t="s">
        <v>1406</v>
      </c>
      <c r="F202" s="1703">
        <f t="shared" si="105"/>
        <v>0</v>
      </c>
      <c r="G202" s="1704"/>
      <c r="I202" s="1705">
        <f t="shared" si="106"/>
        <v>0</v>
      </c>
      <c r="J202" s="1705"/>
      <c r="K202" s="1705">
        <f t="shared" si="107"/>
        <v>0</v>
      </c>
      <c r="L202" s="1705"/>
      <c r="M202" s="1706">
        <f t="shared" si="108"/>
        <v>0</v>
      </c>
      <c r="N202" s="1692"/>
      <c r="O202" s="811" t="s">
        <v>1382</v>
      </c>
      <c r="P202" s="1692">
        <f t="shared" si="109"/>
        <v>0</v>
      </c>
      <c r="Q202" s="1693"/>
      <c r="S202" s="1707">
        <f t="shared" si="110"/>
        <v>0</v>
      </c>
      <c r="T202" s="1708"/>
      <c r="U202" s="811" t="s">
        <v>1382</v>
      </c>
      <c r="V202" s="1692">
        <f t="shared" si="111"/>
        <v>0</v>
      </c>
      <c r="W202" s="1693"/>
      <c r="Y202" s="800" t="s">
        <v>1407</v>
      </c>
      <c r="Z202" s="1717"/>
      <c r="AA202" s="1717"/>
      <c r="AB202" s="1717"/>
      <c r="AC202" s="825" t="s">
        <v>1408</v>
      </c>
      <c r="AD202" s="1718" t="s">
        <v>1409</v>
      </c>
      <c r="AE202" s="1719"/>
      <c r="AF202" s="1720" t="s">
        <v>1394</v>
      </c>
      <c r="AG202" s="1721"/>
      <c r="AH202" s="826" t="s">
        <v>1365</v>
      </c>
      <c r="AI202" s="1721" t="s">
        <v>1410</v>
      </c>
      <c r="AJ202" s="1722"/>
      <c r="AK202" s="1723">
        <v>4</v>
      </c>
      <c r="AL202" s="1724"/>
      <c r="AM202" s="827" t="s">
        <v>1367</v>
      </c>
      <c r="AN202" s="828" t="str">
        <f t="shared" si="112"/>
        <v>⑤：午前Ａ（4ｈ）、</v>
      </c>
      <c r="AO202" s="739" t="str">
        <f t="shared" si="113"/>
        <v>⑤</v>
      </c>
      <c r="AP202" s="829">
        <v>0.57999999999999996</v>
      </c>
      <c r="AQ202" s="829"/>
      <c r="AR202" s="830">
        <f t="shared" si="114"/>
        <v>0.57999999999999996</v>
      </c>
      <c r="AU202" s="808"/>
      <c r="AV202" s="809"/>
    </row>
    <row r="203" spans="1:48" ht="15.9" customHeight="1">
      <c r="A203" s="638"/>
      <c r="E203" s="810" t="s">
        <v>1411</v>
      </c>
      <c r="F203" s="1703">
        <f t="shared" si="105"/>
        <v>0</v>
      </c>
      <c r="G203" s="1704"/>
      <c r="I203" s="1705">
        <f t="shared" si="106"/>
        <v>0</v>
      </c>
      <c r="J203" s="1705"/>
      <c r="K203" s="1705">
        <f t="shared" si="107"/>
        <v>0</v>
      </c>
      <c r="L203" s="1705"/>
      <c r="M203" s="1706">
        <f t="shared" si="108"/>
        <v>0</v>
      </c>
      <c r="N203" s="1692"/>
      <c r="O203" s="811" t="s">
        <v>1382</v>
      </c>
      <c r="P203" s="1692">
        <f t="shared" si="109"/>
        <v>0</v>
      </c>
      <c r="Q203" s="1693"/>
      <c r="S203" s="1707">
        <f t="shared" si="110"/>
        <v>0</v>
      </c>
      <c r="T203" s="1708"/>
      <c r="U203" s="811" t="s">
        <v>1382</v>
      </c>
      <c r="V203" s="1692">
        <f t="shared" si="111"/>
        <v>0</v>
      </c>
      <c r="W203" s="1693"/>
      <c r="Y203" s="800" t="s">
        <v>1412</v>
      </c>
      <c r="Z203" s="1717"/>
      <c r="AA203" s="1717"/>
      <c r="AB203" s="1717"/>
      <c r="AC203" s="825" t="s">
        <v>1413</v>
      </c>
      <c r="AD203" s="1718" t="s">
        <v>1414</v>
      </c>
      <c r="AE203" s="1719"/>
      <c r="AF203" s="1720" t="s">
        <v>1415</v>
      </c>
      <c r="AG203" s="1721"/>
      <c r="AH203" s="826" t="s">
        <v>1365</v>
      </c>
      <c r="AI203" s="1721" t="s">
        <v>1416</v>
      </c>
      <c r="AJ203" s="1722"/>
      <c r="AK203" s="1723">
        <v>4</v>
      </c>
      <c r="AL203" s="1724"/>
      <c r="AM203" s="827" t="s">
        <v>1367</v>
      </c>
      <c r="AN203" s="828" t="str">
        <f t="shared" si="112"/>
        <v>⑥：午後Ａ（4ｈ）、</v>
      </c>
      <c r="AO203" s="739" t="str">
        <f t="shared" si="113"/>
        <v>⑥</v>
      </c>
      <c r="AP203" s="829"/>
      <c r="AQ203" s="829">
        <v>1</v>
      </c>
      <c r="AR203" s="830">
        <f t="shared" si="114"/>
        <v>1</v>
      </c>
      <c r="AU203" s="808"/>
      <c r="AV203" s="809"/>
    </row>
    <row r="204" spans="1:48" ht="15.9" customHeight="1">
      <c r="A204" s="638"/>
      <c r="E204" s="810" t="s">
        <v>1417</v>
      </c>
      <c r="F204" s="1703">
        <f t="shared" si="105"/>
        <v>0</v>
      </c>
      <c r="G204" s="1704"/>
      <c r="I204" s="1705">
        <f t="shared" si="106"/>
        <v>0</v>
      </c>
      <c r="J204" s="1705"/>
      <c r="K204" s="1705">
        <f t="shared" si="107"/>
        <v>0</v>
      </c>
      <c r="L204" s="1705"/>
      <c r="M204" s="1706">
        <f t="shared" si="108"/>
        <v>0</v>
      </c>
      <c r="N204" s="1692"/>
      <c r="O204" s="811" t="s">
        <v>1382</v>
      </c>
      <c r="P204" s="1692">
        <f t="shared" si="109"/>
        <v>0</v>
      </c>
      <c r="Q204" s="1693"/>
      <c r="S204" s="1707">
        <f t="shared" si="110"/>
        <v>0</v>
      </c>
      <c r="T204" s="1708"/>
      <c r="U204" s="811" t="s">
        <v>1382</v>
      </c>
      <c r="V204" s="1692">
        <f t="shared" si="111"/>
        <v>0</v>
      </c>
      <c r="W204" s="1693"/>
      <c r="Y204" s="800" t="s">
        <v>1418</v>
      </c>
      <c r="Z204" s="1717"/>
      <c r="AA204" s="1717"/>
      <c r="AB204" s="1717"/>
      <c r="AC204" s="825" t="s">
        <v>1419</v>
      </c>
      <c r="AD204" s="1718" t="s">
        <v>1420</v>
      </c>
      <c r="AE204" s="1719"/>
      <c r="AF204" s="1720" t="s">
        <v>1421</v>
      </c>
      <c r="AG204" s="1721"/>
      <c r="AH204" s="826" t="s">
        <v>1365</v>
      </c>
      <c r="AI204" s="1721" t="s">
        <v>1422</v>
      </c>
      <c r="AJ204" s="1722"/>
      <c r="AK204" s="1723">
        <v>7</v>
      </c>
      <c r="AL204" s="1724"/>
      <c r="AM204" s="827" t="s">
        <v>1367</v>
      </c>
      <c r="AN204" s="828" t="str">
        <f t="shared" si="112"/>
        <v>⑦：日勤Ｂ（7ｈ）、</v>
      </c>
      <c r="AO204" s="739" t="str">
        <f t="shared" si="113"/>
        <v>⑦</v>
      </c>
      <c r="AP204" s="829">
        <v>0.25</v>
      </c>
      <c r="AQ204" s="829">
        <v>0.5</v>
      </c>
      <c r="AR204" s="830">
        <f t="shared" si="114"/>
        <v>0.75</v>
      </c>
      <c r="AU204" s="808"/>
      <c r="AV204" s="809"/>
    </row>
    <row r="205" spans="1:48" ht="15.9" customHeight="1">
      <c r="A205" s="638"/>
      <c r="E205" s="810" t="s">
        <v>1423</v>
      </c>
      <c r="F205" s="1703">
        <f t="shared" si="105"/>
        <v>0</v>
      </c>
      <c r="G205" s="1704"/>
      <c r="I205" s="1705">
        <f t="shared" si="106"/>
        <v>0</v>
      </c>
      <c r="J205" s="1705"/>
      <c r="K205" s="1705">
        <f t="shared" si="107"/>
        <v>0</v>
      </c>
      <c r="L205" s="1705"/>
      <c r="M205" s="1706">
        <f t="shared" si="108"/>
        <v>0</v>
      </c>
      <c r="N205" s="1692"/>
      <c r="O205" s="811" t="s">
        <v>1382</v>
      </c>
      <c r="P205" s="1692">
        <f t="shared" si="109"/>
        <v>0</v>
      </c>
      <c r="Q205" s="1693"/>
      <c r="S205" s="1707">
        <f t="shared" si="110"/>
        <v>0</v>
      </c>
      <c r="T205" s="1708"/>
      <c r="U205" s="811" t="s">
        <v>1382</v>
      </c>
      <c r="V205" s="1692">
        <f t="shared" si="111"/>
        <v>0</v>
      </c>
      <c r="W205" s="1693"/>
      <c r="Y205" s="800" t="s">
        <v>1424</v>
      </c>
      <c r="Z205" s="1717"/>
      <c r="AA205" s="1717"/>
      <c r="AB205" s="1717"/>
      <c r="AC205" s="825" t="s">
        <v>1425</v>
      </c>
      <c r="AD205" s="1718" t="s">
        <v>1426</v>
      </c>
      <c r="AE205" s="1719"/>
      <c r="AF205" s="1720" t="s">
        <v>1421</v>
      </c>
      <c r="AG205" s="1721"/>
      <c r="AH205" s="826" t="s">
        <v>1365</v>
      </c>
      <c r="AI205" s="1721" t="s">
        <v>1427</v>
      </c>
      <c r="AJ205" s="1722"/>
      <c r="AK205" s="1723">
        <v>4</v>
      </c>
      <c r="AL205" s="1724"/>
      <c r="AM205" s="827" t="s">
        <v>1367</v>
      </c>
      <c r="AN205" s="828" t="str">
        <f t="shared" si="112"/>
        <v>⑧：午前Ｂ（4ｈ）、</v>
      </c>
      <c r="AO205" s="739" t="str">
        <f t="shared" si="113"/>
        <v>⑧</v>
      </c>
      <c r="AP205" s="829">
        <v>0.25</v>
      </c>
      <c r="AQ205" s="829"/>
      <c r="AR205" s="830">
        <f t="shared" si="114"/>
        <v>0.25</v>
      </c>
      <c r="AU205" s="808"/>
      <c r="AV205" s="809"/>
    </row>
    <row r="206" spans="1:48" ht="15.9" customHeight="1">
      <c r="A206" s="638"/>
      <c r="E206" s="810" t="s">
        <v>1428</v>
      </c>
      <c r="F206" s="1703">
        <f t="shared" si="105"/>
        <v>0</v>
      </c>
      <c r="G206" s="1704"/>
      <c r="I206" s="1705">
        <f t="shared" si="106"/>
        <v>0</v>
      </c>
      <c r="J206" s="1705"/>
      <c r="K206" s="1705">
        <f t="shared" si="107"/>
        <v>0</v>
      </c>
      <c r="L206" s="1705"/>
      <c r="M206" s="1706">
        <f t="shared" si="108"/>
        <v>0</v>
      </c>
      <c r="N206" s="1692"/>
      <c r="O206" s="811" t="s">
        <v>1382</v>
      </c>
      <c r="P206" s="1692">
        <f t="shared" si="109"/>
        <v>0</v>
      </c>
      <c r="Q206" s="1693"/>
      <c r="S206" s="1707">
        <f t="shared" si="110"/>
        <v>0</v>
      </c>
      <c r="T206" s="1708"/>
      <c r="U206" s="811" t="s">
        <v>1382</v>
      </c>
      <c r="V206" s="1692">
        <f t="shared" si="111"/>
        <v>0</v>
      </c>
      <c r="W206" s="1693"/>
      <c r="Y206" s="800" t="s">
        <v>1429</v>
      </c>
      <c r="Z206" s="1717"/>
      <c r="AA206" s="1717"/>
      <c r="AB206" s="1717"/>
      <c r="AC206" s="825" t="s">
        <v>1430</v>
      </c>
      <c r="AD206" s="1718" t="s">
        <v>1431</v>
      </c>
      <c r="AE206" s="1719"/>
      <c r="AF206" s="1720" t="s">
        <v>1427</v>
      </c>
      <c r="AG206" s="1721"/>
      <c r="AH206" s="826" t="s">
        <v>1365</v>
      </c>
      <c r="AI206" s="1721" t="s">
        <v>1422</v>
      </c>
      <c r="AJ206" s="1722"/>
      <c r="AK206" s="1723">
        <v>4</v>
      </c>
      <c r="AL206" s="1724"/>
      <c r="AM206" s="827" t="s">
        <v>1367</v>
      </c>
      <c r="AN206" s="828" t="str">
        <f t="shared" si="112"/>
        <v>⑨：午後Ｂ（4ｈ）、</v>
      </c>
      <c r="AO206" s="739" t="str">
        <f t="shared" si="113"/>
        <v>⑨</v>
      </c>
      <c r="AP206" s="829"/>
      <c r="AQ206" s="829">
        <v>0.5</v>
      </c>
      <c r="AR206" s="830">
        <f t="shared" si="114"/>
        <v>0.5</v>
      </c>
      <c r="AU206" s="808"/>
      <c r="AV206" s="809"/>
    </row>
    <row r="207" spans="1:48" ht="15.9" customHeight="1">
      <c r="A207" s="638"/>
      <c r="E207" s="810" t="s">
        <v>1432</v>
      </c>
      <c r="F207" s="1703">
        <f t="shared" si="105"/>
        <v>0</v>
      </c>
      <c r="G207" s="1704"/>
      <c r="I207" s="1705">
        <f t="shared" si="106"/>
        <v>0</v>
      </c>
      <c r="J207" s="1705"/>
      <c r="K207" s="1705">
        <f t="shared" si="107"/>
        <v>0</v>
      </c>
      <c r="L207" s="1705"/>
      <c r="M207" s="1706">
        <f t="shared" si="108"/>
        <v>0</v>
      </c>
      <c r="N207" s="1692"/>
      <c r="O207" s="811" t="s">
        <v>1382</v>
      </c>
      <c r="P207" s="1692">
        <f t="shared" si="109"/>
        <v>0</v>
      </c>
      <c r="Q207" s="1693"/>
      <c r="S207" s="1707">
        <f t="shared" si="110"/>
        <v>0</v>
      </c>
      <c r="T207" s="1708"/>
      <c r="U207" s="811" t="s">
        <v>1382</v>
      </c>
      <c r="V207" s="1692">
        <f t="shared" si="111"/>
        <v>0</v>
      </c>
      <c r="W207" s="1693"/>
      <c r="Y207" s="800" t="s">
        <v>1433</v>
      </c>
      <c r="Z207" s="1717"/>
      <c r="AA207" s="1717"/>
      <c r="AB207" s="1717"/>
      <c r="AC207" s="825" t="s">
        <v>1434</v>
      </c>
      <c r="AD207" s="1718" t="s">
        <v>1435</v>
      </c>
      <c r="AE207" s="1719"/>
      <c r="AF207" s="1720" t="s">
        <v>1404</v>
      </c>
      <c r="AG207" s="1721"/>
      <c r="AH207" s="826" t="s">
        <v>1365</v>
      </c>
      <c r="AI207" s="1721" t="s">
        <v>1436</v>
      </c>
      <c r="AJ207" s="1722"/>
      <c r="AK207" s="1723">
        <v>4</v>
      </c>
      <c r="AL207" s="1724"/>
      <c r="AM207" s="827" t="s">
        <v>1367</v>
      </c>
      <c r="AN207" s="828" t="str">
        <f t="shared" si="112"/>
        <v>⑩：午後Ｃ（4ｈ）、</v>
      </c>
      <c r="AO207" s="739" t="str">
        <f t="shared" si="113"/>
        <v>⑩</v>
      </c>
      <c r="AP207" s="829"/>
      <c r="AQ207" s="829"/>
      <c r="AR207" s="830">
        <f t="shared" si="114"/>
        <v>0</v>
      </c>
      <c r="AU207" s="808"/>
      <c r="AV207" s="809"/>
    </row>
    <row r="208" spans="1:48" ht="15.9" customHeight="1">
      <c r="A208" s="638"/>
      <c r="E208" s="810" t="s">
        <v>1437</v>
      </c>
      <c r="F208" s="1703">
        <f t="shared" si="105"/>
        <v>0</v>
      </c>
      <c r="G208" s="1704"/>
      <c r="I208" s="1705">
        <f t="shared" si="106"/>
        <v>0</v>
      </c>
      <c r="J208" s="1705"/>
      <c r="K208" s="1705">
        <f t="shared" si="107"/>
        <v>0</v>
      </c>
      <c r="L208" s="1705"/>
      <c r="M208" s="1706">
        <f t="shared" si="108"/>
        <v>0</v>
      </c>
      <c r="N208" s="1692"/>
      <c r="O208" s="811" t="s">
        <v>1382</v>
      </c>
      <c r="P208" s="1692">
        <f t="shared" si="109"/>
        <v>0</v>
      </c>
      <c r="Q208" s="1693"/>
      <c r="S208" s="1707">
        <f t="shared" si="110"/>
        <v>0</v>
      </c>
      <c r="T208" s="1708"/>
      <c r="U208" s="811" t="s">
        <v>1382</v>
      </c>
      <c r="V208" s="1692">
        <f t="shared" si="111"/>
        <v>0</v>
      </c>
      <c r="W208" s="1693"/>
      <c r="Y208" s="800" t="s">
        <v>1438</v>
      </c>
      <c r="Z208" s="1717"/>
      <c r="AA208" s="1717"/>
      <c r="AB208" s="1717"/>
      <c r="AC208" s="825" t="s">
        <v>1439</v>
      </c>
      <c r="AD208" s="1718" t="s">
        <v>1440</v>
      </c>
      <c r="AE208" s="1719"/>
      <c r="AF208" s="1720" t="s">
        <v>1441</v>
      </c>
      <c r="AG208" s="1721"/>
      <c r="AH208" s="826" t="s">
        <v>1365</v>
      </c>
      <c r="AI208" s="1721" t="s">
        <v>1405</v>
      </c>
      <c r="AJ208" s="1722"/>
      <c r="AK208" s="1723">
        <v>4</v>
      </c>
      <c r="AL208" s="1724"/>
      <c r="AM208" s="827" t="s">
        <v>1367</v>
      </c>
      <c r="AN208" s="828" t="str">
        <f t="shared" si="112"/>
        <v>⑪：午後Ｄ（4ｈ）、</v>
      </c>
      <c r="AO208" s="739" t="str">
        <f t="shared" si="113"/>
        <v>⑪</v>
      </c>
      <c r="AP208" s="829"/>
      <c r="AQ208" s="829">
        <v>3.5</v>
      </c>
      <c r="AR208" s="830">
        <f t="shared" si="114"/>
        <v>3.5</v>
      </c>
      <c r="AU208" s="808"/>
      <c r="AV208" s="809"/>
    </row>
    <row r="209" spans="1:48" ht="15.9" customHeight="1">
      <c r="A209" s="638"/>
      <c r="E209" s="810" t="s">
        <v>1442</v>
      </c>
      <c r="F209" s="1703">
        <f t="shared" si="105"/>
        <v>0</v>
      </c>
      <c r="G209" s="1704"/>
      <c r="I209" s="1705">
        <f t="shared" si="106"/>
        <v>0</v>
      </c>
      <c r="J209" s="1705"/>
      <c r="K209" s="1705">
        <f t="shared" si="107"/>
        <v>0</v>
      </c>
      <c r="L209" s="1705"/>
      <c r="M209" s="1706">
        <f t="shared" si="108"/>
        <v>0</v>
      </c>
      <c r="N209" s="1692"/>
      <c r="O209" s="811" t="s">
        <v>1382</v>
      </c>
      <c r="P209" s="1692">
        <f t="shared" si="109"/>
        <v>0</v>
      </c>
      <c r="Q209" s="1693"/>
      <c r="S209" s="1707">
        <f t="shared" si="110"/>
        <v>0</v>
      </c>
      <c r="T209" s="1708"/>
      <c r="U209" s="811" t="s">
        <v>1382</v>
      </c>
      <c r="V209" s="1692">
        <f t="shared" si="111"/>
        <v>0</v>
      </c>
      <c r="W209" s="1693"/>
      <c r="Y209" s="800" t="s">
        <v>1443</v>
      </c>
      <c r="Z209" s="1717"/>
      <c r="AA209" s="1717"/>
      <c r="AB209" s="1717"/>
      <c r="AC209" s="825" t="s">
        <v>1444</v>
      </c>
      <c r="AD209" s="1718" t="s">
        <v>1445</v>
      </c>
      <c r="AE209" s="1719"/>
      <c r="AF209" s="1720" t="s">
        <v>1394</v>
      </c>
      <c r="AG209" s="1721"/>
      <c r="AH209" s="826" t="s">
        <v>1365</v>
      </c>
      <c r="AI209" s="1721" t="s">
        <v>1422</v>
      </c>
      <c r="AJ209" s="1722"/>
      <c r="AK209" s="1723">
        <v>7.5</v>
      </c>
      <c r="AL209" s="1724"/>
      <c r="AM209" s="827" t="s">
        <v>1367</v>
      </c>
      <c r="AN209" s="828" t="str">
        <f t="shared" si="112"/>
        <v>⑱：日勤Ｃ（7.5ｈ）、</v>
      </c>
      <c r="AO209" s="739" t="str">
        <f t="shared" si="113"/>
        <v>⑱</v>
      </c>
      <c r="AP209" s="829">
        <v>0.57999999999999996</v>
      </c>
      <c r="AQ209" s="829">
        <v>0.5</v>
      </c>
      <c r="AR209" s="830">
        <f t="shared" si="114"/>
        <v>1.08</v>
      </c>
      <c r="AU209" s="808"/>
      <c r="AV209" s="809"/>
    </row>
    <row r="210" spans="1:48" ht="15.9" customHeight="1">
      <c r="A210" s="638"/>
      <c r="E210" s="810" t="s">
        <v>1446</v>
      </c>
      <c r="F210" s="1703">
        <f t="shared" si="105"/>
        <v>0</v>
      </c>
      <c r="G210" s="1704"/>
      <c r="I210" s="1705">
        <f t="shared" si="106"/>
        <v>0</v>
      </c>
      <c r="J210" s="1705"/>
      <c r="K210" s="1705">
        <f t="shared" si="107"/>
        <v>0</v>
      </c>
      <c r="L210" s="1705"/>
      <c r="M210" s="1706">
        <f t="shared" si="108"/>
        <v>0</v>
      </c>
      <c r="N210" s="1692"/>
      <c r="O210" s="811" t="s">
        <v>1382</v>
      </c>
      <c r="P210" s="1692">
        <f t="shared" si="109"/>
        <v>0</v>
      </c>
      <c r="Q210" s="1693"/>
      <c r="S210" s="1707">
        <f t="shared" si="110"/>
        <v>0</v>
      </c>
      <c r="T210" s="1708"/>
      <c r="U210" s="811" t="s">
        <v>1382</v>
      </c>
      <c r="V210" s="1692">
        <f t="shared" si="111"/>
        <v>0</v>
      </c>
      <c r="W210" s="1693"/>
      <c r="Y210" s="800" t="s">
        <v>1447</v>
      </c>
      <c r="Z210" s="1717"/>
      <c r="AA210" s="1717"/>
      <c r="AB210" s="1717"/>
      <c r="AC210" s="825" t="s">
        <v>1448</v>
      </c>
      <c r="AD210" s="1718" t="s">
        <v>1449</v>
      </c>
      <c r="AE210" s="1719"/>
      <c r="AF210" s="1720" t="s">
        <v>1421</v>
      </c>
      <c r="AG210" s="1721"/>
      <c r="AH210" s="826" t="s">
        <v>1365</v>
      </c>
      <c r="AI210" s="1721" t="s">
        <v>1427</v>
      </c>
      <c r="AJ210" s="1722"/>
      <c r="AK210" s="1723">
        <v>4</v>
      </c>
      <c r="AL210" s="1724"/>
      <c r="AM210" s="827" t="s">
        <v>1367</v>
      </c>
      <c r="AN210" s="828" t="str">
        <f t="shared" si="112"/>
        <v>⑲：午前Ｃ（4ｈ）、</v>
      </c>
      <c r="AO210" s="739" t="str">
        <f t="shared" si="113"/>
        <v>⑲</v>
      </c>
      <c r="AP210" s="829">
        <v>0.25</v>
      </c>
      <c r="AQ210" s="829"/>
      <c r="AR210" s="830">
        <f t="shared" si="114"/>
        <v>0.25</v>
      </c>
      <c r="AU210" s="808"/>
      <c r="AV210" s="809"/>
    </row>
    <row r="211" spans="1:48" ht="15.9" customHeight="1">
      <c r="A211" s="638"/>
      <c r="E211" s="810" t="s">
        <v>1450</v>
      </c>
      <c r="F211" s="1703">
        <f t="shared" si="105"/>
        <v>0</v>
      </c>
      <c r="G211" s="1704"/>
      <c r="I211" s="1705">
        <f t="shared" si="106"/>
        <v>0</v>
      </c>
      <c r="J211" s="1705"/>
      <c r="K211" s="1705">
        <f t="shared" si="107"/>
        <v>0</v>
      </c>
      <c r="L211" s="1705"/>
      <c r="M211" s="1706">
        <f t="shared" si="108"/>
        <v>0</v>
      </c>
      <c r="N211" s="1692"/>
      <c r="O211" s="811" t="s">
        <v>1382</v>
      </c>
      <c r="P211" s="1692">
        <f t="shared" si="109"/>
        <v>0</v>
      </c>
      <c r="Q211" s="1693"/>
      <c r="S211" s="1707">
        <f t="shared" si="110"/>
        <v>0</v>
      </c>
      <c r="T211" s="1708"/>
      <c r="U211" s="811" t="s">
        <v>1382</v>
      </c>
      <c r="V211" s="1692">
        <f t="shared" si="111"/>
        <v>0</v>
      </c>
      <c r="W211" s="1693"/>
      <c r="Y211" s="800" t="s">
        <v>1451</v>
      </c>
      <c r="Z211" s="1717"/>
      <c r="AA211" s="1717"/>
      <c r="AB211" s="1717"/>
      <c r="AC211" s="825" t="s">
        <v>1452</v>
      </c>
      <c r="AD211" s="1718" t="s">
        <v>1453</v>
      </c>
      <c r="AE211" s="1719"/>
      <c r="AF211" s="1720" t="s">
        <v>1399</v>
      </c>
      <c r="AG211" s="1721"/>
      <c r="AH211" s="826" t="s">
        <v>1365</v>
      </c>
      <c r="AI211" s="1721" t="s">
        <v>1454</v>
      </c>
      <c r="AJ211" s="1722"/>
      <c r="AK211" s="1723">
        <v>4</v>
      </c>
      <c r="AL211" s="1724"/>
      <c r="AM211" s="827" t="s">
        <v>1367</v>
      </c>
      <c r="AN211" s="828" t="str">
        <f t="shared" si="112"/>
        <v>⑳：午前Ｄ（4ｈ）、</v>
      </c>
      <c r="AO211" s="739" t="str">
        <f t="shared" si="113"/>
        <v>⑳</v>
      </c>
      <c r="AP211" s="829">
        <v>2.08</v>
      </c>
      <c r="AQ211" s="829"/>
      <c r="AR211" s="830">
        <f t="shared" si="114"/>
        <v>2.08</v>
      </c>
      <c r="AU211" s="808"/>
      <c r="AV211" s="809"/>
    </row>
    <row r="212" spans="1:48" ht="15.9" customHeight="1">
      <c r="A212" s="638"/>
      <c r="E212" s="810" t="s">
        <v>1455</v>
      </c>
      <c r="F212" s="1703">
        <f t="shared" si="105"/>
        <v>0</v>
      </c>
      <c r="G212" s="1704"/>
      <c r="I212" s="1705">
        <f t="shared" si="106"/>
        <v>0</v>
      </c>
      <c r="J212" s="1705"/>
      <c r="K212" s="1705">
        <f t="shared" si="107"/>
        <v>0</v>
      </c>
      <c r="L212" s="1705"/>
      <c r="M212" s="1706">
        <f t="shared" si="108"/>
        <v>0</v>
      </c>
      <c r="N212" s="1692"/>
      <c r="O212" s="811" t="s">
        <v>1382</v>
      </c>
      <c r="P212" s="1692">
        <f t="shared" si="109"/>
        <v>0</v>
      </c>
      <c r="Q212" s="1693"/>
      <c r="S212" s="1707">
        <f t="shared" si="110"/>
        <v>0</v>
      </c>
      <c r="T212" s="1708"/>
      <c r="U212" s="811" t="s">
        <v>1382</v>
      </c>
      <c r="V212" s="1692">
        <f t="shared" si="111"/>
        <v>0</v>
      </c>
      <c r="W212" s="1693"/>
      <c r="Y212" s="800" t="s">
        <v>1456</v>
      </c>
      <c r="Z212" s="1717"/>
      <c r="AA212" s="1717"/>
      <c r="AB212" s="1717"/>
      <c r="AC212" s="825" t="s">
        <v>1457</v>
      </c>
      <c r="AD212" s="1718" t="s">
        <v>1458</v>
      </c>
      <c r="AE212" s="1719"/>
      <c r="AF212" s="1720"/>
      <c r="AG212" s="1721"/>
      <c r="AH212" s="826" t="s">
        <v>1365</v>
      </c>
      <c r="AI212" s="1721"/>
      <c r="AJ212" s="1722"/>
      <c r="AK212" s="1723"/>
      <c r="AL212" s="1724"/>
      <c r="AM212" s="827" t="s">
        <v>1367</v>
      </c>
      <c r="AN212" s="828" t="str">
        <f t="shared" si="112"/>
        <v>公：公休（ｈ）、</v>
      </c>
      <c r="AO212" s="739" t="str">
        <f t="shared" si="113"/>
        <v>公</v>
      </c>
      <c r="AP212" s="829"/>
      <c r="AQ212" s="829"/>
      <c r="AR212" s="830">
        <f t="shared" si="114"/>
        <v>0</v>
      </c>
      <c r="AU212" s="808"/>
      <c r="AV212" s="809"/>
    </row>
    <row r="213" spans="1:48" ht="15.9" customHeight="1">
      <c r="A213" s="638"/>
      <c r="E213" s="810" t="s">
        <v>1459</v>
      </c>
      <c r="F213" s="1703">
        <f t="shared" si="105"/>
        <v>0</v>
      </c>
      <c r="G213" s="1704"/>
      <c r="I213" s="1705">
        <f t="shared" si="106"/>
        <v>0</v>
      </c>
      <c r="J213" s="1705"/>
      <c r="K213" s="1705">
        <f t="shared" si="107"/>
        <v>0</v>
      </c>
      <c r="L213" s="1705"/>
      <c r="M213" s="1706">
        <f t="shared" si="108"/>
        <v>0</v>
      </c>
      <c r="N213" s="1692"/>
      <c r="O213" s="811" t="s">
        <v>1382</v>
      </c>
      <c r="P213" s="1692">
        <f t="shared" si="109"/>
        <v>0</v>
      </c>
      <c r="Q213" s="1693"/>
      <c r="S213" s="1707">
        <f t="shared" si="110"/>
        <v>0</v>
      </c>
      <c r="T213" s="1708"/>
      <c r="U213" s="811" t="s">
        <v>1382</v>
      </c>
      <c r="V213" s="1692">
        <f t="shared" si="111"/>
        <v>0</v>
      </c>
      <c r="W213" s="1693"/>
      <c r="Y213" s="800" t="s">
        <v>1460</v>
      </c>
      <c r="Z213" s="1717"/>
      <c r="AA213" s="1717"/>
      <c r="AB213" s="1717"/>
      <c r="AC213" s="825" t="s">
        <v>1461</v>
      </c>
      <c r="AD213" s="1718" t="s">
        <v>1462</v>
      </c>
      <c r="AE213" s="1719"/>
      <c r="AF213" s="1720"/>
      <c r="AG213" s="1721"/>
      <c r="AH213" s="826" t="s">
        <v>1365</v>
      </c>
      <c r="AI213" s="1721"/>
      <c r="AJ213" s="1722"/>
      <c r="AK213" s="1723"/>
      <c r="AL213" s="1724"/>
      <c r="AM213" s="827" t="s">
        <v>1367</v>
      </c>
      <c r="AN213" s="828" t="str">
        <f t="shared" si="112"/>
        <v>有：有休（ｈ）、</v>
      </c>
      <c r="AO213" s="739" t="str">
        <f t="shared" si="113"/>
        <v>有</v>
      </c>
      <c r="AP213" s="829"/>
      <c r="AQ213" s="829"/>
      <c r="AR213" s="830">
        <f t="shared" si="114"/>
        <v>0</v>
      </c>
      <c r="AU213" s="808"/>
      <c r="AV213" s="809"/>
    </row>
    <row r="214" spans="1:48" ht="15.9" customHeight="1">
      <c r="A214" s="638"/>
      <c r="E214" s="810" t="s">
        <v>1463</v>
      </c>
      <c r="F214" s="1703">
        <f t="shared" si="105"/>
        <v>0</v>
      </c>
      <c r="G214" s="1704"/>
      <c r="I214" s="1705">
        <f t="shared" si="106"/>
        <v>0</v>
      </c>
      <c r="J214" s="1705"/>
      <c r="K214" s="1705">
        <f t="shared" si="107"/>
        <v>0</v>
      </c>
      <c r="L214" s="1705"/>
      <c r="M214" s="1706">
        <f t="shared" si="108"/>
        <v>0</v>
      </c>
      <c r="N214" s="1692"/>
      <c r="O214" s="811" t="s">
        <v>1382</v>
      </c>
      <c r="P214" s="1692">
        <f t="shared" si="109"/>
        <v>0</v>
      </c>
      <c r="Q214" s="1693"/>
      <c r="S214" s="1707">
        <f t="shared" si="110"/>
        <v>0</v>
      </c>
      <c r="T214" s="1708"/>
      <c r="U214" s="811" t="s">
        <v>1382</v>
      </c>
      <c r="V214" s="1692">
        <f t="shared" si="111"/>
        <v>0</v>
      </c>
      <c r="W214" s="1693"/>
      <c r="Y214" s="800" t="s">
        <v>1464</v>
      </c>
      <c r="Z214" s="1717"/>
      <c r="AA214" s="1717"/>
      <c r="AB214" s="1717"/>
      <c r="AC214" s="825" t="s">
        <v>1465</v>
      </c>
      <c r="AD214" s="1718" t="s">
        <v>1466</v>
      </c>
      <c r="AE214" s="1719"/>
      <c r="AF214" s="1720"/>
      <c r="AG214" s="1721"/>
      <c r="AH214" s="826" t="s">
        <v>1365</v>
      </c>
      <c r="AI214" s="1721"/>
      <c r="AJ214" s="1722"/>
      <c r="AK214" s="1723"/>
      <c r="AL214" s="1724"/>
      <c r="AM214" s="827" t="s">
        <v>1367</v>
      </c>
      <c r="AN214" s="828" t="str">
        <f t="shared" si="112"/>
        <v>欠：欠勤（ｈ）、</v>
      </c>
      <c r="AO214" s="739" t="str">
        <f t="shared" si="113"/>
        <v>欠</v>
      </c>
      <c r="AP214" s="829"/>
      <c r="AQ214" s="829"/>
      <c r="AR214" s="830">
        <f t="shared" si="114"/>
        <v>0</v>
      </c>
      <c r="AU214" s="808"/>
      <c r="AV214" s="809"/>
    </row>
    <row r="215" spans="1:48" ht="15.9" customHeight="1">
      <c r="A215" s="638"/>
      <c r="E215" s="810"/>
      <c r="F215" s="1703" t="str">
        <f t="shared" si="105"/>
        <v/>
      </c>
      <c r="G215" s="1704"/>
      <c r="I215" s="1705">
        <f t="shared" si="106"/>
        <v>0</v>
      </c>
      <c r="J215" s="1705"/>
      <c r="K215" s="1705">
        <f t="shared" si="107"/>
        <v>0</v>
      </c>
      <c r="L215" s="1705"/>
      <c r="M215" s="1706">
        <f t="shared" si="108"/>
        <v>0</v>
      </c>
      <c r="N215" s="1692"/>
      <c r="O215" s="811" t="s">
        <v>1382</v>
      </c>
      <c r="P215" s="1692">
        <f t="shared" si="109"/>
        <v>0</v>
      </c>
      <c r="Q215" s="1693"/>
      <c r="S215" s="1707">
        <f t="shared" si="110"/>
        <v>0</v>
      </c>
      <c r="T215" s="1708"/>
      <c r="U215" s="811" t="s">
        <v>1382</v>
      </c>
      <c r="V215" s="1692">
        <f t="shared" si="111"/>
        <v>0</v>
      </c>
      <c r="W215" s="1693"/>
      <c r="Y215" s="800" t="s">
        <v>1467</v>
      </c>
      <c r="Z215" s="1717"/>
      <c r="AA215" s="1717"/>
      <c r="AB215" s="1717"/>
      <c r="AC215" s="825" t="s">
        <v>1468</v>
      </c>
      <c r="AD215" s="1718" t="s">
        <v>1469</v>
      </c>
      <c r="AE215" s="1719"/>
      <c r="AF215" s="1720"/>
      <c r="AG215" s="1721"/>
      <c r="AH215" s="826" t="s">
        <v>1365</v>
      </c>
      <c r="AI215" s="1721"/>
      <c r="AJ215" s="1722"/>
      <c r="AK215" s="1723"/>
      <c r="AL215" s="1724"/>
      <c r="AM215" s="827" t="s">
        <v>1367</v>
      </c>
      <c r="AN215" s="828" t="str">
        <f t="shared" si="112"/>
        <v>特：特休（ｈ）、</v>
      </c>
      <c r="AO215" s="739" t="str">
        <f t="shared" si="113"/>
        <v>特</v>
      </c>
      <c r="AP215" s="829"/>
      <c r="AQ215" s="829"/>
      <c r="AR215" s="830">
        <f t="shared" si="114"/>
        <v>0</v>
      </c>
      <c r="AU215" s="808"/>
      <c r="AV215" s="809"/>
    </row>
    <row r="216" spans="1:48" ht="15.9" customHeight="1">
      <c r="A216" s="638"/>
      <c r="E216" s="810"/>
      <c r="F216" s="1703" t="str">
        <f t="shared" si="105"/>
        <v/>
      </c>
      <c r="G216" s="1704"/>
      <c r="I216" s="1705">
        <f t="shared" si="106"/>
        <v>0</v>
      </c>
      <c r="J216" s="1705"/>
      <c r="K216" s="1705">
        <f t="shared" si="107"/>
        <v>0</v>
      </c>
      <c r="L216" s="1705"/>
      <c r="M216" s="1706">
        <f t="shared" si="108"/>
        <v>0</v>
      </c>
      <c r="N216" s="1692"/>
      <c r="O216" s="811" t="s">
        <v>1382</v>
      </c>
      <c r="P216" s="1692">
        <f t="shared" si="109"/>
        <v>0</v>
      </c>
      <c r="Q216" s="1693"/>
      <c r="S216" s="1707">
        <f t="shared" si="110"/>
        <v>0</v>
      </c>
      <c r="T216" s="1708"/>
      <c r="U216" s="811" t="s">
        <v>1382</v>
      </c>
      <c r="V216" s="1692">
        <f t="shared" si="111"/>
        <v>0</v>
      </c>
      <c r="W216" s="1693"/>
      <c r="Y216" s="800" t="s">
        <v>1470</v>
      </c>
      <c r="Z216" s="1717"/>
      <c r="AA216" s="1717"/>
      <c r="AB216" s="1717"/>
      <c r="AC216" s="825" t="s">
        <v>1471</v>
      </c>
      <c r="AD216" s="1718"/>
      <c r="AE216" s="1719"/>
      <c r="AF216" s="1720"/>
      <c r="AG216" s="1721"/>
      <c r="AH216" s="826" t="s">
        <v>1365</v>
      </c>
      <c r="AI216" s="1721"/>
      <c r="AJ216" s="1722"/>
      <c r="AK216" s="1723"/>
      <c r="AL216" s="1724"/>
      <c r="AM216" s="827" t="s">
        <v>1367</v>
      </c>
      <c r="AN216" s="828" t="str">
        <f t="shared" si="112"/>
        <v>-：（ｈ）、</v>
      </c>
      <c r="AO216" s="739" t="str">
        <f t="shared" si="113"/>
        <v>-</v>
      </c>
      <c r="AP216" s="829"/>
      <c r="AQ216" s="829"/>
      <c r="AR216" s="830">
        <f t="shared" si="114"/>
        <v>0</v>
      </c>
      <c r="AU216" s="808"/>
      <c r="AV216" s="809"/>
    </row>
    <row r="217" spans="1:48" ht="15.9" customHeight="1">
      <c r="A217" s="638"/>
      <c r="E217" s="810"/>
      <c r="F217" s="1703" t="str">
        <f t="shared" si="105"/>
        <v/>
      </c>
      <c r="G217" s="1704"/>
      <c r="I217" s="1705">
        <f t="shared" si="106"/>
        <v>0</v>
      </c>
      <c r="J217" s="1705"/>
      <c r="K217" s="1705">
        <f t="shared" si="107"/>
        <v>0</v>
      </c>
      <c r="L217" s="1705"/>
      <c r="M217" s="1706">
        <f t="shared" si="108"/>
        <v>0</v>
      </c>
      <c r="N217" s="1692"/>
      <c r="O217" s="811" t="s">
        <v>1382</v>
      </c>
      <c r="P217" s="1692">
        <f t="shared" si="109"/>
        <v>0</v>
      </c>
      <c r="Q217" s="1693"/>
      <c r="S217" s="1707">
        <f t="shared" si="110"/>
        <v>0</v>
      </c>
      <c r="T217" s="1708"/>
      <c r="U217" s="811" t="s">
        <v>1382</v>
      </c>
      <c r="V217" s="1692">
        <f t="shared" si="111"/>
        <v>0</v>
      </c>
      <c r="W217" s="1693"/>
      <c r="Y217" s="800" t="s">
        <v>1472</v>
      </c>
      <c r="Z217" s="1717"/>
      <c r="AA217" s="1717"/>
      <c r="AB217" s="1717"/>
      <c r="AC217" s="825" t="s">
        <v>1471</v>
      </c>
      <c r="AD217" s="1718"/>
      <c r="AE217" s="1719"/>
      <c r="AF217" s="1720"/>
      <c r="AG217" s="1721"/>
      <c r="AH217" s="826" t="s">
        <v>1365</v>
      </c>
      <c r="AI217" s="1721"/>
      <c r="AJ217" s="1722"/>
      <c r="AK217" s="1723"/>
      <c r="AL217" s="1724"/>
      <c r="AM217" s="827" t="s">
        <v>1367</v>
      </c>
      <c r="AN217" s="828" t="str">
        <f t="shared" si="112"/>
        <v>-：（ｈ）、</v>
      </c>
      <c r="AO217" s="739" t="str">
        <f t="shared" si="113"/>
        <v>-</v>
      </c>
      <c r="AP217" s="829"/>
      <c r="AQ217" s="829"/>
      <c r="AR217" s="830">
        <f t="shared" si="114"/>
        <v>0</v>
      </c>
      <c r="AU217" s="808"/>
      <c r="AV217" s="809"/>
    </row>
    <row r="218" spans="1:48" ht="15.9" customHeight="1">
      <c r="A218" s="638"/>
      <c r="E218" s="810"/>
      <c r="F218" s="1703" t="str">
        <f t="shared" si="105"/>
        <v/>
      </c>
      <c r="G218" s="1704"/>
      <c r="I218" s="1705">
        <f t="shared" si="106"/>
        <v>0</v>
      </c>
      <c r="J218" s="1705"/>
      <c r="K218" s="1705">
        <f t="shared" si="107"/>
        <v>0</v>
      </c>
      <c r="L218" s="1705"/>
      <c r="M218" s="1706">
        <f t="shared" si="108"/>
        <v>0</v>
      </c>
      <c r="N218" s="1692"/>
      <c r="O218" s="811" t="s">
        <v>1382</v>
      </c>
      <c r="P218" s="1692">
        <f t="shared" si="109"/>
        <v>0</v>
      </c>
      <c r="Q218" s="1693"/>
      <c r="S218" s="1707">
        <f t="shared" si="110"/>
        <v>0</v>
      </c>
      <c r="T218" s="1708"/>
      <c r="U218" s="811" t="s">
        <v>1382</v>
      </c>
      <c r="V218" s="1692">
        <f t="shared" si="111"/>
        <v>0</v>
      </c>
      <c r="W218" s="1693"/>
      <c r="Y218" s="800" t="s">
        <v>1473</v>
      </c>
      <c r="Z218" s="1717"/>
      <c r="AA218" s="1717"/>
      <c r="AB218" s="1717"/>
      <c r="AC218" s="825" t="s">
        <v>1471</v>
      </c>
      <c r="AD218" s="1718"/>
      <c r="AE218" s="1719"/>
      <c r="AF218" s="1720"/>
      <c r="AG218" s="1721"/>
      <c r="AH218" s="826" t="s">
        <v>1365</v>
      </c>
      <c r="AI218" s="1721"/>
      <c r="AJ218" s="1722"/>
      <c r="AK218" s="1723"/>
      <c r="AL218" s="1724"/>
      <c r="AM218" s="827" t="s">
        <v>1367</v>
      </c>
      <c r="AN218" s="828" t="str">
        <f t="shared" si="112"/>
        <v>-：（ｈ）、</v>
      </c>
      <c r="AO218" s="739" t="str">
        <f t="shared" si="113"/>
        <v>-</v>
      </c>
      <c r="AP218" s="829"/>
      <c r="AQ218" s="829"/>
      <c r="AR218" s="830">
        <f t="shared" si="114"/>
        <v>0</v>
      </c>
      <c r="AU218" s="808"/>
      <c r="AV218" s="809"/>
    </row>
    <row r="219" spans="1:48" ht="15.9" customHeight="1">
      <c r="A219" s="638"/>
      <c r="E219" s="810"/>
      <c r="F219" s="1703" t="str">
        <f t="shared" si="105"/>
        <v/>
      </c>
      <c r="G219" s="1704"/>
      <c r="I219" s="1705">
        <f t="shared" si="106"/>
        <v>0</v>
      </c>
      <c r="J219" s="1705"/>
      <c r="K219" s="1705">
        <f t="shared" si="107"/>
        <v>0</v>
      </c>
      <c r="L219" s="1705"/>
      <c r="M219" s="1706">
        <f t="shared" si="108"/>
        <v>0</v>
      </c>
      <c r="N219" s="1692"/>
      <c r="O219" s="811" t="s">
        <v>1382</v>
      </c>
      <c r="P219" s="1692">
        <f t="shared" si="109"/>
        <v>0</v>
      </c>
      <c r="Q219" s="1693"/>
      <c r="S219" s="1707">
        <f t="shared" si="110"/>
        <v>0</v>
      </c>
      <c r="T219" s="1708"/>
      <c r="U219" s="811" t="s">
        <v>1382</v>
      </c>
      <c r="V219" s="1692">
        <f t="shared" si="111"/>
        <v>0</v>
      </c>
      <c r="W219" s="1693"/>
      <c r="Y219" s="800" t="s">
        <v>1474</v>
      </c>
      <c r="Z219" s="1717"/>
      <c r="AA219" s="1717"/>
      <c r="AB219" s="1717"/>
      <c r="AC219" s="825" t="s">
        <v>1471</v>
      </c>
      <c r="AD219" s="1718"/>
      <c r="AE219" s="1719"/>
      <c r="AF219" s="1720"/>
      <c r="AG219" s="1721"/>
      <c r="AH219" s="826" t="s">
        <v>1365</v>
      </c>
      <c r="AI219" s="1721"/>
      <c r="AJ219" s="1722"/>
      <c r="AK219" s="1723"/>
      <c r="AL219" s="1724"/>
      <c r="AM219" s="827" t="s">
        <v>1367</v>
      </c>
      <c r="AN219" s="828" t="str">
        <f t="shared" si="112"/>
        <v>-：（ｈ）、</v>
      </c>
      <c r="AO219" s="739" t="str">
        <f t="shared" si="113"/>
        <v>-</v>
      </c>
      <c r="AP219" s="829"/>
      <c r="AQ219" s="829"/>
      <c r="AR219" s="830">
        <f t="shared" si="114"/>
        <v>0</v>
      </c>
      <c r="AU219" s="808"/>
      <c r="AV219" s="809"/>
    </row>
    <row r="220" spans="1:48" ht="15.9" customHeight="1">
      <c r="A220" s="638"/>
      <c r="E220" s="832"/>
      <c r="F220" s="1703" t="str">
        <f t="shared" si="105"/>
        <v/>
      </c>
      <c r="G220" s="1704"/>
      <c r="I220" s="1705">
        <f t="shared" si="106"/>
        <v>0</v>
      </c>
      <c r="J220" s="1705"/>
      <c r="K220" s="1705">
        <f t="shared" si="107"/>
        <v>0</v>
      </c>
      <c r="L220" s="1705"/>
      <c r="M220" s="1706">
        <f t="shared" si="108"/>
        <v>0</v>
      </c>
      <c r="N220" s="1692"/>
      <c r="O220" s="811" t="s">
        <v>1382</v>
      </c>
      <c r="P220" s="1692">
        <f t="shared" si="109"/>
        <v>0</v>
      </c>
      <c r="Q220" s="1693"/>
      <c r="S220" s="1707">
        <f t="shared" si="110"/>
        <v>0</v>
      </c>
      <c r="T220" s="1708"/>
      <c r="U220" s="811" t="s">
        <v>1382</v>
      </c>
      <c r="V220" s="1692">
        <f t="shared" si="111"/>
        <v>0</v>
      </c>
      <c r="W220" s="1693"/>
      <c r="Y220" s="800" t="s">
        <v>1475</v>
      </c>
      <c r="Z220" s="1717"/>
      <c r="AA220" s="1717"/>
      <c r="AB220" s="1717"/>
      <c r="AC220" s="825" t="s">
        <v>1471</v>
      </c>
      <c r="AD220" s="1718"/>
      <c r="AE220" s="1719"/>
      <c r="AF220" s="1720"/>
      <c r="AG220" s="1721"/>
      <c r="AH220" s="826" t="s">
        <v>1365</v>
      </c>
      <c r="AI220" s="1721"/>
      <c r="AJ220" s="1722"/>
      <c r="AK220" s="1723"/>
      <c r="AL220" s="1724"/>
      <c r="AM220" s="827" t="s">
        <v>1367</v>
      </c>
      <c r="AN220" s="828" t="str">
        <f t="shared" si="112"/>
        <v>-：（ｈ）、</v>
      </c>
      <c r="AO220" s="739" t="str">
        <f t="shared" si="113"/>
        <v>-</v>
      </c>
      <c r="AP220" s="829"/>
      <c r="AQ220" s="829"/>
      <c r="AR220" s="830">
        <f t="shared" si="114"/>
        <v>0</v>
      </c>
      <c r="AU220" s="808"/>
      <c r="AV220" s="809"/>
    </row>
    <row r="221" spans="1:48" ht="15.9" customHeight="1">
      <c r="A221" s="638"/>
      <c r="E221" s="833"/>
      <c r="F221" s="1736" t="str">
        <f t="shared" si="105"/>
        <v/>
      </c>
      <c r="G221" s="1737"/>
      <c r="I221" s="1738">
        <f t="shared" si="106"/>
        <v>0</v>
      </c>
      <c r="J221" s="1738"/>
      <c r="K221" s="1738">
        <f t="shared" si="107"/>
        <v>0</v>
      </c>
      <c r="L221" s="1738"/>
      <c r="M221" s="1739">
        <f t="shared" si="108"/>
        <v>0</v>
      </c>
      <c r="N221" s="1726"/>
      <c r="O221" s="834" t="s">
        <v>1382</v>
      </c>
      <c r="P221" s="1726">
        <f t="shared" si="109"/>
        <v>0</v>
      </c>
      <c r="Q221" s="1727"/>
      <c r="S221" s="1740">
        <f t="shared" si="110"/>
        <v>0</v>
      </c>
      <c r="T221" s="1741"/>
      <c r="U221" s="834" t="s">
        <v>1382</v>
      </c>
      <c r="V221" s="1726">
        <f t="shared" si="111"/>
        <v>0</v>
      </c>
      <c r="W221" s="1727"/>
      <c r="Y221" s="800" t="s">
        <v>1476</v>
      </c>
      <c r="Z221" s="1728"/>
      <c r="AA221" s="1728"/>
      <c r="AB221" s="1728"/>
      <c r="AC221" s="835" t="s">
        <v>1471</v>
      </c>
      <c r="AD221" s="1729"/>
      <c r="AE221" s="1730"/>
      <c r="AF221" s="1731"/>
      <c r="AG221" s="1732"/>
      <c r="AH221" s="836" t="s">
        <v>1365</v>
      </c>
      <c r="AI221" s="1732"/>
      <c r="AJ221" s="1733"/>
      <c r="AK221" s="1734"/>
      <c r="AL221" s="1735"/>
      <c r="AM221" s="837" t="s">
        <v>1367</v>
      </c>
      <c r="AN221" s="838" t="str">
        <f t="shared" si="112"/>
        <v>-：（ｈ）、</v>
      </c>
      <c r="AO221" s="739" t="str">
        <f t="shared" si="113"/>
        <v>-</v>
      </c>
      <c r="AP221" s="839"/>
      <c r="AQ221" s="839"/>
      <c r="AR221" s="840">
        <f t="shared" si="114"/>
        <v>0</v>
      </c>
      <c r="AU221" s="808"/>
      <c r="AV221" s="809"/>
    </row>
    <row r="222" spans="1:48">
      <c r="A222" s="638"/>
      <c r="AF222" s="1725" t="s">
        <v>1477</v>
      </c>
      <c r="AG222" s="1725"/>
      <c r="AH222" s="1725"/>
      <c r="AI222" s="1725"/>
      <c r="AJ222" s="1725"/>
    </row>
    <row r="223" spans="1:48">
      <c r="A223" s="638"/>
    </row>
    <row r="224" spans="1:48">
      <c r="A224" s="638"/>
      <c r="T224" s="643"/>
    </row>
  </sheetData>
  <mergeCells count="672">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AI176:AM176"/>
    <mergeCell ref="AN176:AO176"/>
    <mergeCell ref="C192:E193"/>
    <mergeCell ref="G192:H192"/>
    <mergeCell ref="I192:J192"/>
    <mergeCell ref="L192:M192"/>
    <mergeCell ref="N192:O192"/>
    <mergeCell ref="Q192:R192"/>
    <mergeCell ref="Z192:AB193"/>
    <mergeCell ref="AC192:AC193"/>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40:C141"/>
    <mergeCell ref="D140:D141"/>
    <mergeCell ref="E140:E141"/>
    <mergeCell ref="C143:E143"/>
    <mergeCell ref="Y146:AB146"/>
    <mergeCell ref="AD146:AL147"/>
    <mergeCell ref="F147:I147"/>
    <mergeCell ref="L147:O147"/>
    <mergeCell ref="S147:W147"/>
    <mergeCell ref="Y147:AB14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s>
  <phoneticPr fontId="3"/>
  <dataValidations count="3">
    <dataValidation type="list" allowBlank="1" showInputMessage="1" showErrorMessage="1" sqref="C10:C141" xr:uid="{0EC40F06-7207-4EEE-AF3E-002E3F141712}">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ABD0360C-69FC-458A-B7DB-0051593BE7E3}">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E01F7BB8-10CB-4867-9C4B-4FF645E37E37}">
      <formula1>$AU$2:$AU$6</formula1>
    </dataValidation>
  </dataValidations>
  <printOptions horizontalCentered="1"/>
  <pageMargins left="0.19685039370078741" right="0.19685039370078741" top="0.78740157480314965" bottom="0.78740157480314965" header="0.31496062992125984" footer="0.31496062992125984"/>
  <pageSetup paperSize="9" scale="74" orientation="landscape" r:id="rId1"/>
  <rowBreaks count="3" manualBreakCount="3">
    <brk id="43" max="44" man="1"/>
    <brk id="144" max="44" man="1"/>
    <brk id="177" max="44"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6869-09CE-4100-AC6A-1C0D3C8C2E0D}">
  <dimension ref="A1:AV224"/>
  <sheetViews>
    <sheetView view="pageBreakPreview" zoomScale="85" zoomScaleNormal="100" zoomScaleSheetLayoutView="85" workbookViewId="0">
      <selection activeCell="AA9" sqref="AA9"/>
    </sheetView>
  </sheetViews>
  <sheetFormatPr defaultColWidth="9" defaultRowHeight="12"/>
  <cols>
    <col min="1" max="1" width="1.77734375" style="643" customWidth="1"/>
    <col min="2" max="2" width="3.44140625" style="638" customWidth="1"/>
    <col min="3" max="3" width="12.88671875" style="638" customWidth="1"/>
    <col min="4" max="4" width="3.44140625" style="638" customWidth="1"/>
    <col min="5" max="5" width="12" style="638" customWidth="1"/>
    <col min="6" max="6" width="3.88671875" style="638" customWidth="1"/>
    <col min="7" max="37" width="3.77734375" style="638" customWidth="1"/>
    <col min="38" max="38" width="8.33203125" style="638" customWidth="1"/>
    <col min="39" max="40" width="5.88671875" style="638" customWidth="1"/>
    <col min="41" max="41" width="2.6640625" style="638" bestFit="1" customWidth="1"/>
    <col min="42" max="42" width="5.21875" style="638" bestFit="1" customWidth="1"/>
    <col min="43" max="43" width="4.88671875" style="638" bestFit="1" customWidth="1"/>
    <col min="44" max="44" width="5.109375" style="638" bestFit="1" customWidth="1"/>
    <col min="45" max="46" width="1.88671875" style="638" customWidth="1"/>
    <col min="47" max="47" width="3.109375" style="638" bestFit="1" customWidth="1"/>
    <col min="48" max="48" width="3.21875" style="638" customWidth="1"/>
    <col min="49" max="16384" width="9" style="643"/>
  </cols>
  <sheetData>
    <row r="1" spans="1:48" ht="15" thickBot="1">
      <c r="A1" s="638"/>
      <c r="C1" s="639" t="s">
        <v>1200</v>
      </c>
      <c r="R1" s="640" t="s">
        <v>1201</v>
      </c>
      <c r="AM1" s="641"/>
      <c r="AN1" s="641"/>
      <c r="AO1" s="641"/>
      <c r="AP1" s="641"/>
      <c r="AQ1" s="1582" t="s">
        <v>1202</v>
      </c>
      <c r="AR1" s="1582"/>
      <c r="AS1" s="642"/>
    </row>
    <row r="2" spans="1:48" ht="14.4">
      <c r="A2" s="638"/>
      <c r="C2" s="643"/>
      <c r="J2" s="1583" t="s">
        <v>1203</v>
      </c>
      <c r="K2" s="1583"/>
      <c r="L2" s="644"/>
      <c r="M2" s="645" t="s">
        <v>1204</v>
      </c>
      <c r="N2" s="646"/>
      <c r="O2" s="1584" t="s">
        <v>1205</v>
      </c>
      <c r="P2" s="1584"/>
      <c r="Q2" s="643"/>
      <c r="T2" s="647"/>
      <c r="U2" s="647"/>
      <c r="AA2" s="648"/>
      <c r="AB2" s="648"/>
      <c r="AC2" s="648"/>
      <c r="AD2" s="648"/>
      <c r="AE2" s="649"/>
      <c r="AF2" s="649"/>
      <c r="AG2" s="649"/>
      <c r="AH2" s="649"/>
      <c r="AI2" s="649"/>
      <c r="AJ2" s="649"/>
      <c r="AK2" s="649"/>
      <c r="AL2" s="649"/>
      <c r="AM2" s="649"/>
      <c r="AN2" s="649"/>
      <c r="AO2" s="649"/>
      <c r="AP2" s="649"/>
      <c r="AQ2" s="650"/>
      <c r="AR2" s="650"/>
      <c r="AU2" s="651" t="s">
        <v>1206</v>
      </c>
      <c r="AV2" s="652">
        <v>1</v>
      </c>
    </row>
    <row r="3" spans="1:48" ht="12.75" customHeight="1" thickBot="1">
      <c r="A3" s="638"/>
      <c r="C3" s="653" t="s">
        <v>1207</v>
      </c>
      <c r="D3" s="654"/>
      <c r="E3" s="643"/>
      <c r="G3" s="643"/>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49"/>
      <c r="AO3" s="649"/>
      <c r="AP3" s="649"/>
      <c r="AQ3" s="650"/>
      <c r="AR3" s="650"/>
      <c r="AU3" s="656" t="s">
        <v>1208</v>
      </c>
      <c r="AV3" s="657">
        <v>1</v>
      </c>
    </row>
    <row r="4" spans="1:48" ht="12.6" thickBot="1">
      <c r="A4" s="638"/>
      <c r="C4" s="658">
        <v>43800</v>
      </c>
      <c r="D4" s="654"/>
      <c r="E4" s="1585"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1586"/>
      <c r="G4" s="1586"/>
      <c r="H4" s="1586"/>
      <c r="I4" s="1586"/>
      <c r="J4" s="1586"/>
      <c r="K4" s="1586"/>
      <c r="L4" s="1586"/>
      <c r="M4" s="1586"/>
      <c r="N4" s="1586"/>
      <c r="O4" s="1586"/>
      <c r="P4" s="1586"/>
      <c r="Q4" s="1586"/>
      <c r="R4" s="1586"/>
      <c r="S4" s="1586"/>
      <c r="T4" s="1586"/>
      <c r="U4" s="1586"/>
      <c r="V4" s="1586"/>
      <c r="W4" s="1586"/>
      <c r="X4" s="1586"/>
      <c r="Y4" s="1586"/>
      <c r="Z4" s="1586"/>
      <c r="AA4" s="1586"/>
      <c r="AB4" s="1586"/>
      <c r="AC4" s="1586"/>
      <c r="AD4" s="1586"/>
      <c r="AE4" s="1586"/>
      <c r="AF4" s="1586"/>
      <c r="AG4" s="1586"/>
      <c r="AH4" s="1586"/>
      <c r="AI4" s="1586"/>
      <c r="AJ4" s="1586"/>
      <c r="AK4" s="1587"/>
      <c r="AL4" s="655"/>
      <c r="AM4" s="655"/>
      <c r="AN4" s="649"/>
      <c r="AO4" s="649"/>
      <c r="AP4" s="649"/>
      <c r="AQ4" s="650"/>
      <c r="AR4" s="650"/>
      <c r="AU4" s="656" t="s">
        <v>1209</v>
      </c>
      <c r="AV4" s="657"/>
    </row>
    <row r="5" spans="1:48" s="638" customFormat="1">
      <c r="C5" s="659">
        <f>DAY(EOMONTH(C4,0))</f>
        <v>31</v>
      </c>
      <c r="D5" s="654"/>
      <c r="E5" s="1588"/>
      <c r="F5" s="1589"/>
      <c r="G5" s="1589"/>
      <c r="H5" s="1589"/>
      <c r="I5" s="1589"/>
      <c r="J5" s="1589"/>
      <c r="K5" s="1589"/>
      <c r="L5" s="1589"/>
      <c r="M5" s="1589"/>
      <c r="N5" s="1589"/>
      <c r="O5" s="1589"/>
      <c r="P5" s="1589"/>
      <c r="Q5" s="1589"/>
      <c r="R5" s="1589"/>
      <c r="S5" s="1589"/>
      <c r="T5" s="1589"/>
      <c r="U5" s="1589"/>
      <c r="V5" s="1589"/>
      <c r="W5" s="1589"/>
      <c r="X5" s="1589"/>
      <c r="Y5" s="1589"/>
      <c r="Z5" s="1589"/>
      <c r="AA5" s="1589"/>
      <c r="AB5" s="1589"/>
      <c r="AC5" s="1589"/>
      <c r="AD5" s="1589"/>
      <c r="AE5" s="1589"/>
      <c r="AF5" s="1589"/>
      <c r="AG5" s="1589"/>
      <c r="AH5" s="1589"/>
      <c r="AI5" s="1589"/>
      <c r="AJ5" s="1589"/>
      <c r="AK5" s="1590"/>
      <c r="AL5" s="655"/>
      <c r="AM5" s="655"/>
      <c r="AN5" s="649"/>
      <c r="AO5" s="649"/>
      <c r="AP5" s="649"/>
      <c r="AQ5" s="650"/>
      <c r="AR5" s="650"/>
      <c r="AU5" s="656" t="s">
        <v>1210</v>
      </c>
      <c r="AV5" s="657"/>
    </row>
    <row r="6" spans="1:48" ht="12.6" thickBot="1">
      <c r="A6" s="638"/>
      <c r="C6" s="660" t="s">
        <v>1211</v>
      </c>
      <c r="T6" s="647"/>
      <c r="U6" s="647"/>
      <c r="AA6" s="648"/>
      <c r="AB6" s="648"/>
      <c r="AC6" s="648"/>
      <c r="AD6" s="648"/>
      <c r="AE6" s="649"/>
      <c r="AF6" s="649"/>
      <c r="AG6" s="649"/>
      <c r="AH6" s="649"/>
      <c r="AI6" s="649"/>
      <c r="AJ6" s="649"/>
      <c r="AK6" s="661" t="s">
        <v>1212</v>
      </c>
      <c r="AL6" s="662">
        <f>N193</f>
        <v>155</v>
      </c>
      <c r="AM6" s="663">
        <f>N192</f>
        <v>38.75</v>
      </c>
      <c r="AN6" s="664"/>
      <c r="AO6" s="664"/>
      <c r="AP6" s="664"/>
      <c r="AQ6" s="650"/>
      <c r="AR6" s="650"/>
      <c r="AU6" s="665"/>
      <c r="AV6" s="666"/>
    </row>
    <row r="7" spans="1:48" ht="15.9" customHeight="1">
      <c r="A7" s="638"/>
      <c r="C7" s="667"/>
      <c r="D7" s="1591" t="s">
        <v>1213</v>
      </c>
      <c r="E7" s="667"/>
      <c r="F7" s="668"/>
      <c r="G7" s="1594" t="s">
        <v>1214</v>
      </c>
      <c r="H7" s="1595"/>
      <c r="I7" s="1595"/>
      <c r="J7" s="1595"/>
      <c r="K7" s="1595"/>
      <c r="L7" s="1595"/>
      <c r="M7" s="1596"/>
      <c r="N7" s="1594" t="s">
        <v>1215</v>
      </c>
      <c r="O7" s="1595"/>
      <c r="P7" s="1595"/>
      <c r="Q7" s="1595"/>
      <c r="R7" s="1595"/>
      <c r="S7" s="1595"/>
      <c r="T7" s="1596"/>
      <c r="U7" s="1594" t="s">
        <v>1216</v>
      </c>
      <c r="V7" s="1595"/>
      <c r="W7" s="1595"/>
      <c r="X7" s="1595"/>
      <c r="Y7" s="1595"/>
      <c r="Z7" s="1595"/>
      <c r="AA7" s="1596"/>
      <c r="AB7" s="1594" t="s">
        <v>1217</v>
      </c>
      <c r="AC7" s="1595"/>
      <c r="AD7" s="1595"/>
      <c r="AE7" s="1595"/>
      <c r="AF7" s="1595"/>
      <c r="AG7" s="1595"/>
      <c r="AH7" s="1596"/>
      <c r="AI7" s="1595"/>
      <c r="AJ7" s="1595"/>
      <c r="AK7" s="1597"/>
      <c r="AL7" s="1566" t="s">
        <v>1218</v>
      </c>
      <c r="AM7" s="669" t="s">
        <v>1219</v>
      </c>
      <c r="AN7" s="1569" t="s">
        <v>1220</v>
      </c>
      <c r="AO7" s="1570"/>
      <c r="AP7" s="1570"/>
      <c r="AQ7" s="1570"/>
      <c r="AR7" s="1571"/>
    </row>
    <row r="8" spans="1:48" ht="15.9" customHeight="1">
      <c r="A8" s="638"/>
      <c r="C8" s="670" t="s">
        <v>1221</v>
      </c>
      <c r="D8" s="1592"/>
      <c r="E8" s="670" t="s">
        <v>1222</v>
      </c>
      <c r="F8" s="671" t="s">
        <v>1223</v>
      </c>
      <c r="G8" s="672">
        <v>1</v>
      </c>
      <c r="H8" s="673">
        <v>2</v>
      </c>
      <c r="I8" s="673">
        <v>3</v>
      </c>
      <c r="J8" s="673">
        <v>4</v>
      </c>
      <c r="K8" s="673">
        <v>5</v>
      </c>
      <c r="L8" s="673">
        <v>6</v>
      </c>
      <c r="M8" s="674">
        <v>7</v>
      </c>
      <c r="N8" s="672">
        <v>8</v>
      </c>
      <c r="O8" s="673">
        <v>9</v>
      </c>
      <c r="P8" s="673">
        <v>10</v>
      </c>
      <c r="Q8" s="673">
        <v>11</v>
      </c>
      <c r="R8" s="673">
        <v>12</v>
      </c>
      <c r="S8" s="673">
        <v>13</v>
      </c>
      <c r="T8" s="674">
        <v>14</v>
      </c>
      <c r="U8" s="672">
        <v>15</v>
      </c>
      <c r="V8" s="673">
        <v>16</v>
      </c>
      <c r="W8" s="673">
        <v>17</v>
      </c>
      <c r="X8" s="673">
        <v>18</v>
      </c>
      <c r="Y8" s="673">
        <v>19</v>
      </c>
      <c r="Z8" s="673">
        <v>20</v>
      </c>
      <c r="AA8" s="674">
        <v>21</v>
      </c>
      <c r="AB8" s="672">
        <v>22</v>
      </c>
      <c r="AC8" s="673">
        <v>23</v>
      </c>
      <c r="AD8" s="673">
        <v>24</v>
      </c>
      <c r="AE8" s="673">
        <v>25</v>
      </c>
      <c r="AF8" s="673">
        <v>26</v>
      </c>
      <c r="AG8" s="673">
        <v>27</v>
      </c>
      <c r="AH8" s="674">
        <v>28</v>
      </c>
      <c r="AI8" s="675">
        <v>29</v>
      </c>
      <c r="AJ8" s="673">
        <v>30</v>
      </c>
      <c r="AK8" s="673">
        <v>31</v>
      </c>
      <c r="AL8" s="1567"/>
      <c r="AM8" s="670" t="s">
        <v>1224</v>
      </c>
      <c r="AN8" s="1572"/>
      <c r="AO8" s="1573"/>
      <c r="AP8" s="1573"/>
      <c r="AQ8" s="1573"/>
      <c r="AR8" s="1574"/>
    </row>
    <row r="9" spans="1:48" ht="15.9" customHeight="1">
      <c r="A9" s="638"/>
      <c r="C9" s="676"/>
      <c r="D9" s="1593"/>
      <c r="E9" s="676"/>
      <c r="F9" s="677" t="s">
        <v>1225</v>
      </c>
      <c r="G9" s="678">
        <f>IF(C4="","",WEEKDAY(C4))</f>
        <v>1</v>
      </c>
      <c r="H9" s="679">
        <f>G9+1</f>
        <v>2</v>
      </c>
      <c r="I9" s="679">
        <f t="shared" ref="I9:AK9" si="0">H9+1</f>
        <v>3</v>
      </c>
      <c r="J9" s="679">
        <f t="shared" si="0"/>
        <v>4</v>
      </c>
      <c r="K9" s="679">
        <f t="shared" si="0"/>
        <v>5</v>
      </c>
      <c r="L9" s="679">
        <f t="shared" si="0"/>
        <v>6</v>
      </c>
      <c r="M9" s="680">
        <f t="shared" si="0"/>
        <v>7</v>
      </c>
      <c r="N9" s="678">
        <f t="shared" si="0"/>
        <v>8</v>
      </c>
      <c r="O9" s="679">
        <f t="shared" si="0"/>
        <v>9</v>
      </c>
      <c r="P9" s="679">
        <f t="shared" si="0"/>
        <v>10</v>
      </c>
      <c r="Q9" s="679">
        <f t="shared" si="0"/>
        <v>11</v>
      </c>
      <c r="R9" s="679">
        <f t="shared" si="0"/>
        <v>12</v>
      </c>
      <c r="S9" s="679">
        <f t="shared" si="0"/>
        <v>13</v>
      </c>
      <c r="T9" s="680">
        <f t="shared" si="0"/>
        <v>14</v>
      </c>
      <c r="U9" s="678">
        <f t="shared" si="0"/>
        <v>15</v>
      </c>
      <c r="V9" s="679">
        <f t="shared" si="0"/>
        <v>16</v>
      </c>
      <c r="W9" s="679">
        <f t="shared" si="0"/>
        <v>17</v>
      </c>
      <c r="X9" s="679">
        <f t="shared" si="0"/>
        <v>18</v>
      </c>
      <c r="Y9" s="679">
        <f t="shared" si="0"/>
        <v>19</v>
      </c>
      <c r="Z9" s="679">
        <f t="shared" si="0"/>
        <v>20</v>
      </c>
      <c r="AA9" s="680">
        <f t="shared" si="0"/>
        <v>21</v>
      </c>
      <c r="AB9" s="678">
        <f t="shared" si="0"/>
        <v>22</v>
      </c>
      <c r="AC9" s="679">
        <f t="shared" si="0"/>
        <v>23</v>
      </c>
      <c r="AD9" s="679">
        <f t="shared" si="0"/>
        <v>24</v>
      </c>
      <c r="AE9" s="679">
        <f t="shared" si="0"/>
        <v>25</v>
      </c>
      <c r="AF9" s="679">
        <f t="shared" si="0"/>
        <v>26</v>
      </c>
      <c r="AG9" s="679">
        <f t="shared" si="0"/>
        <v>27</v>
      </c>
      <c r="AH9" s="680">
        <f t="shared" si="0"/>
        <v>28</v>
      </c>
      <c r="AI9" s="679">
        <f t="shared" si="0"/>
        <v>29</v>
      </c>
      <c r="AJ9" s="679">
        <f t="shared" si="0"/>
        <v>30</v>
      </c>
      <c r="AK9" s="679">
        <f t="shared" si="0"/>
        <v>31</v>
      </c>
      <c r="AL9" s="1568"/>
      <c r="AM9" s="670" t="s">
        <v>1226</v>
      </c>
      <c r="AN9" s="677" t="s">
        <v>1227</v>
      </c>
      <c r="AO9" s="681" t="s">
        <v>1228</v>
      </c>
      <c r="AP9" s="682" t="s">
        <v>1229</v>
      </c>
      <c r="AQ9" s="682" t="s">
        <v>1230</v>
      </c>
      <c r="AR9" s="682" t="s">
        <v>1231</v>
      </c>
    </row>
    <row r="10" spans="1:48" ht="15.9" customHeight="1">
      <c r="A10" s="638"/>
      <c r="B10" s="1575" t="s">
        <v>1232</v>
      </c>
      <c r="C10" s="1576" t="s">
        <v>1401</v>
      </c>
      <c r="D10" s="1578" t="s">
        <v>1206</v>
      </c>
      <c r="E10" s="1580" t="s">
        <v>1478</v>
      </c>
      <c r="F10" s="683" t="s">
        <v>1233</v>
      </c>
      <c r="G10" s="684" t="s">
        <v>1384</v>
      </c>
      <c r="H10" s="685" t="s">
        <v>1389</v>
      </c>
      <c r="I10" s="686"/>
      <c r="J10" s="686" t="s">
        <v>479</v>
      </c>
      <c r="K10" s="686" t="s">
        <v>479</v>
      </c>
      <c r="L10" s="686" t="s">
        <v>479</v>
      </c>
      <c r="M10" s="687"/>
      <c r="N10" s="684" t="s">
        <v>1384</v>
      </c>
      <c r="O10" s="685" t="s">
        <v>1389</v>
      </c>
      <c r="P10" s="686"/>
      <c r="Q10" s="686" t="s">
        <v>479</v>
      </c>
      <c r="R10" s="686" t="s">
        <v>479</v>
      </c>
      <c r="S10" s="686" t="s">
        <v>479</v>
      </c>
      <c r="T10" s="687"/>
      <c r="U10" s="684" t="s">
        <v>1384</v>
      </c>
      <c r="V10" s="685" t="s">
        <v>1389</v>
      </c>
      <c r="W10" s="686"/>
      <c r="X10" s="686" t="s">
        <v>479</v>
      </c>
      <c r="Y10" s="686" t="s">
        <v>479</v>
      </c>
      <c r="Z10" s="686" t="s">
        <v>479</v>
      </c>
      <c r="AA10" s="687"/>
      <c r="AB10" s="684" t="s">
        <v>1384</v>
      </c>
      <c r="AC10" s="685" t="s">
        <v>1389</v>
      </c>
      <c r="AD10" s="686"/>
      <c r="AE10" s="686" t="s">
        <v>479</v>
      </c>
      <c r="AF10" s="686" t="s">
        <v>479</v>
      </c>
      <c r="AG10" s="686" t="s">
        <v>479</v>
      </c>
      <c r="AH10" s="687"/>
      <c r="AI10" s="688" t="s">
        <v>1384</v>
      </c>
      <c r="AJ10" s="686" t="s">
        <v>1389</v>
      </c>
      <c r="AK10" s="686"/>
      <c r="AL10" s="689">
        <f>SUM(G11:AK11)</f>
        <v>166.75</v>
      </c>
      <c r="AM10" s="690"/>
      <c r="AN10" s="691"/>
      <c r="AO10" s="692"/>
      <c r="AP10" s="693"/>
      <c r="AQ10" s="693"/>
      <c r="AR10" s="693"/>
    </row>
    <row r="11" spans="1:48" ht="15.9" customHeight="1">
      <c r="A11" s="638"/>
      <c r="B11" s="1575"/>
      <c r="C11" s="1577"/>
      <c r="D11" s="1579"/>
      <c r="E11" s="1581"/>
      <c r="F11" s="694" t="s">
        <v>1234</v>
      </c>
      <c r="G11" s="695">
        <f t="shared" ref="G11:AK11" si="1">IF(G10&lt;&gt;"",VLOOKUP(G10,$AC$197:$AL$221,9,FALSE),"")</f>
        <v>7.5</v>
      </c>
      <c r="H11" s="696">
        <f t="shared" si="1"/>
        <v>7.25</v>
      </c>
      <c r="I11" s="696" t="str">
        <f t="shared" si="1"/>
        <v/>
      </c>
      <c r="J11" s="696">
        <f t="shared" si="1"/>
        <v>7.75</v>
      </c>
      <c r="K11" s="696">
        <f t="shared" si="1"/>
        <v>7.75</v>
      </c>
      <c r="L11" s="696">
        <f t="shared" si="1"/>
        <v>7.75</v>
      </c>
      <c r="M11" s="697" t="str">
        <f t="shared" si="1"/>
        <v/>
      </c>
      <c r="N11" s="695">
        <f t="shared" si="1"/>
        <v>7.5</v>
      </c>
      <c r="O11" s="696">
        <f t="shared" si="1"/>
        <v>7.25</v>
      </c>
      <c r="P11" s="696" t="str">
        <f t="shared" si="1"/>
        <v/>
      </c>
      <c r="Q11" s="696">
        <f t="shared" si="1"/>
        <v>7.75</v>
      </c>
      <c r="R11" s="696">
        <f t="shared" si="1"/>
        <v>7.75</v>
      </c>
      <c r="S11" s="696">
        <f t="shared" si="1"/>
        <v>7.75</v>
      </c>
      <c r="T11" s="697" t="str">
        <f t="shared" si="1"/>
        <v/>
      </c>
      <c r="U11" s="695">
        <f t="shared" si="1"/>
        <v>7.5</v>
      </c>
      <c r="V11" s="696">
        <f t="shared" si="1"/>
        <v>7.25</v>
      </c>
      <c r="W11" s="696" t="str">
        <f t="shared" si="1"/>
        <v/>
      </c>
      <c r="X11" s="696">
        <f t="shared" si="1"/>
        <v>7.75</v>
      </c>
      <c r="Y11" s="696">
        <f t="shared" si="1"/>
        <v>7.75</v>
      </c>
      <c r="Z11" s="696">
        <f t="shared" si="1"/>
        <v>7.75</v>
      </c>
      <c r="AA11" s="697" t="str">
        <f t="shared" si="1"/>
        <v/>
      </c>
      <c r="AB11" s="695">
        <f t="shared" si="1"/>
        <v>7.5</v>
      </c>
      <c r="AC11" s="696">
        <f t="shared" si="1"/>
        <v>7.25</v>
      </c>
      <c r="AD11" s="696" t="str">
        <f t="shared" si="1"/>
        <v/>
      </c>
      <c r="AE11" s="696">
        <f t="shared" si="1"/>
        <v>7.75</v>
      </c>
      <c r="AF11" s="696">
        <f t="shared" si="1"/>
        <v>7.75</v>
      </c>
      <c r="AG11" s="696">
        <f t="shared" si="1"/>
        <v>7.75</v>
      </c>
      <c r="AH11" s="697" t="str">
        <f t="shared" si="1"/>
        <v/>
      </c>
      <c r="AI11" s="698">
        <f t="shared" si="1"/>
        <v>7.5</v>
      </c>
      <c r="AJ11" s="696">
        <f t="shared" si="1"/>
        <v>7.25</v>
      </c>
      <c r="AK11" s="696" t="str">
        <f t="shared" si="1"/>
        <v/>
      </c>
      <c r="AL11" s="699">
        <f>SUM(G11:AH11)</f>
        <v>152</v>
      </c>
      <c r="AM11" s="700">
        <f>AL11/4</f>
        <v>38</v>
      </c>
      <c r="AN11" s="701" t="str">
        <f>IF(C10="","",C10)</f>
        <v>看護職員（正）</v>
      </c>
      <c r="AO11" s="702" t="str">
        <f>IF(D10="","",D10)</f>
        <v>A</v>
      </c>
      <c r="AP11" s="703">
        <f>IF(D10&lt;&gt;"",VLOOKUP(D10,$AU$2:$AV$6,2,FALSE),"")</f>
        <v>1</v>
      </c>
      <c r="AQ11" s="700">
        <f>ROUNDDOWN(AL11/$AL$6,2)</f>
        <v>0.98</v>
      </c>
      <c r="AR11" s="700" t="str">
        <f>IF(AP11=1,"",AQ11)</f>
        <v/>
      </c>
    </row>
    <row r="12" spans="1:48" ht="15.9" customHeight="1">
      <c r="A12" s="638"/>
      <c r="B12" s="1575" t="s">
        <v>1235</v>
      </c>
      <c r="C12" s="1576" t="s">
        <v>1401</v>
      </c>
      <c r="D12" s="1578" t="s">
        <v>1206</v>
      </c>
      <c r="E12" s="1580"/>
      <c r="F12" s="683" t="s">
        <v>1233</v>
      </c>
      <c r="G12" s="684"/>
      <c r="H12" s="685" t="s">
        <v>1384</v>
      </c>
      <c r="I12" s="686" t="s">
        <v>1389</v>
      </c>
      <c r="J12" s="686"/>
      <c r="K12" s="686" t="s">
        <v>479</v>
      </c>
      <c r="L12" s="686" t="s">
        <v>479</v>
      </c>
      <c r="M12" s="687" t="s">
        <v>479</v>
      </c>
      <c r="N12" s="684"/>
      <c r="O12" s="685" t="s">
        <v>1384</v>
      </c>
      <c r="P12" s="686" t="s">
        <v>1389</v>
      </c>
      <c r="Q12" s="686"/>
      <c r="R12" s="686" t="s">
        <v>479</v>
      </c>
      <c r="S12" s="686" t="s">
        <v>479</v>
      </c>
      <c r="T12" s="687" t="s">
        <v>479</v>
      </c>
      <c r="U12" s="684"/>
      <c r="V12" s="685" t="s">
        <v>1384</v>
      </c>
      <c r="W12" s="686" t="s">
        <v>1389</v>
      </c>
      <c r="X12" s="686"/>
      <c r="Y12" s="686" t="s">
        <v>479</v>
      </c>
      <c r="Z12" s="686" t="s">
        <v>479</v>
      </c>
      <c r="AA12" s="687" t="s">
        <v>479</v>
      </c>
      <c r="AB12" s="684"/>
      <c r="AC12" s="685" t="s">
        <v>1384</v>
      </c>
      <c r="AD12" s="686" t="s">
        <v>1389</v>
      </c>
      <c r="AE12" s="686"/>
      <c r="AF12" s="686" t="s">
        <v>479</v>
      </c>
      <c r="AG12" s="686" t="s">
        <v>479</v>
      </c>
      <c r="AH12" s="687" t="s">
        <v>479</v>
      </c>
      <c r="AI12" s="704"/>
      <c r="AJ12" s="685" t="s">
        <v>1384</v>
      </c>
      <c r="AK12" s="685" t="s">
        <v>1389</v>
      </c>
      <c r="AL12" s="689">
        <f>SUM(G13:AK13)</f>
        <v>166.75</v>
      </c>
      <c r="AM12" s="690"/>
      <c r="AN12" s="691"/>
      <c r="AO12" s="692"/>
      <c r="AP12" s="690"/>
      <c r="AQ12" s="693"/>
      <c r="AR12" s="693"/>
    </row>
    <row r="13" spans="1:48" ht="15.9" customHeight="1">
      <c r="A13" s="638"/>
      <c r="B13" s="1575"/>
      <c r="C13" s="1577"/>
      <c r="D13" s="1579"/>
      <c r="E13" s="1581"/>
      <c r="F13" s="694" t="s">
        <v>1234</v>
      </c>
      <c r="G13" s="695" t="str">
        <f t="shared" ref="G13:AK13" si="2">IF(G12&lt;&gt;"",VLOOKUP(G12,$AC$197:$AL$221,9,FALSE),"")</f>
        <v/>
      </c>
      <c r="H13" s="696">
        <f t="shared" si="2"/>
        <v>7.5</v>
      </c>
      <c r="I13" s="696">
        <f t="shared" si="2"/>
        <v>7.25</v>
      </c>
      <c r="J13" s="696" t="str">
        <f t="shared" si="2"/>
        <v/>
      </c>
      <c r="K13" s="696">
        <f t="shared" si="2"/>
        <v>7.75</v>
      </c>
      <c r="L13" s="696">
        <f t="shared" si="2"/>
        <v>7.75</v>
      </c>
      <c r="M13" s="697">
        <f t="shared" si="2"/>
        <v>7.75</v>
      </c>
      <c r="N13" s="695" t="str">
        <f t="shared" si="2"/>
        <v/>
      </c>
      <c r="O13" s="696">
        <f t="shared" si="2"/>
        <v>7.5</v>
      </c>
      <c r="P13" s="696">
        <f t="shared" si="2"/>
        <v>7.25</v>
      </c>
      <c r="Q13" s="696" t="str">
        <f t="shared" si="2"/>
        <v/>
      </c>
      <c r="R13" s="696">
        <f t="shared" si="2"/>
        <v>7.75</v>
      </c>
      <c r="S13" s="696">
        <f t="shared" si="2"/>
        <v>7.75</v>
      </c>
      <c r="T13" s="697">
        <f t="shared" si="2"/>
        <v>7.75</v>
      </c>
      <c r="U13" s="695" t="str">
        <f t="shared" si="2"/>
        <v/>
      </c>
      <c r="V13" s="696">
        <f t="shared" si="2"/>
        <v>7.5</v>
      </c>
      <c r="W13" s="696">
        <f t="shared" si="2"/>
        <v>7.25</v>
      </c>
      <c r="X13" s="696" t="str">
        <f t="shared" si="2"/>
        <v/>
      </c>
      <c r="Y13" s="696">
        <f t="shared" si="2"/>
        <v>7.75</v>
      </c>
      <c r="Z13" s="696">
        <f t="shared" si="2"/>
        <v>7.75</v>
      </c>
      <c r="AA13" s="697">
        <f t="shared" si="2"/>
        <v>7.75</v>
      </c>
      <c r="AB13" s="695" t="str">
        <f t="shared" si="2"/>
        <v/>
      </c>
      <c r="AC13" s="696">
        <f t="shared" si="2"/>
        <v>7.5</v>
      </c>
      <c r="AD13" s="696">
        <f t="shared" si="2"/>
        <v>7.25</v>
      </c>
      <c r="AE13" s="696" t="str">
        <f t="shared" si="2"/>
        <v/>
      </c>
      <c r="AF13" s="696">
        <f t="shared" si="2"/>
        <v>7.75</v>
      </c>
      <c r="AG13" s="696">
        <f t="shared" si="2"/>
        <v>7.75</v>
      </c>
      <c r="AH13" s="697">
        <f t="shared" si="2"/>
        <v>7.75</v>
      </c>
      <c r="AI13" s="698" t="str">
        <f t="shared" si="2"/>
        <v/>
      </c>
      <c r="AJ13" s="696">
        <f t="shared" si="2"/>
        <v>7.5</v>
      </c>
      <c r="AK13" s="696">
        <f t="shared" si="2"/>
        <v>7.25</v>
      </c>
      <c r="AL13" s="699">
        <f>SUM(G13:AH13)</f>
        <v>152</v>
      </c>
      <c r="AM13" s="700">
        <f>AL13/4</f>
        <v>38</v>
      </c>
      <c r="AN13" s="701" t="str">
        <f>IF(C12="","",C12)</f>
        <v>看護職員（正）</v>
      </c>
      <c r="AO13" s="702" t="str">
        <f>IF(D12="","",D12)</f>
        <v>A</v>
      </c>
      <c r="AP13" s="703">
        <f>IF(D12&lt;&gt;"",VLOOKUP(D12,$AU$2:$AV$6,2,FALSE),"")</f>
        <v>1</v>
      </c>
      <c r="AQ13" s="700">
        <f>ROUNDDOWN(AL13/$AL$6,2)</f>
        <v>0.98</v>
      </c>
      <c r="AR13" s="700" t="str">
        <f>IF(AP13=1,"",AQ13)</f>
        <v/>
      </c>
    </row>
    <row r="14" spans="1:48" ht="15.9" customHeight="1">
      <c r="A14" s="638"/>
      <c r="B14" s="1575" t="s">
        <v>1236</v>
      </c>
      <c r="C14" s="1576" t="s">
        <v>1406</v>
      </c>
      <c r="D14" s="1578" t="s">
        <v>1206</v>
      </c>
      <c r="E14" s="1580"/>
      <c r="F14" s="683" t="s">
        <v>1233</v>
      </c>
      <c r="G14" s="684"/>
      <c r="H14" s="685"/>
      <c r="I14" s="686" t="s">
        <v>1384</v>
      </c>
      <c r="J14" s="686" t="s">
        <v>1389</v>
      </c>
      <c r="K14" s="686"/>
      <c r="L14" s="686" t="s">
        <v>479</v>
      </c>
      <c r="M14" s="687" t="s">
        <v>479</v>
      </c>
      <c r="N14" s="684" t="s">
        <v>479</v>
      </c>
      <c r="O14" s="685"/>
      <c r="P14" s="686" t="s">
        <v>1384</v>
      </c>
      <c r="Q14" s="686" t="s">
        <v>1389</v>
      </c>
      <c r="R14" s="686"/>
      <c r="S14" s="686" t="s">
        <v>479</v>
      </c>
      <c r="T14" s="687" t="s">
        <v>479</v>
      </c>
      <c r="U14" s="684" t="s">
        <v>479</v>
      </c>
      <c r="V14" s="685"/>
      <c r="W14" s="686" t="s">
        <v>1384</v>
      </c>
      <c r="X14" s="686" t="s">
        <v>1389</v>
      </c>
      <c r="Y14" s="686"/>
      <c r="Z14" s="686" t="s">
        <v>479</v>
      </c>
      <c r="AA14" s="687" t="s">
        <v>479</v>
      </c>
      <c r="AB14" s="684" t="s">
        <v>479</v>
      </c>
      <c r="AC14" s="685"/>
      <c r="AD14" s="686" t="s">
        <v>1384</v>
      </c>
      <c r="AE14" s="686" t="s">
        <v>1389</v>
      </c>
      <c r="AF14" s="686"/>
      <c r="AG14" s="686" t="s">
        <v>479</v>
      </c>
      <c r="AH14" s="687" t="s">
        <v>479</v>
      </c>
      <c r="AI14" s="704" t="s">
        <v>479</v>
      </c>
      <c r="AJ14" s="685"/>
      <c r="AK14" s="685" t="s">
        <v>1384</v>
      </c>
      <c r="AL14" s="689">
        <f>SUM(G15:AK15)</f>
        <v>159.5</v>
      </c>
      <c r="AM14" s="690"/>
      <c r="AN14" s="691"/>
      <c r="AO14" s="692"/>
      <c r="AP14" s="690"/>
      <c r="AQ14" s="693"/>
      <c r="AR14" s="693"/>
    </row>
    <row r="15" spans="1:48" ht="15.9" customHeight="1">
      <c r="A15" s="638"/>
      <c r="B15" s="1575"/>
      <c r="C15" s="1577"/>
      <c r="D15" s="1579"/>
      <c r="E15" s="1581"/>
      <c r="F15" s="694" t="s">
        <v>1234</v>
      </c>
      <c r="G15" s="695" t="str">
        <f t="shared" ref="G15:AK15" si="3">IF(G14&lt;&gt;"",VLOOKUP(G14,$AC$197:$AL$221,9,FALSE),"")</f>
        <v/>
      </c>
      <c r="H15" s="696" t="str">
        <f t="shared" si="3"/>
        <v/>
      </c>
      <c r="I15" s="696">
        <f t="shared" si="3"/>
        <v>7.5</v>
      </c>
      <c r="J15" s="696">
        <f t="shared" si="3"/>
        <v>7.25</v>
      </c>
      <c r="K15" s="696" t="str">
        <f t="shared" si="3"/>
        <v/>
      </c>
      <c r="L15" s="696">
        <f t="shared" si="3"/>
        <v>7.75</v>
      </c>
      <c r="M15" s="697">
        <f t="shared" si="3"/>
        <v>7.75</v>
      </c>
      <c r="N15" s="695">
        <f t="shared" si="3"/>
        <v>7.75</v>
      </c>
      <c r="O15" s="696" t="str">
        <f t="shared" si="3"/>
        <v/>
      </c>
      <c r="P15" s="696">
        <f t="shared" si="3"/>
        <v>7.5</v>
      </c>
      <c r="Q15" s="696">
        <f t="shared" si="3"/>
        <v>7.25</v>
      </c>
      <c r="R15" s="696" t="str">
        <f t="shared" si="3"/>
        <v/>
      </c>
      <c r="S15" s="696">
        <f t="shared" si="3"/>
        <v>7.75</v>
      </c>
      <c r="T15" s="697">
        <f t="shared" si="3"/>
        <v>7.75</v>
      </c>
      <c r="U15" s="695">
        <f t="shared" si="3"/>
        <v>7.75</v>
      </c>
      <c r="V15" s="696" t="str">
        <f t="shared" si="3"/>
        <v/>
      </c>
      <c r="W15" s="696">
        <f t="shared" si="3"/>
        <v>7.5</v>
      </c>
      <c r="X15" s="696">
        <f t="shared" si="3"/>
        <v>7.25</v>
      </c>
      <c r="Y15" s="696" t="str">
        <f t="shared" si="3"/>
        <v/>
      </c>
      <c r="Z15" s="696">
        <f t="shared" si="3"/>
        <v>7.75</v>
      </c>
      <c r="AA15" s="697">
        <f t="shared" si="3"/>
        <v>7.75</v>
      </c>
      <c r="AB15" s="695">
        <f t="shared" si="3"/>
        <v>7.75</v>
      </c>
      <c r="AC15" s="696" t="str">
        <f t="shared" si="3"/>
        <v/>
      </c>
      <c r="AD15" s="696">
        <f t="shared" si="3"/>
        <v>7.5</v>
      </c>
      <c r="AE15" s="696">
        <f t="shared" si="3"/>
        <v>7.25</v>
      </c>
      <c r="AF15" s="696" t="str">
        <f t="shared" si="3"/>
        <v/>
      </c>
      <c r="AG15" s="696">
        <f t="shared" si="3"/>
        <v>7.75</v>
      </c>
      <c r="AH15" s="697">
        <f t="shared" si="3"/>
        <v>7.75</v>
      </c>
      <c r="AI15" s="698">
        <f t="shared" si="3"/>
        <v>7.75</v>
      </c>
      <c r="AJ15" s="696" t="str">
        <f t="shared" si="3"/>
        <v/>
      </c>
      <c r="AK15" s="696">
        <f t="shared" si="3"/>
        <v>7.5</v>
      </c>
      <c r="AL15" s="699">
        <f>SUM(G15:AH15)</f>
        <v>144.25</v>
      </c>
      <c r="AM15" s="700">
        <f>AL15/4</f>
        <v>36.0625</v>
      </c>
      <c r="AN15" s="701" t="str">
        <f>IF(C14="","",C14)</f>
        <v>看護職員（准）</v>
      </c>
      <c r="AO15" s="702" t="str">
        <f>IF(D14="","",D14)</f>
        <v>A</v>
      </c>
      <c r="AP15" s="703">
        <f>IF(D14&lt;&gt;"",VLOOKUP(D14,$AU$2:$AV$6,2,FALSE),"")</f>
        <v>1</v>
      </c>
      <c r="AQ15" s="700">
        <f>ROUNDDOWN(AL15/$AL$6,2)</f>
        <v>0.93</v>
      </c>
      <c r="AR15" s="700" t="str">
        <f>IF(AP15=1,"",AQ15)</f>
        <v/>
      </c>
    </row>
    <row r="16" spans="1:48" ht="15.9" customHeight="1">
      <c r="A16" s="638"/>
      <c r="B16" s="1575" t="s">
        <v>1237</v>
      </c>
      <c r="C16" s="1576" t="s">
        <v>1401</v>
      </c>
      <c r="D16" s="1578" t="s">
        <v>1209</v>
      </c>
      <c r="E16" s="1580"/>
      <c r="F16" s="683" t="s">
        <v>1233</v>
      </c>
      <c r="G16" s="684"/>
      <c r="H16" s="685"/>
      <c r="I16" s="686"/>
      <c r="J16" s="686" t="s">
        <v>1384</v>
      </c>
      <c r="K16" s="686" t="s">
        <v>1389</v>
      </c>
      <c r="L16" s="686"/>
      <c r="M16" s="687" t="s">
        <v>479</v>
      </c>
      <c r="N16" s="684" t="s">
        <v>479</v>
      </c>
      <c r="O16" s="685" t="s">
        <v>479</v>
      </c>
      <c r="P16" s="686"/>
      <c r="Q16" s="686" t="s">
        <v>1384</v>
      </c>
      <c r="R16" s="686" t="s">
        <v>1389</v>
      </c>
      <c r="S16" s="686"/>
      <c r="T16" s="687" t="s">
        <v>479</v>
      </c>
      <c r="U16" s="684" t="s">
        <v>479</v>
      </c>
      <c r="V16" s="685" t="s">
        <v>479</v>
      </c>
      <c r="W16" s="686"/>
      <c r="X16" s="686" t="s">
        <v>1384</v>
      </c>
      <c r="Y16" s="686" t="s">
        <v>1389</v>
      </c>
      <c r="Z16" s="686"/>
      <c r="AA16" s="687" t="s">
        <v>479</v>
      </c>
      <c r="AB16" s="684" t="s">
        <v>479</v>
      </c>
      <c r="AC16" s="685" t="s">
        <v>479</v>
      </c>
      <c r="AD16" s="686"/>
      <c r="AE16" s="686" t="s">
        <v>1384</v>
      </c>
      <c r="AF16" s="686" t="s">
        <v>1389</v>
      </c>
      <c r="AG16" s="686"/>
      <c r="AH16" s="687" t="s">
        <v>479</v>
      </c>
      <c r="AI16" s="704" t="s">
        <v>479</v>
      </c>
      <c r="AJ16" s="685" t="s">
        <v>479</v>
      </c>
      <c r="AK16" s="685"/>
      <c r="AL16" s="689">
        <f>SUM(G17:AK17)</f>
        <v>152</v>
      </c>
      <c r="AM16" s="690"/>
      <c r="AN16" s="691"/>
      <c r="AO16" s="692"/>
      <c r="AP16" s="690"/>
      <c r="AQ16" s="693"/>
      <c r="AR16" s="693"/>
    </row>
    <row r="17" spans="1:44" ht="15.9" customHeight="1">
      <c r="A17" s="638"/>
      <c r="B17" s="1575"/>
      <c r="C17" s="1577"/>
      <c r="D17" s="1579"/>
      <c r="E17" s="1581"/>
      <c r="F17" s="694" t="s">
        <v>1234</v>
      </c>
      <c r="G17" s="695" t="str">
        <f t="shared" ref="G17:AK17" si="4">IF(G16&lt;&gt;"",VLOOKUP(G16,$AC$197:$AL$221,9,FALSE),"")</f>
        <v/>
      </c>
      <c r="H17" s="696" t="str">
        <f t="shared" si="4"/>
        <v/>
      </c>
      <c r="I17" s="696" t="str">
        <f t="shared" si="4"/>
        <v/>
      </c>
      <c r="J17" s="696">
        <f t="shared" si="4"/>
        <v>7.5</v>
      </c>
      <c r="K17" s="696">
        <f t="shared" si="4"/>
        <v>7.25</v>
      </c>
      <c r="L17" s="696" t="str">
        <f t="shared" si="4"/>
        <v/>
      </c>
      <c r="M17" s="697">
        <f t="shared" si="4"/>
        <v>7.75</v>
      </c>
      <c r="N17" s="695">
        <f t="shared" si="4"/>
        <v>7.75</v>
      </c>
      <c r="O17" s="696">
        <f t="shared" si="4"/>
        <v>7.75</v>
      </c>
      <c r="P17" s="696" t="str">
        <f t="shared" si="4"/>
        <v/>
      </c>
      <c r="Q17" s="696">
        <f t="shared" si="4"/>
        <v>7.5</v>
      </c>
      <c r="R17" s="696">
        <f t="shared" si="4"/>
        <v>7.25</v>
      </c>
      <c r="S17" s="696" t="str">
        <f t="shared" si="4"/>
        <v/>
      </c>
      <c r="T17" s="697">
        <f t="shared" si="4"/>
        <v>7.75</v>
      </c>
      <c r="U17" s="695">
        <f t="shared" si="4"/>
        <v>7.75</v>
      </c>
      <c r="V17" s="696">
        <f t="shared" si="4"/>
        <v>7.75</v>
      </c>
      <c r="W17" s="696" t="str">
        <f t="shared" si="4"/>
        <v/>
      </c>
      <c r="X17" s="696">
        <f t="shared" si="4"/>
        <v>7.5</v>
      </c>
      <c r="Y17" s="696">
        <f t="shared" si="4"/>
        <v>7.25</v>
      </c>
      <c r="Z17" s="696" t="str">
        <f t="shared" si="4"/>
        <v/>
      </c>
      <c r="AA17" s="697">
        <f t="shared" si="4"/>
        <v>7.75</v>
      </c>
      <c r="AB17" s="695">
        <f t="shared" si="4"/>
        <v>7.75</v>
      </c>
      <c r="AC17" s="696">
        <f t="shared" si="4"/>
        <v>7.75</v>
      </c>
      <c r="AD17" s="696" t="str">
        <f t="shared" si="4"/>
        <v/>
      </c>
      <c r="AE17" s="696">
        <f t="shared" si="4"/>
        <v>7.5</v>
      </c>
      <c r="AF17" s="696">
        <f t="shared" si="4"/>
        <v>7.25</v>
      </c>
      <c r="AG17" s="696" t="str">
        <f t="shared" si="4"/>
        <v/>
      </c>
      <c r="AH17" s="697">
        <f t="shared" si="4"/>
        <v>7.75</v>
      </c>
      <c r="AI17" s="698">
        <f t="shared" si="4"/>
        <v>7.75</v>
      </c>
      <c r="AJ17" s="696">
        <f t="shared" si="4"/>
        <v>7.75</v>
      </c>
      <c r="AK17" s="696" t="str">
        <f t="shared" si="4"/>
        <v/>
      </c>
      <c r="AL17" s="699">
        <f>SUM(G17:AH17)</f>
        <v>136.5</v>
      </c>
      <c r="AM17" s="700">
        <f>AL17/4</f>
        <v>34.125</v>
      </c>
      <c r="AN17" s="701" t="str">
        <f>IF(C16="","",C16)</f>
        <v>看護職員（正）</v>
      </c>
      <c r="AO17" s="702" t="str">
        <f>IF(D16="","",D16)</f>
        <v>Ｃ</v>
      </c>
      <c r="AP17" s="703">
        <f>IF(D16&lt;&gt;"",VLOOKUP(D16,$AU$2:$AV$6,2,FALSE),"")</f>
        <v>0</v>
      </c>
      <c r="AQ17" s="700">
        <f>ROUNDDOWN(AL17/$AL$6,2)</f>
        <v>0.88</v>
      </c>
      <c r="AR17" s="700">
        <f>IF(AP17=1,"",AQ17)</f>
        <v>0.88</v>
      </c>
    </row>
    <row r="18" spans="1:44" ht="15.9" customHeight="1">
      <c r="A18" s="638"/>
      <c r="B18" s="1575" t="s">
        <v>1238</v>
      </c>
      <c r="C18" s="1576"/>
      <c r="D18" s="1578"/>
      <c r="E18" s="1580"/>
      <c r="F18" s="683" t="s">
        <v>1233</v>
      </c>
      <c r="G18" s="684"/>
      <c r="H18" s="685"/>
      <c r="I18" s="686"/>
      <c r="J18" s="686"/>
      <c r="K18" s="686" t="s">
        <v>1384</v>
      </c>
      <c r="L18" s="686" t="s">
        <v>1389</v>
      </c>
      <c r="M18" s="687"/>
      <c r="N18" s="684" t="s">
        <v>479</v>
      </c>
      <c r="O18" s="685" t="s">
        <v>479</v>
      </c>
      <c r="P18" s="686" t="s">
        <v>479</v>
      </c>
      <c r="Q18" s="686"/>
      <c r="R18" s="686" t="s">
        <v>1384</v>
      </c>
      <c r="S18" s="686" t="s">
        <v>1389</v>
      </c>
      <c r="T18" s="687"/>
      <c r="U18" s="684" t="s">
        <v>479</v>
      </c>
      <c r="V18" s="685" t="s">
        <v>479</v>
      </c>
      <c r="W18" s="686" t="s">
        <v>479</v>
      </c>
      <c r="X18" s="686"/>
      <c r="Y18" s="686" t="s">
        <v>1384</v>
      </c>
      <c r="Z18" s="686" t="s">
        <v>1389</v>
      </c>
      <c r="AA18" s="687"/>
      <c r="AB18" s="684" t="s">
        <v>479</v>
      </c>
      <c r="AC18" s="685" t="s">
        <v>479</v>
      </c>
      <c r="AD18" s="686" t="s">
        <v>479</v>
      </c>
      <c r="AE18" s="686"/>
      <c r="AF18" s="686" t="s">
        <v>1384</v>
      </c>
      <c r="AG18" s="686" t="s">
        <v>1389</v>
      </c>
      <c r="AH18" s="687"/>
      <c r="AI18" s="688" t="s">
        <v>479</v>
      </c>
      <c r="AJ18" s="686" t="s">
        <v>479</v>
      </c>
      <c r="AK18" s="686" t="s">
        <v>479</v>
      </c>
      <c r="AL18" s="689">
        <f>SUM(G19:AK19)</f>
        <v>152</v>
      </c>
      <c r="AM18" s="690"/>
      <c r="AN18" s="691"/>
      <c r="AO18" s="692"/>
      <c r="AP18" s="690"/>
      <c r="AQ18" s="693"/>
      <c r="AR18" s="693"/>
    </row>
    <row r="19" spans="1:44" ht="15.9" customHeight="1">
      <c r="A19" s="638"/>
      <c r="B19" s="1575"/>
      <c r="C19" s="1577"/>
      <c r="D19" s="1579"/>
      <c r="E19" s="1581"/>
      <c r="F19" s="694" t="s">
        <v>1234</v>
      </c>
      <c r="G19" s="695" t="str">
        <f t="shared" ref="G19:AK19" si="5">IF(G18&lt;&gt;"",VLOOKUP(G18,$AC$197:$AL$221,9,FALSE),"")</f>
        <v/>
      </c>
      <c r="H19" s="696" t="str">
        <f t="shared" si="5"/>
        <v/>
      </c>
      <c r="I19" s="696" t="str">
        <f t="shared" si="5"/>
        <v/>
      </c>
      <c r="J19" s="696" t="str">
        <f t="shared" si="5"/>
        <v/>
      </c>
      <c r="K19" s="696">
        <f t="shared" si="5"/>
        <v>7.5</v>
      </c>
      <c r="L19" s="696">
        <f t="shared" si="5"/>
        <v>7.25</v>
      </c>
      <c r="M19" s="697" t="str">
        <f t="shared" si="5"/>
        <v/>
      </c>
      <c r="N19" s="695">
        <f t="shared" si="5"/>
        <v>7.75</v>
      </c>
      <c r="O19" s="696">
        <f t="shared" si="5"/>
        <v>7.75</v>
      </c>
      <c r="P19" s="696">
        <f t="shared" si="5"/>
        <v>7.75</v>
      </c>
      <c r="Q19" s="696" t="str">
        <f t="shared" si="5"/>
        <v/>
      </c>
      <c r="R19" s="696">
        <f t="shared" si="5"/>
        <v>7.5</v>
      </c>
      <c r="S19" s="696">
        <f t="shared" si="5"/>
        <v>7.25</v>
      </c>
      <c r="T19" s="697" t="str">
        <f t="shared" si="5"/>
        <v/>
      </c>
      <c r="U19" s="695">
        <f t="shared" si="5"/>
        <v>7.75</v>
      </c>
      <c r="V19" s="696">
        <f t="shared" si="5"/>
        <v>7.75</v>
      </c>
      <c r="W19" s="696">
        <f t="shared" si="5"/>
        <v>7.75</v>
      </c>
      <c r="X19" s="696" t="str">
        <f t="shared" si="5"/>
        <v/>
      </c>
      <c r="Y19" s="696">
        <f t="shared" si="5"/>
        <v>7.5</v>
      </c>
      <c r="Z19" s="696">
        <f t="shared" si="5"/>
        <v>7.25</v>
      </c>
      <c r="AA19" s="697" t="str">
        <f t="shared" si="5"/>
        <v/>
      </c>
      <c r="AB19" s="695">
        <f t="shared" si="5"/>
        <v>7.75</v>
      </c>
      <c r="AC19" s="696">
        <f t="shared" si="5"/>
        <v>7.75</v>
      </c>
      <c r="AD19" s="696">
        <f t="shared" si="5"/>
        <v>7.75</v>
      </c>
      <c r="AE19" s="696" t="str">
        <f t="shared" si="5"/>
        <v/>
      </c>
      <c r="AF19" s="696">
        <f t="shared" si="5"/>
        <v>7.5</v>
      </c>
      <c r="AG19" s="696">
        <f t="shared" si="5"/>
        <v>7.25</v>
      </c>
      <c r="AH19" s="697" t="str">
        <f t="shared" si="5"/>
        <v/>
      </c>
      <c r="AI19" s="698">
        <f t="shared" si="5"/>
        <v>7.75</v>
      </c>
      <c r="AJ19" s="696">
        <f t="shared" si="5"/>
        <v>7.75</v>
      </c>
      <c r="AK19" s="696">
        <f t="shared" si="5"/>
        <v>7.75</v>
      </c>
      <c r="AL19" s="699">
        <f>SUM(G19:AH19)</f>
        <v>128.75</v>
      </c>
      <c r="AM19" s="700">
        <f>AL19/4</f>
        <v>32.1875</v>
      </c>
      <c r="AN19" s="701" t="str">
        <f>IF(C18="","",C18)</f>
        <v/>
      </c>
      <c r="AO19" s="702" t="str">
        <f>IF(D18="","",D18)</f>
        <v/>
      </c>
      <c r="AP19" s="703" t="str">
        <f>IF(D18&lt;&gt;"",VLOOKUP(D18,$AU$2:$AV$6,2,FALSE),"")</f>
        <v/>
      </c>
      <c r="AQ19" s="700">
        <f>ROUNDDOWN(AL19/$AL$6,2)</f>
        <v>0.83</v>
      </c>
      <c r="AR19" s="700">
        <f>IF(AP19=1,"",AQ19)</f>
        <v>0.83</v>
      </c>
    </row>
    <row r="20" spans="1:44" ht="15.9" customHeight="1">
      <c r="A20" s="638"/>
      <c r="B20" s="1575" t="s">
        <v>1239</v>
      </c>
      <c r="C20" s="1576"/>
      <c r="D20" s="1578"/>
      <c r="E20" s="1580"/>
      <c r="F20" s="683" t="s">
        <v>1233</v>
      </c>
      <c r="G20" s="684"/>
      <c r="H20" s="685"/>
      <c r="I20" s="686"/>
      <c r="J20" s="686"/>
      <c r="K20" s="686"/>
      <c r="L20" s="686" t="s">
        <v>1384</v>
      </c>
      <c r="M20" s="687" t="s">
        <v>1389</v>
      </c>
      <c r="N20" s="684"/>
      <c r="O20" s="685" t="s">
        <v>479</v>
      </c>
      <c r="P20" s="686" t="s">
        <v>479</v>
      </c>
      <c r="Q20" s="686" t="s">
        <v>479</v>
      </c>
      <c r="R20" s="686"/>
      <c r="S20" s="686" t="s">
        <v>1384</v>
      </c>
      <c r="T20" s="687" t="s">
        <v>1389</v>
      </c>
      <c r="U20" s="684"/>
      <c r="V20" s="685" t="s">
        <v>479</v>
      </c>
      <c r="W20" s="686" t="s">
        <v>479</v>
      </c>
      <c r="X20" s="686" t="s">
        <v>479</v>
      </c>
      <c r="Y20" s="686"/>
      <c r="Z20" s="686" t="s">
        <v>1384</v>
      </c>
      <c r="AA20" s="687" t="s">
        <v>1389</v>
      </c>
      <c r="AB20" s="684"/>
      <c r="AC20" s="685" t="s">
        <v>479</v>
      </c>
      <c r="AD20" s="686" t="s">
        <v>479</v>
      </c>
      <c r="AE20" s="686" t="s">
        <v>479</v>
      </c>
      <c r="AF20" s="686"/>
      <c r="AG20" s="686" t="s">
        <v>1384</v>
      </c>
      <c r="AH20" s="687" t="s">
        <v>1389</v>
      </c>
      <c r="AI20" s="688"/>
      <c r="AJ20" s="686" t="s">
        <v>479</v>
      </c>
      <c r="AK20" s="686" t="s">
        <v>479</v>
      </c>
      <c r="AL20" s="689">
        <f>SUM(G21:AK21)</f>
        <v>144.25</v>
      </c>
      <c r="AM20" s="690"/>
      <c r="AN20" s="691"/>
      <c r="AO20" s="692"/>
      <c r="AP20" s="690"/>
      <c r="AQ20" s="693"/>
      <c r="AR20" s="693"/>
    </row>
    <row r="21" spans="1:44" ht="15.9" customHeight="1">
      <c r="A21" s="638"/>
      <c r="B21" s="1575"/>
      <c r="C21" s="1577"/>
      <c r="D21" s="1579"/>
      <c r="E21" s="1581"/>
      <c r="F21" s="694" t="s">
        <v>1234</v>
      </c>
      <c r="G21" s="695" t="str">
        <f t="shared" ref="G21:AK21" si="6">IF(G20&lt;&gt;"",VLOOKUP(G20,$AC$197:$AL$221,9,FALSE),"")</f>
        <v/>
      </c>
      <c r="H21" s="696" t="str">
        <f t="shared" si="6"/>
        <v/>
      </c>
      <c r="I21" s="696" t="str">
        <f t="shared" si="6"/>
        <v/>
      </c>
      <c r="J21" s="696" t="str">
        <f t="shared" si="6"/>
        <v/>
      </c>
      <c r="K21" s="696" t="str">
        <f t="shared" si="6"/>
        <v/>
      </c>
      <c r="L21" s="696">
        <f t="shared" si="6"/>
        <v>7.5</v>
      </c>
      <c r="M21" s="697">
        <f t="shared" si="6"/>
        <v>7.25</v>
      </c>
      <c r="N21" s="695" t="str">
        <f t="shared" si="6"/>
        <v/>
      </c>
      <c r="O21" s="696">
        <f t="shared" si="6"/>
        <v>7.75</v>
      </c>
      <c r="P21" s="696">
        <f t="shared" si="6"/>
        <v>7.75</v>
      </c>
      <c r="Q21" s="696">
        <f t="shared" si="6"/>
        <v>7.75</v>
      </c>
      <c r="R21" s="696" t="str">
        <f t="shared" si="6"/>
        <v/>
      </c>
      <c r="S21" s="696">
        <f t="shared" si="6"/>
        <v>7.5</v>
      </c>
      <c r="T21" s="697">
        <f t="shared" si="6"/>
        <v>7.25</v>
      </c>
      <c r="U21" s="695" t="str">
        <f t="shared" si="6"/>
        <v/>
      </c>
      <c r="V21" s="696">
        <f t="shared" si="6"/>
        <v>7.75</v>
      </c>
      <c r="W21" s="696">
        <f t="shared" si="6"/>
        <v>7.75</v>
      </c>
      <c r="X21" s="696">
        <f t="shared" si="6"/>
        <v>7.75</v>
      </c>
      <c r="Y21" s="696" t="str">
        <f t="shared" si="6"/>
        <v/>
      </c>
      <c r="Z21" s="696">
        <f t="shared" si="6"/>
        <v>7.5</v>
      </c>
      <c r="AA21" s="697">
        <f t="shared" si="6"/>
        <v>7.25</v>
      </c>
      <c r="AB21" s="695" t="str">
        <f t="shared" si="6"/>
        <v/>
      </c>
      <c r="AC21" s="696">
        <f t="shared" si="6"/>
        <v>7.75</v>
      </c>
      <c r="AD21" s="696">
        <f t="shared" si="6"/>
        <v>7.75</v>
      </c>
      <c r="AE21" s="696">
        <f t="shared" si="6"/>
        <v>7.75</v>
      </c>
      <c r="AF21" s="696" t="str">
        <f t="shared" si="6"/>
        <v/>
      </c>
      <c r="AG21" s="696">
        <f t="shared" si="6"/>
        <v>7.5</v>
      </c>
      <c r="AH21" s="697">
        <f t="shared" si="6"/>
        <v>7.25</v>
      </c>
      <c r="AI21" s="698" t="str">
        <f t="shared" si="6"/>
        <v/>
      </c>
      <c r="AJ21" s="696">
        <f t="shared" si="6"/>
        <v>7.75</v>
      </c>
      <c r="AK21" s="696">
        <f t="shared" si="6"/>
        <v>7.75</v>
      </c>
      <c r="AL21" s="699">
        <f>SUM(G21:AH21)</f>
        <v>128.75</v>
      </c>
      <c r="AM21" s="700">
        <f>AL21/4</f>
        <v>32.1875</v>
      </c>
      <c r="AN21" s="701" t="str">
        <f>IF(C20="","",C20)</f>
        <v/>
      </c>
      <c r="AO21" s="702" t="str">
        <f>IF(D20="","",D20)</f>
        <v/>
      </c>
      <c r="AP21" s="703" t="str">
        <f>IF(D20&lt;&gt;"",VLOOKUP(D20,$AU$2:$AV$6,2,FALSE),"")</f>
        <v/>
      </c>
      <c r="AQ21" s="700">
        <f>ROUNDDOWN(AL21/$AL$6,2)</f>
        <v>0.83</v>
      </c>
      <c r="AR21" s="700">
        <f>IF(AP21=1,"",AQ21)</f>
        <v>0.83</v>
      </c>
    </row>
    <row r="22" spans="1:44" ht="15.9" customHeight="1">
      <c r="A22" s="638"/>
      <c r="B22" s="1575" t="s">
        <v>1240</v>
      </c>
      <c r="C22" s="1576"/>
      <c r="D22" s="1578"/>
      <c r="E22" s="1580"/>
      <c r="F22" s="683" t="s">
        <v>1233</v>
      </c>
      <c r="G22" s="684"/>
      <c r="H22" s="685"/>
      <c r="I22" s="686"/>
      <c r="J22" s="686"/>
      <c r="K22" s="686"/>
      <c r="L22" s="686"/>
      <c r="M22" s="687" t="s">
        <v>1384</v>
      </c>
      <c r="N22" s="684" t="s">
        <v>1389</v>
      </c>
      <c r="O22" s="685"/>
      <c r="P22" s="686" t="s">
        <v>479</v>
      </c>
      <c r="Q22" s="686" t="s">
        <v>479</v>
      </c>
      <c r="R22" s="686" t="s">
        <v>479</v>
      </c>
      <c r="S22" s="686"/>
      <c r="T22" s="687" t="s">
        <v>1384</v>
      </c>
      <c r="U22" s="684" t="s">
        <v>1389</v>
      </c>
      <c r="V22" s="685"/>
      <c r="W22" s="686" t="s">
        <v>479</v>
      </c>
      <c r="X22" s="686" t="s">
        <v>479</v>
      </c>
      <c r="Y22" s="686" t="s">
        <v>479</v>
      </c>
      <c r="Z22" s="686"/>
      <c r="AA22" s="687" t="s">
        <v>1384</v>
      </c>
      <c r="AB22" s="684" t="s">
        <v>1389</v>
      </c>
      <c r="AC22" s="685"/>
      <c r="AD22" s="686" t="s">
        <v>479</v>
      </c>
      <c r="AE22" s="686" t="s">
        <v>479</v>
      </c>
      <c r="AF22" s="686" t="s">
        <v>479</v>
      </c>
      <c r="AG22" s="686"/>
      <c r="AH22" s="687" t="s">
        <v>1384</v>
      </c>
      <c r="AI22" s="704" t="s">
        <v>1389</v>
      </c>
      <c r="AJ22" s="685"/>
      <c r="AK22" s="685" t="s">
        <v>479</v>
      </c>
      <c r="AL22" s="689">
        <f>SUM(G23:AK23)</f>
        <v>136.5</v>
      </c>
      <c r="AM22" s="690"/>
      <c r="AN22" s="691"/>
      <c r="AO22" s="692"/>
      <c r="AP22" s="690"/>
      <c r="AQ22" s="693"/>
      <c r="AR22" s="693"/>
    </row>
    <row r="23" spans="1:44" ht="15.9" customHeight="1">
      <c r="A23" s="638"/>
      <c r="B23" s="1575"/>
      <c r="C23" s="1577"/>
      <c r="D23" s="1579"/>
      <c r="E23" s="1581"/>
      <c r="F23" s="694" t="s">
        <v>1234</v>
      </c>
      <c r="G23" s="695" t="str">
        <f t="shared" ref="G23:AK23" si="7">IF(G22&lt;&gt;"",VLOOKUP(G22,$AC$197:$AL$221,9,FALSE),"")</f>
        <v/>
      </c>
      <c r="H23" s="696" t="str">
        <f t="shared" si="7"/>
        <v/>
      </c>
      <c r="I23" s="696" t="str">
        <f t="shared" si="7"/>
        <v/>
      </c>
      <c r="J23" s="696" t="str">
        <f t="shared" si="7"/>
        <v/>
      </c>
      <c r="K23" s="696" t="str">
        <f t="shared" si="7"/>
        <v/>
      </c>
      <c r="L23" s="696" t="str">
        <f t="shared" si="7"/>
        <v/>
      </c>
      <c r="M23" s="697">
        <f t="shared" si="7"/>
        <v>7.5</v>
      </c>
      <c r="N23" s="695">
        <f t="shared" si="7"/>
        <v>7.25</v>
      </c>
      <c r="O23" s="696" t="str">
        <f t="shared" si="7"/>
        <v/>
      </c>
      <c r="P23" s="696">
        <f t="shared" si="7"/>
        <v>7.75</v>
      </c>
      <c r="Q23" s="696">
        <f t="shared" si="7"/>
        <v>7.75</v>
      </c>
      <c r="R23" s="696">
        <f t="shared" si="7"/>
        <v>7.75</v>
      </c>
      <c r="S23" s="696" t="str">
        <f t="shared" si="7"/>
        <v/>
      </c>
      <c r="T23" s="697">
        <f t="shared" si="7"/>
        <v>7.5</v>
      </c>
      <c r="U23" s="695">
        <f t="shared" si="7"/>
        <v>7.25</v>
      </c>
      <c r="V23" s="696" t="str">
        <f t="shared" si="7"/>
        <v/>
      </c>
      <c r="W23" s="696">
        <f t="shared" si="7"/>
        <v>7.75</v>
      </c>
      <c r="X23" s="696">
        <f t="shared" si="7"/>
        <v>7.75</v>
      </c>
      <c r="Y23" s="696">
        <f t="shared" si="7"/>
        <v>7.75</v>
      </c>
      <c r="Z23" s="696" t="str">
        <f t="shared" si="7"/>
        <v/>
      </c>
      <c r="AA23" s="697">
        <f t="shared" si="7"/>
        <v>7.5</v>
      </c>
      <c r="AB23" s="695">
        <f t="shared" si="7"/>
        <v>7.25</v>
      </c>
      <c r="AC23" s="696" t="str">
        <f t="shared" si="7"/>
        <v/>
      </c>
      <c r="AD23" s="696">
        <f t="shared" si="7"/>
        <v>7.75</v>
      </c>
      <c r="AE23" s="696">
        <f t="shared" si="7"/>
        <v>7.75</v>
      </c>
      <c r="AF23" s="696">
        <f t="shared" si="7"/>
        <v>7.75</v>
      </c>
      <c r="AG23" s="696" t="str">
        <f t="shared" si="7"/>
        <v/>
      </c>
      <c r="AH23" s="697">
        <f t="shared" si="7"/>
        <v>7.5</v>
      </c>
      <c r="AI23" s="698">
        <f t="shared" si="7"/>
        <v>7.25</v>
      </c>
      <c r="AJ23" s="696" t="str">
        <f t="shared" si="7"/>
        <v/>
      </c>
      <c r="AK23" s="696">
        <f t="shared" si="7"/>
        <v>7.75</v>
      </c>
      <c r="AL23" s="699">
        <f>SUM(G23:AH23)</f>
        <v>121.5</v>
      </c>
      <c r="AM23" s="700">
        <f>AL23/4</f>
        <v>30.375</v>
      </c>
      <c r="AN23" s="701" t="str">
        <f>IF(C22="","",C22)</f>
        <v/>
      </c>
      <c r="AO23" s="702" t="str">
        <f>IF(D22="","",D22)</f>
        <v/>
      </c>
      <c r="AP23" s="703" t="str">
        <f>IF(D22&lt;&gt;"",VLOOKUP(D22,$AU$2:$AV$6,2,FALSE),"")</f>
        <v/>
      </c>
      <c r="AQ23" s="700">
        <f>ROUNDDOWN(AL23/$AL$6,2)</f>
        <v>0.78</v>
      </c>
      <c r="AR23" s="700">
        <f>IF(AP23=1,"",AQ23)</f>
        <v>0.78</v>
      </c>
    </row>
    <row r="24" spans="1:44" ht="15.9" customHeight="1">
      <c r="A24" s="638"/>
      <c r="B24" s="1575" t="s">
        <v>1241</v>
      </c>
      <c r="C24" s="1576"/>
      <c r="D24" s="1578"/>
      <c r="E24" s="1580"/>
      <c r="F24" s="683" t="s">
        <v>1233</v>
      </c>
      <c r="G24" s="684"/>
      <c r="H24" s="685"/>
      <c r="I24" s="686"/>
      <c r="J24" s="686"/>
      <c r="K24" s="686"/>
      <c r="L24" s="686"/>
      <c r="M24" s="687"/>
      <c r="N24" s="684"/>
      <c r="O24" s="685"/>
      <c r="P24" s="686"/>
      <c r="Q24" s="686"/>
      <c r="R24" s="686"/>
      <c r="S24" s="686"/>
      <c r="T24" s="687"/>
      <c r="U24" s="684"/>
      <c r="V24" s="685"/>
      <c r="W24" s="686"/>
      <c r="X24" s="686"/>
      <c r="Y24" s="686"/>
      <c r="Z24" s="686"/>
      <c r="AA24" s="687"/>
      <c r="AB24" s="684"/>
      <c r="AC24" s="685"/>
      <c r="AD24" s="686"/>
      <c r="AE24" s="686"/>
      <c r="AF24" s="686"/>
      <c r="AG24" s="686"/>
      <c r="AH24" s="687"/>
      <c r="AI24" s="704"/>
      <c r="AJ24" s="685"/>
      <c r="AK24" s="685"/>
      <c r="AL24" s="689">
        <f>SUM(G25:AK25)</f>
        <v>0</v>
      </c>
      <c r="AM24" s="690"/>
      <c r="AN24" s="691"/>
      <c r="AO24" s="692"/>
      <c r="AP24" s="690"/>
      <c r="AQ24" s="693"/>
      <c r="AR24" s="693"/>
    </row>
    <row r="25" spans="1:44" ht="15.9" customHeight="1">
      <c r="A25" s="638"/>
      <c r="B25" s="1575"/>
      <c r="C25" s="1577"/>
      <c r="D25" s="1579"/>
      <c r="E25" s="1581"/>
      <c r="F25" s="694" t="s">
        <v>1234</v>
      </c>
      <c r="G25" s="695" t="str">
        <f t="shared" ref="G25:AK25" si="8">IF(G24&lt;&gt;"",VLOOKUP(G24,$AC$197:$AL$221,9,FALSE),"")</f>
        <v/>
      </c>
      <c r="H25" s="696" t="str">
        <f t="shared" si="8"/>
        <v/>
      </c>
      <c r="I25" s="696" t="str">
        <f t="shared" si="8"/>
        <v/>
      </c>
      <c r="J25" s="696" t="str">
        <f t="shared" si="8"/>
        <v/>
      </c>
      <c r="K25" s="696" t="str">
        <f t="shared" si="8"/>
        <v/>
      </c>
      <c r="L25" s="696" t="str">
        <f t="shared" si="8"/>
        <v/>
      </c>
      <c r="M25" s="697" t="str">
        <f t="shared" si="8"/>
        <v/>
      </c>
      <c r="N25" s="695" t="str">
        <f t="shared" si="8"/>
        <v/>
      </c>
      <c r="O25" s="696" t="str">
        <f t="shared" si="8"/>
        <v/>
      </c>
      <c r="P25" s="696" t="str">
        <f t="shared" si="8"/>
        <v/>
      </c>
      <c r="Q25" s="696" t="str">
        <f t="shared" si="8"/>
        <v/>
      </c>
      <c r="R25" s="696" t="str">
        <f t="shared" si="8"/>
        <v/>
      </c>
      <c r="S25" s="696" t="str">
        <f t="shared" si="8"/>
        <v/>
      </c>
      <c r="T25" s="697" t="str">
        <f t="shared" si="8"/>
        <v/>
      </c>
      <c r="U25" s="695" t="str">
        <f t="shared" si="8"/>
        <v/>
      </c>
      <c r="V25" s="696" t="str">
        <f t="shared" si="8"/>
        <v/>
      </c>
      <c r="W25" s="696" t="str">
        <f t="shared" si="8"/>
        <v/>
      </c>
      <c r="X25" s="696" t="str">
        <f t="shared" si="8"/>
        <v/>
      </c>
      <c r="Y25" s="696" t="str">
        <f t="shared" si="8"/>
        <v/>
      </c>
      <c r="Z25" s="696" t="str">
        <f t="shared" si="8"/>
        <v/>
      </c>
      <c r="AA25" s="697" t="str">
        <f t="shared" si="8"/>
        <v/>
      </c>
      <c r="AB25" s="695" t="str">
        <f t="shared" si="8"/>
        <v/>
      </c>
      <c r="AC25" s="696" t="str">
        <f t="shared" si="8"/>
        <v/>
      </c>
      <c r="AD25" s="696" t="str">
        <f t="shared" si="8"/>
        <v/>
      </c>
      <c r="AE25" s="696" t="str">
        <f t="shared" si="8"/>
        <v/>
      </c>
      <c r="AF25" s="696" t="str">
        <f t="shared" si="8"/>
        <v/>
      </c>
      <c r="AG25" s="696" t="str">
        <f t="shared" si="8"/>
        <v/>
      </c>
      <c r="AH25" s="697" t="str">
        <f t="shared" si="8"/>
        <v/>
      </c>
      <c r="AI25" s="698" t="str">
        <f t="shared" si="8"/>
        <v/>
      </c>
      <c r="AJ25" s="696" t="str">
        <f t="shared" si="8"/>
        <v/>
      </c>
      <c r="AK25" s="696" t="str">
        <f t="shared" si="8"/>
        <v/>
      </c>
      <c r="AL25" s="699">
        <f>SUM(G25:AH25)</f>
        <v>0</v>
      </c>
      <c r="AM25" s="700">
        <f>AL25/4</f>
        <v>0</v>
      </c>
      <c r="AN25" s="701" t="str">
        <f>IF(C24="","",C24)</f>
        <v/>
      </c>
      <c r="AO25" s="702" t="str">
        <f>IF(D24="","",D24)</f>
        <v/>
      </c>
      <c r="AP25" s="703" t="str">
        <f>IF(D24&lt;&gt;"",VLOOKUP(D24,$AU$2:$AV$6,2,FALSE),"")</f>
        <v/>
      </c>
      <c r="AQ25" s="700">
        <f>ROUNDDOWN(AL25/$AL$6,2)</f>
        <v>0</v>
      </c>
      <c r="AR25" s="700">
        <f>IF(AP25=1,"",AQ25)</f>
        <v>0</v>
      </c>
    </row>
    <row r="26" spans="1:44" ht="15.9" customHeight="1">
      <c r="A26" s="638"/>
      <c r="B26" s="1575" t="s">
        <v>1242</v>
      </c>
      <c r="C26" s="1576"/>
      <c r="D26" s="1578"/>
      <c r="E26" s="1580"/>
      <c r="F26" s="683" t="s">
        <v>1233</v>
      </c>
      <c r="G26" s="684"/>
      <c r="H26" s="685"/>
      <c r="I26" s="686"/>
      <c r="J26" s="686"/>
      <c r="K26" s="686"/>
      <c r="L26" s="686"/>
      <c r="M26" s="687"/>
      <c r="N26" s="684"/>
      <c r="O26" s="685"/>
      <c r="P26" s="686"/>
      <c r="Q26" s="686"/>
      <c r="R26" s="686"/>
      <c r="S26" s="686"/>
      <c r="T26" s="687"/>
      <c r="U26" s="684"/>
      <c r="V26" s="685"/>
      <c r="W26" s="686"/>
      <c r="X26" s="686"/>
      <c r="Y26" s="686"/>
      <c r="Z26" s="686"/>
      <c r="AA26" s="687"/>
      <c r="AB26" s="684"/>
      <c r="AC26" s="685"/>
      <c r="AD26" s="686"/>
      <c r="AE26" s="686"/>
      <c r="AF26" s="686"/>
      <c r="AG26" s="686"/>
      <c r="AH26" s="687"/>
      <c r="AI26" s="688"/>
      <c r="AJ26" s="686"/>
      <c r="AK26" s="686"/>
      <c r="AL26" s="689">
        <f>SUM(G27:AK27)</f>
        <v>0</v>
      </c>
      <c r="AM26" s="690"/>
      <c r="AN26" s="691"/>
      <c r="AO26" s="692"/>
      <c r="AP26" s="690"/>
      <c r="AQ26" s="693"/>
      <c r="AR26" s="693"/>
    </row>
    <row r="27" spans="1:44" ht="15.9" customHeight="1">
      <c r="A27" s="638"/>
      <c r="B27" s="1575"/>
      <c r="C27" s="1577"/>
      <c r="D27" s="1579"/>
      <c r="E27" s="1581"/>
      <c r="F27" s="694" t="s">
        <v>1234</v>
      </c>
      <c r="G27" s="695" t="str">
        <f t="shared" ref="G27:AK27" si="9">IF(G26&lt;&gt;"",VLOOKUP(G26,$AC$197:$AL$221,9,FALSE),"")</f>
        <v/>
      </c>
      <c r="H27" s="696" t="str">
        <f t="shared" si="9"/>
        <v/>
      </c>
      <c r="I27" s="696" t="str">
        <f t="shared" si="9"/>
        <v/>
      </c>
      <c r="J27" s="696" t="str">
        <f t="shared" si="9"/>
        <v/>
      </c>
      <c r="K27" s="696" t="str">
        <f t="shared" si="9"/>
        <v/>
      </c>
      <c r="L27" s="696" t="str">
        <f t="shared" si="9"/>
        <v/>
      </c>
      <c r="M27" s="697" t="str">
        <f t="shared" si="9"/>
        <v/>
      </c>
      <c r="N27" s="695" t="str">
        <f t="shared" si="9"/>
        <v/>
      </c>
      <c r="O27" s="696" t="str">
        <f t="shared" si="9"/>
        <v/>
      </c>
      <c r="P27" s="696" t="str">
        <f t="shared" si="9"/>
        <v/>
      </c>
      <c r="Q27" s="696" t="str">
        <f t="shared" si="9"/>
        <v/>
      </c>
      <c r="R27" s="696" t="str">
        <f t="shared" si="9"/>
        <v/>
      </c>
      <c r="S27" s="696" t="str">
        <f t="shared" si="9"/>
        <v/>
      </c>
      <c r="T27" s="697" t="str">
        <f t="shared" si="9"/>
        <v/>
      </c>
      <c r="U27" s="695" t="str">
        <f t="shared" si="9"/>
        <v/>
      </c>
      <c r="V27" s="696" t="str">
        <f t="shared" si="9"/>
        <v/>
      </c>
      <c r="W27" s="696" t="str">
        <f t="shared" si="9"/>
        <v/>
      </c>
      <c r="X27" s="696" t="str">
        <f t="shared" si="9"/>
        <v/>
      </c>
      <c r="Y27" s="696" t="str">
        <f t="shared" si="9"/>
        <v/>
      </c>
      <c r="Z27" s="696" t="str">
        <f t="shared" si="9"/>
        <v/>
      </c>
      <c r="AA27" s="697" t="str">
        <f t="shared" si="9"/>
        <v/>
      </c>
      <c r="AB27" s="695" t="str">
        <f t="shared" si="9"/>
        <v/>
      </c>
      <c r="AC27" s="696" t="str">
        <f t="shared" si="9"/>
        <v/>
      </c>
      <c r="AD27" s="696" t="str">
        <f t="shared" si="9"/>
        <v/>
      </c>
      <c r="AE27" s="696" t="str">
        <f t="shared" si="9"/>
        <v/>
      </c>
      <c r="AF27" s="696" t="str">
        <f t="shared" si="9"/>
        <v/>
      </c>
      <c r="AG27" s="696" t="str">
        <f t="shared" si="9"/>
        <v/>
      </c>
      <c r="AH27" s="697" t="str">
        <f t="shared" si="9"/>
        <v/>
      </c>
      <c r="AI27" s="698" t="str">
        <f t="shared" si="9"/>
        <v/>
      </c>
      <c r="AJ27" s="696" t="str">
        <f t="shared" si="9"/>
        <v/>
      </c>
      <c r="AK27" s="696" t="str">
        <f t="shared" si="9"/>
        <v/>
      </c>
      <c r="AL27" s="699">
        <f>SUM(G27:AH27)</f>
        <v>0</v>
      </c>
      <c r="AM27" s="700">
        <f>AL27/4</f>
        <v>0</v>
      </c>
      <c r="AN27" s="701" t="str">
        <f>IF(C26="","",C26)</f>
        <v/>
      </c>
      <c r="AO27" s="702" t="str">
        <f>IF(D26="","",D26)</f>
        <v/>
      </c>
      <c r="AP27" s="703" t="str">
        <f>IF(D26&lt;&gt;"",VLOOKUP(D26,$AU$2:$AV$6,2,FALSE),"")</f>
        <v/>
      </c>
      <c r="AQ27" s="700">
        <f>ROUNDDOWN(AL27/$AL$6,2)</f>
        <v>0</v>
      </c>
      <c r="AR27" s="700">
        <f>IF(AP27=1,"",AQ27)</f>
        <v>0</v>
      </c>
    </row>
    <row r="28" spans="1:44" ht="15.9" customHeight="1">
      <c r="A28" s="638"/>
      <c r="B28" s="1575" t="s">
        <v>1243</v>
      </c>
      <c r="C28" s="1576"/>
      <c r="D28" s="1578"/>
      <c r="E28" s="1580"/>
      <c r="F28" s="683" t="s">
        <v>1233</v>
      </c>
      <c r="G28" s="684"/>
      <c r="H28" s="685"/>
      <c r="I28" s="686"/>
      <c r="J28" s="686"/>
      <c r="K28" s="686"/>
      <c r="L28" s="686"/>
      <c r="M28" s="687"/>
      <c r="N28" s="684"/>
      <c r="O28" s="685"/>
      <c r="P28" s="686"/>
      <c r="Q28" s="686"/>
      <c r="R28" s="686"/>
      <c r="S28" s="686"/>
      <c r="T28" s="687"/>
      <c r="U28" s="684"/>
      <c r="V28" s="685"/>
      <c r="W28" s="686"/>
      <c r="X28" s="686"/>
      <c r="Y28" s="686"/>
      <c r="Z28" s="686"/>
      <c r="AA28" s="687"/>
      <c r="AB28" s="684"/>
      <c r="AC28" s="685"/>
      <c r="AD28" s="686"/>
      <c r="AE28" s="686"/>
      <c r="AF28" s="686"/>
      <c r="AG28" s="686"/>
      <c r="AH28" s="687"/>
      <c r="AI28" s="688"/>
      <c r="AJ28" s="686"/>
      <c r="AK28" s="686"/>
      <c r="AL28" s="689">
        <f>SUM(G29:AK29)</f>
        <v>0</v>
      </c>
      <c r="AM28" s="690"/>
      <c r="AN28" s="691"/>
      <c r="AO28" s="692"/>
      <c r="AP28" s="690"/>
      <c r="AQ28" s="693"/>
      <c r="AR28" s="693"/>
    </row>
    <row r="29" spans="1:44" ht="15.9" customHeight="1">
      <c r="A29" s="638"/>
      <c r="B29" s="1575"/>
      <c r="C29" s="1577"/>
      <c r="D29" s="1579"/>
      <c r="E29" s="1581"/>
      <c r="F29" s="694" t="s">
        <v>1234</v>
      </c>
      <c r="G29" s="695" t="str">
        <f t="shared" ref="G29:AK29" si="10">IF(G28&lt;&gt;"",VLOOKUP(G28,$AC$197:$AL$221,9,FALSE),"")</f>
        <v/>
      </c>
      <c r="H29" s="696" t="str">
        <f t="shared" si="10"/>
        <v/>
      </c>
      <c r="I29" s="696" t="str">
        <f t="shared" si="10"/>
        <v/>
      </c>
      <c r="J29" s="696" t="str">
        <f t="shared" si="10"/>
        <v/>
      </c>
      <c r="K29" s="696" t="str">
        <f t="shared" si="10"/>
        <v/>
      </c>
      <c r="L29" s="696" t="str">
        <f t="shared" si="10"/>
        <v/>
      </c>
      <c r="M29" s="697" t="str">
        <f t="shared" si="10"/>
        <v/>
      </c>
      <c r="N29" s="695" t="str">
        <f t="shared" si="10"/>
        <v/>
      </c>
      <c r="O29" s="696" t="str">
        <f t="shared" si="10"/>
        <v/>
      </c>
      <c r="P29" s="696" t="str">
        <f t="shared" si="10"/>
        <v/>
      </c>
      <c r="Q29" s="696" t="str">
        <f t="shared" si="10"/>
        <v/>
      </c>
      <c r="R29" s="696" t="str">
        <f t="shared" si="10"/>
        <v/>
      </c>
      <c r="S29" s="696" t="str">
        <f t="shared" si="10"/>
        <v/>
      </c>
      <c r="T29" s="697" t="str">
        <f t="shared" si="10"/>
        <v/>
      </c>
      <c r="U29" s="695" t="str">
        <f t="shared" si="10"/>
        <v/>
      </c>
      <c r="V29" s="696" t="str">
        <f t="shared" si="10"/>
        <v/>
      </c>
      <c r="W29" s="696" t="str">
        <f t="shared" si="10"/>
        <v/>
      </c>
      <c r="X29" s="696" t="str">
        <f t="shared" si="10"/>
        <v/>
      </c>
      <c r="Y29" s="696" t="str">
        <f t="shared" si="10"/>
        <v/>
      </c>
      <c r="Z29" s="696" t="str">
        <f t="shared" si="10"/>
        <v/>
      </c>
      <c r="AA29" s="697" t="str">
        <f t="shared" si="10"/>
        <v/>
      </c>
      <c r="AB29" s="695" t="str">
        <f t="shared" si="10"/>
        <v/>
      </c>
      <c r="AC29" s="696" t="str">
        <f t="shared" si="10"/>
        <v/>
      </c>
      <c r="AD29" s="696" t="str">
        <f t="shared" si="10"/>
        <v/>
      </c>
      <c r="AE29" s="696" t="str">
        <f t="shared" si="10"/>
        <v/>
      </c>
      <c r="AF29" s="696" t="str">
        <f t="shared" si="10"/>
        <v/>
      </c>
      <c r="AG29" s="696" t="str">
        <f t="shared" si="10"/>
        <v/>
      </c>
      <c r="AH29" s="697" t="str">
        <f t="shared" si="10"/>
        <v/>
      </c>
      <c r="AI29" s="698" t="str">
        <f t="shared" si="10"/>
        <v/>
      </c>
      <c r="AJ29" s="696" t="str">
        <f t="shared" si="10"/>
        <v/>
      </c>
      <c r="AK29" s="696" t="str">
        <f t="shared" si="10"/>
        <v/>
      </c>
      <c r="AL29" s="699">
        <f>SUM(G29:AH29)</f>
        <v>0</v>
      </c>
      <c r="AM29" s="700">
        <f>AL29/4</f>
        <v>0</v>
      </c>
      <c r="AN29" s="701" t="str">
        <f>IF(C28="","",C28)</f>
        <v/>
      </c>
      <c r="AO29" s="702" t="str">
        <f>IF(D28="","",D28)</f>
        <v/>
      </c>
      <c r="AP29" s="703" t="str">
        <f>IF(D28&lt;&gt;"",VLOOKUP(D28,$AU$2:$AV$6,2,FALSE),"")</f>
        <v/>
      </c>
      <c r="AQ29" s="700">
        <f>ROUNDDOWN(AL29/$AL$6,2)</f>
        <v>0</v>
      </c>
      <c r="AR29" s="700">
        <f>IF(AP29=1,"",AQ29)</f>
        <v>0</v>
      </c>
    </row>
    <row r="30" spans="1:44" ht="15.9" customHeight="1">
      <c r="A30" s="638"/>
      <c r="B30" s="1575" t="s">
        <v>1244</v>
      </c>
      <c r="C30" s="1576"/>
      <c r="D30" s="1578"/>
      <c r="E30" s="1580"/>
      <c r="F30" s="683" t="s">
        <v>1233</v>
      </c>
      <c r="G30" s="684"/>
      <c r="H30" s="685"/>
      <c r="I30" s="686"/>
      <c r="J30" s="686"/>
      <c r="K30" s="686"/>
      <c r="L30" s="686"/>
      <c r="M30" s="687"/>
      <c r="N30" s="684"/>
      <c r="O30" s="685"/>
      <c r="P30" s="686"/>
      <c r="Q30" s="686"/>
      <c r="R30" s="686"/>
      <c r="S30" s="686"/>
      <c r="T30" s="687"/>
      <c r="U30" s="684"/>
      <c r="V30" s="685"/>
      <c r="W30" s="686"/>
      <c r="X30" s="686"/>
      <c r="Y30" s="686"/>
      <c r="Z30" s="686"/>
      <c r="AA30" s="687"/>
      <c r="AB30" s="684"/>
      <c r="AC30" s="685"/>
      <c r="AD30" s="686"/>
      <c r="AE30" s="686"/>
      <c r="AF30" s="686"/>
      <c r="AG30" s="686"/>
      <c r="AH30" s="687"/>
      <c r="AI30" s="704"/>
      <c r="AJ30" s="685"/>
      <c r="AK30" s="685"/>
      <c r="AL30" s="689">
        <f>SUM(G31:AK31)</f>
        <v>0</v>
      </c>
      <c r="AM30" s="690"/>
      <c r="AN30" s="691"/>
      <c r="AO30" s="692"/>
      <c r="AP30" s="690"/>
      <c r="AQ30" s="693"/>
      <c r="AR30" s="693"/>
    </row>
    <row r="31" spans="1:44" ht="15.9" customHeight="1">
      <c r="A31" s="638"/>
      <c r="B31" s="1575"/>
      <c r="C31" s="1577"/>
      <c r="D31" s="1579"/>
      <c r="E31" s="1581"/>
      <c r="F31" s="694" t="s">
        <v>1234</v>
      </c>
      <c r="G31" s="695" t="str">
        <f t="shared" ref="G31:AK31" si="11">IF(G30&lt;&gt;"",VLOOKUP(G30,$AC$197:$AL$221,9,FALSE),"")</f>
        <v/>
      </c>
      <c r="H31" s="696" t="str">
        <f t="shared" si="11"/>
        <v/>
      </c>
      <c r="I31" s="696" t="str">
        <f t="shared" si="11"/>
        <v/>
      </c>
      <c r="J31" s="696" t="str">
        <f t="shared" si="11"/>
        <v/>
      </c>
      <c r="K31" s="696" t="str">
        <f t="shared" si="11"/>
        <v/>
      </c>
      <c r="L31" s="696" t="str">
        <f t="shared" si="11"/>
        <v/>
      </c>
      <c r="M31" s="697" t="str">
        <f t="shared" si="11"/>
        <v/>
      </c>
      <c r="N31" s="695" t="str">
        <f t="shared" si="11"/>
        <v/>
      </c>
      <c r="O31" s="696" t="str">
        <f t="shared" si="11"/>
        <v/>
      </c>
      <c r="P31" s="696" t="str">
        <f t="shared" si="11"/>
        <v/>
      </c>
      <c r="Q31" s="696" t="str">
        <f t="shared" si="11"/>
        <v/>
      </c>
      <c r="R31" s="696" t="str">
        <f t="shared" si="11"/>
        <v/>
      </c>
      <c r="S31" s="696" t="str">
        <f t="shared" si="11"/>
        <v/>
      </c>
      <c r="T31" s="697" t="str">
        <f t="shared" si="11"/>
        <v/>
      </c>
      <c r="U31" s="695" t="str">
        <f t="shared" si="11"/>
        <v/>
      </c>
      <c r="V31" s="696" t="str">
        <f t="shared" si="11"/>
        <v/>
      </c>
      <c r="W31" s="696" t="str">
        <f t="shared" si="11"/>
        <v/>
      </c>
      <c r="X31" s="696" t="str">
        <f t="shared" si="11"/>
        <v/>
      </c>
      <c r="Y31" s="696" t="str">
        <f t="shared" si="11"/>
        <v/>
      </c>
      <c r="Z31" s="696" t="str">
        <f t="shared" si="11"/>
        <v/>
      </c>
      <c r="AA31" s="697" t="str">
        <f t="shared" si="11"/>
        <v/>
      </c>
      <c r="AB31" s="695" t="str">
        <f t="shared" si="11"/>
        <v/>
      </c>
      <c r="AC31" s="696" t="str">
        <f t="shared" si="11"/>
        <v/>
      </c>
      <c r="AD31" s="696" t="str">
        <f t="shared" si="11"/>
        <v/>
      </c>
      <c r="AE31" s="696" t="str">
        <f t="shared" si="11"/>
        <v/>
      </c>
      <c r="AF31" s="696" t="str">
        <f t="shared" si="11"/>
        <v/>
      </c>
      <c r="AG31" s="696" t="str">
        <f t="shared" si="11"/>
        <v/>
      </c>
      <c r="AH31" s="697" t="str">
        <f t="shared" si="11"/>
        <v/>
      </c>
      <c r="AI31" s="698" t="str">
        <f t="shared" si="11"/>
        <v/>
      </c>
      <c r="AJ31" s="696" t="str">
        <f t="shared" si="11"/>
        <v/>
      </c>
      <c r="AK31" s="696" t="str">
        <f t="shared" si="11"/>
        <v/>
      </c>
      <c r="AL31" s="699">
        <f>SUM(G31:AH31)</f>
        <v>0</v>
      </c>
      <c r="AM31" s="700">
        <f>AL31/4</f>
        <v>0</v>
      </c>
      <c r="AN31" s="701" t="str">
        <f>IF(C30="","",C30)</f>
        <v/>
      </c>
      <c r="AO31" s="702" t="str">
        <f>IF(D30="","",D30)</f>
        <v/>
      </c>
      <c r="AP31" s="703" t="str">
        <f>IF(D30&lt;&gt;"",VLOOKUP(D30,$AU$2:$AV$6,2,FALSE),"")</f>
        <v/>
      </c>
      <c r="AQ31" s="700">
        <f>ROUNDDOWN(AL31/$AL$6,2)</f>
        <v>0</v>
      </c>
      <c r="AR31" s="700">
        <f>IF(AP31=1,"",AQ31)</f>
        <v>0</v>
      </c>
    </row>
    <row r="32" spans="1:44" ht="15.9" customHeight="1">
      <c r="A32" s="638"/>
      <c r="B32" s="1575" t="s">
        <v>1245</v>
      </c>
      <c r="C32" s="1576"/>
      <c r="D32" s="1578"/>
      <c r="E32" s="1580"/>
      <c r="F32" s="683" t="s">
        <v>1233</v>
      </c>
      <c r="G32" s="684"/>
      <c r="H32" s="685"/>
      <c r="I32" s="686"/>
      <c r="J32" s="686"/>
      <c r="K32" s="686"/>
      <c r="L32" s="686"/>
      <c r="M32" s="687"/>
      <c r="N32" s="684"/>
      <c r="O32" s="685"/>
      <c r="P32" s="686"/>
      <c r="Q32" s="686"/>
      <c r="R32" s="686"/>
      <c r="S32" s="686"/>
      <c r="T32" s="687"/>
      <c r="U32" s="684"/>
      <c r="V32" s="685"/>
      <c r="W32" s="686"/>
      <c r="X32" s="686"/>
      <c r="Y32" s="686"/>
      <c r="Z32" s="686"/>
      <c r="AA32" s="687"/>
      <c r="AB32" s="684"/>
      <c r="AC32" s="685"/>
      <c r="AD32" s="686"/>
      <c r="AE32" s="686"/>
      <c r="AF32" s="686"/>
      <c r="AG32" s="686"/>
      <c r="AH32" s="687"/>
      <c r="AI32" s="704"/>
      <c r="AJ32" s="685"/>
      <c r="AK32" s="685"/>
      <c r="AL32" s="689">
        <f>SUM(G33:AK33)</f>
        <v>0</v>
      </c>
      <c r="AM32" s="690"/>
      <c r="AN32" s="691"/>
      <c r="AO32" s="692"/>
      <c r="AP32" s="690"/>
      <c r="AQ32" s="693"/>
      <c r="AR32" s="693"/>
    </row>
    <row r="33" spans="1:44" ht="15.9" customHeight="1">
      <c r="A33" s="638"/>
      <c r="B33" s="1575"/>
      <c r="C33" s="1577"/>
      <c r="D33" s="1579"/>
      <c r="E33" s="1581"/>
      <c r="F33" s="694" t="s">
        <v>1234</v>
      </c>
      <c r="G33" s="695" t="str">
        <f t="shared" ref="G33:AK33" si="12">IF(G32&lt;&gt;"",VLOOKUP(G32,$AC$197:$AL$221,9,FALSE),"")</f>
        <v/>
      </c>
      <c r="H33" s="696" t="str">
        <f t="shared" si="12"/>
        <v/>
      </c>
      <c r="I33" s="696" t="str">
        <f t="shared" si="12"/>
        <v/>
      </c>
      <c r="J33" s="696" t="str">
        <f t="shared" si="12"/>
        <v/>
      </c>
      <c r="K33" s="696" t="str">
        <f t="shared" si="12"/>
        <v/>
      </c>
      <c r="L33" s="696" t="str">
        <f t="shared" si="12"/>
        <v/>
      </c>
      <c r="M33" s="697" t="str">
        <f t="shared" si="12"/>
        <v/>
      </c>
      <c r="N33" s="695" t="str">
        <f t="shared" si="12"/>
        <v/>
      </c>
      <c r="O33" s="696" t="str">
        <f t="shared" si="12"/>
        <v/>
      </c>
      <c r="P33" s="696" t="str">
        <f t="shared" si="12"/>
        <v/>
      </c>
      <c r="Q33" s="696" t="str">
        <f t="shared" si="12"/>
        <v/>
      </c>
      <c r="R33" s="696" t="str">
        <f t="shared" si="12"/>
        <v/>
      </c>
      <c r="S33" s="696" t="str">
        <f t="shared" si="12"/>
        <v/>
      </c>
      <c r="T33" s="697" t="str">
        <f t="shared" si="12"/>
        <v/>
      </c>
      <c r="U33" s="695" t="str">
        <f t="shared" si="12"/>
        <v/>
      </c>
      <c r="V33" s="696" t="str">
        <f t="shared" si="12"/>
        <v/>
      </c>
      <c r="W33" s="696" t="str">
        <f t="shared" si="12"/>
        <v/>
      </c>
      <c r="X33" s="696" t="str">
        <f t="shared" si="12"/>
        <v/>
      </c>
      <c r="Y33" s="696" t="str">
        <f t="shared" si="12"/>
        <v/>
      </c>
      <c r="Z33" s="696" t="str">
        <f t="shared" si="12"/>
        <v/>
      </c>
      <c r="AA33" s="697" t="str">
        <f t="shared" si="12"/>
        <v/>
      </c>
      <c r="AB33" s="695" t="str">
        <f t="shared" si="12"/>
        <v/>
      </c>
      <c r="AC33" s="696" t="str">
        <f t="shared" si="12"/>
        <v/>
      </c>
      <c r="AD33" s="696" t="str">
        <f t="shared" si="12"/>
        <v/>
      </c>
      <c r="AE33" s="696" t="str">
        <f t="shared" si="12"/>
        <v/>
      </c>
      <c r="AF33" s="696" t="str">
        <f t="shared" si="12"/>
        <v/>
      </c>
      <c r="AG33" s="696" t="str">
        <f t="shared" si="12"/>
        <v/>
      </c>
      <c r="AH33" s="697" t="str">
        <f t="shared" si="12"/>
        <v/>
      </c>
      <c r="AI33" s="698" t="str">
        <f t="shared" si="12"/>
        <v/>
      </c>
      <c r="AJ33" s="696" t="str">
        <f t="shared" si="12"/>
        <v/>
      </c>
      <c r="AK33" s="696" t="str">
        <f t="shared" si="12"/>
        <v/>
      </c>
      <c r="AL33" s="699">
        <f>SUM(G33:AH33)</f>
        <v>0</v>
      </c>
      <c r="AM33" s="700">
        <f>AL33/4</f>
        <v>0</v>
      </c>
      <c r="AN33" s="701" t="str">
        <f>IF(C32="","",C32)</f>
        <v/>
      </c>
      <c r="AO33" s="702" t="str">
        <f>IF(D32="","",D32)</f>
        <v/>
      </c>
      <c r="AP33" s="703" t="str">
        <f>IF(D32&lt;&gt;"",VLOOKUP(D32,$AU$2:$AV$6,2,FALSE),"")</f>
        <v/>
      </c>
      <c r="AQ33" s="700">
        <f>ROUNDDOWN(AL33/$AL$6,2)</f>
        <v>0</v>
      </c>
      <c r="AR33" s="700">
        <f>IF(AP33=1,"",AQ33)</f>
        <v>0</v>
      </c>
    </row>
    <row r="34" spans="1:44" ht="15.9" customHeight="1">
      <c r="A34" s="638"/>
      <c r="B34" s="1575" t="s">
        <v>1246</v>
      </c>
      <c r="C34" s="1576"/>
      <c r="D34" s="1578"/>
      <c r="E34" s="1580"/>
      <c r="F34" s="683" t="s">
        <v>1233</v>
      </c>
      <c r="G34" s="684"/>
      <c r="H34" s="685"/>
      <c r="I34" s="686"/>
      <c r="J34" s="686"/>
      <c r="K34" s="686"/>
      <c r="L34" s="686"/>
      <c r="M34" s="687"/>
      <c r="N34" s="684"/>
      <c r="O34" s="685"/>
      <c r="P34" s="686"/>
      <c r="Q34" s="686"/>
      <c r="R34" s="686"/>
      <c r="S34" s="686"/>
      <c r="T34" s="687"/>
      <c r="U34" s="684"/>
      <c r="V34" s="685"/>
      <c r="W34" s="686"/>
      <c r="X34" s="686"/>
      <c r="Y34" s="686"/>
      <c r="Z34" s="686"/>
      <c r="AA34" s="687"/>
      <c r="AB34" s="684"/>
      <c r="AC34" s="685"/>
      <c r="AD34" s="686"/>
      <c r="AE34" s="686"/>
      <c r="AF34" s="686"/>
      <c r="AG34" s="686"/>
      <c r="AH34" s="687"/>
      <c r="AI34" s="688"/>
      <c r="AJ34" s="686"/>
      <c r="AK34" s="686"/>
      <c r="AL34" s="689">
        <f>SUM(G35:AK35)</f>
        <v>0</v>
      </c>
      <c r="AM34" s="690"/>
      <c r="AN34" s="691"/>
      <c r="AO34" s="692"/>
      <c r="AP34" s="690"/>
      <c r="AQ34" s="693"/>
      <c r="AR34" s="693"/>
    </row>
    <row r="35" spans="1:44" ht="15.9" customHeight="1">
      <c r="A35" s="638"/>
      <c r="B35" s="1575"/>
      <c r="C35" s="1577"/>
      <c r="D35" s="1579"/>
      <c r="E35" s="1581"/>
      <c r="F35" s="694" t="s">
        <v>1234</v>
      </c>
      <c r="G35" s="695" t="str">
        <f t="shared" ref="G35:AK35" si="13">IF(G34&lt;&gt;"",VLOOKUP(G34,$AC$197:$AL$221,9,FALSE),"")</f>
        <v/>
      </c>
      <c r="H35" s="696" t="str">
        <f t="shared" si="13"/>
        <v/>
      </c>
      <c r="I35" s="696" t="str">
        <f t="shared" si="13"/>
        <v/>
      </c>
      <c r="J35" s="696" t="str">
        <f t="shared" si="13"/>
        <v/>
      </c>
      <c r="K35" s="696" t="str">
        <f t="shared" si="13"/>
        <v/>
      </c>
      <c r="L35" s="696" t="str">
        <f t="shared" si="13"/>
        <v/>
      </c>
      <c r="M35" s="697" t="str">
        <f t="shared" si="13"/>
        <v/>
      </c>
      <c r="N35" s="695" t="str">
        <f t="shared" si="13"/>
        <v/>
      </c>
      <c r="O35" s="696" t="str">
        <f t="shared" si="13"/>
        <v/>
      </c>
      <c r="P35" s="696" t="str">
        <f t="shared" si="13"/>
        <v/>
      </c>
      <c r="Q35" s="696" t="str">
        <f t="shared" si="13"/>
        <v/>
      </c>
      <c r="R35" s="696" t="str">
        <f t="shared" si="13"/>
        <v/>
      </c>
      <c r="S35" s="696" t="str">
        <f t="shared" si="13"/>
        <v/>
      </c>
      <c r="T35" s="697" t="str">
        <f t="shared" si="13"/>
        <v/>
      </c>
      <c r="U35" s="695" t="str">
        <f t="shared" si="13"/>
        <v/>
      </c>
      <c r="V35" s="696" t="str">
        <f t="shared" si="13"/>
        <v/>
      </c>
      <c r="W35" s="696" t="str">
        <f t="shared" si="13"/>
        <v/>
      </c>
      <c r="X35" s="696" t="str">
        <f t="shared" si="13"/>
        <v/>
      </c>
      <c r="Y35" s="696" t="str">
        <f t="shared" si="13"/>
        <v/>
      </c>
      <c r="Z35" s="696" t="str">
        <f t="shared" si="13"/>
        <v/>
      </c>
      <c r="AA35" s="697" t="str">
        <f t="shared" si="13"/>
        <v/>
      </c>
      <c r="AB35" s="695" t="str">
        <f t="shared" si="13"/>
        <v/>
      </c>
      <c r="AC35" s="696" t="str">
        <f t="shared" si="13"/>
        <v/>
      </c>
      <c r="AD35" s="696" t="str">
        <f t="shared" si="13"/>
        <v/>
      </c>
      <c r="AE35" s="696" t="str">
        <f t="shared" si="13"/>
        <v/>
      </c>
      <c r="AF35" s="696" t="str">
        <f t="shared" si="13"/>
        <v/>
      </c>
      <c r="AG35" s="696" t="str">
        <f t="shared" si="13"/>
        <v/>
      </c>
      <c r="AH35" s="697" t="str">
        <f t="shared" si="13"/>
        <v/>
      </c>
      <c r="AI35" s="698" t="str">
        <f t="shared" si="13"/>
        <v/>
      </c>
      <c r="AJ35" s="696" t="str">
        <f t="shared" si="13"/>
        <v/>
      </c>
      <c r="AK35" s="696" t="str">
        <f t="shared" si="13"/>
        <v/>
      </c>
      <c r="AL35" s="699">
        <f>SUM(G35:AH35)</f>
        <v>0</v>
      </c>
      <c r="AM35" s="700">
        <f>AL35/4</f>
        <v>0</v>
      </c>
      <c r="AN35" s="701" t="str">
        <f>IF(C34="","",C34)</f>
        <v/>
      </c>
      <c r="AO35" s="702" t="str">
        <f>IF(D34="","",D34)</f>
        <v/>
      </c>
      <c r="AP35" s="703" t="str">
        <f>IF(D34&lt;&gt;"",VLOOKUP(D34,$AU$2:$AV$6,2,FALSE),"")</f>
        <v/>
      </c>
      <c r="AQ35" s="700">
        <f>ROUNDDOWN(AL35/$AL$6,2)</f>
        <v>0</v>
      </c>
      <c r="AR35" s="700">
        <f>IF(AP35=1,"",AQ35)</f>
        <v>0</v>
      </c>
    </row>
    <row r="36" spans="1:44" ht="15.9" customHeight="1">
      <c r="A36" s="638"/>
      <c r="B36" s="1575" t="s">
        <v>1247</v>
      </c>
      <c r="C36" s="1576"/>
      <c r="D36" s="1578"/>
      <c r="E36" s="1580"/>
      <c r="F36" s="683" t="s">
        <v>1233</v>
      </c>
      <c r="G36" s="684"/>
      <c r="H36" s="685"/>
      <c r="I36" s="686"/>
      <c r="J36" s="686"/>
      <c r="K36" s="686"/>
      <c r="L36" s="686"/>
      <c r="M36" s="687"/>
      <c r="N36" s="684"/>
      <c r="O36" s="685"/>
      <c r="P36" s="686"/>
      <c r="Q36" s="686"/>
      <c r="R36" s="686"/>
      <c r="S36" s="686"/>
      <c r="T36" s="687"/>
      <c r="U36" s="684"/>
      <c r="V36" s="685"/>
      <c r="W36" s="686"/>
      <c r="X36" s="686"/>
      <c r="Y36" s="686"/>
      <c r="Z36" s="686"/>
      <c r="AA36" s="687"/>
      <c r="AB36" s="684"/>
      <c r="AC36" s="685"/>
      <c r="AD36" s="686"/>
      <c r="AE36" s="686"/>
      <c r="AF36" s="686"/>
      <c r="AG36" s="686"/>
      <c r="AH36" s="687"/>
      <c r="AI36" s="688"/>
      <c r="AJ36" s="686"/>
      <c r="AK36" s="686"/>
      <c r="AL36" s="689">
        <f>SUM(G37:AK37)</f>
        <v>0</v>
      </c>
      <c r="AM36" s="690"/>
      <c r="AN36" s="691"/>
      <c r="AO36" s="692"/>
      <c r="AP36" s="690"/>
      <c r="AQ36" s="693"/>
      <c r="AR36" s="693"/>
    </row>
    <row r="37" spans="1:44" ht="15.9" customHeight="1">
      <c r="A37" s="638"/>
      <c r="B37" s="1575"/>
      <c r="C37" s="1577"/>
      <c r="D37" s="1579"/>
      <c r="E37" s="1581"/>
      <c r="F37" s="694" t="s">
        <v>1234</v>
      </c>
      <c r="G37" s="695" t="str">
        <f t="shared" ref="G37:AK37" si="14">IF(G36&lt;&gt;"",VLOOKUP(G36,$AC$197:$AL$221,9,FALSE),"")</f>
        <v/>
      </c>
      <c r="H37" s="696" t="str">
        <f t="shared" si="14"/>
        <v/>
      </c>
      <c r="I37" s="696" t="str">
        <f t="shared" si="14"/>
        <v/>
      </c>
      <c r="J37" s="696" t="str">
        <f t="shared" si="14"/>
        <v/>
      </c>
      <c r="K37" s="696" t="str">
        <f t="shared" si="14"/>
        <v/>
      </c>
      <c r="L37" s="696" t="str">
        <f t="shared" si="14"/>
        <v/>
      </c>
      <c r="M37" s="697" t="str">
        <f t="shared" si="14"/>
        <v/>
      </c>
      <c r="N37" s="695" t="str">
        <f t="shared" si="14"/>
        <v/>
      </c>
      <c r="O37" s="696" t="str">
        <f t="shared" si="14"/>
        <v/>
      </c>
      <c r="P37" s="696" t="str">
        <f t="shared" si="14"/>
        <v/>
      </c>
      <c r="Q37" s="696" t="str">
        <f t="shared" si="14"/>
        <v/>
      </c>
      <c r="R37" s="696" t="str">
        <f t="shared" si="14"/>
        <v/>
      </c>
      <c r="S37" s="696" t="str">
        <f t="shared" si="14"/>
        <v/>
      </c>
      <c r="T37" s="697" t="str">
        <f t="shared" si="14"/>
        <v/>
      </c>
      <c r="U37" s="695" t="str">
        <f t="shared" si="14"/>
        <v/>
      </c>
      <c r="V37" s="696" t="str">
        <f t="shared" si="14"/>
        <v/>
      </c>
      <c r="W37" s="696" t="str">
        <f t="shared" si="14"/>
        <v/>
      </c>
      <c r="X37" s="696" t="str">
        <f t="shared" si="14"/>
        <v/>
      </c>
      <c r="Y37" s="696" t="str">
        <f t="shared" si="14"/>
        <v/>
      </c>
      <c r="Z37" s="696" t="str">
        <f t="shared" si="14"/>
        <v/>
      </c>
      <c r="AA37" s="697" t="str">
        <f t="shared" si="14"/>
        <v/>
      </c>
      <c r="AB37" s="695" t="str">
        <f t="shared" si="14"/>
        <v/>
      </c>
      <c r="AC37" s="696" t="str">
        <f t="shared" si="14"/>
        <v/>
      </c>
      <c r="AD37" s="696" t="str">
        <f t="shared" si="14"/>
        <v/>
      </c>
      <c r="AE37" s="696" t="str">
        <f t="shared" si="14"/>
        <v/>
      </c>
      <c r="AF37" s="696" t="str">
        <f t="shared" si="14"/>
        <v/>
      </c>
      <c r="AG37" s="696" t="str">
        <f t="shared" si="14"/>
        <v/>
      </c>
      <c r="AH37" s="697" t="str">
        <f t="shared" si="14"/>
        <v/>
      </c>
      <c r="AI37" s="698" t="str">
        <f t="shared" si="14"/>
        <v/>
      </c>
      <c r="AJ37" s="696" t="str">
        <f t="shared" si="14"/>
        <v/>
      </c>
      <c r="AK37" s="696" t="str">
        <f t="shared" si="14"/>
        <v/>
      </c>
      <c r="AL37" s="699">
        <f>SUM(G37:AH37)</f>
        <v>0</v>
      </c>
      <c r="AM37" s="700">
        <f>AL37/4</f>
        <v>0</v>
      </c>
      <c r="AN37" s="701" t="str">
        <f>IF(C36="","",C36)</f>
        <v/>
      </c>
      <c r="AO37" s="702" t="str">
        <f>IF(D36="","",D36)</f>
        <v/>
      </c>
      <c r="AP37" s="703" t="str">
        <f>IF(D36&lt;&gt;"",VLOOKUP(D36,$AU$2:$AV$6,2,FALSE),"")</f>
        <v/>
      </c>
      <c r="AQ37" s="700">
        <f>ROUNDDOWN(AL37/$AL$6,2)</f>
        <v>0</v>
      </c>
      <c r="AR37" s="700">
        <f>IF(AP37=1,"",AQ37)</f>
        <v>0</v>
      </c>
    </row>
    <row r="38" spans="1:44" ht="15.9" customHeight="1">
      <c r="A38" s="638"/>
      <c r="B38" s="1575" t="s">
        <v>1248</v>
      </c>
      <c r="C38" s="1576"/>
      <c r="D38" s="1578"/>
      <c r="E38" s="1580"/>
      <c r="F38" s="683" t="s">
        <v>1233</v>
      </c>
      <c r="G38" s="684"/>
      <c r="H38" s="685"/>
      <c r="I38" s="686"/>
      <c r="J38" s="686"/>
      <c r="K38" s="686"/>
      <c r="L38" s="686"/>
      <c r="M38" s="687"/>
      <c r="N38" s="684"/>
      <c r="O38" s="685"/>
      <c r="P38" s="686"/>
      <c r="Q38" s="686"/>
      <c r="R38" s="686"/>
      <c r="S38" s="686"/>
      <c r="T38" s="687"/>
      <c r="U38" s="684"/>
      <c r="V38" s="685"/>
      <c r="W38" s="686"/>
      <c r="X38" s="686"/>
      <c r="Y38" s="686"/>
      <c r="Z38" s="686"/>
      <c r="AA38" s="687"/>
      <c r="AB38" s="684"/>
      <c r="AC38" s="685"/>
      <c r="AD38" s="686"/>
      <c r="AE38" s="686"/>
      <c r="AF38" s="686"/>
      <c r="AG38" s="686"/>
      <c r="AH38" s="687"/>
      <c r="AI38" s="704"/>
      <c r="AJ38" s="685"/>
      <c r="AK38" s="685"/>
      <c r="AL38" s="689">
        <f>SUM(G39:AK39)</f>
        <v>0</v>
      </c>
      <c r="AM38" s="690"/>
      <c r="AN38" s="691"/>
      <c r="AO38" s="692"/>
      <c r="AP38" s="690"/>
      <c r="AQ38" s="693"/>
      <c r="AR38" s="693"/>
    </row>
    <row r="39" spans="1:44" ht="15.9" customHeight="1">
      <c r="A39" s="638"/>
      <c r="B39" s="1575"/>
      <c r="C39" s="1577"/>
      <c r="D39" s="1579"/>
      <c r="E39" s="1581"/>
      <c r="F39" s="694" t="s">
        <v>1234</v>
      </c>
      <c r="G39" s="695" t="str">
        <f t="shared" ref="G39:AK39" si="15">IF(G38&lt;&gt;"",VLOOKUP(G38,$AC$197:$AL$221,9,FALSE),"")</f>
        <v/>
      </c>
      <c r="H39" s="696" t="str">
        <f t="shared" si="15"/>
        <v/>
      </c>
      <c r="I39" s="696" t="str">
        <f t="shared" si="15"/>
        <v/>
      </c>
      <c r="J39" s="696" t="str">
        <f t="shared" si="15"/>
        <v/>
      </c>
      <c r="K39" s="696" t="str">
        <f t="shared" si="15"/>
        <v/>
      </c>
      <c r="L39" s="696" t="str">
        <f t="shared" si="15"/>
        <v/>
      </c>
      <c r="M39" s="697" t="str">
        <f t="shared" si="15"/>
        <v/>
      </c>
      <c r="N39" s="695" t="str">
        <f t="shared" si="15"/>
        <v/>
      </c>
      <c r="O39" s="696" t="str">
        <f t="shared" si="15"/>
        <v/>
      </c>
      <c r="P39" s="696" t="str">
        <f t="shared" si="15"/>
        <v/>
      </c>
      <c r="Q39" s="696" t="str">
        <f t="shared" si="15"/>
        <v/>
      </c>
      <c r="R39" s="696" t="str">
        <f t="shared" si="15"/>
        <v/>
      </c>
      <c r="S39" s="696" t="str">
        <f t="shared" si="15"/>
        <v/>
      </c>
      <c r="T39" s="697" t="str">
        <f t="shared" si="15"/>
        <v/>
      </c>
      <c r="U39" s="695" t="str">
        <f t="shared" si="15"/>
        <v/>
      </c>
      <c r="V39" s="696" t="str">
        <f t="shared" si="15"/>
        <v/>
      </c>
      <c r="W39" s="696" t="str">
        <f t="shared" si="15"/>
        <v/>
      </c>
      <c r="X39" s="696" t="str">
        <f t="shared" si="15"/>
        <v/>
      </c>
      <c r="Y39" s="696" t="str">
        <f t="shared" si="15"/>
        <v/>
      </c>
      <c r="Z39" s="696" t="str">
        <f t="shared" si="15"/>
        <v/>
      </c>
      <c r="AA39" s="697" t="str">
        <f t="shared" si="15"/>
        <v/>
      </c>
      <c r="AB39" s="695" t="str">
        <f t="shared" si="15"/>
        <v/>
      </c>
      <c r="AC39" s="696" t="str">
        <f t="shared" si="15"/>
        <v/>
      </c>
      <c r="AD39" s="696" t="str">
        <f t="shared" si="15"/>
        <v/>
      </c>
      <c r="AE39" s="696" t="str">
        <f t="shared" si="15"/>
        <v/>
      </c>
      <c r="AF39" s="696" t="str">
        <f t="shared" si="15"/>
        <v/>
      </c>
      <c r="AG39" s="696" t="str">
        <f t="shared" si="15"/>
        <v/>
      </c>
      <c r="AH39" s="697" t="str">
        <f t="shared" si="15"/>
        <v/>
      </c>
      <c r="AI39" s="698" t="str">
        <f t="shared" si="15"/>
        <v/>
      </c>
      <c r="AJ39" s="696" t="str">
        <f t="shared" si="15"/>
        <v/>
      </c>
      <c r="AK39" s="696" t="str">
        <f t="shared" si="15"/>
        <v/>
      </c>
      <c r="AL39" s="699">
        <f>SUM(G39:AH39)</f>
        <v>0</v>
      </c>
      <c r="AM39" s="700">
        <f>AL39/4</f>
        <v>0</v>
      </c>
      <c r="AN39" s="701" t="str">
        <f>IF(C38="","",C38)</f>
        <v/>
      </c>
      <c r="AO39" s="702" t="str">
        <f>IF(D38="","",D38)</f>
        <v/>
      </c>
      <c r="AP39" s="703" t="str">
        <f>IF(D38&lt;&gt;"",VLOOKUP(D38,$AU$2:$AV$6,2,FALSE),"")</f>
        <v/>
      </c>
      <c r="AQ39" s="700">
        <f>ROUNDDOWN(AL39/$AL$6,2)</f>
        <v>0</v>
      </c>
      <c r="AR39" s="700">
        <f>IF(AP39=1,"",AQ39)</f>
        <v>0</v>
      </c>
    </row>
    <row r="40" spans="1:44" ht="15.9" customHeight="1">
      <c r="A40" s="638"/>
      <c r="B40" s="1575" t="s">
        <v>1249</v>
      </c>
      <c r="C40" s="1576"/>
      <c r="D40" s="1578"/>
      <c r="E40" s="1580"/>
      <c r="F40" s="683" t="s">
        <v>1233</v>
      </c>
      <c r="G40" s="684"/>
      <c r="H40" s="685"/>
      <c r="I40" s="686"/>
      <c r="J40" s="686"/>
      <c r="K40" s="686"/>
      <c r="L40" s="686"/>
      <c r="M40" s="687"/>
      <c r="N40" s="684"/>
      <c r="O40" s="685"/>
      <c r="P40" s="686"/>
      <c r="Q40" s="686"/>
      <c r="R40" s="686"/>
      <c r="S40" s="686"/>
      <c r="T40" s="687"/>
      <c r="U40" s="684"/>
      <c r="V40" s="685"/>
      <c r="W40" s="686"/>
      <c r="X40" s="686"/>
      <c r="Y40" s="686"/>
      <c r="Z40" s="686"/>
      <c r="AA40" s="687"/>
      <c r="AB40" s="684"/>
      <c r="AC40" s="685"/>
      <c r="AD40" s="686"/>
      <c r="AE40" s="686"/>
      <c r="AF40" s="686"/>
      <c r="AG40" s="686"/>
      <c r="AH40" s="687"/>
      <c r="AI40" s="704"/>
      <c r="AJ40" s="685"/>
      <c r="AK40" s="685"/>
      <c r="AL40" s="689">
        <f>SUM(G41:AK41)</f>
        <v>0</v>
      </c>
      <c r="AM40" s="690"/>
      <c r="AN40" s="691"/>
      <c r="AO40" s="692"/>
      <c r="AP40" s="690"/>
      <c r="AQ40" s="693"/>
      <c r="AR40" s="693"/>
    </row>
    <row r="41" spans="1:44" ht="15.9" customHeight="1">
      <c r="A41" s="638"/>
      <c r="B41" s="1575"/>
      <c r="C41" s="1577"/>
      <c r="D41" s="1579"/>
      <c r="E41" s="1581"/>
      <c r="F41" s="694" t="s">
        <v>1234</v>
      </c>
      <c r="G41" s="695" t="str">
        <f t="shared" ref="G41:AK41" si="16">IF(G40&lt;&gt;"",VLOOKUP(G40,$AC$197:$AL$221,9,FALSE),"")</f>
        <v/>
      </c>
      <c r="H41" s="696" t="str">
        <f t="shared" si="16"/>
        <v/>
      </c>
      <c r="I41" s="696" t="str">
        <f t="shared" si="16"/>
        <v/>
      </c>
      <c r="J41" s="696" t="str">
        <f t="shared" si="16"/>
        <v/>
      </c>
      <c r="K41" s="696" t="str">
        <f t="shared" si="16"/>
        <v/>
      </c>
      <c r="L41" s="696" t="str">
        <f t="shared" si="16"/>
        <v/>
      </c>
      <c r="M41" s="697" t="str">
        <f t="shared" si="16"/>
        <v/>
      </c>
      <c r="N41" s="695" t="str">
        <f t="shared" si="16"/>
        <v/>
      </c>
      <c r="O41" s="696" t="str">
        <f t="shared" si="16"/>
        <v/>
      </c>
      <c r="P41" s="696" t="str">
        <f t="shared" si="16"/>
        <v/>
      </c>
      <c r="Q41" s="696" t="str">
        <f t="shared" si="16"/>
        <v/>
      </c>
      <c r="R41" s="696" t="str">
        <f t="shared" si="16"/>
        <v/>
      </c>
      <c r="S41" s="696" t="str">
        <f t="shared" si="16"/>
        <v/>
      </c>
      <c r="T41" s="697" t="str">
        <f t="shared" si="16"/>
        <v/>
      </c>
      <c r="U41" s="695" t="str">
        <f t="shared" si="16"/>
        <v/>
      </c>
      <c r="V41" s="696" t="str">
        <f t="shared" si="16"/>
        <v/>
      </c>
      <c r="W41" s="696" t="str">
        <f t="shared" si="16"/>
        <v/>
      </c>
      <c r="X41" s="696" t="str">
        <f t="shared" si="16"/>
        <v/>
      </c>
      <c r="Y41" s="696" t="str">
        <f t="shared" si="16"/>
        <v/>
      </c>
      <c r="Z41" s="696" t="str">
        <f t="shared" si="16"/>
        <v/>
      </c>
      <c r="AA41" s="697" t="str">
        <f t="shared" si="16"/>
        <v/>
      </c>
      <c r="AB41" s="695" t="str">
        <f t="shared" si="16"/>
        <v/>
      </c>
      <c r="AC41" s="696" t="str">
        <f t="shared" si="16"/>
        <v/>
      </c>
      <c r="AD41" s="696" t="str">
        <f t="shared" si="16"/>
        <v/>
      </c>
      <c r="AE41" s="696" t="str">
        <f t="shared" si="16"/>
        <v/>
      </c>
      <c r="AF41" s="696" t="str">
        <f t="shared" si="16"/>
        <v/>
      </c>
      <c r="AG41" s="696" t="str">
        <f t="shared" si="16"/>
        <v/>
      </c>
      <c r="AH41" s="697" t="str">
        <f t="shared" si="16"/>
        <v/>
      </c>
      <c r="AI41" s="698" t="str">
        <f t="shared" si="16"/>
        <v/>
      </c>
      <c r="AJ41" s="696" t="str">
        <f t="shared" si="16"/>
        <v/>
      </c>
      <c r="AK41" s="696" t="str">
        <f t="shared" si="16"/>
        <v/>
      </c>
      <c r="AL41" s="699">
        <f>SUM(G41:AH41)</f>
        <v>0</v>
      </c>
      <c r="AM41" s="700">
        <f>AL41/4</f>
        <v>0</v>
      </c>
      <c r="AN41" s="701" t="str">
        <f>IF(C40="","",C40)</f>
        <v/>
      </c>
      <c r="AO41" s="702" t="str">
        <f>IF(D40="","",D40)</f>
        <v/>
      </c>
      <c r="AP41" s="703" t="str">
        <f>IF(D40&lt;&gt;"",VLOOKUP(D40,$AU$2:$AV$6,2,FALSE),"")</f>
        <v/>
      </c>
      <c r="AQ41" s="700">
        <f>ROUNDDOWN(AL41/$AL$6,2)</f>
        <v>0</v>
      </c>
      <c r="AR41" s="700">
        <f>IF(AP41=1,"",AQ41)</f>
        <v>0</v>
      </c>
    </row>
    <row r="42" spans="1:44" ht="15.9" customHeight="1">
      <c r="A42" s="638"/>
      <c r="B42" s="1575" t="s">
        <v>1250</v>
      </c>
      <c r="C42" s="1576"/>
      <c r="D42" s="1578"/>
      <c r="E42" s="1580"/>
      <c r="F42" s="683" t="s">
        <v>1233</v>
      </c>
      <c r="G42" s="684"/>
      <c r="H42" s="685"/>
      <c r="I42" s="686"/>
      <c r="J42" s="686"/>
      <c r="K42" s="686"/>
      <c r="L42" s="686"/>
      <c r="M42" s="687"/>
      <c r="N42" s="684"/>
      <c r="O42" s="685"/>
      <c r="P42" s="686"/>
      <c r="Q42" s="686"/>
      <c r="R42" s="686"/>
      <c r="S42" s="686"/>
      <c r="T42" s="687"/>
      <c r="U42" s="684"/>
      <c r="V42" s="685"/>
      <c r="W42" s="686"/>
      <c r="X42" s="686"/>
      <c r="Y42" s="686"/>
      <c r="Z42" s="686"/>
      <c r="AA42" s="687"/>
      <c r="AB42" s="684"/>
      <c r="AC42" s="685"/>
      <c r="AD42" s="686"/>
      <c r="AE42" s="686"/>
      <c r="AF42" s="686"/>
      <c r="AG42" s="686"/>
      <c r="AH42" s="687"/>
      <c r="AI42" s="688"/>
      <c r="AJ42" s="686"/>
      <c r="AK42" s="686"/>
      <c r="AL42" s="689">
        <f>SUM(G43:AK43)</f>
        <v>0</v>
      </c>
      <c r="AM42" s="690"/>
      <c r="AN42" s="691"/>
      <c r="AO42" s="692"/>
      <c r="AP42" s="690"/>
      <c r="AQ42" s="693"/>
      <c r="AR42" s="693"/>
    </row>
    <row r="43" spans="1:44" ht="15.9" customHeight="1">
      <c r="A43" s="638"/>
      <c r="B43" s="1575"/>
      <c r="C43" s="1577"/>
      <c r="D43" s="1579"/>
      <c r="E43" s="1581"/>
      <c r="F43" s="694" t="s">
        <v>1234</v>
      </c>
      <c r="G43" s="695" t="str">
        <f t="shared" ref="G43:AK43" si="17">IF(G42&lt;&gt;"",VLOOKUP(G42,$AC$197:$AL$221,9,FALSE),"")</f>
        <v/>
      </c>
      <c r="H43" s="696" t="str">
        <f t="shared" si="17"/>
        <v/>
      </c>
      <c r="I43" s="696" t="str">
        <f t="shared" si="17"/>
        <v/>
      </c>
      <c r="J43" s="696" t="str">
        <f t="shared" si="17"/>
        <v/>
      </c>
      <c r="K43" s="696" t="str">
        <f t="shared" si="17"/>
        <v/>
      </c>
      <c r="L43" s="696" t="str">
        <f t="shared" si="17"/>
        <v/>
      </c>
      <c r="M43" s="697" t="str">
        <f t="shared" si="17"/>
        <v/>
      </c>
      <c r="N43" s="695" t="str">
        <f t="shared" si="17"/>
        <v/>
      </c>
      <c r="O43" s="696" t="str">
        <f t="shared" si="17"/>
        <v/>
      </c>
      <c r="P43" s="696" t="str">
        <f t="shared" si="17"/>
        <v/>
      </c>
      <c r="Q43" s="696" t="str">
        <f t="shared" si="17"/>
        <v/>
      </c>
      <c r="R43" s="696" t="str">
        <f t="shared" si="17"/>
        <v/>
      </c>
      <c r="S43" s="696" t="str">
        <f t="shared" si="17"/>
        <v/>
      </c>
      <c r="T43" s="697" t="str">
        <f t="shared" si="17"/>
        <v/>
      </c>
      <c r="U43" s="695" t="str">
        <f t="shared" si="17"/>
        <v/>
      </c>
      <c r="V43" s="696" t="str">
        <f t="shared" si="17"/>
        <v/>
      </c>
      <c r="W43" s="696" t="str">
        <f t="shared" si="17"/>
        <v/>
      </c>
      <c r="X43" s="696" t="str">
        <f t="shared" si="17"/>
        <v/>
      </c>
      <c r="Y43" s="696" t="str">
        <f t="shared" si="17"/>
        <v/>
      </c>
      <c r="Z43" s="696" t="str">
        <f t="shared" si="17"/>
        <v/>
      </c>
      <c r="AA43" s="697" t="str">
        <f t="shared" si="17"/>
        <v/>
      </c>
      <c r="AB43" s="695" t="str">
        <f t="shared" si="17"/>
        <v/>
      </c>
      <c r="AC43" s="696" t="str">
        <f t="shared" si="17"/>
        <v/>
      </c>
      <c r="AD43" s="696" t="str">
        <f t="shared" si="17"/>
        <v/>
      </c>
      <c r="AE43" s="696" t="str">
        <f t="shared" si="17"/>
        <v/>
      </c>
      <c r="AF43" s="696" t="str">
        <f t="shared" si="17"/>
        <v/>
      </c>
      <c r="AG43" s="696" t="str">
        <f t="shared" si="17"/>
        <v/>
      </c>
      <c r="AH43" s="697" t="str">
        <f t="shared" si="17"/>
        <v/>
      </c>
      <c r="AI43" s="698" t="str">
        <f t="shared" si="17"/>
        <v/>
      </c>
      <c r="AJ43" s="696" t="str">
        <f t="shared" si="17"/>
        <v/>
      </c>
      <c r="AK43" s="696" t="str">
        <f t="shared" si="17"/>
        <v/>
      </c>
      <c r="AL43" s="699">
        <f>SUM(G43:AH43)</f>
        <v>0</v>
      </c>
      <c r="AM43" s="700">
        <f>AL43/4</f>
        <v>0</v>
      </c>
      <c r="AN43" s="701" t="str">
        <f>IF(C42="","",C42)</f>
        <v/>
      </c>
      <c r="AO43" s="702" t="str">
        <f>IF(D42="","",D42)</f>
        <v/>
      </c>
      <c r="AP43" s="703" t="str">
        <f>IF(D42&lt;&gt;"",VLOOKUP(D42,$AU$2:$AV$6,2,FALSE),"")</f>
        <v/>
      </c>
      <c r="AQ43" s="700">
        <f>ROUNDDOWN(AL43/$AL$6,2)</f>
        <v>0</v>
      </c>
      <c r="AR43" s="700">
        <f>IF(AP43=1,"",AQ43)</f>
        <v>0</v>
      </c>
    </row>
    <row r="44" spans="1:44" ht="15.9" customHeight="1">
      <c r="A44" s="638"/>
      <c r="B44" s="1575" t="s">
        <v>1251</v>
      </c>
      <c r="C44" s="1576"/>
      <c r="D44" s="1578"/>
      <c r="E44" s="1580"/>
      <c r="F44" s="683" t="s">
        <v>1233</v>
      </c>
      <c r="G44" s="684"/>
      <c r="H44" s="685"/>
      <c r="I44" s="686"/>
      <c r="J44" s="686"/>
      <c r="K44" s="686"/>
      <c r="L44" s="686"/>
      <c r="M44" s="687"/>
      <c r="N44" s="684"/>
      <c r="O44" s="685"/>
      <c r="P44" s="686"/>
      <c r="Q44" s="686"/>
      <c r="R44" s="686"/>
      <c r="S44" s="686"/>
      <c r="T44" s="687"/>
      <c r="U44" s="684"/>
      <c r="V44" s="685"/>
      <c r="W44" s="686"/>
      <c r="X44" s="686"/>
      <c r="Y44" s="686"/>
      <c r="Z44" s="686"/>
      <c r="AA44" s="687"/>
      <c r="AB44" s="684"/>
      <c r="AC44" s="685"/>
      <c r="AD44" s="686"/>
      <c r="AE44" s="686"/>
      <c r="AF44" s="686"/>
      <c r="AG44" s="686"/>
      <c r="AH44" s="687"/>
      <c r="AI44" s="688"/>
      <c r="AJ44" s="686"/>
      <c r="AK44" s="686"/>
      <c r="AL44" s="689">
        <f>SUM(G45:AK45)</f>
        <v>0</v>
      </c>
      <c r="AM44" s="690"/>
      <c r="AN44" s="691"/>
      <c r="AO44" s="692"/>
      <c r="AP44" s="690"/>
      <c r="AQ44" s="693"/>
      <c r="AR44" s="693"/>
    </row>
    <row r="45" spans="1:44" ht="15.9" customHeight="1">
      <c r="A45" s="638"/>
      <c r="B45" s="1575"/>
      <c r="C45" s="1577"/>
      <c r="D45" s="1579"/>
      <c r="E45" s="1581"/>
      <c r="F45" s="694" t="s">
        <v>1234</v>
      </c>
      <c r="G45" s="695" t="str">
        <f t="shared" ref="G45:AK45" si="18">IF(G44&lt;&gt;"",VLOOKUP(G44,$AC$197:$AL$221,9,FALSE),"")</f>
        <v/>
      </c>
      <c r="H45" s="696" t="str">
        <f t="shared" si="18"/>
        <v/>
      </c>
      <c r="I45" s="696" t="str">
        <f t="shared" si="18"/>
        <v/>
      </c>
      <c r="J45" s="696" t="str">
        <f t="shared" si="18"/>
        <v/>
      </c>
      <c r="K45" s="696" t="str">
        <f t="shared" si="18"/>
        <v/>
      </c>
      <c r="L45" s="696" t="str">
        <f t="shared" si="18"/>
        <v/>
      </c>
      <c r="M45" s="697" t="str">
        <f t="shared" si="18"/>
        <v/>
      </c>
      <c r="N45" s="695" t="str">
        <f t="shared" si="18"/>
        <v/>
      </c>
      <c r="O45" s="696" t="str">
        <f t="shared" si="18"/>
        <v/>
      </c>
      <c r="P45" s="696" t="str">
        <f t="shared" si="18"/>
        <v/>
      </c>
      <c r="Q45" s="696" t="str">
        <f t="shared" si="18"/>
        <v/>
      </c>
      <c r="R45" s="696" t="str">
        <f t="shared" si="18"/>
        <v/>
      </c>
      <c r="S45" s="696" t="str">
        <f t="shared" si="18"/>
        <v/>
      </c>
      <c r="T45" s="697" t="str">
        <f t="shared" si="18"/>
        <v/>
      </c>
      <c r="U45" s="695" t="str">
        <f t="shared" si="18"/>
        <v/>
      </c>
      <c r="V45" s="696" t="str">
        <f t="shared" si="18"/>
        <v/>
      </c>
      <c r="W45" s="696" t="str">
        <f t="shared" si="18"/>
        <v/>
      </c>
      <c r="X45" s="696" t="str">
        <f t="shared" si="18"/>
        <v/>
      </c>
      <c r="Y45" s="696" t="str">
        <f t="shared" si="18"/>
        <v/>
      </c>
      <c r="Z45" s="696" t="str">
        <f t="shared" si="18"/>
        <v/>
      </c>
      <c r="AA45" s="697" t="str">
        <f t="shared" si="18"/>
        <v/>
      </c>
      <c r="AB45" s="695" t="str">
        <f t="shared" si="18"/>
        <v/>
      </c>
      <c r="AC45" s="696" t="str">
        <f t="shared" si="18"/>
        <v/>
      </c>
      <c r="AD45" s="696" t="str">
        <f t="shared" si="18"/>
        <v/>
      </c>
      <c r="AE45" s="696" t="str">
        <f t="shared" si="18"/>
        <v/>
      </c>
      <c r="AF45" s="696" t="str">
        <f t="shared" si="18"/>
        <v/>
      </c>
      <c r="AG45" s="696" t="str">
        <f t="shared" si="18"/>
        <v/>
      </c>
      <c r="AH45" s="697" t="str">
        <f t="shared" si="18"/>
        <v/>
      </c>
      <c r="AI45" s="698" t="str">
        <f t="shared" si="18"/>
        <v/>
      </c>
      <c r="AJ45" s="696" t="str">
        <f t="shared" si="18"/>
        <v/>
      </c>
      <c r="AK45" s="696" t="str">
        <f t="shared" si="18"/>
        <v/>
      </c>
      <c r="AL45" s="699">
        <f>SUM(G45:AH45)</f>
        <v>0</v>
      </c>
      <c r="AM45" s="700">
        <f>AL45/4</f>
        <v>0</v>
      </c>
      <c r="AN45" s="701" t="str">
        <f>IF(C44="","",C44)</f>
        <v/>
      </c>
      <c r="AO45" s="702" t="str">
        <f>IF(D44="","",D44)</f>
        <v/>
      </c>
      <c r="AP45" s="703" t="str">
        <f>IF(D44&lt;&gt;"",VLOOKUP(D44,$AU$2:$AV$6,2,FALSE),"")</f>
        <v/>
      </c>
      <c r="AQ45" s="700">
        <f>ROUNDDOWN(AL45/$AL$6,2)</f>
        <v>0</v>
      </c>
      <c r="AR45" s="700">
        <f>IF(AP45=1,"",AQ45)</f>
        <v>0</v>
      </c>
    </row>
    <row r="46" spans="1:44" ht="15.9" customHeight="1">
      <c r="A46" s="638"/>
      <c r="B46" s="1575" t="s">
        <v>1252</v>
      </c>
      <c r="C46" s="1576"/>
      <c r="D46" s="1578"/>
      <c r="E46" s="1580"/>
      <c r="F46" s="683" t="s">
        <v>1233</v>
      </c>
      <c r="G46" s="684"/>
      <c r="H46" s="685"/>
      <c r="I46" s="686"/>
      <c r="J46" s="686"/>
      <c r="K46" s="686"/>
      <c r="L46" s="686"/>
      <c r="M46" s="687"/>
      <c r="N46" s="684"/>
      <c r="O46" s="685"/>
      <c r="P46" s="686"/>
      <c r="Q46" s="686"/>
      <c r="R46" s="686"/>
      <c r="S46" s="686"/>
      <c r="T46" s="687"/>
      <c r="U46" s="684"/>
      <c r="V46" s="685"/>
      <c r="W46" s="686"/>
      <c r="X46" s="686"/>
      <c r="Y46" s="686"/>
      <c r="Z46" s="686"/>
      <c r="AA46" s="687"/>
      <c r="AB46" s="684"/>
      <c r="AC46" s="685"/>
      <c r="AD46" s="686"/>
      <c r="AE46" s="686"/>
      <c r="AF46" s="686"/>
      <c r="AG46" s="686"/>
      <c r="AH46" s="687"/>
      <c r="AI46" s="704"/>
      <c r="AJ46" s="685"/>
      <c r="AK46" s="685"/>
      <c r="AL46" s="689">
        <f>SUM(G47:AK47)</f>
        <v>0</v>
      </c>
      <c r="AM46" s="690"/>
      <c r="AN46" s="691"/>
      <c r="AO46" s="692"/>
      <c r="AP46" s="690"/>
      <c r="AQ46" s="693"/>
      <c r="AR46" s="693"/>
    </row>
    <row r="47" spans="1:44" ht="15.9" customHeight="1">
      <c r="A47" s="638"/>
      <c r="B47" s="1575"/>
      <c r="C47" s="1577"/>
      <c r="D47" s="1579"/>
      <c r="E47" s="1581"/>
      <c r="F47" s="694" t="s">
        <v>1234</v>
      </c>
      <c r="G47" s="695" t="str">
        <f t="shared" ref="G47:AK47" si="19">IF(G46&lt;&gt;"",VLOOKUP(G46,$AC$197:$AL$221,9,FALSE),"")</f>
        <v/>
      </c>
      <c r="H47" s="696" t="str">
        <f t="shared" si="19"/>
        <v/>
      </c>
      <c r="I47" s="696" t="str">
        <f t="shared" si="19"/>
        <v/>
      </c>
      <c r="J47" s="696" t="str">
        <f t="shared" si="19"/>
        <v/>
      </c>
      <c r="K47" s="696" t="str">
        <f t="shared" si="19"/>
        <v/>
      </c>
      <c r="L47" s="696" t="str">
        <f t="shared" si="19"/>
        <v/>
      </c>
      <c r="M47" s="697" t="str">
        <f t="shared" si="19"/>
        <v/>
      </c>
      <c r="N47" s="695" t="str">
        <f t="shared" si="19"/>
        <v/>
      </c>
      <c r="O47" s="696" t="str">
        <f t="shared" si="19"/>
        <v/>
      </c>
      <c r="P47" s="696" t="str">
        <f t="shared" si="19"/>
        <v/>
      </c>
      <c r="Q47" s="696" t="str">
        <f t="shared" si="19"/>
        <v/>
      </c>
      <c r="R47" s="696" t="str">
        <f t="shared" si="19"/>
        <v/>
      </c>
      <c r="S47" s="696" t="str">
        <f t="shared" si="19"/>
        <v/>
      </c>
      <c r="T47" s="697" t="str">
        <f t="shared" si="19"/>
        <v/>
      </c>
      <c r="U47" s="695" t="str">
        <f t="shared" si="19"/>
        <v/>
      </c>
      <c r="V47" s="696" t="str">
        <f t="shared" si="19"/>
        <v/>
      </c>
      <c r="W47" s="696" t="str">
        <f t="shared" si="19"/>
        <v/>
      </c>
      <c r="X47" s="696" t="str">
        <f t="shared" si="19"/>
        <v/>
      </c>
      <c r="Y47" s="696" t="str">
        <f t="shared" si="19"/>
        <v/>
      </c>
      <c r="Z47" s="696" t="str">
        <f t="shared" si="19"/>
        <v/>
      </c>
      <c r="AA47" s="697" t="str">
        <f t="shared" si="19"/>
        <v/>
      </c>
      <c r="AB47" s="695" t="str">
        <f t="shared" si="19"/>
        <v/>
      </c>
      <c r="AC47" s="696" t="str">
        <f t="shared" si="19"/>
        <v/>
      </c>
      <c r="AD47" s="696" t="str">
        <f t="shared" si="19"/>
        <v/>
      </c>
      <c r="AE47" s="696" t="str">
        <f t="shared" si="19"/>
        <v/>
      </c>
      <c r="AF47" s="696" t="str">
        <f t="shared" si="19"/>
        <v/>
      </c>
      <c r="AG47" s="696" t="str">
        <f t="shared" si="19"/>
        <v/>
      </c>
      <c r="AH47" s="697" t="str">
        <f t="shared" si="19"/>
        <v/>
      </c>
      <c r="AI47" s="698" t="str">
        <f t="shared" si="19"/>
        <v/>
      </c>
      <c r="AJ47" s="696" t="str">
        <f t="shared" si="19"/>
        <v/>
      </c>
      <c r="AK47" s="696" t="str">
        <f t="shared" si="19"/>
        <v/>
      </c>
      <c r="AL47" s="699">
        <f>SUM(G47:AH47)</f>
        <v>0</v>
      </c>
      <c r="AM47" s="700">
        <f>AL47/4</f>
        <v>0</v>
      </c>
      <c r="AN47" s="701" t="str">
        <f>IF(C46="","",C46)</f>
        <v/>
      </c>
      <c r="AO47" s="702" t="str">
        <f>IF(D46="","",D46)</f>
        <v/>
      </c>
      <c r="AP47" s="703" t="str">
        <f>IF(D46&lt;&gt;"",VLOOKUP(D46,$AU$2:$AV$6,2,FALSE),"")</f>
        <v/>
      </c>
      <c r="AQ47" s="700">
        <f>ROUNDDOWN(AL47/$AL$6,2)</f>
        <v>0</v>
      </c>
      <c r="AR47" s="700">
        <f>IF(AP47=1,"",AQ47)</f>
        <v>0</v>
      </c>
    </row>
    <row r="48" spans="1:44" ht="15.9" customHeight="1">
      <c r="A48" s="638"/>
      <c r="B48" s="1575" t="s">
        <v>1253</v>
      </c>
      <c r="C48" s="1576"/>
      <c r="D48" s="1578"/>
      <c r="E48" s="1580"/>
      <c r="F48" s="683" t="s">
        <v>1233</v>
      </c>
      <c r="G48" s="684"/>
      <c r="H48" s="685"/>
      <c r="I48" s="686"/>
      <c r="J48" s="686"/>
      <c r="K48" s="686"/>
      <c r="L48" s="686"/>
      <c r="M48" s="687"/>
      <c r="N48" s="684"/>
      <c r="O48" s="685"/>
      <c r="P48" s="686"/>
      <c r="Q48" s="686"/>
      <c r="R48" s="686"/>
      <c r="S48" s="686"/>
      <c r="T48" s="687"/>
      <c r="U48" s="684"/>
      <c r="V48" s="685"/>
      <c r="W48" s="686"/>
      <c r="X48" s="686"/>
      <c r="Y48" s="686"/>
      <c r="Z48" s="686"/>
      <c r="AA48" s="687"/>
      <c r="AB48" s="684"/>
      <c r="AC48" s="685"/>
      <c r="AD48" s="686"/>
      <c r="AE48" s="686"/>
      <c r="AF48" s="686"/>
      <c r="AG48" s="686"/>
      <c r="AH48" s="687"/>
      <c r="AI48" s="704"/>
      <c r="AJ48" s="685"/>
      <c r="AK48" s="685"/>
      <c r="AL48" s="689">
        <f>SUM(G49:AK49)</f>
        <v>0</v>
      </c>
      <c r="AM48" s="690"/>
      <c r="AN48" s="691"/>
      <c r="AO48" s="692"/>
      <c r="AP48" s="690"/>
      <c r="AQ48" s="693"/>
      <c r="AR48" s="693"/>
    </row>
    <row r="49" spans="1:44" ht="15.9" customHeight="1">
      <c r="A49" s="638"/>
      <c r="B49" s="1575"/>
      <c r="C49" s="1577"/>
      <c r="D49" s="1579"/>
      <c r="E49" s="1581"/>
      <c r="F49" s="694" t="s">
        <v>1234</v>
      </c>
      <c r="G49" s="695" t="str">
        <f t="shared" ref="G49:AK49" si="20">IF(G48&lt;&gt;"",VLOOKUP(G48,$AC$197:$AL$221,9,FALSE),"")</f>
        <v/>
      </c>
      <c r="H49" s="696" t="str">
        <f t="shared" si="20"/>
        <v/>
      </c>
      <c r="I49" s="696" t="str">
        <f t="shared" si="20"/>
        <v/>
      </c>
      <c r="J49" s="696" t="str">
        <f t="shared" si="20"/>
        <v/>
      </c>
      <c r="K49" s="696" t="str">
        <f t="shared" si="20"/>
        <v/>
      </c>
      <c r="L49" s="696" t="str">
        <f t="shared" si="20"/>
        <v/>
      </c>
      <c r="M49" s="697" t="str">
        <f t="shared" si="20"/>
        <v/>
      </c>
      <c r="N49" s="695" t="str">
        <f t="shared" si="20"/>
        <v/>
      </c>
      <c r="O49" s="696" t="str">
        <f t="shared" si="20"/>
        <v/>
      </c>
      <c r="P49" s="696" t="str">
        <f t="shared" si="20"/>
        <v/>
      </c>
      <c r="Q49" s="696" t="str">
        <f t="shared" si="20"/>
        <v/>
      </c>
      <c r="R49" s="696" t="str">
        <f t="shared" si="20"/>
        <v/>
      </c>
      <c r="S49" s="696" t="str">
        <f t="shared" si="20"/>
        <v/>
      </c>
      <c r="T49" s="697" t="str">
        <f t="shared" si="20"/>
        <v/>
      </c>
      <c r="U49" s="695" t="str">
        <f t="shared" si="20"/>
        <v/>
      </c>
      <c r="V49" s="696" t="str">
        <f t="shared" si="20"/>
        <v/>
      </c>
      <c r="W49" s="696" t="str">
        <f t="shared" si="20"/>
        <v/>
      </c>
      <c r="X49" s="696" t="str">
        <f t="shared" si="20"/>
        <v/>
      </c>
      <c r="Y49" s="696" t="str">
        <f t="shared" si="20"/>
        <v/>
      </c>
      <c r="Z49" s="696" t="str">
        <f t="shared" si="20"/>
        <v/>
      </c>
      <c r="AA49" s="697" t="str">
        <f t="shared" si="20"/>
        <v/>
      </c>
      <c r="AB49" s="695" t="str">
        <f t="shared" si="20"/>
        <v/>
      </c>
      <c r="AC49" s="696" t="str">
        <f t="shared" si="20"/>
        <v/>
      </c>
      <c r="AD49" s="696" t="str">
        <f t="shared" si="20"/>
        <v/>
      </c>
      <c r="AE49" s="696" t="str">
        <f t="shared" si="20"/>
        <v/>
      </c>
      <c r="AF49" s="696" t="str">
        <f t="shared" si="20"/>
        <v/>
      </c>
      <c r="AG49" s="696" t="str">
        <f t="shared" si="20"/>
        <v/>
      </c>
      <c r="AH49" s="697" t="str">
        <f t="shared" si="20"/>
        <v/>
      </c>
      <c r="AI49" s="698" t="str">
        <f t="shared" si="20"/>
        <v/>
      </c>
      <c r="AJ49" s="696" t="str">
        <f t="shared" si="20"/>
        <v/>
      </c>
      <c r="AK49" s="696" t="str">
        <f t="shared" si="20"/>
        <v/>
      </c>
      <c r="AL49" s="699">
        <f>SUM(G49:AH49)</f>
        <v>0</v>
      </c>
      <c r="AM49" s="700">
        <f>AL49/4</f>
        <v>0</v>
      </c>
      <c r="AN49" s="701" t="str">
        <f>IF(C48="","",C48)</f>
        <v/>
      </c>
      <c r="AO49" s="702" t="str">
        <f>IF(D48="","",D48)</f>
        <v/>
      </c>
      <c r="AP49" s="703" t="str">
        <f>IF(D48&lt;&gt;"",VLOOKUP(D48,$AU$2:$AV$6,2,FALSE),"")</f>
        <v/>
      </c>
      <c r="AQ49" s="700">
        <f>ROUNDDOWN(AL49/$AL$6,2)</f>
        <v>0</v>
      </c>
      <c r="AR49" s="700">
        <f>IF(AP49=1,"",AQ49)</f>
        <v>0</v>
      </c>
    </row>
    <row r="50" spans="1:44" ht="15.9" customHeight="1">
      <c r="A50" s="638"/>
      <c r="B50" s="1575" t="s">
        <v>1254</v>
      </c>
      <c r="C50" s="1576"/>
      <c r="D50" s="1578"/>
      <c r="E50" s="1580"/>
      <c r="F50" s="683" t="s">
        <v>1233</v>
      </c>
      <c r="G50" s="684"/>
      <c r="H50" s="685"/>
      <c r="I50" s="686"/>
      <c r="J50" s="686"/>
      <c r="K50" s="686"/>
      <c r="L50" s="686"/>
      <c r="M50" s="687"/>
      <c r="N50" s="684"/>
      <c r="O50" s="685"/>
      <c r="P50" s="686"/>
      <c r="Q50" s="686"/>
      <c r="R50" s="686"/>
      <c r="S50" s="686"/>
      <c r="T50" s="687"/>
      <c r="U50" s="684"/>
      <c r="V50" s="685"/>
      <c r="W50" s="686"/>
      <c r="X50" s="686"/>
      <c r="Y50" s="686"/>
      <c r="Z50" s="686"/>
      <c r="AA50" s="687"/>
      <c r="AB50" s="684"/>
      <c r="AC50" s="685"/>
      <c r="AD50" s="686"/>
      <c r="AE50" s="686"/>
      <c r="AF50" s="686"/>
      <c r="AG50" s="686"/>
      <c r="AH50" s="687"/>
      <c r="AI50" s="688"/>
      <c r="AJ50" s="686"/>
      <c r="AK50" s="686"/>
      <c r="AL50" s="689">
        <f>SUM(G51:AK51)</f>
        <v>0</v>
      </c>
      <c r="AM50" s="690"/>
      <c r="AN50" s="691"/>
      <c r="AO50" s="692"/>
      <c r="AP50" s="690"/>
      <c r="AQ50" s="693"/>
      <c r="AR50" s="693"/>
    </row>
    <row r="51" spans="1:44" ht="15.9" customHeight="1">
      <c r="A51" s="638"/>
      <c r="B51" s="1575"/>
      <c r="C51" s="1577"/>
      <c r="D51" s="1579"/>
      <c r="E51" s="1581"/>
      <c r="F51" s="694" t="s">
        <v>1234</v>
      </c>
      <c r="G51" s="695" t="str">
        <f t="shared" ref="G51:AK51" si="21">IF(G50&lt;&gt;"",VLOOKUP(G50,$AC$197:$AL$221,9,FALSE),"")</f>
        <v/>
      </c>
      <c r="H51" s="696" t="str">
        <f t="shared" si="21"/>
        <v/>
      </c>
      <c r="I51" s="696" t="str">
        <f t="shared" si="21"/>
        <v/>
      </c>
      <c r="J51" s="696" t="str">
        <f t="shared" si="21"/>
        <v/>
      </c>
      <c r="K51" s="696" t="str">
        <f t="shared" si="21"/>
        <v/>
      </c>
      <c r="L51" s="696" t="str">
        <f t="shared" si="21"/>
        <v/>
      </c>
      <c r="M51" s="697" t="str">
        <f t="shared" si="21"/>
        <v/>
      </c>
      <c r="N51" s="695" t="str">
        <f t="shared" si="21"/>
        <v/>
      </c>
      <c r="O51" s="696" t="str">
        <f t="shared" si="21"/>
        <v/>
      </c>
      <c r="P51" s="696" t="str">
        <f t="shared" si="21"/>
        <v/>
      </c>
      <c r="Q51" s="696" t="str">
        <f t="shared" si="21"/>
        <v/>
      </c>
      <c r="R51" s="696" t="str">
        <f t="shared" si="21"/>
        <v/>
      </c>
      <c r="S51" s="696" t="str">
        <f t="shared" si="21"/>
        <v/>
      </c>
      <c r="T51" s="697" t="str">
        <f t="shared" si="21"/>
        <v/>
      </c>
      <c r="U51" s="695" t="str">
        <f t="shared" si="21"/>
        <v/>
      </c>
      <c r="V51" s="696" t="str">
        <f t="shared" si="21"/>
        <v/>
      </c>
      <c r="W51" s="696" t="str">
        <f t="shared" si="21"/>
        <v/>
      </c>
      <c r="X51" s="696" t="str">
        <f t="shared" si="21"/>
        <v/>
      </c>
      <c r="Y51" s="696" t="str">
        <f t="shared" si="21"/>
        <v/>
      </c>
      <c r="Z51" s="696" t="str">
        <f t="shared" si="21"/>
        <v/>
      </c>
      <c r="AA51" s="697" t="str">
        <f t="shared" si="21"/>
        <v/>
      </c>
      <c r="AB51" s="695" t="str">
        <f t="shared" si="21"/>
        <v/>
      </c>
      <c r="AC51" s="696" t="str">
        <f t="shared" si="21"/>
        <v/>
      </c>
      <c r="AD51" s="696" t="str">
        <f t="shared" si="21"/>
        <v/>
      </c>
      <c r="AE51" s="696" t="str">
        <f t="shared" si="21"/>
        <v/>
      </c>
      <c r="AF51" s="696" t="str">
        <f t="shared" si="21"/>
        <v/>
      </c>
      <c r="AG51" s="696" t="str">
        <f t="shared" si="21"/>
        <v/>
      </c>
      <c r="AH51" s="697" t="str">
        <f t="shared" si="21"/>
        <v/>
      </c>
      <c r="AI51" s="698" t="str">
        <f t="shared" si="21"/>
        <v/>
      </c>
      <c r="AJ51" s="696" t="str">
        <f t="shared" si="21"/>
        <v/>
      </c>
      <c r="AK51" s="696" t="str">
        <f t="shared" si="21"/>
        <v/>
      </c>
      <c r="AL51" s="699">
        <f>SUM(G51:AH51)</f>
        <v>0</v>
      </c>
      <c r="AM51" s="700">
        <f>AL51/4</f>
        <v>0</v>
      </c>
      <c r="AN51" s="701" t="str">
        <f>IF(C50="","",C50)</f>
        <v/>
      </c>
      <c r="AO51" s="702" t="str">
        <f>IF(D50="","",D50)</f>
        <v/>
      </c>
      <c r="AP51" s="703" t="str">
        <f>IF(D50&lt;&gt;"",VLOOKUP(D50,$AU$2:$AV$6,2,FALSE),"")</f>
        <v/>
      </c>
      <c r="AQ51" s="700">
        <f>ROUNDDOWN(AL51/$AL$6,2)</f>
        <v>0</v>
      </c>
      <c r="AR51" s="700">
        <f>IF(AP51=1,"",AQ51)</f>
        <v>0</v>
      </c>
    </row>
    <row r="52" spans="1:44" ht="15.9" customHeight="1">
      <c r="A52" s="638"/>
      <c r="B52" s="1575" t="s">
        <v>1255</v>
      </c>
      <c r="C52" s="1576"/>
      <c r="D52" s="1578"/>
      <c r="E52" s="1580"/>
      <c r="F52" s="683" t="s">
        <v>1233</v>
      </c>
      <c r="G52" s="684"/>
      <c r="H52" s="685"/>
      <c r="I52" s="686"/>
      <c r="J52" s="686"/>
      <c r="K52" s="686"/>
      <c r="L52" s="686"/>
      <c r="M52" s="687"/>
      <c r="N52" s="684"/>
      <c r="O52" s="685"/>
      <c r="P52" s="686"/>
      <c r="Q52" s="686"/>
      <c r="R52" s="686"/>
      <c r="S52" s="686"/>
      <c r="T52" s="687"/>
      <c r="U52" s="684"/>
      <c r="V52" s="685"/>
      <c r="W52" s="686"/>
      <c r="X52" s="686"/>
      <c r="Y52" s="686"/>
      <c r="Z52" s="686"/>
      <c r="AA52" s="687"/>
      <c r="AB52" s="684"/>
      <c r="AC52" s="685"/>
      <c r="AD52" s="686"/>
      <c r="AE52" s="686"/>
      <c r="AF52" s="686"/>
      <c r="AG52" s="686"/>
      <c r="AH52" s="687"/>
      <c r="AI52" s="688"/>
      <c r="AJ52" s="686"/>
      <c r="AK52" s="686"/>
      <c r="AL52" s="689">
        <f>SUM(G53:AK53)</f>
        <v>0</v>
      </c>
      <c r="AM52" s="690"/>
      <c r="AN52" s="691"/>
      <c r="AO52" s="692"/>
      <c r="AP52" s="690"/>
      <c r="AQ52" s="693"/>
      <c r="AR52" s="693"/>
    </row>
    <row r="53" spans="1:44" ht="15.9" customHeight="1">
      <c r="A53" s="638"/>
      <c r="B53" s="1575"/>
      <c r="C53" s="1577"/>
      <c r="D53" s="1579"/>
      <c r="E53" s="1581"/>
      <c r="F53" s="694" t="s">
        <v>1234</v>
      </c>
      <c r="G53" s="695" t="str">
        <f t="shared" ref="G53:AK53" si="22">IF(G52&lt;&gt;"",VLOOKUP(G52,$AC$197:$AL$221,9,FALSE),"")</f>
        <v/>
      </c>
      <c r="H53" s="696" t="str">
        <f t="shared" si="22"/>
        <v/>
      </c>
      <c r="I53" s="696" t="str">
        <f t="shared" si="22"/>
        <v/>
      </c>
      <c r="J53" s="696" t="str">
        <f t="shared" si="22"/>
        <v/>
      </c>
      <c r="K53" s="696" t="str">
        <f t="shared" si="22"/>
        <v/>
      </c>
      <c r="L53" s="696" t="str">
        <f t="shared" si="22"/>
        <v/>
      </c>
      <c r="M53" s="697" t="str">
        <f t="shared" si="22"/>
        <v/>
      </c>
      <c r="N53" s="695" t="str">
        <f t="shared" si="22"/>
        <v/>
      </c>
      <c r="O53" s="696" t="str">
        <f t="shared" si="22"/>
        <v/>
      </c>
      <c r="P53" s="696" t="str">
        <f t="shared" si="22"/>
        <v/>
      </c>
      <c r="Q53" s="696" t="str">
        <f t="shared" si="22"/>
        <v/>
      </c>
      <c r="R53" s="696" t="str">
        <f t="shared" si="22"/>
        <v/>
      </c>
      <c r="S53" s="696" t="str">
        <f t="shared" si="22"/>
        <v/>
      </c>
      <c r="T53" s="697" t="str">
        <f t="shared" si="22"/>
        <v/>
      </c>
      <c r="U53" s="695" t="str">
        <f t="shared" si="22"/>
        <v/>
      </c>
      <c r="V53" s="696" t="str">
        <f t="shared" si="22"/>
        <v/>
      </c>
      <c r="W53" s="696" t="str">
        <f t="shared" si="22"/>
        <v/>
      </c>
      <c r="X53" s="696" t="str">
        <f t="shared" si="22"/>
        <v/>
      </c>
      <c r="Y53" s="696" t="str">
        <f t="shared" si="22"/>
        <v/>
      </c>
      <c r="Z53" s="696" t="str">
        <f t="shared" si="22"/>
        <v/>
      </c>
      <c r="AA53" s="697" t="str">
        <f t="shared" si="22"/>
        <v/>
      </c>
      <c r="AB53" s="695" t="str">
        <f t="shared" si="22"/>
        <v/>
      </c>
      <c r="AC53" s="696" t="str">
        <f t="shared" si="22"/>
        <v/>
      </c>
      <c r="AD53" s="696" t="str">
        <f t="shared" si="22"/>
        <v/>
      </c>
      <c r="AE53" s="696" t="str">
        <f t="shared" si="22"/>
        <v/>
      </c>
      <c r="AF53" s="696" t="str">
        <f t="shared" si="22"/>
        <v/>
      </c>
      <c r="AG53" s="696" t="str">
        <f t="shared" si="22"/>
        <v/>
      </c>
      <c r="AH53" s="697" t="str">
        <f t="shared" si="22"/>
        <v/>
      </c>
      <c r="AI53" s="698" t="str">
        <f t="shared" si="22"/>
        <v/>
      </c>
      <c r="AJ53" s="696" t="str">
        <f t="shared" si="22"/>
        <v/>
      </c>
      <c r="AK53" s="696" t="str">
        <f t="shared" si="22"/>
        <v/>
      </c>
      <c r="AL53" s="699">
        <f>SUM(G53:AH53)</f>
        <v>0</v>
      </c>
      <c r="AM53" s="700">
        <f>AL53/4</f>
        <v>0</v>
      </c>
      <c r="AN53" s="701" t="str">
        <f>IF(C52="","",C52)</f>
        <v/>
      </c>
      <c r="AO53" s="702" t="str">
        <f>IF(D52="","",D52)</f>
        <v/>
      </c>
      <c r="AP53" s="703" t="str">
        <f>IF(D52&lt;&gt;"",VLOOKUP(D52,$AU$2:$AV$6,2,FALSE),"")</f>
        <v/>
      </c>
      <c r="AQ53" s="700">
        <f>ROUNDDOWN(AL53/$AL$6,2)</f>
        <v>0</v>
      </c>
      <c r="AR53" s="700">
        <f>IF(AP53=1,"",AQ53)</f>
        <v>0</v>
      </c>
    </row>
    <row r="54" spans="1:44" ht="15.9" customHeight="1">
      <c r="A54" s="638"/>
      <c r="B54" s="1575" t="s">
        <v>1256</v>
      </c>
      <c r="C54" s="1576"/>
      <c r="D54" s="1578"/>
      <c r="E54" s="1580"/>
      <c r="F54" s="683" t="s">
        <v>1233</v>
      </c>
      <c r="G54" s="684"/>
      <c r="H54" s="685"/>
      <c r="I54" s="686"/>
      <c r="J54" s="686"/>
      <c r="K54" s="686"/>
      <c r="L54" s="686"/>
      <c r="M54" s="687"/>
      <c r="N54" s="684"/>
      <c r="O54" s="685"/>
      <c r="P54" s="686"/>
      <c r="Q54" s="686"/>
      <c r="R54" s="686"/>
      <c r="S54" s="686"/>
      <c r="T54" s="687"/>
      <c r="U54" s="684"/>
      <c r="V54" s="685"/>
      <c r="W54" s="686"/>
      <c r="X54" s="686"/>
      <c r="Y54" s="686"/>
      <c r="Z54" s="686"/>
      <c r="AA54" s="687"/>
      <c r="AB54" s="684"/>
      <c r="AC54" s="685"/>
      <c r="AD54" s="686"/>
      <c r="AE54" s="686"/>
      <c r="AF54" s="686"/>
      <c r="AG54" s="686"/>
      <c r="AH54" s="687"/>
      <c r="AI54" s="704"/>
      <c r="AJ54" s="685"/>
      <c r="AK54" s="685"/>
      <c r="AL54" s="689">
        <f>SUM(G55:AK55)</f>
        <v>0</v>
      </c>
      <c r="AM54" s="690"/>
      <c r="AN54" s="691"/>
      <c r="AO54" s="692"/>
      <c r="AP54" s="690"/>
      <c r="AQ54" s="693"/>
      <c r="AR54" s="693"/>
    </row>
    <row r="55" spans="1:44" ht="15.9" customHeight="1">
      <c r="A55" s="638"/>
      <c r="B55" s="1575"/>
      <c r="C55" s="1577"/>
      <c r="D55" s="1579"/>
      <c r="E55" s="1581"/>
      <c r="F55" s="694" t="s">
        <v>1234</v>
      </c>
      <c r="G55" s="695" t="str">
        <f t="shared" ref="G55:AK55" si="23">IF(G54&lt;&gt;"",VLOOKUP(G54,$AC$197:$AL$221,9,FALSE),"")</f>
        <v/>
      </c>
      <c r="H55" s="696" t="str">
        <f t="shared" si="23"/>
        <v/>
      </c>
      <c r="I55" s="696" t="str">
        <f t="shared" si="23"/>
        <v/>
      </c>
      <c r="J55" s="696" t="str">
        <f t="shared" si="23"/>
        <v/>
      </c>
      <c r="K55" s="696" t="str">
        <f t="shared" si="23"/>
        <v/>
      </c>
      <c r="L55" s="696" t="str">
        <f t="shared" si="23"/>
        <v/>
      </c>
      <c r="M55" s="697" t="str">
        <f t="shared" si="23"/>
        <v/>
      </c>
      <c r="N55" s="695" t="str">
        <f t="shared" si="23"/>
        <v/>
      </c>
      <c r="O55" s="696" t="str">
        <f t="shared" si="23"/>
        <v/>
      </c>
      <c r="P55" s="696" t="str">
        <f t="shared" si="23"/>
        <v/>
      </c>
      <c r="Q55" s="696" t="str">
        <f t="shared" si="23"/>
        <v/>
      </c>
      <c r="R55" s="696" t="str">
        <f t="shared" si="23"/>
        <v/>
      </c>
      <c r="S55" s="696" t="str">
        <f t="shared" si="23"/>
        <v/>
      </c>
      <c r="T55" s="697" t="str">
        <f t="shared" si="23"/>
        <v/>
      </c>
      <c r="U55" s="695" t="str">
        <f t="shared" si="23"/>
        <v/>
      </c>
      <c r="V55" s="696" t="str">
        <f t="shared" si="23"/>
        <v/>
      </c>
      <c r="W55" s="696" t="str">
        <f t="shared" si="23"/>
        <v/>
      </c>
      <c r="X55" s="696" t="str">
        <f t="shared" si="23"/>
        <v/>
      </c>
      <c r="Y55" s="696" t="str">
        <f t="shared" si="23"/>
        <v/>
      </c>
      <c r="Z55" s="696" t="str">
        <f t="shared" si="23"/>
        <v/>
      </c>
      <c r="AA55" s="697" t="str">
        <f t="shared" si="23"/>
        <v/>
      </c>
      <c r="AB55" s="695" t="str">
        <f t="shared" si="23"/>
        <v/>
      </c>
      <c r="AC55" s="696" t="str">
        <f t="shared" si="23"/>
        <v/>
      </c>
      <c r="AD55" s="696" t="str">
        <f t="shared" si="23"/>
        <v/>
      </c>
      <c r="AE55" s="696" t="str">
        <f t="shared" si="23"/>
        <v/>
      </c>
      <c r="AF55" s="696" t="str">
        <f t="shared" si="23"/>
        <v/>
      </c>
      <c r="AG55" s="696" t="str">
        <f t="shared" si="23"/>
        <v/>
      </c>
      <c r="AH55" s="697" t="str">
        <f t="shared" si="23"/>
        <v/>
      </c>
      <c r="AI55" s="698" t="str">
        <f t="shared" si="23"/>
        <v/>
      </c>
      <c r="AJ55" s="696" t="str">
        <f t="shared" si="23"/>
        <v/>
      </c>
      <c r="AK55" s="696" t="str">
        <f t="shared" si="23"/>
        <v/>
      </c>
      <c r="AL55" s="699">
        <f>SUM(G55:AH55)</f>
        <v>0</v>
      </c>
      <c r="AM55" s="700">
        <f>AL55/4</f>
        <v>0</v>
      </c>
      <c r="AN55" s="701" t="str">
        <f>IF(C54="","",C54)</f>
        <v/>
      </c>
      <c r="AO55" s="702" t="str">
        <f>IF(D54="","",D54)</f>
        <v/>
      </c>
      <c r="AP55" s="703" t="str">
        <f>IF(D54&lt;&gt;"",VLOOKUP(D54,$AU$2:$AV$6,2,FALSE),"")</f>
        <v/>
      </c>
      <c r="AQ55" s="700">
        <f>ROUNDDOWN(AL55/$AL$6,2)</f>
        <v>0</v>
      </c>
      <c r="AR55" s="700">
        <f>IF(AP55=1,"",AQ55)</f>
        <v>0</v>
      </c>
    </row>
    <row r="56" spans="1:44" ht="15.9" customHeight="1">
      <c r="A56" s="638"/>
      <c r="B56" s="1575" t="s">
        <v>1257</v>
      </c>
      <c r="C56" s="1576"/>
      <c r="D56" s="1578"/>
      <c r="E56" s="1580"/>
      <c r="F56" s="683" t="s">
        <v>1233</v>
      </c>
      <c r="G56" s="684"/>
      <c r="H56" s="685"/>
      <c r="I56" s="686"/>
      <c r="J56" s="686"/>
      <c r="K56" s="686"/>
      <c r="L56" s="686"/>
      <c r="M56" s="687"/>
      <c r="N56" s="684"/>
      <c r="O56" s="685"/>
      <c r="P56" s="686"/>
      <c r="Q56" s="686"/>
      <c r="R56" s="686"/>
      <c r="S56" s="686"/>
      <c r="T56" s="687"/>
      <c r="U56" s="684"/>
      <c r="V56" s="685"/>
      <c r="W56" s="686"/>
      <c r="X56" s="686"/>
      <c r="Y56" s="686"/>
      <c r="Z56" s="686"/>
      <c r="AA56" s="687"/>
      <c r="AB56" s="684"/>
      <c r="AC56" s="685"/>
      <c r="AD56" s="686"/>
      <c r="AE56" s="686"/>
      <c r="AF56" s="686"/>
      <c r="AG56" s="686"/>
      <c r="AH56" s="687"/>
      <c r="AI56" s="704"/>
      <c r="AJ56" s="685"/>
      <c r="AK56" s="685"/>
      <c r="AL56" s="689">
        <f>SUM(G57:AK57)</f>
        <v>0</v>
      </c>
      <c r="AM56" s="690"/>
      <c r="AN56" s="691"/>
      <c r="AO56" s="692"/>
      <c r="AP56" s="690"/>
      <c r="AQ56" s="693"/>
      <c r="AR56" s="693"/>
    </row>
    <row r="57" spans="1:44" ht="15.9" customHeight="1">
      <c r="A57" s="638"/>
      <c r="B57" s="1575"/>
      <c r="C57" s="1577"/>
      <c r="D57" s="1579"/>
      <c r="E57" s="1581"/>
      <c r="F57" s="694" t="s">
        <v>1234</v>
      </c>
      <c r="G57" s="695" t="str">
        <f t="shared" ref="G57:AK57" si="24">IF(G56&lt;&gt;"",VLOOKUP(G56,$AC$197:$AL$221,9,FALSE),"")</f>
        <v/>
      </c>
      <c r="H57" s="696" t="str">
        <f t="shared" si="24"/>
        <v/>
      </c>
      <c r="I57" s="696" t="str">
        <f t="shared" si="24"/>
        <v/>
      </c>
      <c r="J57" s="696" t="str">
        <f t="shared" si="24"/>
        <v/>
      </c>
      <c r="K57" s="696" t="str">
        <f t="shared" si="24"/>
        <v/>
      </c>
      <c r="L57" s="696" t="str">
        <f t="shared" si="24"/>
        <v/>
      </c>
      <c r="M57" s="697" t="str">
        <f t="shared" si="24"/>
        <v/>
      </c>
      <c r="N57" s="695" t="str">
        <f t="shared" si="24"/>
        <v/>
      </c>
      <c r="O57" s="696" t="str">
        <f t="shared" si="24"/>
        <v/>
      </c>
      <c r="P57" s="696" t="str">
        <f t="shared" si="24"/>
        <v/>
      </c>
      <c r="Q57" s="696" t="str">
        <f t="shared" si="24"/>
        <v/>
      </c>
      <c r="R57" s="696" t="str">
        <f t="shared" si="24"/>
        <v/>
      </c>
      <c r="S57" s="696" t="str">
        <f t="shared" si="24"/>
        <v/>
      </c>
      <c r="T57" s="697" t="str">
        <f t="shared" si="24"/>
        <v/>
      </c>
      <c r="U57" s="695" t="str">
        <f t="shared" si="24"/>
        <v/>
      </c>
      <c r="V57" s="696" t="str">
        <f t="shared" si="24"/>
        <v/>
      </c>
      <c r="W57" s="696" t="str">
        <f t="shared" si="24"/>
        <v/>
      </c>
      <c r="X57" s="696" t="str">
        <f t="shared" si="24"/>
        <v/>
      </c>
      <c r="Y57" s="696" t="str">
        <f t="shared" si="24"/>
        <v/>
      </c>
      <c r="Z57" s="696" t="str">
        <f t="shared" si="24"/>
        <v/>
      </c>
      <c r="AA57" s="697" t="str">
        <f t="shared" si="24"/>
        <v/>
      </c>
      <c r="AB57" s="695" t="str">
        <f t="shared" si="24"/>
        <v/>
      </c>
      <c r="AC57" s="696" t="str">
        <f t="shared" si="24"/>
        <v/>
      </c>
      <c r="AD57" s="696" t="str">
        <f t="shared" si="24"/>
        <v/>
      </c>
      <c r="AE57" s="696" t="str">
        <f t="shared" si="24"/>
        <v/>
      </c>
      <c r="AF57" s="696" t="str">
        <f t="shared" si="24"/>
        <v/>
      </c>
      <c r="AG57" s="696" t="str">
        <f t="shared" si="24"/>
        <v/>
      </c>
      <c r="AH57" s="697" t="str">
        <f t="shared" si="24"/>
        <v/>
      </c>
      <c r="AI57" s="698" t="str">
        <f t="shared" si="24"/>
        <v/>
      </c>
      <c r="AJ57" s="696" t="str">
        <f t="shared" si="24"/>
        <v/>
      </c>
      <c r="AK57" s="696" t="str">
        <f t="shared" si="24"/>
        <v/>
      </c>
      <c r="AL57" s="699">
        <f>SUM(G57:AH57)</f>
        <v>0</v>
      </c>
      <c r="AM57" s="700">
        <f>AL57/4</f>
        <v>0</v>
      </c>
      <c r="AN57" s="701" t="str">
        <f>IF(C56="","",C56)</f>
        <v/>
      </c>
      <c r="AO57" s="702" t="str">
        <f>IF(D56="","",D56)</f>
        <v/>
      </c>
      <c r="AP57" s="703" t="str">
        <f>IF(D56&lt;&gt;"",VLOOKUP(D56,$AU$2:$AV$6,2,FALSE),"")</f>
        <v/>
      </c>
      <c r="AQ57" s="700">
        <f>ROUNDDOWN(AL57/$AL$6,2)</f>
        <v>0</v>
      </c>
      <c r="AR57" s="700">
        <f>IF(AP57=1,"",AQ57)</f>
        <v>0</v>
      </c>
    </row>
    <row r="58" spans="1:44" ht="15.9" customHeight="1">
      <c r="A58" s="638"/>
      <c r="B58" s="1575" t="s">
        <v>1258</v>
      </c>
      <c r="C58" s="1576"/>
      <c r="D58" s="1578"/>
      <c r="E58" s="1580"/>
      <c r="F58" s="683" t="s">
        <v>1233</v>
      </c>
      <c r="G58" s="684"/>
      <c r="H58" s="685"/>
      <c r="I58" s="686"/>
      <c r="J58" s="686"/>
      <c r="K58" s="686"/>
      <c r="L58" s="686"/>
      <c r="M58" s="687"/>
      <c r="N58" s="684"/>
      <c r="O58" s="685"/>
      <c r="P58" s="686"/>
      <c r="Q58" s="686"/>
      <c r="R58" s="686"/>
      <c r="S58" s="686"/>
      <c r="T58" s="687"/>
      <c r="U58" s="684"/>
      <c r="V58" s="685"/>
      <c r="W58" s="686"/>
      <c r="X58" s="686"/>
      <c r="Y58" s="686"/>
      <c r="Z58" s="686"/>
      <c r="AA58" s="687"/>
      <c r="AB58" s="684"/>
      <c r="AC58" s="685"/>
      <c r="AD58" s="686"/>
      <c r="AE58" s="686"/>
      <c r="AF58" s="686"/>
      <c r="AG58" s="686"/>
      <c r="AH58" s="687"/>
      <c r="AI58" s="688"/>
      <c r="AJ58" s="686"/>
      <c r="AK58" s="686"/>
      <c r="AL58" s="689">
        <f>SUM(G59:AK59)</f>
        <v>0</v>
      </c>
      <c r="AM58" s="690"/>
      <c r="AN58" s="691"/>
      <c r="AO58" s="692"/>
      <c r="AP58" s="690"/>
      <c r="AQ58" s="693"/>
      <c r="AR58" s="693"/>
    </row>
    <row r="59" spans="1:44" ht="15.9" customHeight="1">
      <c r="A59" s="638"/>
      <c r="B59" s="1575"/>
      <c r="C59" s="1577"/>
      <c r="D59" s="1579"/>
      <c r="E59" s="1581"/>
      <c r="F59" s="694" t="s">
        <v>1234</v>
      </c>
      <c r="G59" s="695" t="str">
        <f t="shared" ref="G59:AK59" si="25">IF(G58&lt;&gt;"",VLOOKUP(G58,$AC$197:$AL$221,9,FALSE),"")</f>
        <v/>
      </c>
      <c r="H59" s="696" t="str">
        <f t="shared" si="25"/>
        <v/>
      </c>
      <c r="I59" s="696" t="str">
        <f t="shared" si="25"/>
        <v/>
      </c>
      <c r="J59" s="696" t="str">
        <f t="shared" si="25"/>
        <v/>
      </c>
      <c r="K59" s="696" t="str">
        <f t="shared" si="25"/>
        <v/>
      </c>
      <c r="L59" s="696" t="str">
        <f t="shared" si="25"/>
        <v/>
      </c>
      <c r="M59" s="697" t="str">
        <f t="shared" si="25"/>
        <v/>
      </c>
      <c r="N59" s="695" t="str">
        <f t="shared" si="25"/>
        <v/>
      </c>
      <c r="O59" s="696" t="str">
        <f t="shared" si="25"/>
        <v/>
      </c>
      <c r="P59" s="696" t="str">
        <f t="shared" si="25"/>
        <v/>
      </c>
      <c r="Q59" s="696" t="str">
        <f t="shared" si="25"/>
        <v/>
      </c>
      <c r="R59" s="696" t="str">
        <f t="shared" si="25"/>
        <v/>
      </c>
      <c r="S59" s="696" t="str">
        <f t="shared" si="25"/>
        <v/>
      </c>
      <c r="T59" s="697" t="str">
        <f t="shared" si="25"/>
        <v/>
      </c>
      <c r="U59" s="695" t="str">
        <f t="shared" si="25"/>
        <v/>
      </c>
      <c r="V59" s="696" t="str">
        <f t="shared" si="25"/>
        <v/>
      </c>
      <c r="W59" s="696" t="str">
        <f t="shared" si="25"/>
        <v/>
      </c>
      <c r="X59" s="696" t="str">
        <f t="shared" si="25"/>
        <v/>
      </c>
      <c r="Y59" s="696" t="str">
        <f t="shared" si="25"/>
        <v/>
      </c>
      <c r="Z59" s="696" t="str">
        <f t="shared" si="25"/>
        <v/>
      </c>
      <c r="AA59" s="697" t="str">
        <f t="shared" si="25"/>
        <v/>
      </c>
      <c r="AB59" s="695" t="str">
        <f t="shared" si="25"/>
        <v/>
      </c>
      <c r="AC59" s="696" t="str">
        <f t="shared" si="25"/>
        <v/>
      </c>
      <c r="AD59" s="696" t="str">
        <f t="shared" si="25"/>
        <v/>
      </c>
      <c r="AE59" s="696" t="str">
        <f t="shared" si="25"/>
        <v/>
      </c>
      <c r="AF59" s="696" t="str">
        <f t="shared" si="25"/>
        <v/>
      </c>
      <c r="AG59" s="696" t="str">
        <f t="shared" si="25"/>
        <v/>
      </c>
      <c r="AH59" s="697" t="str">
        <f t="shared" si="25"/>
        <v/>
      </c>
      <c r="AI59" s="698" t="str">
        <f t="shared" si="25"/>
        <v/>
      </c>
      <c r="AJ59" s="696" t="str">
        <f t="shared" si="25"/>
        <v/>
      </c>
      <c r="AK59" s="696" t="str">
        <f t="shared" si="25"/>
        <v/>
      </c>
      <c r="AL59" s="699">
        <f>SUM(G59:AH59)</f>
        <v>0</v>
      </c>
      <c r="AM59" s="700">
        <f>AL59/4</f>
        <v>0</v>
      </c>
      <c r="AN59" s="701" t="str">
        <f>IF(C58="","",C58)</f>
        <v/>
      </c>
      <c r="AO59" s="702" t="str">
        <f>IF(D58="","",D58)</f>
        <v/>
      </c>
      <c r="AP59" s="703" t="str">
        <f>IF(D58&lt;&gt;"",VLOOKUP(D58,$AU$2:$AV$6,2,FALSE),"")</f>
        <v/>
      </c>
      <c r="AQ59" s="700">
        <f>ROUNDDOWN(AL59/$AL$6,2)</f>
        <v>0</v>
      </c>
      <c r="AR59" s="700">
        <f>IF(AP59=1,"",AQ59)</f>
        <v>0</v>
      </c>
    </row>
    <row r="60" spans="1:44" ht="15.9" customHeight="1">
      <c r="A60" s="638"/>
      <c r="B60" s="1575" t="s">
        <v>1259</v>
      </c>
      <c r="C60" s="1576"/>
      <c r="D60" s="1578"/>
      <c r="E60" s="1580"/>
      <c r="F60" s="683" t="s">
        <v>1233</v>
      </c>
      <c r="G60" s="684"/>
      <c r="H60" s="685"/>
      <c r="I60" s="686"/>
      <c r="J60" s="686"/>
      <c r="K60" s="686"/>
      <c r="L60" s="686"/>
      <c r="M60" s="687"/>
      <c r="N60" s="684"/>
      <c r="O60" s="685"/>
      <c r="P60" s="686"/>
      <c r="Q60" s="686"/>
      <c r="R60" s="686"/>
      <c r="S60" s="686"/>
      <c r="T60" s="687"/>
      <c r="U60" s="684"/>
      <c r="V60" s="685"/>
      <c r="W60" s="686"/>
      <c r="X60" s="686"/>
      <c r="Y60" s="686"/>
      <c r="Z60" s="686"/>
      <c r="AA60" s="687"/>
      <c r="AB60" s="684"/>
      <c r="AC60" s="685"/>
      <c r="AD60" s="686"/>
      <c r="AE60" s="686"/>
      <c r="AF60" s="686"/>
      <c r="AG60" s="686"/>
      <c r="AH60" s="687"/>
      <c r="AI60" s="688"/>
      <c r="AJ60" s="686"/>
      <c r="AK60" s="686"/>
      <c r="AL60" s="689">
        <f>SUM(G61:AK61)</f>
        <v>0</v>
      </c>
      <c r="AM60" s="690"/>
      <c r="AN60" s="691"/>
      <c r="AO60" s="692"/>
      <c r="AP60" s="690"/>
      <c r="AQ60" s="693"/>
      <c r="AR60" s="693"/>
    </row>
    <row r="61" spans="1:44" ht="15.9" customHeight="1">
      <c r="A61" s="638"/>
      <c r="B61" s="1575"/>
      <c r="C61" s="1577"/>
      <c r="D61" s="1579"/>
      <c r="E61" s="1581"/>
      <c r="F61" s="694" t="s">
        <v>1234</v>
      </c>
      <c r="G61" s="695" t="str">
        <f t="shared" ref="G61:AK61" si="26">IF(G60&lt;&gt;"",VLOOKUP(G60,$AC$197:$AL$221,9,FALSE),"")</f>
        <v/>
      </c>
      <c r="H61" s="696" t="str">
        <f t="shared" si="26"/>
        <v/>
      </c>
      <c r="I61" s="696" t="str">
        <f t="shared" si="26"/>
        <v/>
      </c>
      <c r="J61" s="696" t="str">
        <f t="shared" si="26"/>
        <v/>
      </c>
      <c r="K61" s="696" t="str">
        <f t="shared" si="26"/>
        <v/>
      </c>
      <c r="L61" s="696" t="str">
        <f t="shared" si="26"/>
        <v/>
      </c>
      <c r="M61" s="697" t="str">
        <f t="shared" si="26"/>
        <v/>
      </c>
      <c r="N61" s="695" t="str">
        <f t="shared" si="26"/>
        <v/>
      </c>
      <c r="O61" s="696" t="str">
        <f t="shared" si="26"/>
        <v/>
      </c>
      <c r="P61" s="696" t="str">
        <f t="shared" si="26"/>
        <v/>
      </c>
      <c r="Q61" s="696" t="str">
        <f t="shared" si="26"/>
        <v/>
      </c>
      <c r="R61" s="696" t="str">
        <f t="shared" si="26"/>
        <v/>
      </c>
      <c r="S61" s="696" t="str">
        <f t="shared" si="26"/>
        <v/>
      </c>
      <c r="T61" s="697" t="str">
        <f t="shared" si="26"/>
        <v/>
      </c>
      <c r="U61" s="695" t="str">
        <f t="shared" si="26"/>
        <v/>
      </c>
      <c r="V61" s="696" t="str">
        <f t="shared" si="26"/>
        <v/>
      </c>
      <c r="W61" s="696" t="str">
        <f t="shared" si="26"/>
        <v/>
      </c>
      <c r="X61" s="696" t="str">
        <f t="shared" si="26"/>
        <v/>
      </c>
      <c r="Y61" s="696" t="str">
        <f t="shared" si="26"/>
        <v/>
      </c>
      <c r="Z61" s="696" t="str">
        <f t="shared" si="26"/>
        <v/>
      </c>
      <c r="AA61" s="697" t="str">
        <f t="shared" si="26"/>
        <v/>
      </c>
      <c r="AB61" s="695" t="str">
        <f t="shared" si="26"/>
        <v/>
      </c>
      <c r="AC61" s="696" t="str">
        <f t="shared" si="26"/>
        <v/>
      </c>
      <c r="AD61" s="696" t="str">
        <f t="shared" si="26"/>
        <v/>
      </c>
      <c r="AE61" s="696" t="str">
        <f t="shared" si="26"/>
        <v/>
      </c>
      <c r="AF61" s="696" t="str">
        <f t="shared" si="26"/>
        <v/>
      </c>
      <c r="AG61" s="696" t="str">
        <f t="shared" si="26"/>
        <v/>
      </c>
      <c r="AH61" s="697" t="str">
        <f t="shared" si="26"/>
        <v/>
      </c>
      <c r="AI61" s="698" t="str">
        <f t="shared" si="26"/>
        <v/>
      </c>
      <c r="AJ61" s="696" t="str">
        <f t="shared" si="26"/>
        <v/>
      </c>
      <c r="AK61" s="696" t="str">
        <f t="shared" si="26"/>
        <v/>
      </c>
      <c r="AL61" s="699">
        <f>SUM(G61:AH61)</f>
        <v>0</v>
      </c>
      <c r="AM61" s="700">
        <f>AL61/4</f>
        <v>0</v>
      </c>
      <c r="AN61" s="701" t="str">
        <f>IF(C60="","",C60)</f>
        <v/>
      </c>
      <c r="AO61" s="702" t="str">
        <f>IF(D60="","",D60)</f>
        <v/>
      </c>
      <c r="AP61" s="703" t="str">
        <f>IF(D60&lt;&gt;"",VLOOKUP(D60,$AU$2:$AV$6,2,FALSE),"")</f>
        <v/>
      </c>
      <c r="AQ61" s="700">
        <f>ROUNDDOWN(AL61/$AL$6,2)</f>
        <v>0</v>
      </c>
      <c r="AR61" s="700">
        <f>IF(AP61=1,"",AQ61)</f>
        <v>0</v>
      </c>
    </row>
    <row r="62" spans="1:44" ht="15.9" customHeight="1">
      <c r="A62" s="638"/>
      <c r="B62" s="1575" t="s">
        <v>1260</v>
      </c>
      <c r="C62" s="1576"/>
      <c r="D62" s="1578"/>
      <c r="E62" s="1580"/>
      <c r="F62" s="683" t="s">
        <v>1233</v>
      </c>
      <c r="G62" s="684"/>
      <c r="H62" s="685"/>
      <c r="I62" s="686"/>
      <c r="J62" s="686"/>
      <c r="K62" s="686"/>
      <c r="L62" s="686"/>
      <c r="M62" s="687"/>
      <c r="N62" s="684"/>
      <c r="O62" s="685"/>
      <c r="P62" s="686"/>
      <c r="Q62" s="686"/>
      <c r="R62" s="686"/>
      <c r="S62" s="686"/>
      <c r="T62" s="687"/>
      <c r="U62" s="684"/>
      <c r="V62" s="685"/>
      <c r="W62" s="686"/>
      <c r="X62" s="686"/>
      <c r="Y62" s="686"/>
      <c r="Z62" s="686"/>
      <c r="AA62" s="687"/>
      <c r="AB62" s="684"/>
      <c r="AC62" s="685"/>
      <c r="AD62" s="686"/>
      <c r="AE62" s="686"/>
      <c r="AF62" s="686"/>
      <c r="AG62" s="686"/>
      <c r="AH62" s="687"/>
      <c r="AI62" s="704"/>
      <c r="AJ62" s="685"/>
      <c r="AK62" s="685"/>
      <c r="AL62" s="689">
        <f>SUM(G63:AK63)</f>
        <v>0</v>
      </c>
      <c r="AM62" s="690"/>
      <c r="AN62" s="691"/>
      <c r="AO62" s="692"/>
      <c r="AP62" s="690"/>
      <c r="AQ62" s="693"/>
      <c r="AR62" s="693"/>
    </row>
    <row r="63" spans="1:44" ht="15.9" customHeight="1">
      <c r="A63" s="638"/>
      <c r="B63" s="1575"/>
      <c r="C63" s="1577"/>
      <c r="D63" s="1579"/>
      <c r="E63" s="1581"/>
      <c r="F63" s="694" t="s">
        <v>1234</v>
      </c>
      <c r="G63" s="695" t="str">
        <f t="shared" ref="G63:AK63" si="27">IF(G62&lt;&gt;"",VLOOKUP(G62,$AC$197:$AL$221,9,FALSE),"")</f>
        <v/>
      </c>
      <c r="H63" s="696" t="str">
        <f t="shared" si="27"/>
        <v/>
      </c>
      <c r="I63" s="696" t="str">
        <f t="shared" si="27"/>
        <v/>
      </c>
      <c r="J63" s="696" t="str">
        <f t="shared" si="27"/>
        <v/>
      </c>
      <c r="K63" s="696" t="str">
        <f t="shared" si="27"/>
        <v/>
      </c>
      <c r="L63" s="696" t="str">
        <f t="shared" si="27"/>
        <v/>
      </c>
      <c r="M63" s="697" t="str">
        <f t="shared" si="27"/>
        <v/>
      </c>
      <c r="N63" s="695" t="str">
        <f t="shared" si="27"/>
        <v/>
      </c>
      <c r="O63" s="696" t="str">
        <f t="shared" si="27"/>
        <v/>
      </c>
      <c r="P63" s="696" t="str">
        <f t="shared" si="27"/>
        <v/>
      </c>
      <c r="Q63" s="696" t="str">
        <f t="shared" si="27"/>
        <v/>
      </c>
      <c r="R63" s="696" t="str">
        <f t="shared" si="27"/>
        <v/>
      </c>
      <c r="S63" s="696" t="str">
        <f t="shared" si="27"/>
        <v/>
      </c>
      <c r="T63" s="697" t="str">
        <f t="shared" si="27"/>
        <v/>
      </c>
      <c r="U63" s="695" t="str">
        <f t="shared" si="27"/>
        <v/>
      </c>
      <c r="V63" s="696" t="str">
        <f t="shared" si="27"/>
        <v/>
      </c>
      <c r="W63" s="696" t="str">
        <f t="shared" si="27"/>
        <v/>
      </c>
      <c r="X63" s="696" t="str">
        <f t="shared" si="27"/>
        <v/>
      </c>
      <c r="Y63" s="696" t="str">
        <f t="shared" si="27"/>
        <v/>
      </c>
      <c r="Z63" s="696" t="str">
        <f t="shared" si="27"/>
        <v/>
      </c>
      <c r="AA63" s="697" t="str">
        <f t="shared" si="27"/>
        <v/>
      </c>
      <c r="AB63" s="695" t="str">
        <f t="shared" si="27"/>
        <v/>
      </c>
      <c r="AC63" s="696" t="str">
        <f t="shared" si="27"/>
        <v/>
      </c>
      <c r="AD63" s="696" t="str">
        <f t="shared" si="27"/>
        <v/>
      </c>
      <c r="AE63" s="696" t="str">
        <f t="shared" si="27"/>
        <v/>
      </c>
      <c r="AF63" s="696" t="str">
        <f t="shared" si="27"/>
        <v/>
      </c>
      <c r="AG63" s="696" t="str">
        <f t="shared" si="27"/>
        <v/>
      </c>
      <c r="AH63" s="697" t="str">
        <f t="shared" si="27"/>
        <v/>
      </c>
      <c r="AI63" s="698" t="str">
        <f t="shared" si="27"/>
        <v/>
      </c>
      <c r="AJ63" s="696" t="str">
        <f t="shared" si="27"/>
        <v/>
      </c>
      <c r="AK63" s="696" t="str">
        <f t="shared" si="27"/>
        <v/>
      </c>
      <c r="AL63" s="699">
        <f>SUM(G63:AH63)</f>
        <v>0</v>
      </c>
      <c r="AM63" s="700">
        <f>AL63/4</f>
        <v>0</v>
      </c>
      <c r="AN63" s="701" t="str">
        <f>IF(C62="","",C62)</f>
        <v/>
      </c>
      <c r="AO63" s="702" t="str">
        <f>IF(D62="","",D62)</f>
        <v/>
      </c>
      <c r="AP63" s="703" t="str">
        <f>IF(D62&lt;&gt;"",VLOOKUP(D62,$AU$2:$AV$6,2,FALSE),"")</f>
        <v/>
      </c>
      <c r="AQ63" s="700">
        <f>ROUNDDOWN(AL63/$AL$6,2)</f>
        <v>0</v>
      </c>
      <c r="AR63" s="700">
        <f>IF(AP63=1,"",AQ63)</f>
        <v>0</v>
      </c>
    </row>
    <row r="64" spans="1:44" ht="15.9" customHeight="1">
      <c r="A64" s="638"/>
      <c r="B64" s="1575" t="s">
        <v>1261</v>
      </c>
      <c r="C64" s="1576"/>
      <c r="D64" s="1578"/>
      <c r="E64" s="1580"/>
      <c r="F64" s="683" t="s">
        <v>1233</v>
      </c>
      <c r="G64" s="684"/>
      <c r="H64" s="685"/>
      <c r="I64" s="686"/>
      <c r="J64" s="686"/>
      <c r="K64" s="686"/>
      <c r="L64" s="686"/>
      <c r="M64" s="687"/>
      <c r="N64" s="684"/>
      <c r="O64" s="685"/>
      <c r="P64" s="686"/>
      <c r="Q64" s="686"/>
      <c r="R64" s="686"/>
      <c r="S64" s="686"/>
      <c r="T64" s="687"/>
      <c r="U64" s="684"/>
      <c r="V64" s="685"/>
      <c r="W64" s="686"/>
      <c r="X64" s="686"/>
      <c r="Y64" s="686"/>
      <c r="Z64" s="686"/>
      <c r="AA64" s="687"/>
      <c r="AB64" s="684"/>
      <c r="AC64" s="685"/>
      <c r="AD64" s="686"/>
      <c r="AE64" s="686"/>
      <c r="AF64" s="686"/>
      <c r="AG64" s="686"/>
      <c r="AH64" s="687"/>
      <c r="AI64" s="704"/>
      <c r="AJ64" s="685"/>
      <c r="AK64" s="685"/>
      <c r="AL64" s="689">
        <f>SUM(G65:AK65)</f>
        <v>0</v>
      </c>
      <c r="AM64" s="690"/>
      <c r="AN64" s="691"/>
      <c r="AO64" s="692"/>
      <c r="AP64" s="690"/>
      <c r="AQ64" s="693"/>
      <c r="AR64" s="693"/>
    </row>
    <row r="65" spans="1:44" ht="15.9" customHeight="1">
      <c r="A65" s="638"/>
      <c r="B65" s="1575"/>
      <c r="C65" s="1577"/>
      <c r="D65" s="1579"/>
      <c r="E65" s="1581"/>
      <c r="F65" s="694" t="s">
        <v>1234</v>
      </c>
      <c r="G65" s="695" t="str">
        <f t="shared" ref="G65:AK65" si="28">IF(G64&lt;&gt;"",VLOOKUP(G64,$AC$197:$AL$221,9,FALSE),"")</f>
        <v/>
      </c>
      <c r="H65" s="696" t="str">
        <f t="shared" si="28"/>
        <v/>
      </c>
      <c r="I65" s="696" t="str">
        <f t="shared" si="28"/>
        <v/>
      </c>
      <c r="J65" s="696" t="str">
        <f t="shared" si="28"/>
        <v/>
      </c>
      <c r="K65" s="696" t="str">
        <f t="shared" si="28"/>
        <v/>
      </c>
      <c r="L65" s="696" t="str">
        <f t="shared" si="28"/>
        <v/>
      </c>
      <c r="M65" s="697" t="str">
        <f t="shared" si="28"/>
        <v/>
      </c>
      <c r="N65" s="695" t="str">
        <f t="shared" si="28"/>
        <v/>
      </c>
      <c r="O65" s="696" t="str">
        <f t="shared" si="28"/>
        <v/>
      </c>
      <c r="P65" s="696" t="str">
        <f t="shared" si="28"/>
        <v/>
      </c>
      <c r="Q65" s="696" t="str">
        <f t="shared" si="28"/>
        <v/>
      </c>
      <c r="R65" s="696" t="str">
        <f t="shared" si="28"/>
        <v/>
      </c>
      <c r="S65" s="696" t="str">
        <f t="shared" si="28"/>
        <v/>
      </c>
      <c r="T65" s="697" t="str">
        <f t="shared" si="28"/>
        <v/>
      </c>
      <c r="U65" s="695" t="str">
        <f t="shared" si="28"/>
        <v/>
      </c>
      <c r="V65" s="696" t="str">
        <f t="shared" si="28"/>
        <v/>
      </c>
      <c r="W65" s="696" t="str">
        <f t="shared" si="28"/>
        <v/>
      </c>
      <c r="X65" s="696" t="str">
        <f t="shared" si="28"/>
        <v/>
      </c>
      <c r="Y65" s="696" t="str">
        <f t="shared" si="28"/>
        <v/>
      </c>
      <c r="Z65" s="696" t="str">
        <f t="shared" si="28"/>
        <v/>
      </c>
      <c r="AA65" s="697" t="str">
        <f t="shared" si="28"/>
        <v/>
      </c>
      <c r="AB65" s="695" t="str">
        <f t="shared" si="28"/>
        <v/>
      </c>
      <c r="AC65" s="696" t="str">
        <f t="shared" si="28"/>
        <v/>
      </c>
      <c r="AD65" s="696" t="str">
        <f t="shared" si="28"/>
        <v/>
      </c>
      <c r="AE65" s="696" t="str">
        <f t="shared" si="28"/>
        <v/>
      </c>
      <c r="AF65" s="696" t="str">
        <f t="shared" si="28"/>
        <v/>
      </c>
      <c r="AG65" s="696" t="str">
        <f t="shared" si="28"/>
        <v/>
      </c>
      <c r="AH65" s="697" t="str">
        <f t="shared" si="28"/>
        <v/>
      </c>
      <c r="AI65" s="698" t="str">
        <f t="shared" si="28"/>
        <v/>
      </c>
      <c r="AJ65" s="696" t="str">
        <f t="shared" si="28"/>
        <v/>
      </c>
      <c r="AK65" s="696" t="str">
        <f t="shared" si="28"/>
        <v/>
      </c>
      <c r="AL65" s="699">
        <f>SUM(G65:AH65)</f>
        <v>0</v>
      </c>
      <c r="AM65" s="700">
        <f>AL65/4</f>
        <v>0</v>
      </c>
      <c r="AN65" s="701" t="str">
        <f>IF(C64="","",C64)</f>
        <v/>
      </c>
      <c r="AO65" s="702" t="str">
        <f>IF(D64="","",D64)</f>
        <v/>
      </c>
      <c r="AP65" s="703" t="str">
        <f>IF(D64&lt;&gt;"",VLOOKUP(D64,$AU$2:$AV$6,2,FALSE),"")</f>
        <v/>
      </c>
      <c r="AQ65" s="700">
        <f>ROUNDDOWN(AL65/$AL$6,2)</f>
        <v>0</v>
      </c>
      <c r="AR65" s="700">
        <f>IF(AP65=1,"",AQ65)</f>
        <v>0</v>
      </c>
    </row>
    <row r="66" spans="1:44" ht="15.9" customHeight="1">
      <c r="A66" s="638"/>
      <c r="B66" s="1575" t="s">
        <v>1262</v>
      </c>
      <c r="C66" s="1576"/>
      <c r="D66" s="1578"/>
      <c r="E66" s="1580"/>
      <c r="F66" s="683" t="s">
        <v>1233</v>
      </c>
      <c r="G66" s="684"/>
      <c r="H66" s="685"/>
      <c r="I66" s="686"/>
      <c r="J66" s="686"/>
      <c r="K66" s="686"/>
      <c r="L66" s="686"/>
      <c r="M66" s="687"/>
      <c r="N66" s="684"/>
      <c r="O66" s="685"/>
      <c r="P66" s="686"/>
      <c r="Q66" s="686"/>
      <c r="R66" s="686"/>
      <c r="S66" s="686"/>
      <c r="T66" s="687"/>
      <c r="U66" s="684"/>
      <c r="V66" s="685"/>
      <c r="W66" s="686"/>
      <c r="X66" s="686"/>
      <c r="Y66" s="686"/>
      <c r="Z66" s="686"/>
      <c r="AA66" s="687"/>
      <c r="AB66" s="684"/>
      <c r="AC66" s="685"/>
      <c r="AD66" s="686"/>
      <c r="AE66" s="686"/>
      <c r="AF66" s="686"/>
      <c r="AG66" s="686"/>
      <c r="AH66" s="687"/>
      <c r="AI66" s="688"/>
      <c r="AJ66" s="686"/>
      <c r="AK66" s="686"/>
      <c r="AL66" s="689">
        <f>SUM(G67:AK67)</f>
        <v>0</v>
      </c>
      <c r="AM66" s="690"/>
      <c r="AN66" s="691"/>
      <c r="AO66" s="692"/>
      <c r="AP66" s="690"/>
      <c r="AQ66" s="693"/>
      <c r="AR66" s="693"/>
    </row>
    <row r="67" spans="1:44" ht="15.9" customHeight="1">
      <c r="A67" s="638"/>
      <c r="B67" s="1575"/>
      <c r="C67" s="1577"/>
      <c r="D67" s="1579"/>
      <c r="E67" s="1581"/>
      <c r="F67" s="694" t="s">
        <v>1234</v>
      </c>
      <c r="G67" s="695" t="str">
        <f t="shared" ref="G67:AK67" si="29">IF(G66&lt;&gt;"",VLOOKUP(G66,$AC$197:$AL$221,9,FALSE),"")</f>
        <v/>
      </c>
      <c r="H67" s="696" t="str">
        <f t="shared" si="29"/>
        <v/>
      </c>
      <c r="I67" s="696" t="str">
        <f t="shared" si="29"/>
        <v/>
      </c>
      <c r="J67" s="696" t="str">
        <f t="shared" si="29"/>
        <v/>
      </c>
      <c r="K67" s="696" t="str">
        <f t="shared" si="29"/>
        <v/>
      </c>
      <c r="L67" s="696" t="str">
        <f t="shared" si="29"/>
        <v/>
      </c>
      <c r="M67" s="697" t="str">
        <f t="shared" si="29"/>
        <v/>
      </c>
      <c r="N67" s="695" t="str">
        <f t="shared" si="29"/>
        <v/>
      </c>
      <c r="O67" s="696" t="str">
        <f t="shared" si="29"/>
        <v/>
      </c>
      <c r="P67" s="696" t="str">
        <f t="shared" si="29"/>
        <v/>
      </c>
      <c r="Q67" s="696" t="str">
        <f t="shared" si="29"/>
        <v/>
      </c>
      <c r="R67" s="696" t="str">
        <f t="shared" si="29"/>
        <v/>
      </c>
      <c r="S67" s="696" t="str">
        <f t="shared" si="29"/>
        <v/>
      </c>
      <c r="T67" s="697" t="str">
        <f t="shared" si="29"/>
        <v/>
      </c>
      <c r="U67" s="695" t="str">
        <f t="shared" si="29"/>
        <v/>
      </c>
      <c r="V67" s="696" t="str">
        <f t="shared" si="29"/>
        <v/>
      </c>
      <c r="W67" s="696" t="str">
        <f t="shared" si="29"/>
        <v/>
      </c>
      <c r="X67" s="696" t="str">
        <f t="shared" si="29"/>
        <v/>
      </c>
      <c r="Y67" s="696" t="str">
        <f t="shared" si="29"/>
        <v/>
      </c>
      <c r="Z67" s="696" t="str">
        <f t="shared" si="29"/>
        <v/>
      </c>
      <c r="AA67" s="697" t="str">
        <f t="shared" si="29"/>
        <v/>
      </c>
      <c r="AB67" s="695" t="str">
        <f t="shared" si="29"/>
        <v/>
      </c>
      <c r="AC67" s="696" t="str">
        <f t="shared" si="29"/>
        <v/>
      </c>
      <c r="AD67" s="696" t="str">
        <f t="shared" si="29"/>
        <v/>
      </c>
      <c r="AE67" s="696" t="str">
        <f t="shared" si="29"/>
        <v/>
      </c>
      <c r="AF67" s="696" t="str">
        <f t="shared" si="29"/>
        <v/>
      </c>
      <c r="AG67" s="696" t="str">
        <f t="shared" si="29"/>
        <v/>
      </c>
      <c r="AH67" s="697" t="str">
        <f t="shared" si="29"/>
        <v/>
      </c>
      <c r="AI67" s="698" t="str">
        <f t="shared" si="29"/>
        <v/>
      </c>
      <c r="AJ67" s="696" t="str">
        <f t="shared" si="29"/>
        <v/>
      </c>
      <c r="AK67" s="696" t="str">
        <f t="shared" si="29"/>
        <v/>
      </c>
      <c r="AL67" s="699">
        <f>SUM(G67:AH67)</f>
        <v>0</v>
      </c>
      <c r="AM67" s="700">
        <f>AL67/4</f>
        <v>0</v>
      </c>
      <c r="AN67" s="701" t="str">
        <f>IF(C66="","",C66)</f>
        <v/>
      </c>
      <c r="AO67" s="702" t="str">
        <f>IF(D66="","",D66)</f>
        <v/>
      </c>
      <c r="AP67" s="703" t="str">
        <f>IF(D66&lt;&gt;"",VLOOKUP(D66,$AU$2:$AV$6,2,FALSE),"")</f>
        <v/>
      </c>
      <c r="AQ67" s="700">
        <f>ROUNDDOWN(AL67/$AL$6,2)</f>
        <v>0</v>
      </c>
      <c r="AR67" s="700">
        <f>IF(AP67=1,"",AQ67)</f>
        <v>0</v>
      </c>
    </row>
    <row r="68" spans="1:44" ht="15.9" customHeight="1">
      <c r="A68" s="638"/>
      <c r="B68" s="1575" t="s">
        <v>1263</v>
      </c>
      <c r="C68" s="1576"/>
      <c r="D68" s="1578"/>
      <c r="E68" s="1580"/>
      <c r="F68" s="683" t="s">
        <v>1233</v>
      </c>
      <c r="G68" s="684"/>
      <c r="H68" s="685"/>
      <c r="I68" s="686"/>
      <c r="J68" s="686"/>
      <c r="K68" s="686"/>
      <c r="L68" s="686"/>
      <c r="M68" s="687"/>
      <c r="N68" s="684"/>
      <c r="O68" s="685"/>
      <c r="P68" s="686"/>
      <c r="Q68" s="686"/>
      <c r="R68" s="686"/>
      <c r="S68" s="686"/>
      <c r="T68" s="687"/>
      <c r="U68" s="684"/>
      <c r="V68" s="685"/>
      <c r="W68" s="686"/>
      <c r="X68" s="686"/>
      <c r="Y68" s="686"/>
      <c r="Z68" s="686"/>
      <c r="AA68" s="687"/>
      <c r="AB68" s="684"/>
      <c r="AC68" s="685"/>
      <c r="AD68" s="686"/>
      <c r="AE68" s="686"/>
      <c r="AF68" s="686"/>
      <c r="AG68" s="686"/>
      <c r="AH68" s="687"/>
      <c r="AI68" s="688"/>
      <c r="AJ68" s="686"/>
      <c r="AK68" s="686"/>
      <c r="AL68" s="689">
        <f>SUM(G69:AK69)</f>
        <v>0</v>
      </c>
      <c r="AM68" s="690"/>
      <c r="AN68" s="691"/>
      <c r="AO68" s="692"/>
      <c r="AP68" s="690"/>
      <c r="AQ68" s="693"/>
      <c r="AR68" s="693"/>
    </row>
    <row r="69" spans="1:44" ht="15.9" customHeight="1">
      <c r="A69" s="638"/>
      <c r="B69" s="1575"/>
      <c r="C69" s="1577"/>
      <c r="D69" s="1579"/>
      <c r="E69" s="1581"/>
      <c r="F69" s="694" t="s">
        <v>1234</v>
      </c>
      <c r="G69" s="695" t="str">
        <f t="shared" ref="G69:AK69" si="30">IF(G68&lt;&gt;"",VLOOKUP(G68,$AC$197:$AL$221,9,FALSE),"")</f>
        <v/>
      </c>
      <c r="H69" s="696" t="str">
        <f t="shared" si="30"/>
        <v/>
      </c>
      <c r="I69" s="696" t="str">
        <f t="shared" si="30"/>
        <v/>
      </c>
      <c r="J69" s="696" t="str">
        <f t="shared" si="30"/>
        <v/>
      </c>
      <c r="K69" s="696" t="str">
        <f t="shared" si="30"/>
        <v/>
      </c>
      <c r="L69" s="696" t="str">
        <f t="shared" si="30"/>
        <v/>
      </c>
      <c r="M69" s="697" t="str">
        <f t="shared" si="30"/>
        <v/>
      </c>
      <c r="N69" s="695" t="str">
        <f t="shared" si="30"/>
        <v/>
      </c>
      <c r="O69" s="696" t="str">
        <f t="shared" si="30"/>
        <v/>
      </c>
      <c r="P69" s="696" t="str">
        <f t="shared" si="30"/>
        <v/>
      </c>
      <c r="Q69" s="696" t="str">
        <f t="shared" si="30"/>
        <v/>
      </c>
      <c r="R69" s="696" t="str">
        <f t="shared" si="30"/>
        <v/>
      </c>
      <c r="S69" s="696" t="str">
        <f t="shared" si="30"/>
        <v/>
      </c>
      <c r="T69" s="697" t="str">
        <f t="shared" si="30"/>
        <v/>
      </c>
      <c r="U69" s="695" t="str">
        <f t="shared" si="30"/>
        <v/>
      </c>
      <c r="V69" s="696" t="str">
        <f t="shared" si="30"/>
        <v/>
      </c>
      <c r="W69" s="696" t="str">
        <f t="shared" si="30"/>
        <v/>
      </c>
      <c r="X69" s="696" t="str">
        <f t="shared" si="30"/>
        <v/>
      </c>
      <c r="Y69" s="696" t="str">
        <f t="shared" si="30"/>
        <v/>
      </c>
      <c r="Z69" s="696" t="str">
        <f t="shared" si="30"/>
        <v/>
      </c>
      <c r="AA69" s="697" t="str">
        <f t="shared" si="30"/>
        <v/>
      </c>
      <c r="AB69" s="695" t="str">
        <f t="shared" si="30"/>
        <v/>
      </c>
      <c r="AC69" s="696" t="str">
        <f t="shared" si="30"/>
        <v/>
      </c>
      <c r="AD69" s="696" t="str">
        <f t="shared" si="30"/>
        <v/>
      </c>
      <c r="AE69" s="696" t="str">
        <f t="shared" si="30"/>
        <v/>
      </c>
      <c r="AF69" s="696" t="str">
        <f t="shared" si="30"/>
        <v/>
      </c>
      <c r="AG69" s="696" t="str">
        <f t="shared" si="30"/>
        <v/>
      </c>
      <c r="AH69" s="697" t="str">
        <f t="shared" si="30"/>
        <v/>
      </c>
      <c r="AI69" s="698" t="str">
        <f t="shared" si="30"/>
        <v/>
      </c>
      <c r="AJ69" s="696" t="str">
        <f t="shared" si="30"/>
        <v/>
      </c>
      <c r="AK69" s="696" t="str">
        <f t="shared" si="30"/>
        <v/>
      </c>
      <c r="AL69" s="699">
        <f>SUM(G69:AH69)</f>
        <v>0</v>
      </c>
      <c r="AM69" s="700">
        <f>AL69/4</f>
        <v>0</v>
      </c>
      <c r="AN69" s="701" t="str">
        <f>IF(C68="","",C68)</f>
        <v/>
      </c>
      <c r="AO69" s="702" t="str">
        <f>IF(D68="","",D68)</f>
        <v/>
      </c>
      <c r="AP69" s="703" t="str">
        <f>IF(D68&lt;&gt;"",VLOOKUP(D68,$AU$2:$AV$6,2,FALSE),"")</f>
        <v/>
      </c>
      <c r="AQ69" s="700">
        <f>ROUNDDOWN(AL69/$AL$6,2)</f>
        <v>0</v>
      </c>
      <c r="AR69" s="700">
        <f>IF(AP69=1,"",AQ69)</f>
        <v>0</v>
      </c>
    </row>
    <row r="70" spans="1:44" ht="15.9" customHeight="1">
      <c r="A70" s="638"/>
      <c r="B70" s="1575" t="s">
        <v>1264</v>
      </c>
      <c r="C70" s="1576"/>
      <c r="D70" s="1578"/>
      <c r="E70" s="1580"/>
      <c r="F70" s="683" t="s">
        <v>1233</v>
      </c>
      <c r="G70" s="684"/>
      <c r="H70" s="685"/>
      <c r="I70" s="686"/>
      <c r="J70" s="686"/>
      <c r="K70" s="686"/>
      <c r="L70" s="686"/>
      <c r="M70" s="687"/>
      <c r="N70" s="684"/>
      <c r="O70" s="685"/>
      <c r="P70" s="686"/>
      <c r="Q70" s="686"/>
      <c r="R70" s="686"/>
      <c r="S70" s="686"/>
      <c r="T70" s="687"/>
      <c r="U70" s="684"/>
      <c r="V70" s="685"/>
      <c r="W70" s="686"/>
      <c r="X70" s="686"/>
      <c r="Y70" s="686"/>
      <c r="Z70" s="686"/>
      <c r="AA70" s="687"/>
      <c r="AB70" s="684"/>
      <c r="AC70" s="685"/>
      <c r="AD70" s="686"/>
      <c r="AE70" s="686"/>
      <c r="AF70" s="686"/>
      <c r="AG70" s="686"/>
      <c r="AH70" s="687"/>
      <c r="AI70" s="704"/>
      <c r="AJ70" s="685"/>
      <c r="AK70" s="685"/>
      <c r="AL70" s="689">
        <f>SUM(G71:AK71)</f>
        <v>0</v>
      </c>
      <c r="AM70" s="690"/>
      <c r="AN70" s="691"/>
      <c r="AO70" s="692"/>
      <c r="AP70" s="690"/>
      <c r="AQ70" s="693"/>
      <c r="AR70" s="693"/>
    </row>
    <row r="71" spans="1:44" ht="15.9" customHeight="1">
      <c r="A71" s="638"/>
      <c r="B71" s="1575"/>
      <c r="C71" s="1577"/>
      <c r="D71" s="1579"/>
      <c r="E71" s="1581"/>
      <c r="F71" s="694" t="s">
        <v>1234</v>
      </c>
      <c r="G71" s="695" t="str">
        <f t="shared" ref="G71:AK71" si="31">IF(G70&lt;&gt;"",VLOOKUP(G70,$AC$197:$AL$221,9,FALSE),"")</f>
        <v/>
      </c>
      <c r="H71" s="696" t="str">
        <f t="shared" si="31"/>
        <v/>
      </c>
      <c r="I71" s="696" t="str">
        <f t="shared" si="31"/>
        <v/>
      </c>
      <c r="J71" s="696" t="str">
        <f t="shared" si="31"/>
        <v/>
      </c>
      <c r="K71" s="696" t="str">
        <f t="shared" si="31"/>
        <v/>
      </c>
      <c r="L71" s="696" t="str">
        <f t="shared" si="31"/>
        <v/>
      </c>
      <c r="M71" s="697" t="str">
        <f t="shared" si="31"/>
        <v/>
      </c>
      <c r="N71" s="695" t="str">
        <f t="shared" si="31"/>
        <v/>
      </c>
      <c r="O71" s="696" t="str">
        <f t="shared" si="31"/>
        <v/>
      </c>
      <c r="P71" s="696" t="str">
        <f t="shared" si="31"/>
        <v/>
      </c>
      <c r="Q71" s="696" t="str">
        <f t="shared" si="31"/>
        <v/>
      </c>
      <c r="R71" s="696" t="str">
        <f t="shared" si="31"/>
        <v/>
      </c>
      <c r="S71" s="696" t="str">
        <f t="shared" si="31"/>
        <v/>
      </c>
      <c r="T71" s="697" t="str">
        <f t="shared" si="31"/>
        <v/>
      </c>
      <c r="U71" s="695" t="str">
        <f t="shared" si="31"/>
        <v/>
      </c>
      <c r="V71" s="696" t="str">
        <f t="shared" si="31"/>
        <v/>
      </c>
      <c r="W71" s="696" t="str">
        <f t="shared" si="31"/>
        <v/>
      </c>
      <c r="X71" s="696" t="str">
        <f t="shared" si="31"/>
        <v/>
      </c>
      <c r="Y71" s="696" t="str">
        <f t="shared" si="31"/>
        <v/>
      </c>
      <c r="Z71" s="696" t="str">
        <f t="shared" si="31"/>
        <v/>
      </c>
      <c r="AA71" s="697" t="str">
        <f t="shared" si="31"/>
        <v/>
      </c>
      <c r="AB71" s="695" t="str">
        <f t="shared" si="31"/>
        <v/>
      </c>
      <c r="AC71" s="696" t="str">
        <f t="shared" si="31"/>
        <v/>
      </c>
      <c r="AD71" s="696" t="str">
        <f t="shared" si="31"/>
        <v/>
      </c>
      <c r="AE71" s="696" t="str">
        <f t="shared" si="31"/>
        <v/>
      </c>
      <c r="AF71" s="696" t="str">
        <f t="shared" si="31"/>
        <v/>
      </c>
      <c r="AG71" s="696" t="str">
        <f t="shared" si="31"/>
        <v/>
      </c>
      <c r="AH71" s="697" t="str">
        <f t="shared" si="31"/>
        <v/>
      </c>
      <c r="AI71" s="698" t="str">
        <f t="shared" si="31"/>
        <v/>
      </c>
      <c r="AJ71" s="696" t="str">
        <f t="shared" si="31"/>
        <v/>
      </c>
      <c r="AK71" s="696" t="str">
        <f t="shared" si="31"/>
        <v/>
      </c>
      <c r="AL71" s="699">
        <f>SUM(G71:AH71)</f>
        <v>0</v>
      </c>
      <c r="AM71" s="700">
        <f>AL71/4</f>
        <v>0</v>
      </c>
      <c r="AN71" s="701" t="str">
        <f>IF(C70="","",C70)</f>
        <v/>
      </c>
      <c r="AO71" s="702" t="str">
        <f>IF(D70="","",D70)</f>
        <v/>
      </c>
      <c r="AP71" s="703" t="str">
        <f>IF(D70&lt;&gt;"",VLOOKUP(D70,$AU$2:$AV$6,2,FALSE),"")</f>
        <v/>
      </c>
      <c r="AQ71" s="700">
        <f>ROUNDDOWN(AL71/$AL$6,2)</f>
        <v>0</v>
      </c>
      <c r="AR71" s="700">
        <f>IF(AP71=1,"",AQ71)</f>
        <v>0</v>
      </c>
    </row>
    <row r="72" spans="1:44" ht="15.9" customHeight="1">
      <c r="A72" s="638"/>
      <c r="B72" s="1575" t="s">
        <v>1265</v>
      </c>
      <c r="C72" s="1576"/>
      <c r="D72" s="1578"/>
      <c r="E72" s="1580"/>
      <c r="F72" s="683" t="s">
        <v>1233</v>
      </c>
      <c r="G72" s="684"/>
      <c r="H72" s="685"/>
      <c r="I72" s="686"/>
      <c r="J72" s="686"/>
      <c r="K72" s="686"/>
      <c r="L72" s="686"/>
      <c r="M72" s="687"/>
      <c r="N72" s="684"/>
      <c r="O72" s="685"/>
      <c r="P72" s="686"/>
      <c r="Q72" s="686"/>
      <c r="R72" s="686"/>
      <c r="S72" s="686"/>
      <c r="T72" s="687"/>
      <c r="U72" s="684"/>
      <c r="V72" s="685"/>
      <c r="W72" s="686"/>
      <c r="X72" s="686"/>
      <c r="Y72" s="686"/>
      <c r="Z72" s="686"/>
      <c r="AA72" s="687"/>
      <c r="AB72" s="684"/>
      <c r="AC72" s="685"/>
      <c r="AD72" s="686"/>
      <c r="AE72" s="686"/>
      <c r="AF72" s="686"/>
      <c r="AG72" s="686"/>
      <c r="AH72" s="687"/>
      <c r="AI72" s="704"/>
      <c r="AJ72" s="685"/>
      <c r="AK72" s="685"/>
      <c r="AL72" s="689">
        <f>SUM(G73:AK73)</f>
        <v>0</v>
      </c>
      <c r="AM72" s="690"/>
      <c r="AN72" s="691"/>
      <c r="AO72" s="692"/>
      <c r="AP72" s="690"/>
      <c r="AQ72" s="693"/>
      <c r="AR72" s="693"/>
    </row>
    <row r="73" spans="1:44" ht="15.9" customHeight="1">
      <c r="A73" s="638"/>
      <c r="B73" s="1575"/>
      <c r="C73" s="1577"/>
      <c r="D73" s="1579"/>
      <c r="E73" s="1581"/>
      <c r="F73" s="694" t="s">
        <v>1234</v>
      </c>
      <c r="G73" s="695" t="str">
        <f t="shared" ref="G73:AK73" si="32">IF(G72&lt;&gt;"",VLOOKUP(G72,$AC$197:$AL$221,9,FALSE),"")</f>
        <v/>
      </c>
      <c r="H73" s="696" t="str">
        <f t="shared" si="32"/>
        <v/>
      </c>
      <c r="I73" s="696" t="str">
        <f t="shared" si="32"/>
        <v/>
      </c>
      <c r="J73" s="696" t="str">
        <f t="shared" si="32"/>
        <v/>
      </c>
      <c r="K73" s="696" t="str">
        <f t="shared" si="32"/>
        <v/>
      </c>
      <c r="L73" s="696" t="str">
        <f t="shared" si="32"/>
        <v/>
      </c>
      <c r="M73" s="697" t="str">
        <f t="shared" si="32"/>
        <v/>
      </c>
      <c r="N73" s="695" t="str">
        <f t="shared" si="32"/>
        <v/>
      </c>
      <c r="O73" s="696" t="str">
        <f t="shared" si="32"/>
        <v/>
      </c>
      <c r="P73" s="696" t="str">
        <f t="shared" si="32"/>
        <v/>
      </c>
      <c r="Q73" s="696" t="str">
        <f t="shared" si="32"/>
        <v/>
      </c>
      <c r="R73" s="696" t="str">
        <f t="shared" si="32"/>
        <v/>
      </c>
      <c r="S73" s="696" t="str">
        <f t="shared" si="32"/>
        <v/>
      </c>
      <c r="T73" s="697" t="str">
        <f t="shared" si="32"/>
        <v/>
      </c>
      <c r="U73" s="695" t="str">
        <f t="shared" si="32"/>
        <v/>
      </c>
      <c r="V73" s="696" t="str">
        <f t="shared" si="32"/>
        <v/>
      </c>
      <c r="W73" s="696" t="str">
        <f t="shared" si="32"/>
        <v/>
      </c>
      <c r="X73" s="696" t="str">
        <f t="shared" si="32"/>
        <v/>
      </c>
      <c r="Y73" s="696" t="str">
        <f t="shared" si="32"/>
        <v/>
      </c>
      <c r="Z73" s="696" t="str">
        <f t="shared" si="32"/>
        <v/>
      </c>
      <c r="AA73" s="697" t="str">
        <f t="shared" si="32"/>
        <v/>
      </c>
      <c r="AB73" s="695" t="str">
        <f t="shared" si="32"/>
        <v/>
      </c>
      <c r="AC73" s="696" t="str">
        <f t="shared" si="32"/>
        <v/>
      </c>
      <c r="AD73" s="696" t="str">
        <f t="shared" si="32"/>
        <v/>
      </c>
      <c r="AE73" s="696" t="str">
        <f t="shared" si="32"/>
        <v/>
      </c>
      <c r="AF73" s="696" t="str">
        <f t="shared" si="32"/>
        <v/>
      </c>
      <c r="AG73" s="696" t="str">
        <f t="shared" si="32"/>
        <v/>
      </c>
      <c r="AH73" s="697" t="str">
        <f t="shared" si="32"/>
        <v/>
      </c>
      <c r="AI73" s="698" t="str">
        <f t="shared" si="32"/>
        <v/>
      </c>
      <c r="AJ73" s="696" t="str">
        <f t="shared" si="32"/>
        <v/>
      </c>
      <c r="AK73" s="696" t="str">
        <f t="shared" si="32"/>
        <v/>
      </c>
      <c r="AL73" s="699">
        <f>SUM(G73:AH73)</f>
        <v>0</v>
      </c>
      <c r="AM73" s="700">
        <f>AL73/4</f>
        <v>0</v>
      </c>
      <c r="AN73" s="701" t="str">
        <f>IF(C72="","",C72)</f>
        <v/>
      </c>
      <c r="AO73" s="702" t="str">
        <f>IF(D72="","",D72)</f>
        <v/>
      </c>
      <c r="AP73" s="703" t="str">
        <f>IF(D72&lt;&gt;"",VLOOKUP(D72,$AU$2:$AV$6,2,FALSE),"")</f>
        <v/>
      </c>
      <c r="AQ73" s="700">
        <f>ROUNDDOWN(AL73/$AL$6,2)</f>
        <v>0</v>
      </c>
      <c r="AR73" s="700">
        <f>IF(AP73=1,"",AQ73)</f>
        <v>0</v>
      </c>
    </row>
    <row r="74" spans="1:44" ht="15.9" customHeight="1">
      <c r="A74" s="638"/>
      <c r="B74" s="1575" t="s">
        <v>1266</v>
      </c>
      <c r="C74" s="1576"/>
      <c r="D74" s="1578"/>
      <c r="E74" s="1580"/>
      <c r="F74" s="683" t="s">
        <v>1233</v>
      </c>
      <c r="G74" s="684"/>
      <c r="H74" s="685"/>
      <c r="I74" s="686"/>
      <c r="J74" s="686"/>
      <c r="K74" s="686"/>
      <c r="L74" s="686"/>
      <c r="M74" s="687"/>
      <c r="N74" s="684"/>
      <c r="O74" s="685"/>
      <c r="P74" s="686"/>
      <c r="Q74" s="686"/>
      <c r="R74" s="686"/>
      <c r="S74" s="686"/>
      <c r="T74" s="687"/>
      <c r="U74" s="684"/>
      <c r="V74" s="685"/>
      <c r="W74" s="686"/>
      <c r="X74" s="686"/>
      <c r="Y74" s="686"/>
      <c r="Z74" s="686"/>
      <c r="AA74" s="687"/>
      <c r="AB74" s="684"/>
      <c r="AC74" s="685"/>
      <c r="AD74" s="686"/>
      <c r="AE74" s="686"/>
      <c r="AF74" s="686"/>
      <c r="AG74" s="686"/>
      <c r="AH74" s="687"/>
      <c r="AI74" s="688"/>
      <c r="AJ74" s="686"/>
      <c r="AK74" s="686"/>
      <c r="AL74" s="689">
        <f>SUM(G75:AK75)</f>
        <v>0</v>
      </c>
      <c r="AM74" s="690"/>
      <c r="AN74" s="691"/>
      <c r="AO74" s="692"/>
      <c r="AP74" s="690"/>
      <c r="AQ74" s="693"/>
      <c r="AR74" s="693"/>
    </row>
    <row r="75" spans="1:44" ht="15.9" customHeight="1">
      <c r="A75" s="638"/>
      <c r="B75" s="1575"/>
      <c r="C75" s="1577"/>
      <c r="D75" s="1579"/>
      <c r="E75" s="1581"/>
      <c r="F75" s="694" t="s">
        <v>1234</v>
      </c>
      <c r="G75" s="695" t="str">
        <f t="shared" ref="G75:AK75" si="33">IF(G74&lt;&gt;"",VLOOKUP(G74,$AC$197:$AL$221,9,FALSE),"")</f>
        <v/>
      </c>
      <c r="H75" s="696" t="str">
        <f t="shared" si="33"/>
        <v/>
      </c>
      <c r="I75" s="696" t="str">
        <f t="shared" si="33"/>
        <v/>
      </c>
      <c r="J75" s="696" t="str">
        <f t="shared" si="33"/>
        <v/>
      </c>
      <c r="K75" s="696" t="str">
        <f t="shared" si="33"/>
        <v/>
      </c>
      <c r="L75" s="696" t="str">
        <f t="shared" si="33"/>
        <v/>
      </c>
      <c r="M75" s="697" t="str">
        <f t="shared" si="33"/>
        <v/>
      </c>
      <c r="N75" s="695" t="str">
        <f t="shared" si="33"/>
        <v/>
      </c>
      <c r="O75" s="696" t="str">
        <f t="shared" si="33"/>
        <v/>
      </c>
      <c r="P75" s="696" t="str">
        <f t="shared" si="33"/>
        <v/>
      </c>
      <c r="Q75" s="696" t="str">
        <f t="shared" si="33"/>
        <v/>
      </c>
      <c r="R75" s="696" t="str">
        <f t="shared" si="33"/>
        <v/>
      </c>
      <c r="S75" s="696" t="str">
        <f t="shared" si="33"/>
        <v/>
      </c>
      <c r="T75" s="697" t="str">
        <f t="shared" si="33"/>
        <v/>
      </c>
      <c r="U75" s="695" t="str">
        <f t="shared" si="33"/>
        <v/>
      </c>
      <c r="V75" s="696" t="str">
        <f t="shared" si="33"/>
        <v/>
      </c>
      <c r="W75" s="696" t="str">
        <f t="shared" si="33"/>
        <v/>
      </c>
      <c r="X75" s="696" t="str">
        <f t="shared" si="33"/>
        <v/>
      </c>
      <c r="Y75" s="696" t="str">
        <f t="shared" si="33"/>
        <v/>
      </c>
      <c r="Z75" s="696" t="str">
        <f t="shared" si="33"/>
        <v/>
      </c>
      <c r="AA75" s="697" t="str">
        <f t="shared" si="33"/>
        <v/>
      </c>
      <c r="AB75" s="695" t="str">
        <f t="shared" si="33"/>
        <v/>
      </c>
      <c r="AC75" s="696" t="str">
        <f t="shared" si="33"/>
        <v/>
      </c>
      <c r="AD75" s="696" t="str">
        <f t="shared" si="33"/>
        <v/>
      </c>
      <c r="AE75" s="696" t="str">
        <f t="shared" si="33"/>
        <v/>
      </c>
      <c r="AF75" s="696" t="str">
        <f t="shared" si="33"/>
        <v/>
      </c>
      <c r="AG75" s="696" t="str">
        <f t="shared" si="33"/>
        <v/>
      </c>
      <c r="AH75" s="697" t="str">
        <f t="shared" si="33"/>
        <v/>
      </c>
      <c r="AI75" s="698" t="str">
        <f t="shared" si="33"/>
        <v/>
      </c>
      <c r="AJ75" s="696" t="str">
        <f t="shared" si="33"/>
        <v/>
      </c>
      <c r="AK75" s="696" t="str">
        <f t="shared" si="33"/>
        <v/>
      </c>
      <c r="AL75" s="699">
        <f>SUM(G75:AH75)</f>
        <v>0</v>
      </c>
      <c r="AM75" s="700">
        <f>AL75/4</f>
        <v>0</v>
      </c>
      <c r="AN75" s="701" t="str">
        <f>IF(C74="","",C74)</f>
        <v/>
      </c>
      <c r="AO75" s="702" t="str">
        <f>IF(D74="","",D74)</f>
        <v/>
      </c>
      <c r="AP75" s="703" t="str">
        <f>IF(D74&lt;&gt;"",VLOOKUP(D74,$AU$2:$AV$6,2,FALSE),"")</f>
        <v/>
      </c>
      <c r="AQ75" s="700">
        <f>ROUNDDOWN(AL75/$AL$6,2)</f>
        <v>0</v>
      </c>
      <c r="AR75" s="700">
        <f>IF(AP75=1,"",AQ75)</f>
        <v>0</v>
      </c>
    </row>
    <row r="76" spans="1:44" ht="15.9" customHeight="1">
      <c r="A76" s="638"/>
      <c r="B76" s="1575" t="s">
        <v>1267</v>
      </c>
      <c r="C76" s="1576"/>
      <c r="D76" s="1578"/>
      <c r="E76" s="1580"/>
      <c r="F76" s="683" t="s">
        <v>1233</v>
      </c>
      <c r="G76" s="684"/>
      <c r="H76" s="685"/>
      <c r="I76" s="686"/>
      <c r="J76" s="686"/>
      <c r="K76" s="686"/>
      <c r="L76" s="686"/>
      <c r="M76" s="687"/>
      <c r="N76" s="684"/>
      <c r="O76" s="685"/>
      <c r="P76" s="686"/>
      <c r="Q76" s="686"/>
      <c r="R76" s="686"/>
      <c r="S76" s="686"/>
      <c r="T76" s="687"/>
      <c r="U76" s="684"/>
      <c r="V76" s="685"/>
      <c r="W76" s="686"/>
      <c r="X76" s="686"/>
      <c r="Y76" s="686"/>
      <c r="Z76" s="686"/>
      <c r="AA76" s="687"/>
      <c r="AB76" s="684"/>
      <c r="AC76" s="685"/>
      <c r="AD76" s="686"/>
      <c r="AE76" s="686"/>
      <c r="AF76" s="686"/>
      <c r="AG76" s="686"/>
      <c r="AH76" s="687"/>
      <c r="AI76" s="688"/>
      <c r="AJ76" s="686"/>
      <c r="AK76" s="686"/>
      <c r="AL76" s="689">
        <f>SUM(G77:AK77)</f>
        <v>0</v>
      </c>
      <c r="AM76" s="690"/>
      <c r="AN76" s="691"/>
      <c r="AO76" s="692"/>
      <c r="AP76" s="690"/>
      <c r="AQ76" s="693"/>
      <c r="AR76" s="693"/>
    </row>
    <row r="77" spans="1:44" ht="15.9" customHeight="1">
      <c r="A77" s="638"/>
      <c r="B77" s="1575"/>
      <c r="C77" s="1577"/>
      <c r="D77" s="1579"/>
      <c r="E77" s="1581"/>
      <c r="F77" s="694" t="s">
        <v>1234</v>
      </c>
      <c r="G77" s="695" t="str">
        <f t="shared" ref="G77:AK77" si="34">IF(G76&lt;&gt;"",VLOOKUP(G76,$AC$197:$AL$221,9,FALSE),"")</f>
        <v/>
      </c>
      <c r="H77" s="696" t="str">
        <f t="shared" si="34"/>
        <v/>
      </c>
      <c r="I77" s="696" t="str">
        <f t="shared" si="34"/>
        <v/>
      </c>
      <c r="J77" s="696" t="str">
        <f t="shared" si="34"/>
        <v/>
      </c>
      <c r="K77" s="696" t="str">
        <f t="shared" si="34"/>
        <v/>
      </c>
      <c r="L77" s="696" t="str">
        <f t="shared" si="34"/>
        <v/>
      </c>
      <c r="M77" s="697" t="str">
        <f t="shared" si="34"/>
        <v/>
      </c>
      <c r="N77" s="695" t="str">
        <f t="shared" si="34"/>
        <v/>
      </c>
      <c r="O77" s="696" t="str">
        <f t="shared" si="34"/>
        <v/>
      </c>
      <c r="P77" s="696" t="str">
        <f t="shared" si="34"/>
        <v/>
      </c>
      <c r="Q77" s="696" t="str">
        <f t="shared" si="34"/>
        <v/>
      </c>
      <c r="R77" s="696" t="str">
        <f t="shared" si="34"/>
        <v/>
      </c>
      <c r="S77" s="696" t="str">
        <f t="shared" si="34"/>
        <v/>
      </c>
      <c r="T77" s="697" t="str">
        <f t="shared" si="34"/>
        <v/>
      </c>
      <c r="U77" s="695" t="str">
        <f t="shared" si="34"/>
        <v/>
      </c>
      <c r="V77" s="696" t="str">
        <f t="shared" si="34"/>
        <v/>
      </c>
      <c r="W77" s="696" t="str">
        <f t="shared" si="34"/>
        <v/>
      </c>
      <c r="X77" s="696" t="str">
        <f t="shared" si="34"/>
        <v/>
      </c>
      <c r="Y77" s="696" t="str">
        <f t="shared" si="34"/>
        <v/>
      </c>
      <c r="Z77" s="696" t="str">
        <f t="shared" si="34"/>
        <v/>
      </c>
      <c r="AA77" s="697" t="str">
        <f t="shared" si="34"/>
        <v/>
      </c>
      <c r="AB77" s="695" t="str">
        <f t="shared" si="34"/>
        <v/>
      </c>
      <c r="AC77" s="696" t="str">
        <f t="shared" si="34"/>
        <v/>
      </c>
      <c r="AD77" s="696" t="str">
        <f t="shared" si="34"/>
        <v/>
      </c>
      <c r="AE77" s="696" t="str">
        <f t="shared" si="34"/>
        <v/>
      </c>
      <c r="AF77" s="696" t="str">
        <f t="shared" si="34"/>
        <v/>
      </c>
      <c r="AG77" s="696" t="str">
        <f t="shared" si="34"/>
        <v/>
      </c>
      <c r="AH77" s="697" t="str">
        <f t="shared" si="34"/>
        <v/>
      </c>
      <c r="AI77" s="698" t="str">
        <f t="shared" si="34"/>
        <v/>
      </c>
      <c r="AJ77" s="696" t="str">
        <f t="shared" si="34"/>
        <v/>
      </c>
      <c r="AK77" s="696" t="str">
        <f t="shared" si="34"/>
        <v/>
      </c>
      <c r="AL77" s="699">
        <f>SUM(G77:AH77)</f>
        <v>0</v>
      </c>
      <c r="AM77" s="700">
        <f>AL77/4</f>
        <v>0</v>
      </c>
      <c r="AN77" s="701" t="str">
        <f>IF(C76="","",C76)</f>
        <v/>
      </c>
      <c r="AO77" s="702" t="str">
        <f>IF(D76="","",D76)</f>
        <v/>
      </c>
      <c r="AP77" s="703" t="str">
        <f>IF(D76&lt;&gt;"",VLOOKUP(D76,$AU$2:$AV$6,2,FALSE),"")</f>
        <v/>
      </c>
      <c r="AQ77" s="700">
        <f>ROUNDDOWN(AL77/$AL$6,2)</f>
        <v>0</v>
      </c>
      <c r="AR77" s="700">
        <f>IF(AP77=1,"",AQ77)</f>
        <v>0</v>
      </c>
    </row>
    <row r="78" spans="1:44" ht="15.9" hidden="1" customHeight="1">
      <c r="A78" s="638"/>
      <c r="B78" s="1575" t="s">
        <v>1268</v>
      </c>
      <c r="C78" s="1576"/>
      <c r="D78" s="1578"/>
      <c r="E78" s="1580"/>
      <c r="F78" s="683" t="s">
        <v>1233</v>
      </c>
      <c r="G78" s="684"/>
      <c r="H78" s="685"/>
      <c r="I78" s="686"/>
      <c r="J78" s="686"/>
      <c r="K78" s="686"/>
      <c r="L78" s="686"/>
      <c r="M78" s="687"/>
      <c r="N78" s="684"/>
      <c r="O78" s="685"/>
      <c r="P78" s="686"/>
      <c r="Q78" s="686"/>
      <c r="R78" s="686"/>
      <c r="S78" s="686"/>
      <c r="T78" s="687"/>
      <c r="U78" s="684"/>
      <c r="V78" s="685"/>
      <c r="W78" s="686"/>
      <c r="X78" s="686"/>
      <c r="Y78" s="686"/>
      <c r="Z78" s="686"/>
      <c r="AA78" s="687"/>
      <c r="AB78" s="684"/>
      <c r="AC78" s="685"/>
      <c r="AD78" s="686"/>
      <c r="AE78" s="686"/>
      <c r="AF78" s="686"/>
      <c r="AG78" s="686"/>
      <c r="AH78" s="687"/>
      <c r="AI78" s="704"/>
      <c r="AJ78" s="685"/>
      <c r="AK78" s="685"/>
      <c r="AL78" s="689">
        <f>SUM(G79:AK79)</f>
        <v>0</v>
      </c>
      <c r="AM78" s="690"/>
      <c r="AN78" s="691"/>
      <c r="AO78" s="692"/>
      <c r="AP78" s="690"/>
      <c r="AQ78" s="693"/>
      <c r="AR78" s="693"/>
    </row>
    <row r="79" spans="1:44" ht="15.9" hidden="1" customHeight="1">
      <c r="A79" s="638"/>
      <c r="B79" s="1575"/>
      <c r="C79" s="1577"/>
      <c r="D79" s="1579"/>
      <c r="E79" s="1581"/>
      <c r="F79" s="694" t="s">
        <v>1234</v>
      </c>
      <c r="G79" s="695" t="str">
        <f t="shared" ref="G79:AK79" si="35">IF(G78&lt;&gt;"",VLOOKUP(G78,$AC$197:$AL$221,9,FALSE),"")</f>
        <v/>
      </c>
      <c r="H79" s="696" t="str">
        <f t="shared" si="35"/>
        <v/>
      </c>
      <c r="I79" s="696" t="str">
        <f t="shared" si="35"/>
        <v/>
      </c>
      <c r="J79" s="696" t="str">
        <f t="shared" si="35"/>
        <v/>
      </c>
      <c r="K79" s="696" t="str">
        <f t="shared" si="35"/>
        <v/>
      </c>
      <c r="L79" s="696" t="str">
        <f t="shared" si="35"/>
        <v/>
      </c>
      <c r="M79" s="697" t="str">
        <f t="shared" si="35"/>
        <v/>
      </c>
      <c r="N79" s="695" t="str">
        <f t="shared" si="35"/>
        <v/>
      </c>
      <c r="O79" s="696" t="str">
        <f t="shared" si="35"/>
        <v/>
      </c>
      <c r="P79" s="696" t="str">
        <f t="shared" si="35"/>
        <v/>
      </c>
      <c r="Q79" s="696" t="str">
        <f t="shared" si="35"/>
        <v/>
      </c>
      <c r="R79" s="696" t="str">
        <f t="shared" si="35"/>
        <v/>
      </c>
      <c r="S79" s="696" t="str">
        <f t="shared" si="35"/>
        <v/>
      </c>
      <c r="T79" s="697" t="str">
        <f t="shared" si="35"/>
        <v/>
      </c>
      <c r="U79" s="695" t="str">
        <f t="shared" si="35"/>
        <v/>
      </c>
      <c r="V79" s="696" t="str">
        <f t="shared" si="35"/>
        <v/>
      </c>
      <c r="W79" s="696" t="str">
        <f t="shared" si="35"/>
        <v/>
      </c>
      <c r="X79" s="696" t="str">
        <f t="shared" si="35"/>
        <v/>
      </c>
      <c r="Y79" s="696" t="str">
        <f t="shared" si="35"/>
        <v/>
      </c>
      <c r="Z79" s="696" t="str">
        <f t="shared" si="35"/>
        <v/>
      </c>
      <c r="AA79" s="697" t="str">
        <f t="shared" si="35"/>
        <v/>
      </c>
      <c r="AB79" s="695" t="str">
        <f t="shared" si="35"/>
        <v/>
      </c>
      <c r="AC79" s="696" t="str">
        <f t="shared" si="35"/>
        <v/>
      </c>
      <c r="AD79" s="696" t="str">
        <f t="shared" si="35"/>
        <v/>
      </c>
      <c r="AE79" s="696" t="str">
        <f t="shared" si="35"/>
        <v/>
      </c>
      <c r="AF79" s="696" t="str">
        <f t="shared" si="35"/>
        <v/>
      </c>
      <c r="AG79" s="696" t="str">
        <f t="shared" si="35"/>
        <v/>
      </c>
      <c r="AH79" s="697" t="str">
        <f t="shared" si="35"/>
        <v/>
      </c>
      <c r="AI79" s="698" t="str">
        <f t="shared" si="35"/>
        <v/>
      </c>
      <c r="AJ79" s="696" t="str">
        <f t="shared" si="35"/>
        <v/>
      </c>
      <c r="AK79" s="696" t="str">
        <f t="shared" si="35"/>
        <v/>
      </c>
      <c r="AL79" s="699">
        <f>SUM(G79:AH79)</f>
        <v>0</v>
      </c>
      <c r="AM79" s="700">
        <f>AL79/4</f>
        <v>0</v>
      </c>
      <c r="AN79" s="701" t="str">
        <f>IF(C78="","",C78)</f>
        <v/>
      </c>
      <c r="AO79" s="702" t="str">
        <f>IF(D78="","",D78)</f>
        <v/>
      </c>
      <c r="AP79" s="703" t="str">
        <f>IF(D78&lt;&gt;"",VLOOKUP(D78,$AU$2:$AV$6,2,FALSE),"")</f>
        <v/>
      </c>
      <c r="AQ79" s="700">
        <f>ROUNDDOWN(AL79/$AL$6,2)</f>
        <v>0</v>
      </c>
      <c r="AR79" s="700">
        <f>IF(AP79=1,"",AQ79)</f>
        <v>0</v>
      </c>
    </row>
    <row r="80" spans="1:44" ht="15.9" hidden="1" customHeight="1">
      <c r="A80" s="638"/>
      <c r="B80" s="1575" t="s">
        <v>1269</v>
      </c>
      <c r="C80" s="1576"/>
      <c r="D80" s="1578"/>
      <c r="E80" s="1580"/>
      <c r="F80" s="683" t="s">
        <v>1233</v>
      </c>
      <c r="G80" s="684"/>
      <c r="H80" s="685"/>
      <c r="I80" s="686"/>
      <c r="J80" s="686"/>
      <c r="K80" s="686"/>
      <c r="L80" s="686"/>
      <c r="M80" s="687"/>
      <c r="N80" s="684"/>
      <c r="O80" s="685"/>
      <c r="P80" s="686"/>
      <c r="Q80" s="686"/>
      <c r="R80" s="686"/>
      <c r="S80" s="686"/>
      <c r="T80" s="687"/>
      <c r="U80" s="684"/>
      <c r="V80" s="685"/>
      <c r="W80" s="686"/>
      <c r="X80" s="686"/>
      <c r="Y80" s="686"/>
      <c r="Z80" s="686"/>
      <c r="AA80" s="687"/>
      <c r="AB80" s="684"/>
      <c r="AC80" s="685"/>
      <c r="AD80" s="686"/>
      <c r="AE80" s="686"/>
      <c r="AF80" s="686"/>
      <c r="AG80" s="686"/>
      <c r="AH80" s="687"/>
      <c r="AI80" s="704"/>
      <c r="AJ80" s="685"/>
      <c r="AK80" s="685"/>
      <c r="AL80" s="689">
        <f>SUM(G81:AK81)</f>
        <v>0</v>
      </c>
      <c r="AM80" s="690"/>
      <c r="AN80" s="691"/>
      <c r="AO80" s="692"/>
      <c r="AP80" s="690"/>
      <c r="AQ80" s="693"/>
      <c r="AR80" s="693"/>
    </row>
    <row r="81" spans="1:44" ht="15.9" hidden="1" customHeight="1">
      <c r="A81" s="638"/>
      <c r="B81" s="1575"/>
      <c r="C81" s="1577"/>
      <c r="D81" s="1579"/>
      <c r="E81" s="1581"/>
      <c r="F81" s="694" t="s">
        <v>1234</v>
      </c>
      <c r="G81" s="695" t="str">
        <f t="shared" ref="G81:AK81" si="36">IF(G80&lt;&gt;"",VLOOKUP(G80,$AC$197:$AL$221,9,FALSE),"")</f>
        <v/>
      </c>
      <c r="H81" s="696" t="str">
        <f t="shared" si="36"/>
        <v/>
      </c>
      <c r="I81" s="696" t="str">
        <f t="shared" si="36"/>
        <v/>
      </c>
      <c r="J81" s="696" t="str">
        <f t="shared" si="36"/>
        <v/>
      </c>
      <c r="K81" s="696" t="str">
        <f t="shared" si="36"/>
        <v/>
      </c>
      <c r="L81" s="696" t="str">
        <f t="shared" si="36"/>
        <v/>
      </c>
      <c r="M81" s="697" t="str">
        <f t="shared" si="36"/>
        <v/>
      </c>
      <c r="N81" s="695" t="str">
        <f t="shared" si="36"/>
        <v/>
      </c>
      <c r="O81" s="696" t="str">
        <f t="shared" si="36"/>
        <v/>
      </c>
      <c r="P81" s="696" t="str">
        <f t="shared" si="36"/>
        <v/>
      </c>
      <c r="Q81" s="696" t="str">
        <f t="shared" si="36"/>
        <v/>
      </c>
      <c r="R81" s="696" t="str">
        <f t="shared" si="36"/>
        <v/>
      </c>
      <c r="S81" s="696" t="str">
        <f t="shared" si="36"/>
        <v/>
      </c>
      <c r="T81" s="697" t="str">
        <f t="shared" si="36"/>
        <v/>
      </c>
      <c r="U81" s="695" t="str">
        <f t="shared" si="36"/>
        <v/>
      </c>
      <c r="V81" s="696" t="str">
        <f t="shared" si="36"/>
        <v/>
      </c>
      <c r="W81" s="696" t="str">
        <f t="shared" si="36"/>
        <v/>
      </c>
      <c r="X81" s="696" t="str">
        <f t="shared" si="36"/>
        <v/>
      </c>
      <c r="Y81" s="696" t="str">
        <f t="shared" si="36"/>
        <v/>
      </c>
      <c r="Z81" s="696" t="str">
        <f t="shared" si="36"/>
        <v/>
      </c>
      <c r="AA81" s="697" t="str">
        <f t="shared" si="36"/>
        <v/>
      </c>
      <c r="AB81" s="695" t="str">
        <f t="shared" si="36"/>
        <v/>
      </c>
      <c r="AC81" s="696" t="str">
        <f t="shared" si="36"/>
        <v/>
      </c>
      <c r="AD81" s="696" t="str">
        <f t="shared" si="36"/>
        <v/>
      </c>
      <c r="AE81" s="696" t="str">
        <f t="shared" si="36"/>
        <v/>
      </c>
      <c r="AF81" s="696" t="str">
        <f t="shared" si="36"/>
        <v/>
      </c>
      <c r="AG81" s="696" t="str">
        <f t="shared" si="36"/>
        <v/>
      </c>
      <c r="AH81" s="697" t="str">
        <f t="shared" si="36"/>
        <v/>
      </c>
      <c r="AI81" s="698" t="str">
        <f t="shared" si="36"/>
        <v/>
      </c>
      <c r="AJ81" s="696" t="str">
        <f t="shared" si="36"/>
        <v/>
      </c>
      <c r="AK81" s="696" t="str">
        <f t="shared" si="36"/>
        <v/>
      </c>
      <c r="AL81" s="699">
        <f>SUM(G81:AH81)</f>
        <v>0</v>
      </c>
      <c r="AM81" s="700">
        <f>AL81/4</f>
        <v>0</v>
      </c>
      <c r="AN81" s="701" t="str">
        <f>IF(C80="","",C80)</f>
        <v/>
      </c>
      <c r="AO81" s="702" t="str">
        <f>IF(D80="","",D80)</f>
        <v/>
      </c>
      <c r="AP81" s="703" t="str">
        <f>IF(D80&lt;&gt;"",VLOOKUP(D80,$AU$2:$AV$6,2,FALSE),"")</f>
        <v/>
      </c>
      <c r="AQ81" s="700">
        <f>ROUNDDOWN(AL81/$AL$6,2)</f>
        <v>0</v>
      </c>
      <c r="AR81" s="700">
        <f>IF(AP81=1,"",AQ81)</f>
        <v>0</v>
      </c>
    </row>
    <row r="82" spans="1:44" ht="15.9" hidden="1" customHeight="1">
      <c r="A82" s="638"/>
      <c r="B82" s="1575" t="s">
        <v>1270</v>
      </c>
      <c r="C82" s="1576"/>
      <c r="D82" s="1578"/>
      <c r="E82" s="1580"/>
      <c r="F82" s="683" t="s">
        <v>1233</v>
      </c>
      <c r="G82" s="684"/>
      <c r="H82" s="685"/>
      <c r="I82" s="686"/>
      <c r="J82" s="686"/>
      <c r="K82" s="686"/>
      <c r="L82" s="686"/>
      <c r="M82" s="687"/>
      <c r="N82" s="684"/>
      <c r="O82" s="685"/>
      <c r="P82" s="686"/>
      <c r="Q82" s="686"/>
      <c r="R82" s="686"/>
      <c r="S82" s="686"/>
      <c r="T82" s="687"/>
      <c r="U82" s="684"/>
      <c r="V82" s="685"/>
      <c r="W82" s="686"/>
      <c r="X82" s="686"/>
      <c r="Y82" s="686"/>
      <c r="Z82" s="686"/>
      <c r="AA82" s="687"/>
      <c r="AB82" s="684"/>
      <c r="AC82" s="685"/>
      <c r="AD82" s="686"/>
      <c r="AE82" s="686"/>
      <c r="AF82" s="686"/>
      <c r="AG82" s="686"/>
      <c r="AH82" s="687"/>
      <c r="AI82" s="688"/>
      <c r="AJ82" s="686"/>
      <c r="AK82" s="686"/>
      <c r="AL82" s="689">
        <f>SUM(G83:AK83)</f>
        <v>0</v>
      </c>
      <c r="AM82" s="690"/>
      <c r="AN82" s="691"/>
      <c r="AO82" s="692"/>
      <c r="AP82" s="690"/>
      <c r="AQ82" s="693"/>
      <c r="AR82" s="693"/>
    </row>
    <row r="83" spans="1:44" ht="15.9" hidden="1" customHeight="1">
      <c r="A83" s="638"/>
      <c r="B83" s="1575"/>
      <c r="C83" s="1577"/>
      <c r="D83" s="1579"/>
      <c r="E83" s="1581"/>
      <c r="F83" s="694" t="s">
        <v>1234</v>
      </c>
      <c r="G83" s="695" t="str">
        <f t="shared" ref="G83:AK83" si="37">IF(G82&lt;&gt;"",VLOOKUP(G82,$AC$197:$AL$221,9,FALSE),"")</f>
        <v/>
      </c>
      <c r="H83" s="696" t="str">
        <f t="shared" si="37"/>
        <v/>
      </c>
      <c r="I83" s="696" t="str">
        <f t="shared" si="37"/>
        <v/>
      </c>
      <c r="J83" s="696" t="str">
        <f t="shared" si="37"/>
        <v/>
      </c>
      <c r="K83" s="696" t="str">
        <f t="shared" si="37"/>
        <v/>
      </c>
      <c r="L83" s="696" t="str">
        <f t="shared" si="37"/>
        <v/>
      </c>
      <c r="M83" s="697" t="str">
        <f t="shared" si="37"/>
        <v/>
      </c>
      <c r="N83" s="695" t="str">
        <f t="shared" si="37"/>
        <v/>
      </c>
      <c r="O83" s="696" t="str">
        <f t="shared" si="37"/>
        <v/>
      </c>
      <c r="P83" s="696" t="str">
        <f t="shared" si="37"/>
        <v/>
      </c>
      <c r="Q83" s="696" t="str">
        <f t="shared" si="37"/>
        <v/>
      </c>
      <c r="R83" s="696" t="str">
        <f t="shared" si="37"/>
        <v/>
      </c>
      <c r="S83" s="696" t="str">
        <f t="shared" si="37"/>
        <v/>
      </c>
      <c r="T83" s="697" t="str">
        <f t="shared" si="37"/>
        <v/>
      </c>
      <c r="U83" s="695" t="str">
        <f t="shared" si="37"/>
        <v/>
      </c>
      <c r="V83" s="696" t="str">
        <f t="shared" si="37"/>
        <v/>
      </c>
      <c r="W83" s="696" t="str">
        <f t="shared" si="37"/>
        <v/>
      </c>
      <c r="X83" s="696" t="str">
        <f t="shared" si="37"/>
        <v/>
      </c>
      <c r="Y83" s="696" t="str">
        <f t="shared" si="37"/>
        <v/>
      </c>
      <c r="Z83" s="696" t="str">
        <f t="shared" si="37"/>
        <v/>
      </c>
      <c r="AA83" s="697" t="str">
        <f t="shared" si="37"/>
        <v/>
      </c>
      <c r="AB83" s="695" t="str">
        <f t="shared" si="37"/>
        <v/>
      </c>
      <c r="AC83" s="696" t="str">
        <f t="shared" si="37"/>
        <v/>
      </c>
      <c r="AD83" s="696" t="str">
        <f t="shared" si="37"/>
        <v/>
      </c>
      <c r="AE83" s="696" t="str">
        <f t="shared" si="37"/>
        <v/>
      </c>
      <c r="AF83" s="696" t="str">
        <f t="shared" si="37"/>
        <v/>
      </c>
      <c r="AG83" s="696" t="str">
        <f t="shared" si="37"/>
        <v/>
      </c>
      <c r="AH83" s="697" t="str">
        <f t="shared" si="37"/>
        <v/>
      </c>
      <c r="AI83" s="698" t="str">
        <f t="shared" si="37"/>
        <v/>
      </c>
      <c r="AJ83" s="696" t="str">
        <f t="shared" si="37"/>
        <v/>
      </c>
      <c r="AK83" s="696" t="str">
        <f t="shared" si="37"/>
        <v/>
      </c>
      <c r="AL83" s="699">
        <f>SUM(G83:AH83)</f>
        <v>0</v>
      </c>
      <c r="AM83" s="700">
        <f>AL83/4</f>
        <v>0</v>
      </c>
      <c r="AN83" s="701" t="str">
        <f>IF(C82="","",C82)</f>
        <v/>
      </c>
      <c r="AO83" s="702" t="str">
        <f>IF(D82="","",D82)</f>
        <v/>
      </c>
      <c r="AP83" s="703" t="str">
        <f>IF(D82&lt;&gt;"",VLOOKUP(D82,$AU$2:$AV$6,2,FALSE),"")</f>
        <v/>
      </c>
      <c r="AQ83" s="700">
        <f>ROUNDDOWN(AL83/$AL$6,2)</f>
        <v>0</v>
      </c>
      <c r="AR83" s="700">
        <f>IF(AP83=1,"",AQ83)</f>
        <v>0</v>
      </c>
    </row>
    <row r="84" spans="1:44" ht="15.9" hidden="1" customHeight="1">
      <c r="A84" s="638"/>
      <c r="B84" s="1575" t="s">
        <v>1271</v>
      </c>
      <c r="C84" s="1576"/>
      <c r="D84" s="1578"/>
      <c r="E84" s="1580"/>
      <c r="F84" s="683" t="s">
        <v>1233</v>
      </c>
      <c r="G84" s="684"/>
      <c r="H84" s="685"/>
      <c r="I84" s="686"/>
      <c r="J84" s="686"/>
      <c r="K84" s="686"/>
      <c r="L84" s="686"/>
      <c r="M84" s="687"/>
      <c r="N84" s="684"/>
      <c r="O84" s="685"/>
      <c r="P84" s="686"/>
      <c r="Q84" s="686"/>
      <c r="R84" s="686"/>
      <c r="S84" s="686"/>
      <c r="T84" s="687"/>
      <c r="U84" s="684"/>
      <c r="V84" s="685"/>
      <c r="W84" s="686"/>
      <c r="X84" s="686"/>
      <c r="Y84" s="686"/>
      <c r="Z84" s="686"/>
      <c r="AA84" s="687"/>
      <c r="AB84" s="684"/>
      <c r="AC84" s="685"/>
      <c r="AD84" s="686"/>
      <c r="AE84" s="686"/>
      <c r="AF84" s="686"/>
      <c r="AG84" s="686"/>
      <c r="AH84" s="687"/>
      <c r="AI84" s="688"/>
      <c r="AJ84" s="686"/>
      <c r="AK84" s="686"/>
      <c r="AL84" s="689">
        <f>SUM(G85:AK85)</f>
        <v>0</v>
      </c>
      <c r="AM84" s="690"/>
      <c r="AN84" s="691"/>
      <c r="AO84" s="692"/>
      <c r="AP84" s="690"/>
      <c r="AQ84" s="693"/>
      <c r="AR84" s="693"/>
    </row>
    <row r="85" spans="1:44" ht="15.9" hidden="1" customHeight="1">
      <c r="A85" s="638"/>
      <c r="B85" s="1575"/>
      <c r="C85" s="1577"/>
      <c r="D85" s="1579"/>
      <c r="E85" s="1581"/>
      <c r="F85" s="694" t="s">
        <v>1234</v>
      </c>
      <c r="G85" s="695" t="str">
        <f t="shared" ref="G85:AK85" si="38">IF(G84&lt;&gt;"",VLOOKUP(G84,$AC$197:$AL$221,9,FALSE),"")</f>
        <v/>
      </c>
      <c r="H85" s="696" t="str">
        <f t="shared" si="38"/>
        <v/>
      </c>
      <c r="I85" s="696" t="str">
        <f t="shared" si="38"/>
        <v/>
      </c>
      <c r="J85" s="696" t="str">
        <f t="shared" si="38"/>
        <v/>
      </c>
      <c r="K85" s="696" t="str">
        <f t="shared" si="38"/>
        <v/>
      </c>
      <c r="L85" s="696" t="str">
        <f t="shared" si="38"/>
        <v/>
      </c>
      <c r="M85" s="697" t="str">
        <f t="shared" si="38"/>
        <v/>
      </c>
      <c r="N85" s="695" t="str">
        <f t="shared" si="38"/>
        <v/>
      </c>
      <c r="O85" s="696" t="str">
        <f t="shared" si="38"/>
        <v/>
      </c>
      <c r="P85" s="696" t="str">
        <f t="shared" si="38"/>
        <v/>
      </c>
      <c r="Q85" s="696" t="str">
        <f t="shared" si="38"/>
        <v/>
      </c>
      <c r="R85" s="696" t="str">
        <f t="shared" si="38"/>
        <v/>
      </c>
      <c r="S85" s="696" t="str">
        <f t="shared" si="38"/>
        <v/>
      </c>
      <c r="T85" s="697" t="str">
        <f t="shared" si="38"/>
        <v/>
      </c>
      <c r="U85" s="695" t="str">
        <f t="shared" si="38"/>
        <v/>
      </c>
      <c r="V85" s="696" t="str">
        <f t="shared" si="38"/>
        <v/>
      </c>
      <c r="W85" s="696" t="str">
        <f t="shared" si="38"/>
        <v/>
      </c>
      <c r="X85" s="696" t="str">
        <f t="shared" si="38"/>
        <v/>
      </c>
      <c r="Y85" s="696" t="str">
        <f t="shared" si="38"/>
        <v/>
      </c>
      <c r="Z85" s="696" t="str">
        <f t="shared" si="38"/>
        <v/>
      </c>
      <c r="AA85" s="697" t="str">
        <f t="shared" si="38"/>
        <v/>
      </c>
      <c r="AB85" s="695" t="str">
        <f t="shared" si="38"/>
        <v/>
      </c>
      <c r="AC85" s="696" t="str">
        <f t="shared" si="38"/>
        <v/>
      </c>
      <c r="AD85" s="696" t="str">
        <f t="shared" si="38"/>
        <v/>
      </c>
      <c r="AE85" s="696" t="str">
        <f t="shared" si="38"/>
        <v/>
      </c>
      <c r="AF85" s="696" t="str">
        <f t="shared" si="38"/>
        <v/>
      </c>
      <c r="AG85" s="696" t="str">
        <f t="shared" si="38"/>
        <v/>
      </c>
      <c r="AH85" s="697" t="str">
        <f t="shared" si="38"/>
        <v/>
      </c>
      <c r="AI85" s="698" t="str">
        <f t="shared" si="38"/>
        <v/>
      </c>
      <c r="AJ85" s="696" t="str">
        <f t="shared" si="38"/>
        <v/>
      </c>
      <c r="AK85" s="696" t="str">
        <f t="shared" si="38"/>
        <v/>
      </c>
      <c r="AL85" s="699">
        <f>SUM(G85:AH85)</f>
        <v>0</v>
      </c>
      <c r="AM85" s="700">
        <f>AL85/4</f>
        <v>0</v>
      </c>
      <c r="AN85" s="701" t="str">
        <f>IF(C84="","",C84)</f>
        <v/>
      </c>
      <c r="AO85" s="702" t="str">
        <f>IF(D84="","",D84)</f>
        <v/>
      </c>
      <c r="AP85" s="703" t="str">
        <f>IF(D84&lt;&gt;"",VLOOKUP(D84,$AU$2:$AV$6,2,FALSE),"")</f>
        <v/>
      </c>
      <c r="AQ85" s="700">
        <f>ROUNDDOWN(AL85/$AL$6,2)</f>
        <v>0</v>
      </c>
      <c r="AR85" s="700">
        <f>IF(AP85=1,"",AQ85)</f>
        <v>0</v>
      </c>
    </row>
    <row r="86" spans="1:44" ht="15.9" hidden="1" customHeight="1">
      <c r="A86" s="638"/>
      <c r="B86" s="1575" t="s">
        <v>1272</v>
      </c>
      <c r="C86" s="1576"/>
      <c r="D86" s="1578"/>
      <c r="E86" s="1580"/>
      <c r="F86" s="683" t="s">
        <v>1233</v>
      </c>
      <c r="G86" s="684"/>
      <c r="H86" s="685"/>
      <c r="I86" s="686"/>
      <c r="J86" s="686"/>
      <c r="K86" s="686"/>
      <c r="L86" s="686"/>
      <c r="M86" s="687"/>
      <c r="N86" s="684"/>
      <c r="O86" s="685"/>
      <c r="P86" s="686"/>
      <c r="Q86" s="686"/>
      <c r="R86" s="686"/>
      <c r="S86" s="686"/>
      <c r="T86" s="687"/>
      <c r="U86" s="684"/>
      <c r="V86" s="685"/>
      <c r="W86" s="686"/>
      <c r="X86" s="686"/>
      <c r="Y86" s="686"/>
      <c r="Z86" s="686"/>
      <c r="AA86" s="687"/>
      <c r="AB86" s="684"/>
      <c r="AC86" s="685"/>
      <c r="AD86" s="686"/>
      <c r="AE86" s="686"/>
      <c r="AF86" s="686"/>
      <c r="AG86" s="686"/>
      <c r="AH86" s="687"/>
      <c r="AI86" s="704"/>
      <c r="AJ86" s="685"/>
      <c r="AK86" s="685"/>
      <c r="AL86" s="689">
        <f>SUM(G87:AK87)</f>
        <v>0</v>
      </c>
      <c r="AM86" s="690"/>
      <c r="AN86" s="691"/>
      <c r="AO86" s="692"/>
      <c r="AP86" s="690"/>
      <c r="AQ86" s="693"/>
      <c r="AR86" s="693"/>
    </row>
    <row r="87" spans="1:44" ht="15.9" hidden="1" customHeight="1">
      <c r="A87" s="638"/>
      <c r="B87" s="1575"/>
      <c r="C87" s="1577"/>
      <c r="D87" s="1579"/>
      <c r="E87" s="1581"/>
      <c r="F87" s="694" t="s">
        <v>1234</v>
      </c>
      <c r="G87" s="695" t="str">
        <f t="shared" ref="G87:AK87" si="39">IF(G86&lt;&gt;"",VLOOKUP(G86,$AC$197:$AL$221,9,FALSE),"")</f>
        <v/>
      </c>
      <c r="H87" s="696" t="str">
        <f t="shared" si="39"/>
        <v/>
      </c>
      <c r="I87" s="696" t="str">
        <f t="shared" si="39"/>
        <v/>
      </c>
      <c r="J87" s="696" t="str">
        <f t="shared" si="39"/>
        <v/>
      </c>
      <c r="K87" s="696" t="str">
        <f t="shared" si="39"/>
        <v/>
      </c>
      <c r="L87" s="696" t="str">
        <f t="shared" si="39"/>
        <v/>
      </c>
      <c r="M87" s="697" t="str">
        <f t="shared" si="39"/>
        <v/>
      </c>
      <c r="N87" s="695" t="str">
        <f t="shared" si="39"/>
        <v/>
      </c>
      <c r="O87" s="696" t="str">
        <f t="shared" si="39"/>
        <v/>
      </c>
      <c r="P87" s="696" t="str">
        <f t="shared" si="39"/>
        <v/>
      </c>
      <c r="Q87" s="696" t="str">
        <f t="shared" si="39"/>
        <v/>
      </c>
      <c r="R87" s="696" t="str">
        <f t="shared" si="39"/>
        <v/>
      </c>
      <c r="S87" s="696" t="str">
        <f t="shared" si="39"/>
        <v/>
      </c>
      <c r="T87" s="697" t="str">
        <f t="shared" si="39"/>
        <v/>
      </c>
      <c r="U87" s="695" t="str">
        <f t="shared" si="39"/>
        <v/>
      </c>
      <c r="V87" s="696" t="str">
        <f t="shared" si="39"/>
        <v/>
      </c>
      <c r="W87" s="696" t="str">
        <f t="shared" si="39"/>
        <v/>
      </c>
      <c r="X87" s="696" t="str">
        <f t="shared" si="39"/>
        <v/>
      </c>
      <c r="Y87" s="696" t="str">
        <f t="shared" si="39"/>
        <v/>
      </c>
      <c r="Z87" s="696" t="str">
        <f t="shared" si="39"/>
        <v/>
      </c>
      <c r="AA87" s="697" t="str">
        <f t="shared" si="39"/>
        <v/>
      </c>
      <c r="AB87" s="695" t="str">
        <f t="shared" si="39"/>
        <v/>
      </c>
      <c r="AC87" s="696" t="str">
        <f t="shared" si="39"/>
        <v/>
      </c>
      <c r="AD87" s="696" t="str">
        <f t="shared" si="39"/>
        <v/>
      </c>
      <c r="AE87" s="696" t="str">
        <f t="shared" si="39"/>
        <v/>
      </c>
      <c r="AF87" s="696" t="str">
        <f t="shared" si="39"/>
        <v/>
      </c>
      <c r="AG87" s="696" t="str">
        <f t="shared" si="39"/>
        <v/>
      </c>
      <c r="AH87" s="697" t="str">
        <f t="shared" si="39"/>
        <v/>
      </c>
      <c r="AI87" s="698" t="str">
        <f t="shared" si="39"/>
        <v/>
      </c>
      <c r="AJ87" s="696" t="str">
        <f t="shared" si="39"/>
        <v/>
      </c>
      <c r="AK87" s="696" t="str">
        <f t="shared" si="39"/>
        <v/>
      </c>
      <c r="AL87" s="699">
        <f>SUM(G87:AH87)</f>
        <v>0</v>
      </c>
      <c r="AM87" s="700">
        <f>AL87/4</f>
        <v>0</v>
      </c>
      <c r="AN87" s="701" t="str">
        <f>IF(C86="","",C86)</f>
        <v/>
      </c>
      <c r="AO87" s="702" t="str">
        <f>IF(D86="","",D86)</f>
        <v/>
      </c>
      <c r="AP87" s="703" t="str">
        <f>IF(D86&lt;&gt;"",VLOOKUP(D86,$AU$2:$AV$6,2,FALSE),"")</f>
        <v/>
      </c>
      <c r="AQ87" s="700">
        <f>ROUNDDOWN(AL87/$AL$6,2)</f>
        <v>0</v>
      </c>
      <c r="AR87" s="700">
        <f>IF(AP87=1,"",AQ87)</f>
        <v>0</v>
      </c>
    </row>
    <row r="88" spans="1:44" ht="15.9" hidden="1" customHeight="1">
      <c r="A88" s="638"/>
      <c r="B88" s="1575" t="s">
        <v>1273</v>
      </c>
      <c r="C88" s="1576"/>
      <c r="D88" s="1578"/>
      <c r="E88" s="1580"/>
      <c r="F88" s="683" t="s">
        <v>1233</v>
      </c>
      <c r="G88" s="684"/>
      <c r="H88" s="685"/>
      <c r="I88" s="686"/>
      <c r="J88" s="686"/>
      <c r="K88" s="686"/>
      <c r="L88" s="686"/>
      <c r="M88" s="687"/>
      <c r="N88" s="684"/>
      <c r="O88" s="685"/>
      <c r="P88" s="686"/>
      <c r="Q88" s="686"/>
      <c r="R88" s="686"/>
      <c r="S88" s="686"/>
      <c r="T88" s="687"/>
      <c r="U88" s="684"/>
      <c r="V88" s="685"/>
      <c r="W88" s="686"/>
      <c r="X88" s="686"/>
      <c r="Y88" s="686"/>
      <c r="Z88" s="686"/>
      <c r="AA88" s="687"/>
      <c r="AB88" s="684"/>
      <c r="AC88" s="685"/>
      <c r="AD88" s="686"/>
      <c r="AE88" s="686"/>
      <c r="AF88" s="686"/>
      <c r="AG88" s="686"/>
      <c r="AH88" s="687"/>
      <c r="AI88" s="704"/>
      <c r="AJ88" s="685"/>
      <c r="AK88" s="685"/>
      <c r="AL88" s="689">
        <f>SUM(G89:AK89)</f>
        <v>0</v>
      </c>
      <c r="AM88" s="690"/>
      <c r="AN88" s="691"/>
      <c r="AO88" s="692"/>
      <c r="AP88" s="690"/>
      <c r="AQ88" s="693"/>
      <c r="AR88" s="693"/>
    </row>
    <row r="89" spans="1:44" ht="15.9" hidden="1" customHeight="1">
      <c r="A89" s="638"/>
      <c r="B89" s="1575"/>
      <c r="C89" s="1577"/>
      <c r="D89" s="1579"/>
      <c r="E89" s="1581"/>
      <c r="F89" s="694" t="s">
        <v>1234</v>
      </c>
      <c r="G89" s="695" t="str">
        <f t="shared" ref="G89:AK89" si="40">IF(G88&lt;&gt;"",VLOOKUP(G88,$AC$197:$AL$221,9,FALSE),"")</f>
        <v/>
      </c>
      <c r="H89" s="696" t="str">
        <f t="shared" si="40"/>
        <v/>
      </c>
      <c r="I89" s="696" t="str">
        <f t="shared" si="40"/>
        <v/>
      </c>
      <c r="J89" s="696" t="str">
        <f t="shared" si="40"/>
        <v/>
      </c>
      <c r="K89" s="696" t="str">
        <f t="shared" si="40"/>
        <v/>
      </c>
      <c r="L89" s="696" t="str">
        <f t="shared" si="40"/>
        <v/>
      </c>
      <c r="M89" s="697" t="str">
        <f t="shared" si="40"/>
        <v/>
      </c>
      <c r="N89" s="695" t="str">
        <f t="shared" si="40"/>
        <v/>
      </c>
      <c r="O89" s="696" t="str">
        <f t="shared" si="40"/>
        <v/>
      </c>
      <c r="P89" s="696" t="str">
        <f t="shared" si="40"/>
        <v/>
      </c>
      <c r="Q89" s="696" t="str">
        <f t="shared" si="40"/>
        <v/>
      </c>
      <c r="R89" s="696" t="str">
        <f t="shared" si="40"/>
        <v/>
      </c>
      <c r="S89" s="696" t="str">
        <f t="shared" si="40"/>
        <v/>
      </c>
      <c r="T89" s="697" t="str">
        <f t="shared" si="40"/>
        <v/>
      </c>
      <c r="U89" s="695" t="str">
        <f t="shared" si="40"/>
        <v/>
      </c>
      <c r="V89" s="696" t="str">
        <f t="shared" si="40"/>
        <v/>
      </c>
      <c r="W89" s="696" t="str">
        <f t="shared" si="40"/>
        <v/>
      </c>
      <c r="X89" s="696" t="str">
        <f t="shared" si="40"/>
        <v/>
      </c>
      <c r="Y89" s="696" t="str">
        <f t="shared" si="40"/>
        <v/>
      </c>
      <c r="Z89" s="696" t="str">
        <f t="shared" si="40"/>
        <v/>
      </c>
      <c r="AA89" s="697" t="str">
        <f t="shared" si="40"/>
        <v/>
      </c>
      <c r="AB89" s="695" t="str">
        <f t="shared" si="40"/>
        <v/>
      </c>
      <c r="AC89" s="696" t="str">
        <f t="shared" si="40"/>
        <v/>
      </c>
      <c r="AD89" s="696" t="str">
        <f t="shared" si="40"/>
        <v/>
      </c>
      <c r="AE89" s="696" t="str">
        <f t="shared" si="40"/>
        <v/>
      </c>
      <c r="AF89" s="696" t="str">
        <f t="shared" si="40"/>
        <v/>
      </c>
      <c r="AG89" s="696" t="str">
        <f t="shared" si="40"/>
        <v/>
      </c>
      <c r="AH89" s="697" t="str">
        <f t="shared" si="40"/>
        <v/>
      </c>
      <c r="AI89" s="698" t="str">
        <f t="shared" si="40"/>
        <v/>
      </c>
      <c r="AJ89" s="696" t="str">
        <f t="shared" si="40"/>
        <v/>
      </c>
      <c r="AK89" s="696" t="str">
        <f t="shared" si="40"/>
        <v/>
      </c>
      <c r="AL89" s="699">
        <f>SUM(G89:AH89)</f>
        <v>0</v>
      </c>
      <c r="AM89" s="700">
        <f>AL89/4</f>
        <v>0</v>
      </c>
      <c r="AN89" s="701" t="str">
        <f>IF(C88="","",C88)</f>
        <v/>
      </c>
      <c r="AO89" s="702" t="str">
        <f>IF(D88="","",D88)</f>
        <v/>
      </c>
      <c r="AP89" s="703" t="str">
        <f>IF(D88&lt;&gt;"",VLOOKUP(D88,$AU$2:$AV$6,2,FALSE),"")</f>
        <v/>
      </c>
      <c r="AQ89" s="700">
        <f>ROUNDDOWN(AL89/$AL$6,2)</f>
        <v>0</v>
      </c>
      <c r="AR89" s="700">
        <f>IF(AP89=1,"",AQ89)</f>
        <v>0</v>
      </c>
    </row>
    <row r="90" spans="1:44" ht="15.9" hidden="1" customHeight="1">
      <c r="A90" s="638"/>
      <c r="B90" s="1575" t="s">
        <v>1274</v>
      </c>
      <c r="C90" s="1576"/>
      <c r="D90" s="1578"/>
      <c r="E90" s="1580"/>
      <c r="F90" s="683" t="s">
        <v>1233</v>
      </c>
      <c r="G90" s="684"/>
      <c r="H90" s="685"/>
      <c r="I90" s="686"/>
      <c r="J90" s="686"/>
      <c r="K90" s="686"/>
      <c r="L90" s="686"/>
      <c r="M90" s="687"/>
      <c r="N90" s="684"/>
      <c r="O90" s="685"/>
      <c r="P90" s="686"/>
      <c r="Q90" s="686"/>
      <c r="R90" s="686"/>
      <c r="S90" s="686"/>
      <c r="T90" s="687"/>
      <c r="U90" s="684"/>
      <c r="V90" s="685"/>
      <c r="W90" s="686"/>
      <c r="X90" s="686"/>
      <c r="Y90" s="686"/>
      <c r="Z90" s="686"/>
      <c r="AA90" s="687"/>
      <c r="AB90" s="684"/>
      <c r="AC90" s="685"/>
      <c r="AD90" s="686"/>
      <c r="AE90" s="686"/>
      <c r="AF90" s="686"/>
      <c r="AG90" s="686"/>
      <c r="AH90" s="687"/>
      <c r="AI90" s="688"/>
      <c r="AJ90" s="686"/>
      <c r="AK90" s="686"/>
      <c r="AL90" s="689">
        <f>SUM(G91:AK91)</f>
        <v>0</v>
      </c>
      <c r="AM90" s="690"/>
      <c r="AN90" s="691"/>
      <c r="AO90" s="692"/>
      <c r="AP90" s="690"/>
      <c r="AQ90" s="693"/>
      <c r="AR90" s="693"/>
    </row>
    <row r="91" spans="1:44" ht="15.9" hidden="1" customHeight="1">
      <c r="A91" s="638"/>
      <c r="B91" s="1575"/>
      <c r="C91" s="1577"/>
      <c r="D91" s="1579"/>
      <c r="E91" s="1581"/>
      <c r="F91" s="694" t="s">
        <v>1234</v>
      </c>
      <c r="G91" s="695" t="str">
        <f t="shared" ref="G91:AK91" si="41">IF(G90&lt;&gt;"",VLOOKUP(G90,$AC$197:$AL$221,9,FALSE),"")</f>
        <v/>
      </c>
      <c r="H91" s="696" t="str">
        <f t="shared" si="41"/>
        <v/>
      </c>
      <c r="I91" s="696" t="str">
        <f t="shared" si="41"/>
        <v/>
      </c>
      <c r="J91" s="696" t="str">
        <f t="shared" si="41"/>
        <v/>
      </c>
      <c r="K91" s="696" t="str">
        <f t="shared" si="41"/>
        <v/>
      </c>
      <c r="L91" s="696" t="str">
        <f t="shared" si="41"/>
        <v/>
      </c>
      <c r="M91" s="697" t="str">
        <f t="shared" si="41"/>
        <v/>
      </c>
      <c r="N91" s="695" t="str">
        <f t="shared" si="41"/>
        <v/>
      </c>
      <c r="O91" s="696" t="str">
        <f t="shared" si="41"/>
        <v/>
      </c>
      <c r="P91" s="696" t="str">
        <f t="shared" si="41"/>
        <v/>
      </c>
      <c r="Q91" s="696" t="str">
        <f t="shared" si="41"/>
        <v/>
      </c>
      <c r="R91" s="696" t="str">
        <f t="shared" si="41"/>
        <v/>
      </c>
      <c r="S91" s="696" t="str">
        <f t="shared" si="41"/>
        <v/>
      </c>
      <c r="T91" s="697" t="str">
        <f t="shared" si="41"/>
        <v/>
      </c>
      <c r="U91" s="695" t="str">
        <f t="shared" si="41"/>
        <v/>
      </c>
      <c r="V91" s="696" t="str">
        <f t="shared" si="41"/>
        <v/>
      </c>
      <c r="W91" s="696" t="str">
        <f t="shared" si="41"/>
        <v/>
      </c>
      <c r="X91" s="696" t="str">
        <f t="shared" si="41"/>
        <v/>
      </c>
      <c r="Y91" s="696" t="str">
        <f t="shared" si="41"/>
        <v/>
      </c>
      <c r="Z91" s="696" t="str">
        <f t="shared" si="41"/>
        <v/>
      </c>
      <c r="AA91" s="697" t="str">
        <f t="shared" si="41"/>
        <v/>
      </c>
      <c r="AB91" s="695" t="str">
        <f t="shared" si="41"/>
        <v/>
      </c>
      <c r="AC91" s="696" t="str">
        <f t="shared" si="41"/>
        <v/>
      </c>
      <c r="AD91" s="696" t="str">
        <f t="shared" si="41"/>
        <v/>
      </c>
      <c r="AE91" s="696" t="str">
        <f t="shared" si="41"/>
        <v/>
      </c>
      <c r="AF91" s="696" t="str">
        <f t="shared" si="41"/>
        <v/>
      </c>
      <c r="AG91" s="696" t="str">
        <f t="shared" si="41"/>
        <v/>
      </c>
      <c r="AH91" s="697" t="str">
        <f t="shared" si="41"/>
        <v/>
      </c>
      <c r="AI91" s="698" t="str">
        <f t="shared" si="41"/>
        <v/>
      </c>
      <c r="AJ91" s="696" t="str">
        <f t="shared" si="41"/>
        <v/>
      </c>
      <c r="AK91" s="696" t="str">
        <f t="shared" si="41"/>
        <v/>
      </c>
      <c r="AL91" s="699">
        <f>SUM(G91:AH91)</f>
        <v>0</v>
      </c>
      <c r="AM91" s="700">
        <f>AL91/4</f>
        <v>0</v>
      </c>
      <c r="AN91" s="701" t="str">
        <f>IF(C90="","",C90)</f>
        <v/>
      </c>
      <c r="AO91" s="702" t="str">
        <f>IF(D90="","",D90)</f>
        <v/>
      </c>
      <c r="AP91" s="703" t="str">
        <f>IF(D90&lt;&gt;"",VLOOKUP(D90,$AU$2:$AV$6,2,FALSE),"")</f>
        <v/>
      </c>
      <c r="AQ91" s="700">
        <f>ROUNDDOWN(AL91/$AL$6,2)</f>
        <v>0</v>
      </c>
      <c r="AR91" s="700">
        <f>IF(AP91=1,"",AQ91)</f>
        <v>0</v>
      </c>
    </row>
    <row r="92" spans="1:44" ht="15.9" hidden="1" customHeight="1">
      <c r="A92" s="638"/>
      <c r="B92" s="1575" t="s">
        <v>1275</v>
      </c>
      <c r="C92" s="1576"/>
      <c r="D92" s="1578"/>
      <c r="E92" s="1580"/>
      <c r="F92" s="683" t="s">
        <v>1233</v>
      </c>
      <c r="G92" s="684"/>
      <c r="H92" s="685"/>
      <c r="I92" s="686"/>
      <c r="J92" s="686"/>
      <c r="K92" s="686"/>
      <c r="L92" s="686"/>
      <c r="M92" s="687"/>
      <c r="N92" s="684"/>
      <c r="O92" s="685"/>
      <c r="P92" s="686"/>
      <c r="Q92" s="686"/>
      <c r="R92" s="686"/>
      <c r="S92" s="686"/>
      <c r="T92" s="687"/>
      <c r="U92" s="684"/>
      <c r="V92" s="685"/>
      <c r="W92" s="686"/>
      <c r="X92" s="686"/>
      <c r="Y92" s="686"/>
      <c r="Z92" s="686"/>
      <c r="AA92" s="687"/>
      <c r="AB92" s="684"/>
      <c r="AC92" s="685"/>
      <c r="AD92" s="686"/>
      <c r="AE92" s="686"/>
      <c r="AF92" s="686"/>
      <c r="AG92" s="686"/>
      <c r="AH92" s="687"/>
      <c r="AI92" s="688"/>
      <c r="AJ92" s="686"/>
      <c r="AK92" s="686"/>
      <c r="AL92" s="689">
        <f>SUM(G93:AK93)</f>
        <v>0</v>
      </c>
      <c r="AM92" s="690"/>
      <c r="AN92" s="691"/>
      <c r="AO92" s="692"/>
      <c r="AP92" s="690"/>
      <c r="AQ92" s="693"/>
      <c r="AR92" s="693"/>
    </row>
    <row r="93" spans="1:44" ht="15.9" hidden="1" customHeight="1">
      <c r="A93" s="638"/>
      <c r="B93" s="1575"/>
      <c r="C93" s="1577"/>
      <c r="D93" s="1579"/>
      <c r="E93" s="1581"/>
      <c r="F93" s="694" t="s">
        <v>1234</v>
      </c>
      <c r="G93" s="695" t="str">
        <f t="shared" ref="G93:AK93" si="42">IF(G92&lt;&gt;"",VLOOKUP(G92,$AC$197:$AL$221,9,FALSE),"")</f>
        <v/>
      </c>
      <c r="H93" s="696" t="str">
        <f t="shared" si="42"/>
        <v/>
      </c>
      <c r="I93" s="696" t="str">
        <f t="shared" si="42"/>
        <v/>
      </c>
      <c r="J93" s="696" t="str">
        <f t="shared" si="42"/>
        <v/>
      </c>
      <c r="K93" s="696" t="str">
        <f t="shared" si="42"/>
        <v/>
      </c>
      <c r="L93" s="696" t="str">
        <f t="shared" si="42"/>
        <v/>
      </c>
      <c r="M93" s="697" t="str">
        <f t="shared" si="42"/>
        <v/>
      </c>
      <c r="N93" s="695" t="str">
        <f t="shared" si="42"/>
        <v/>
      </c>
      <c r="O93" s="696" t="str">
        <f t="shared" si="42"/>
        <v/>
      </c>
      <c r="P93" s="696" t="str">
        <f t="shared" si="42"/>
        <v/>
      </c>
      <c r="Q93" s="696" t="str">
        <f t="shared" si="42"/>
        <v/>
      </c>
      <c r="R93" s="696" t="str">
        <f t="shared" si="42"/>
        <v/>
      </c>
      <c r="S93" s="696" t="str">
        <f t="shared" si="42"/>
        <v/>
      </c>
      <c r="T93" s="697" t="str">
        <f t="shared" si="42"/>
        <v/>
      </c>
      <c r="U93" s="695" t="str">
        <f t="shared" si="42"/>
        <v/>
      </c>
      <c r="V93" s="696" t="str">
        <f t="shared" si="42"/>
        <v/>
      </c>
      <c r="W93" s="696" t="str">
        <f t="shared" si="42"/>
        <v/>
      </c>
      <c r="X93" s="696" t="str">
        <f t="shared" si="42"/>
        <v/>
      </c>
      <c r="Y93" s="696" t="str">
        <f t="shared" si="42"/>
        <v/>
      </c>
      <c r="Z93" s="696" t="str">
        <f t="shared" si="42"/>
        <v/>
      </c>
      <c r="AA93" s="697" t="str">
        <f t="shared" si="42"/>
        <v/>
      </c>
      <c r="AB93" s="695" t="str">
        <f t="shared" si="42"/>
        <v/>
      </c>
      <c r="AC93" s="696" t="str">
        <f t="shared" si="42"/>
        <v/>
      </c>
      <c r="AD93" s="696" t="str">
        <f t="shared" si="42"/>
        <v/>
      </c>
      <c r="AE93" s="696" t="str">
        <f t="shared" si="42"/>
        <v/>
      </c>
      <c r="AF93" s="696" t="str">
        <f t="shared" si="42"/>
        <v/>
      </c>
      <c r="AG93" s="696" t="str">
        <f t="shared" si="42"/>
        <v/>
      </c>
      <c r="AH93" s="697" t="str">
        <f t="shared" si="42"/>
        <v/>
      </c>
      <c r="AI93" s="698" t="str">
        <f t="shared" si="42"/>
        <v/>
      </c>
      <c r="AJ93" s="696" t="str">
        <f t="shared" si="42"/>
        <v/>
      </c>
      <c r="AK93" s="696" t="str">
        <f t="shared" si="42"/>
        <v/>
      </c>
      <c r="AL93" s="699">
        <f>SUM(G93:AH93)</f>
        <v>0</v>
      </c>
      <c r="AM93" s="700">
        <f>AL93/4</f>
        <v>0</v>
      </c>
      <c r="AN93" s="701" t="str">
        <f>IF(C92="","",C92)</f>
        <v/>
      </c>
      <c r="AO93" s="702" t="str">
        <f>IF(D92="","",D92)</f>
        <v/>
      </c>
      <c r="AP93" s="703" t="str">
        <f>IF(D92&lt;&gt;"",VLOOKUP(D92,$AU$2:$AV$6,2,FALSE),"")</f>
        <v/>
      </c>
      <c r="AQ93" s="700">
        <f>ROUNDDOWN(AL93/$AL$6,2)</f>
        <v>0</v>
      </c>
      <c r="AR93" s="700">
        <f>IF(AP93=1,"",AQ93)</f>
        <v>0</v>
      </c>
    </row>
    <row r="94" spans="1:44" ht="15.9" hidden="1" customHeight="1">
      <c r="A94" s="638"/>
      <c r="B94" s="1575" t="s">
        <v>1276</v>
      </c>
      <c r="C94" s="1576"/>
      <c r="D94" s="1578"/>
      <c r="E94" s="1580"/>
      <c r="F94" s="683" t="s">
        <v>1233</v>
      </c>
      <c r="G94" s="684"/>
      <c r="H94" s="685"/>
      <c r="I94" s="686"/>
      <c r="J94" s="686"/>
      <c r="K94" s="686"/>
      <c r="L94" s="686"/>
      <c r="M94" s="687"/>
      <c r="N94" s="684"/>
      <c r="O94" s="685"/>
      <c r="P94" s="686"/>
      <c r="Q94" s="686"/>
      <c r="R94" s="686"/>
      <c r="S94" s="686"/>
      <c r="T94" s="687"/>
      <c r="U94" s="684"/>
      <c r="V94" s="685"/>
      <c r="W94" s="686"/>
      <c r="X94" s="686"/>
      <c r="Y94" s="686"/>
      <c r="Z94" s="686"/>
      <c r="AA94" s="687"/>
      <c r="AB94" s="684"/>
      <c r="AC94" s="685"/>
      <c r="AD94" s="686"/>
      <c r="AE94" s="686"/>
      <c r="AF94" s="686"/>
      <c r="AG94" s="686"/>
      <c r="AH94" s="687"/>
      <c r="AI94" s="704"/>
      <c r="AJ94" s="685"/>
      <c r="AK94" s="685"/>
      <c r="AL94" s="689">
        <f>SUM(G95:AK95)</f>
        <v>0</v>
      </c>
      <c r="AM94" s="690"/>
      <c r="AN94" s="691"/>
      <c r="AO94" s="692"/>
      <c r="AP94" s="690"/>
      <c r="AQ94" s="693"/>
      <c r="AR94" s="693"/>
    </row>
    <row r="95" spans="1:44" ht="15.9" hidden="1" customHeight="1">
      <c r="A95" s="638"/>
      <c r="B95" s="1575"/>
      <c r="C95" s="1577"/>
      <c r="D95" s="1579"/>
      <c r="E95" s="1581"/>
      <c r="F95" s="694" t="s">
        <v>1234</v>
      </c>
      <c r="G95" s="695" t="str">
        <f t="shared" ref="G95:AK95" si="43">IF(G94&lt;&gt;"",VLOOKUP(G94,$AC$197:$AL$221,9,FALSE),"")</f>
        <v/>
      </c>
      <c r="H95" s="696" t="str">
        <f t="shared" si="43"/>
        <v/>
      </c>
      <c r="I95" s="696" t="str">
        <f t="shared" si="43"/>
        <v/>
      </c>
      <c r="J95" s="696" t="str">
        <f t="shared" si="43"/>
        <v/>
      </c>
      <c r="K95" s="696" t="str">
        <f t="shared" si="43"/>
        <v/>
      </c>
      <c r="L95" s="696" t="str">
        <f t="shared" si="43"/>
        <v/>
      </c>
      <c r="M95" s="697" t="str">
        <f t="shared" si="43"/>
        <v/>
      </c>
      <c r="N95" s="695" t="str">
        <f t="shared" si="43"/>
        <v/>
      </c>
      <c r="O95" s="696" t="str">
        <f t="shared" si="43"/>
        <v/>
      </c>
      <c r="P95" s="696" t="str">
        <f t="shared" si="43"/>
        <v/>
      </c>
      <c r="Q95" s="696" t="str">
        <f t="shared" si="43"/>
        <v/>
      </c>
      <c r="R95" s="696" t="str">
        <f t="shared" si="43"/>
        <v/>
      </c>
      <c r="S95" s="696" t="str">
        <f t="shared" si="43"/>
        <v/>
      </c>
      <c r="T95" s="697" t="str">
        <f t="shared" si="43"/>
        <v/>
      </c>
      <c r="U95" s="695" t="str">
        <f t="shared" si="43"/>
        <v/>
      </c>
      <c r="V95" s="696" t="str">
        <f t="shared" si="43"/>
        <v/>
      </c>
      <c r="W95" s="696" t="str">
        <f t="shared" si="43"/>
        <v/>
      </c>
      <c r="X95" s="696" t="str">
        <f t="shared" si="43"/>
        <v/>
      </c>
      <c r="Y95" s="696" t="str">
        <f t="shared" si="43"/>
        <v/>
      </c>
      <c r="Z95" s="696" t="str">
        <f t="shared" si="43"/>
        <v/>
      </c>
      <c r="AA95" s="697" t="str">
        <f t="shared" si="43"/>
        <v/>
      </c>
      <c r="AB95" s="695" t="str">
        <f t="shared" si="43"/>
        <v/>
      </c>
      <c r="AC95" s="696" t="str">
        <f t="shared" si="43"/>
        <v/>
      </c>
      <c r="AD95" s="696" t="str">
        <f t="shared" si="43"/>
        <v/>
      </c>
      <c r="AE95" s="696" t="str">
        <f t="shared" si="43"/>
        <v/>
      </c>
      <c r="AF95" s="696" t="str">
        <f t="shared" si="43"/>
        <v/>
      </c>
      <c r="AG95" s="696" t="str">
        <f t="shared" si="43"/>
        <v/>
      </c>
      <c r="AH95" s="697" t="str">
        <f t="shared" si="43"/>
        <v/>
      </c>
      <c r="AI95" s="698" t="str">
        <f t="shared" si="43"/>
        <v/>
      </c>
      <c r="AJ95" s="696" t="str">
        <f t="shared" si="43"/>
        <v/>
      </c>
      <c r="AK95" s="696" t="str">
        <f t="shared" si="43"/>
        <v/>
      </c>
      <c r="AL95" s="699">
        <f>SUM(G95:AH95)</f>
        <v>0</v>
      </c>
      <c r="AM95" s="700">
        <f>AL95/4</f>
        <v>0</v>
      </c>
      <c r="AN95" s="701" t="str">
        <f>IF(C94="","",C94)</f>
        <v/>
      </c>
      <c r="AO95" s="702" t="str">
        <f>IF(D94="","",D94)</f>
        <v/>
      </c>
      <c r="AP95" s="703" t="str">
        <f>IF(D94&lt;&gt;"",VLOOKUP(D94,$AU$2:$AV$6,2,FALSE),"")</f>
        <v/>
      </c>
      <c r="AQ95" s="700">
        <f>ROUNDDOWN(AL95/$AL$6,2)</f>
        <v>0</v>
      </c>
      <c r="AR95" s="700">
        <f>IF(AP95=1,"",AQ95)</f>
        <v>0</v>
      </c>
    </row>
    <row r="96" spans="1:44" ht="15.9" hidden="1" customHeight="1">
      <c r="A96" s="638"/>
      <c r="B96" s="1575" t="s">
        <v>1277</v>
      </c>
      <c r="C96" s="1576"/>
      <c r="D96" s="1578"/>
      <c r="E96" s="1580"/>
      <c r="F96" s="683" t="s">
        <v>1233</v>
      </c>
      <c r="G96" s="684"/>
      <c r="H96" s="685"/>
      <c r="I96" s="686"/>
      <c r="J96" s="686"/>
      <c r="K96" s="686"/>
      <c r="L96" s="686"/>
      <c r="M96" s="687"/>
      <c r="N96" s="684"/>
      <c r="O96" s="685"/>
      <c r="P96" s="686"/>
      <c r="Q96" s="686"/>
      <c r="R96" s="686"/>
      <c r="S96" s="686"/>
      <c r="T96" s="687"/>
      <c r="U96" s="684"/>
      <c r="V96" s="685"/>
      <c r="W96" s="686"/>
      <c r="X96" s="686"/>
      <c r="Y96" s="686"/>
      <c r="Z96" s="686"/>
      <c r="AA96" s="687"/>
      <c r="AB96" s="684"/>
      <c r="AC96" s="685"/>
      <c r="AD96" s="686"/>
      <c r="AE96" s="686"/>
      <c r="AF96" s="686"/>
      <c r="AG96" s="686"/>
      <c r="AH96" s="687"/>
      <c r="AI96" s="704"/>
      <c r="AJ96" s="685"/>
      <c r="AK96" s="685"/>
      <c r="AL96" s="689">
        <f>SUM(G97:AK97)</f>
        <v>0</v>
      </c>
      <c r="AM96" s="690"/>
      <c r="AN96" s="691"/>
      <c r="AO96" s="692"/>
      <c r="AP96" s="690"/>
      <c r="AQ96" s="693"/>
      <c r="AR96" s="693"/>
    </row>
    <row r="97" spans="1:44" ht="15.9" hidden="1" customHeight="1">
      <c r="A97" s="638"/>
      <c r="B97" s="1575"/>
      <c r="C97" s="1577"/>
      <c r="D97" s="1579"/>
      <c r="E97" s="1581"/>
      <c r="F97" s="694" t="s">
        <v>1234</v>
      </c>
      <c r="G97" s="695" t="str">
        <f t="shared" ref="G97:AK97" si="44">IF(G96&lt;&gt;"",VLOOKUP(G96,$AC$197:$AL$221,9,FALSE),"")</f>
        <v/>
      </c>
      <c r="H97" s="696" t="str">
        <f t="shared" si="44"/>
        <v/>
      </c>
      <c r="I97" s="696" t="str">
        <f t="shared" si="44"/>
        <v/>
      </c>
      <c r="J97" s="696" t="str">
        <f t="shared" si="44"/>
        <v/>
      </c>
      <c r="K97" s="696" t="str">
        <f t="shared" si="44"/>
        <v/>
      </c>
      <c r="L97" s="696" t="str">
        <f t="shared" si="44"/>
        <v/>
      </c>
      <c r="M97" s="697" t="str">
        <f t="shared" si="44"/>
        <v/>
      </c>
      <c r="N97" s="695" t="str">
        <f t="shared" si="44"/>
        <v/>
      </c>
      <c r="O97" s="696" t="str">
        <f t="shared" si="44"/>
        <v/>
      </c>
      <c r="P97" s="696" t="str">
        <f t="shared" si="44"/>
        <v/>
      </c>
      <c r="Q97" s="696" t="str">
        <f t="shared" si="44"/>
        <v/>
      </c>
      <c r="R97" s="696" t="str">
        <f t="shared" si="44"/>
        <v/>
      </c>
      <c r="S97" s="696" t="str">
        <f t="shared" si="44"/>
        <v/>
      </c>
      <c r="T97" s="697" t="str">
        <f t="shared" si="44"/>
        <v/>
      </c>
      <c r="U97" s="695" t="str">
        <f t="shared" si="44"/>
        <v/>
      </c>
      <c r="V97" s="696" t="str">
        <f t="shared" si="44"/>
        <v/>
      </c>
      <c r="W97" s="696" t="str">
        <f t="shared" si="44"/>
        <v/>
      </c>
      <c r="X97" s="696" t="str">
        <f t="shared" si="44"/>
        <v/>
      </c>
      <c r="Y97" s="696" t="str">
        <f t="shared" si="44"/>
        <v/>
      </c>
      <c r="Z97" s="696" t="str">
        <f t="shared" si="44"/>
        <v/>
      </c>
      <c r="AA97" s="697" t="str">
        <f t="shared" si="44"/>
        <v/>
      </c>
      <c r="AB97" s="695" t="str">
        <f t="shared" si="44"/>
        <v/>
      </c>
      <c r="AC97" s="696" t="str">
        <f t="shared" si="44"/>
        <v/>
      </c>
      <c r="AD97" s="696" t="str">
        <f t="shared" si="44"/>
        <v/>
      </c>
      <c r="AE97" s="696" t="str">
        <f t="shared" si="44"/>
        <v/>
      </c>
      <c r="AF97" s="696" t="str">
        <f t="shared" si="44"/>
        <v/>
      </c>
      <c r="AG97" s="696" t="str">
        <f t="shared" si="44"/>
        <v/>
      </c>
      <c r="AH97" s="697" t="str">
        <f t="shared" si="44"/>
        <v/>
      </c>
      <c r="AI97" s="698" t="str">
        <f t="shared" si="44"/>
        <v/>
      </c>
      <c r="AJ97" s="696" t="str">
        <f t="shared" si="44"/>
        <v/>
      </c>
      <c r="AK97" s="696" t="str">
        <f t="shared" si="44"/>
        <v/>
      </c>
      <c r="AL97" s="699">
        <f>SUM(G97:AH97)</f>
        <v>0</v>
      </c>
      <c r="AM97" s="700">
        <f>AL97/4</f>
        <v>0</v>
      </c>
      <c r="AN97" s="701" t="str">
        <f>IF(C96="","",C96)</f>
        <v/>
      </c>
      <c r="AO97" s="702" t="str">
        <f>IF(D96="","",D96)</f>
        <v/>
      </c>
      <c r="AP97" s="703" t="str">
        <f>IF(D96&lt;&gt;"",VLOOKUP(D96,$AU$2:$AV$6,2,FALSE),"")</f>
        <v/>
      </c>
      <c r="AQ97" s="700">
        <f>ROUNDDOWN(AL97/$AL$6,2)</f>
        <v>0</v>
      </c>
      <c r="AR97" s="700">
        <f>IF(AP97=1,"",AQ97)</f>
        <v>0</v>
      </c>
    </row>
    <row r="98" spans="1:44" ht="15.9" hidden="1" customHeight="1">
      <c r="A98" s="638"/>
      <c r="B98" s="1575" t="s">
        <v>1278</v>
      </c>
      <c r="C98" s="1576"/>
      <c r="D98" s="1578"/>
      <c r="E98" s="1580"/>
      <c r="F98" s="683" t="s">
        <v>1233</v>
      </c>
      <c r="G98" s="684"/>
      <c r="H98" s="685"/>
      <c r="I98" s="686"/>
      <c r="J98" s="686"/>
      <c r="K98" s="686"/>
      <c r="L98" s="686"/>
      <c r="M98" s="687"/>
      <c r="N98" s="684"/>
      <c r="O98" s="685"/>
      <c r="P98" s="686"/>
      <c r="Q98" s="686"/>
      <c r="R98" s="686"/>
      <c r="S98" s="686"/>
      <c r="T98" s="687"/>
      <c r="U98" s="684"/>
      <c r="V98" s="685"/>
      <c r="W98" s="686"/>
      <c r="X98" s="686"/>
      <c r="Y98" s="686"/>
      <c r="Z98" s="686"/>
      <c r="AA98" s="687"/>
      <c r="AB98" s="684"/>
      <c r="AC98" s="685"/>
      <c r="AD98" s="686"/>
      <c r="AE98" s="686"/>
      <c r="AF98" s="686"/>
      <c r="AG98" s="686"/>
      <c r="AH98" s="687"/>
      <c r="AI98" s="688"/>
      <c r="AJ98" s="686"/>
      <c r="AK98" s="686"/>
      <c r="AL98" s="689">
        <f>SUM(G99:AK99)</f>
        <v>0</v>
      </c>
      <c r="AM98" s="690"/>
      <c r="AN98" s="691"/>
      <c r="AO98" s="692"/>
      <c r="AP98" s="690"/>
      <c r="AQ98" s="693"/>
      <c r="AR98" s="693"/>
    </row>
    <row r="99" spans="1:44" ht="15.9" hidden="1" customHeight="1">
      <c r="A99" s="638"/>
      <c r="B99" s="1575"/>
      <c r="C99" s="1577"/>
      <c r="D99" s="1579"/>
      <c r="E99" s="1581"/>
      <c r="F99" s="694" t="s">
        <v>1234</v>
      </c>
      <c r="G99" s="695" t="str">
        <f t="shared" ref="G99:AK99" si="45">IF(G98&lt;&gt;"",VLOOKUP(G98,$AC$197:$AL$221,9,FALSE),"")</f>
        <v/>
      </c>
      <c r="H99" s="696" t="str">
        <f t="shared" si="45"/>
        <v/>
      </c>
      <c r="I99" s="696" t="str">
        <f t="shared" si="45"/>
        <v/>
      </c>
      <c r="J99" s="696" t="str">
        <f t="shared" si="45"/>
        <v/>
      </c>
      <c r="K99" s="696" t="str">
        <f t="shared" si="45"/>
        <v/>
      </c>
      <c r="L99" s="696" t="str">
        <f t="shared" si="45"/>
        <v/>
      </c>
      <c r="M99" s="697" t="str">
        <f t="shared" si="45"/>
        <v/>
      </c>
      <c r="N99" s="695" t="str">
        <f t="shared" si="45"/>
        <v/>
      </c>
      <c r="O99" s="696" t="str">
        <f t="shared" si="45"/>
        <v/>
      </c>
      <c r="P99" s="696" t="str">
        <f t="shared" si="45"/>
        <v/>
      </c>
      <c r="Q99" s="696" t="str">
        <f t="shared" si="45"/>
        <v/>
      </c>
      <c r="R99" s="696" t="str">
        <f t="shared" si="45"/>
        <v/>
      </c>
      <c r="S99" s="696" t="str">
        <f t="shared" si="45"/>
        <v/>
      </c>
      <c r="T99" s="697" t="str">
        <f t="shared" si="45"/>
        <v/>
      </c>
      <c r="U99" s="695" t="str">
        <f t="shared" si="45"/>
        <v/>
      </c>
      <c r="V99" s="696" t="str">
        <f t="shared" si="45"/>
        <v/>
      </c>
      <c r="W99" s="696" t="str">
        <f t="shared" si="45"/>
        <v/>
      </c>
      <c r="X99" s="696" t="str">
        <f t="shared" si="45"/>
        <v/>
      </c>
      <c r="Y99" s="696" t="str">
        <f t="shared" si="45"/>
        <v/>
      </c>
      <c r="Z99" s="696" t="str">
        <f t="shared" si="45"/>
        <v/>
      </c>
      <c r="AA99" s="697" t="str">
        <f t="shared" si="45"/>
        <v/>
      </c>
      <c r="AB99" s="695" t="str">
        <f t="shared" si="45"/>
        <v/>
      </c>
      <c r="AC99" s="696" t="str">
        <f t="shared" si="45"/>
        <v/>
      </c>
      <c r="AD99" s="696" t="str">
        <f t="shared" si="45"/>
        <v/>
      </c>
      <c r="AE99" s="696" t="str">
        <f t="shared" si="45"/>
        <v/>
      </c>
      <c r="AF99" s="696" t="str">
        <f t="shared" si="45"/>
        <v/>
      </c>
      <c r="AG99" s="696" t="str">
        <f t="shared" si="45"/>
        <v/>
      </c>
      <c r="AH99" s="697" t="str">
        <f t="shared" si="45"/>
        <v/>
      </c>
      <c r="AI99" s="698" t="str">
        <f t="shared" si="45"/>
        <v/>
      </c>
      <c r="AJ99" s="696" t="str">
        <f t="shared" si="45"/>
        <v/>
      </c>
      <c r="AK99" s="696" t="str">
        <f t="shared" si="45"/>
        <v/>
      </c>
      <c r="AL99" s="699">
        <f>SUM(G99:AH99)</f>
        <v>0</v>
      </c>
      <c r="AM99" s="700">
        <f>AL99/4</f>
        <v>0</v>
      </c>
      <c r="AN99" s="701" t="str">
        <f>IF(C98="","",C98)</f>
        <v/>
      </c>
      <c r="AO99" s="702" t="str">
        <f>IF(D98="","",D98)</f>
        <v/>
      </c>
      <c r="AP99" s="703" t="str">
        <f>IF(D98&lt;&gt;"",VLOOKUP(D98,$AU$2:$AV$6,2,FALSE),"")</f>
        <v/>
      </c>
      <c r="AQ99" s="700">
        <f>ROUNDDOWN(AL99/$AL$6,2)</f>
        <v>0</v>
      </c>
      <c r="AR99" s="700">
        <f>IF(AP99=1,"",AQ99)</f>
        <v>0</v>
      </c>
    </row>
    <row r="100" spans="1:44" ht="15.9" hidden="1" customHeight="1">
      <c r="A100" s="638"/>
      <c r="B100" s="1575" t="s">
        <v>1279</v>
      </c>
      <c r="C100" s="1576"/>
      <c r="D100" s="1578"/>
      <c r="E100" s="1580"/>
      <c r="F100" s="683" t="s">
        <v>1233</v>
      </c>
      <c r="G100" s="684"/>
      <c r="H100" s="685"/>
      <c r="I100" s="686"/>
      <c r="J100" s="686"/>
      <c r="K100" s="686"/>
      <c r="L100" s="686"/>
      <c r="M100" s="687"/>
      <c r="N100" s="684"/>
      <c r="O100" s="685"/>
      <c r="P100" s="686"/>
      <c r="Q100" s="686"/>
      <c r="R100" s="686"/>
      <c r="S100" s="686"/>
      <c r="T100" s="687"/>
      <c r="U100" s="684"/>
      <c r="V100" s="685"/>
      <c r="W100" s="686"/>
      <c r="X100" s="686"/>
      <c r="Y100" s="686"/>
      <c r="Z100" s="686"/>
      <c r="AA100" s="687"/>
      <c r="AB100" s="684"/>
      <c r="AC100" s="685"/>
      <c r="AD100" s="686"/>
      <c r="AE100" s="686"/>
      <c r="AF100" s="686"/>
      <c r="AG100" s="686"/>
      <c r="AH100" s="687"/>
      <c r="AI100" s="688"/>
      <c r="AJ100" s="686"/>
      <c r="AK100" s="686"/>
      <c r="AL100" s="689">
        <f>SUM(G101:AK101)</f>
        <v>0</v>
      </c>
      <c r="AM100" s="690"/>
      <c r="AN100" s="691"/>
      <c r="AO100" s="692"/>
      <c r="AP100" s="690"/>
      <c r="AQ100" s="693"/>
      <c r="AR100" s="693"/>
    </row>
    <row r="101" spans="1:44" ht="15.9" hidden="1" customHeight="1">
      <c r="A101" s="638"/>
      <c r="B101" s="1575"/>
      <c r="C101" s="1577"/>
      <c r="D101" s="1579"/>
      <c r="E101" s="1581"/>
      <c r="F101" s="694" t="s">
        <v>1234</v>
      </c>
      <c r="G101" s="695" t="str">
        <f t="shared" ref="G101:AK101" si="46">IF(G100&lt;&gt;"",VLOOKUP(G100,$AC$197:$AL$221,9,FALSE),"")</f>
        <v/>
      </c>
      <c r="H101" s="696" t="str">
        <f t="shared" si="46"/>
        <v/>
      </c>
      <c r="I101" s="696" t="str">
        <f t="shared" si="46"/>
        <v/>
      </c>
      <c r="J101" s="696" t="str">
        <f t="shared" si="46"/>
        <v/>
      </c>
      <c r="K101" s="696" t="str">
        <f t="shared" si="46"/>
        <v/>
      </c>
      <c r="L101" s="696" t="str">
        <f t="shared" si="46"/>
        <v/>
      </c>
      <c r="M101" s="697" t="str">
        <f t="shared" si="46"/>
        <v/>
      </c>
      <c r="N101" s="695" t="str">
        <f t="shared" si="46"/>
        <v/>
      </c>
      <c r="O101" s="696" t="str">
        <f t="shared" si="46"/>
        <v/>
      </c>
      <c r="P101" s="696" t="str">
        <f t="shared" si="46"/>
        <v/>
      </c>
      <c r="Q101" s="696" t="str">
        <f t="shared" si="46"/>
        <v/>
      </c>
      <c r="R101" s="696" t="str">
        <f t="shared" si="46"/>
        <v/>
      </c>
      <c r="S101" s="696" t="str">
        <f t="shared" si="46"/>
        <v/>
      </c>
      <c r="T101" s="697" t="str">
        <f t="shared" si="46"/>
        <v/>
      </c>
      <c r="U101" s="695" t="str">
        <f t="shared" si="46"/>
        <v/>
      </c>
      <c r="V101" s="696" t="str">
        <f t="shared" si="46"/>
        <v/>
      </c>
      <c r="W101" s="696" t="str">
        <f t="shared" si="46"/>
        <v/>
      </c>
      <c r="X101" s="696" t="str">
        <f t="shared" si="46"/>
        <v/>
      </c>
      <c r="Y101" s="696" t="str">
        <f t="shared" si="46"/>
        <v/>
      </c>
      <c r="Z101" s="696" t="str">
        <f t="shared" si="46"/>
        <v/>
      </c>
      <c r="AA101" s="697" t="str">
        <f t="shared" si="46"/>
        <v/>
      </c>
      <c r="AB101" s="695" t="str">
        <f t="shared" si="46"/>
        <v/>
      </c>
      <c r="AC101" s="696" t="str">
        <f t="shared" si="46"/>
        <v/>
      </c>
      <c r="AD101" s="696" t="str">
        <f t="shared" si="46"/>
        <v/>
      </c>
      <c r="AE101" s="696" t="str">
        <f t="shared" si="46"/>
        <v/>
      </c>
      <c r="AF101" s="696" t="str">
        <f t="shared" si="46"/>
        <v/>
      </c>
      <c r="AG101" s="696" t="str">
        <f t="shared" si="46"/>
        <v/>
      </c>
      <c r="AH101" s="697" t="str">
        <f t="shared" si="46"/>
        <v/>
      </c>
      <c r="AI101" s="698" t="str">
        <f t="shared" si="46"/>
        <v/>
      </c>
      <c r="AJ101" s="696" t="str">
        <f t="shared" si="46"/>
        <v/>
      </c>
      <c r="AK101" s="696" t="str">
        <f t="shared" si="46"/>
        <v/>
      </c>
      <c r="AL101" s="699">
        <f>SUM(G101:AH101)</f>
        <v>0</v>
      </c>
      <c r="AM101" s="700">
        <f>AL101/4</f>
        <v>0</v>
      </c>
      <c r="AN101" s="701" t="str">
        <f>IF(C100="","",C100)</f>
        <v/>
      </c>
      <c r="AO101" s="702" t="str">
        <f>IF(D100="","",D100)</f>
        <v/>
      </c>
      <c r="AP101" s="703" t="str">
        <f>IF(D100&lt;&gt;"",VLOOKUP(D100,$AU$2:$AV$6,2,FALSE),"")</f>
        <v/>
      </c>
      <c r="AQ101" s="700">
        <f>ROUNDDOWN(AL101/$AL$6,2)</f>
        <v>0</v>
      </c>
      <c r="AR101" s="700">
        <f>IF(AP101=1,"",AQ101)</f>
        <v>0</v>
      </c>
    </row>
    <row r="102" spans="1:44" ht="15.9" hidden="1" customHeight="1">
      <c r="A102" s="638"/>
      <c r="B102" s="1575" t="s">
        <v>1280</v>
      </c>
      <c r="C102" s="1576"/>
      <c r="D102" s="1578"/>
      <c r="E102" s="1580"/>
      <c r="F102" s="683" t="s">
        <v>1233</v>
      </c>
      <c r="G102" s="684"/>
      <c r="H102" s="685"/>
      <c r="I102" s="686"/>
      <c r="J102" s="686"/>
      <c r="K102" s="686"/>
      <c r="L102" s="686"/>
      <c r="M102" s="687"/>
      <c r="N102" s="684"/>
      <c r="O102" s="685"/>
      <c r="P102" s="686"/>
      <c r="Q102" s="686"/>
      <c r="R102" s="686"/>
      <c r="S102" s="686"/>
      <c r="T102" s="687"/>
      <c r="U102" s="684"/>
      <c r="V102" s="685"/>
      <c r="W102" s="686"/>
      <c r="X102" s="686"/>
      <c r="Y102" s="686"/>
      <c r="Z102" s="686"/>
      <c r="AA102" s="687"/>
      <c r="AB102" s="684"/>
      <c r="AC102" s="685"/>
      <c r="AD102" s="686"/>
      <c r="AE102" s="686"/>
      <c r="AF102" s="686"/>
      <c r="AG102" s="686"/>
      <c r="AH102" s="687"/>
      <c r="AI102" s="704"/>
      <c r="AJ102" s="685"/>
      <c r="AK102" s="685"/>
      <c r="AL102" s="689">
        <f>SUM(G103:AK103)</f>
        <v>0</v>
      </c>
      <c r="AM102" s="690"/>
      <c r="AN102" s="691"/>
      <c r="AO102" s="692"/>
      <c r="AP102" s="690"/>
      <c r="AQ102" s="693"/>
      <c r="AR102" s="693"/>
    </row>
    <row r="103" spans="1:44" ht="15.9" hidden="1" customHeight="1">
      <c r="A103" s="638"/>
      <c r="B103" s="1575"/>
      <c r="C103" s="1577"/>
      <c r="D103" s="1579"/>
      <c r="E103" s="1581"/>
      <c r="F103" s="694" t="s">
        <v>1234</v>
      </c>
      <c r="G103" s="695" t="str">
        <f t="shared" ref="G103:AK103" si="47">IF(G102&lt;&gt;"",VLOOKUP(G102,$AC$197:$AL$221,9,FALSE),"")</f>
        <v/>
      </c>
      <c r="H103" s="696" t="str">
        <f t="shared" si="47"/>
        <v/>
      </c>
      <c r="I103" s="696" t="str">
        <f t="shared" si="47"/>
        <v/>
      </c>
      <c r="J103" s="696" t="str">
        <f t="shared" si="47"/>
        <v/>
      </c>
      <c r="K103" s="696" t="str">
        <f t="shared" si="47"/>
        <v/>
      </c>
      <c r="L103" s="696" t="str">
        <f t="shared" si="47"/>
        <v/>
      </c>
      <c r="M103" s="697" t="str">
        <f t="shared" si="47"/>
        <v/>
      </c>
      <c r="N103" s="695" t="str">
        <f t="shared" si="47"/>
        <v/>
      </c>
      <c r="O103" s="696" t="str">
        <f t="shared" si="47"/>
        <v/>
      </c>
      <c r="P103" s="696" t="str">
        <f t="shared" si="47"/>
        <v/>
      </c>
      <c r="Q103" s="696" t="str">
        <f t="shared" si="47"/>
        <v/>
      </c>
      <c r="R103" s="696" t="str">
        <f t="shared" si="47"/>
        <v/>
      </c>
      <c r="S103" s="696" t="str">
        <f t="shared" si="47"/>
        <v/>
      </c>
      <c r="T103" s="697" t="str">
        <f t="shared" si="47"/>
        <v/>
      </c>
      <c r="U103" s="695" t="str">
        <f t="shared" si="47"/>
        <v/>
      </c>
      <c r="V103" s="696" t="str">
        <f t="shared" si="47"/>
        <v/>
      </c>
      <c r="W103" s="696" t="str">
        <f t="shared" si="47"/>
        <v/>
      </c>
      <c r="X103" s="696" t="str">
        <f t="shared" si="47"/>
        <v/>
      </c>
      <c r="Y103" s="696" t="str">
        <f t="shared" si="47"/>
        <v/>
      </c>
      <c r="Z103" s="696" t="str">
        <f t="shared" si="47"/>
        <v/>
      </c>
      <c r="AA103" s="697" t="str">
        <f t="shared" si="47"/>
        <v/>
      </c>
      <c r="AB103" s="695" t="str">
        <f t="shared" si="47"/>
        <v/>
      </c>
      <c r="AC103" s="696" t="str">
        <f t="shared" si="47"/>
        <v/>
      </c>
      <c r="AD103" s="696" t="str">
        <f t="shared" si="47"/>
        <v/>
      </c>
      <c r="AE103" s="696" t="str">
        <f t="shared" si="47"/>
        <v/>
      </c>
      <c r="AF103" s="696" t="str">
        <f t="shared" si="47"/>
        <v/>
      </c>
      <c r="AG103" s="696" t="str">
        <f t="shared" si="47"/>
        <v/>
      </c>
      <c r="AH103" s="697" t="str">
        <f t="shared" si="47"/>
        <v/>
      </c>
      <c r="AI103" s="698" t="str">
        <f t="shared" si="47"/>
        <v/>
      </c>
      <c r="AJ103" s="696" t="str">
        <f t="shared" si="47"/>
        <v/>
      </c>
      <c r="AK103" s="696" t="str">
        <f t="shared" si="47"/>
        <v/>
      </c>
      <c r="AL103" s="699">
        <f>SUM(G103:AH103)</f>
        <v>0</v>
      </c>
      <c r="AM103" s="700">
        <f>AL103/4</f>
        <v>0</v>
      </c>
      <c r="AN103" s="701" t="str">
        <f>IF(C102="","",C102)</f>
        <v/>
      </c>
      <c r="AO103" s="702" t="str">
        <f>IF(D102="","",D102)</f>
        <v/>
      </c>
      <c r="AP103" s="703" t="str">
        <f>IF(D102&lt;&gt;"",VLOOKUP(D102,$AU$2:$AV$6,2,FALSE),"")</f>
        <v/>
      </c>
      <c r="AQ103" s="700">
        <f>ROUNDDOWN(AL103/$AL$6,2)</f>
        <v>0</v>
      </c>
      <c r="AR103" s="700">
        <f>IF(AP103=1,"",AQ103)</f>
        <v>0</v>
      </c>
    </row>
    <row r="104" spans="1:44" ht="15.9" hidden="1" customHeight="1">
      <c r="A104" s="638"/>
      <c r="B104" s="1575" t="s">
        <v>1281</v>
      </c>
      <c r="C104" s="1576"/>
      <c r="D104" s="1578"/>
      <c r="E104" s="1580"/>
      <c r="F104" s="683" t="s">
        <v>1233</v>
      </c>
      <c r="G104" s="684"/>
      <c r="H104" s="685"/>
      <c r="I104" s="686"/>
      <c r="J104" s="686"/>
      <c r="K104" s="686"/>
      <c r="L104" s="686"/>
      <c r="M104" s="687"/>
      <c r="N104" s="684"/>
      <c r="O104" s="685"/>
      <c r="P104" s="686"/>
      <c r="Q104" s="686"/>
      <c r="R104" s="686"/>
      <c r="S104" s="686"/>
      <c r="T104" s="687"/>
      <c r="U104" s="684"/>
      <c r="V104" s="685"/>
      <c r="W104" s="686"/>
      <c r="X104" s="686"/>
      <c r="Y104" s="686"/>
      <c r="Z104" s="686"/>
      <c r="AA104" s="687"/>
      <c r="AB104" s="684"/>
      <c r="AC104" s="685"/>
      <c r="AD104" s="686"/>
      <c r="AE104" s="686"/>
      <c r="AF104" s="686"/>
      <c r="AG104" s="686"/>
      <c r="AH104" s="687"/>
      <c r="AI104" s="704"/>
      <c r="AJ104" s="685"/>
      <c r="AK104" s="685"/>
      <c r="AL104" s="689">
        <f>SUM(G105:AK105)</f>
        <v>0</v>
      </c>
      <c r="AM104" s="690"/>
      <c r="AN104" s="691"/>
      <c r="AO104" s="692"/>
      <c r="AP104" s="690"/>
      <c r="AQ104" s="693"/>
      <c r="AR104" s="693"/>
    </row>
    <row r="105" spans="1:44" ht="15.9" hidden="1" customHeight="1">
      <c r="A105" s="638"/>
      <c r="B105" s="1575"/>
      <c r="C105" s="1577"/>
      <c r="D105" s="1579"/>
      <c r="E105" s="1581"/>
      <c r="F105" s="694" t="s">
        <v>1234</v>
      </c>
      <c r="G105" s="695" t="str">
        <f t="shared" ref="G105:AK105" si="48">IF(G104&lt;&gt;"",VLOOKUP(G104,$AC$197:$AL$221,9,FALSE),"")</f>
        <v/>
      </c>
      <c r="H105" s="696" t="str">
        <f t="shared" si="48"/>
        <v/>
      </c>
      <c r="I105" s="696" t="str">
        <f t="shared" si="48"/>
        <v/>
      </c>
      <c r="J105" s="696" t="str">
        <f t="shared" si="48"/>
        <v/>
      </c>
      <c r="K105" s="696" t="str">
        <f t="shared" si="48"/>
        <v/>
      </c>
      <c r="L105" s="696" t="str">
        <f t="shared" si="48"/>
        <v/>
      </c>
      <c r="M105" s="697" t="str">
        <f t="shared" si="48"/>
        <v/>
      </c>
      <c r="N105" s="695" t="str">
        <f t="shared" si="48"/>
        <v/>
      </c>
      <c r="O105" s="696" t="str">
        <f t="shared" si="48"/>
        <v/>
      </c>
      <c r="P105" s="696" t="str">
        <f t="shared" si="48"/>
        <v/>
      </c>
      <c r="Q105" s="696" t="str">
        <f t="shared" si="48"/>
        <v/>
      </c>
      <c r="R105" s="696" t="str">
        <f t="shared" si="48"/>
        <v/>
      </c>
      <c r="S105" s="696" t="str">
        <f t="shared" si="48"/>
        <v/>
      </c>
      <c r="T105" s="697" t="str">
        <f t="shared" si="48"/>
        <v/>
      </c>
      <c r="U105" s="695" t="str">
        <f t="shared" si="48"/>
        <v/>
      </c>
      <c r="V105" s="696" t="str">
        <f t="shared" si="48"/>
        <v/>
      </c>
      <c r="W105" s="696" t="str">
        <f t="shared" si="48"/>
        <v/>
      </c>
      <c r="X105" s="696" t="str">
        <f t="shared" si="48"/>
        <v/>
      </c>
      <c r="Y105" s="696" t="str">
        <f t="shared" si="48"/>
        <v/>
      </c>
      <c r="Z105" s="696" t="str">
        <f t="shared" si="48"/>
        <v/>
      </c>
      <c r="AA105" s="697" t="str">
        <f t="shared" si="48"/>
        <v/>
      </c>
      <c r="AB105" s="695" t="str">
        <f t="shared" si="48"/>
        <v/>
      </c>
      <c r="AC105" s="696" t="str">
        <f t="shared" si="48"/>
        <v/>
      </c>
      <c r="AD105" s="696" t="str">
        <f t="shared" si="48"/>
        <v/>
      </c>
      <c r="AE105" s="696" t="str">
        <f t="shared" si="48"/>
        <v/>
      </c>
      <c r="AF105" s="696" t="str">
        <f t="shared" si="48"/>
        <v/>
      </c>
      <c r="AG105" s="696" t="str">
        <f t="shared" si="48"/>
        <v/>
      </c>
      <c r="AH105" s="697" t="str">
        <f t="shared" si="48"/>
        <v/>
      </c>
      <c r="AI105" s="698" t="str">
        <f t="shared" si="48"/>
        <v/>
      </c>
      <c r="AJ105" s="696" t="str">
        <f t="shared" si="48"/>
        <v/>
      </c>
      <c r="AK105" s="696" t="str">
        <f t="shared" si="48"/>
        <v/>
      </c>
      <c r="AL105" s="699">
        <f>SUM(G105:AH105)</f>
        <v>0</v>
      </c>
      <c r="AM105" s="700">
        <f>AL105/4</f>
        <v>0</v>
      </c>
      <c r="AN105" s="701" t="str">
        <f>IF(C104="","",C104)</f>
        <v/>
      </c>
      <c r="AO105" s="702" t="str">
        <f>IF(D104="","",D104)</f>
        <v/>
      </c>
      <c r="AP105" s="703" t="str">
        <f>IF(D104&lt;&gt;"",VLOOKUP(D104,$AU$2:$AV$6,2,FALSE),"")</f>
        <v/>
      </c>
      <c r="AQ105" s="700">
        <f>ROUNDDOWN(AL105/$AL$6,2)</f>
        <v>0</v>
      </c>
      <c r="AR105" s="700">
        <f>IF(AP105=1,"",AQ105)</f>
        <v>0</v>
      </c>
    </row>
    <row r="106" spans="1:44" ht="15.9" hidden="1" customHeight="1">
      <c r="A106" s="638"/>
      <c r="B106" s="1575" t="s">
        <v>1282</v>
      </c>
      <c r="C106" s="1576"/>
      <c r="D106" s="1578"/>
      <c r="E106" s="1580"/>
      <c r="F106" s="683" t="s">
        <v>1233</v>
      </c>
      <c r="G106" s="684"/>
      <c r="H106" s="685"/>
      <c r="I106" s="686"/>
      <c r="J106" s="686"/>
      <c r="K106" s="686"/>
      <c r="L106" s="686"/>
      <c r="M106" s="687"/>
      <c r="N106" s="684"/>
      <c r="O106" s="685"/>
      <c r="P106" s="686"/>
      <c r="Q106" s="686"/>
      <c r="R106" s="686"/>
      <c r="S106" s="686"/>
      <c r="T106" s="687"/>
      <c r="U106" s="684"/>
      <c r="V106" s="685"/>
      <c r="W106" s="686"/>
      <c r="X106" s="686"/>
      <c r="Y106" s="686"/>
      <c r="Z106" s="686"/>
      <c r="AA106" s="687"/>
      <c r="AB106" s="684"/>
      <c r="AC106" s="685"/>
      <c r="AD106" s="686"/>
      <c r="AE106" s="686"/>
      <c r="AF106" s="686"/>
      <c r="AG106" s="686"/>
      <c r="AH106" s="687"/>
      <c r="AI106" s="688"/>
      <c r="AJ106" s="686"/>
      <c r="AK106" s="686"/>
      <c r="AL106" s="689">
        <f>SUM(G107:AK107)</f>
        <v>0</v>
      </c>
      <c r="AM106" s="690"/>
      <c r="AN106" s="691"/>
      <c r="AO106" s="692"/>
      <c r="AP106" s="690"/>
      <c r="AQ106" s="693"/>
      <c r="AR106" s="693"/>
    </row>
    <row r="107" spans="1:44" ht="15.9" hidden="1" customHeight="1">
      <c r="A107" s="638"/>
      <c r="B107" s="1575"/>
      <c r="C107" s="1577"/>
      <c r="D107" s="1579"/>
      <c r="E107" s="1581"/>
      <c r="F107" s="694" t="s">
        <v>1234</v>
      </c>
      <c r="G107" s="695" t="str">
        <f t="shared" ref="G107:AK107" si="49">IF(G106&lt;&gt;"",VLOOKUP(G106,$AC$197:$AL$221,9,FALSE),"")</f>
        <v/>
      </c>
      <c r="H107" s="696" t="str">
        <f t="shared" si="49"/>
        <v/>
      </c>
      <c r="I107" s="696" t="str">
        <f t="shared" si="49"/>
        <v/>
      </c>
      <c r="J107" s="696" t="str">
        <f t="shared" si="49"/>
        <v/>
      </c>
      <c r="K107" s="696" t="str">
        <f t="shared" si="49"/>
        <v/>
      </c>
      <c r="L107" s="696" t="str">
        <f t="shared" si="49"/>
        <v/>
      </c>
      <c r="M107" s="697" t="str">
        <f t="shared" si="49"/>
        <v/>
      </c>
      <c r="N107" s="695" t="str">
        <f t="shared" si="49"/>
        <v/>
      </c>
      <c r="O107" s="696" t="str">
        <f t="shared" si="49"/>
        <v/>
      </c>
      <c r="P107" s="696" t="str">
        <f t="shared" si="49"/>
        <v/>
      </c>
      <c r="Q107" s="696" t="str">
        <f t="shared" si="49"/>
        <v/>
      </c>
      <c r="R107" s="696" t="str">
        <f t="shared" si="49"/>
        <v/>
      </c>
      <c r="S107" s="696" t="str">
        <f t="shared" si="49"/>
        <v/>
      </c>
      <c r="T107" s="697" t="str">
        <f t="shared" si="49"/>
        <v/>
      </c>
      <c r="U107" s="695" t="str">
        <f t="shared" si="49"/>
        <v/>
      </c>
      <c r="V107" s="696" t="str">
        <f t="shared" si="49"/>
        <v/>
      </c>
      <c r="W107" s="696" t="str">
        <f t="shared" si="49"/>
        <v/>
      </c>
      <c r="X107" s="696" t="str">
        <f t="shared" si="49"/>
        <v/>
      </c>
      <c r="Y107" s="696" t="str">
        <f t="shared" si="49"/>
        <v/>
      </c>
      <c r="Z107" s="696" t="str">
        <f t="shared" si="49"/>
        <v/>
      </c>
      <c r="AA107" s="697" t="str">
        <f t="shared" si="49"/>
        <v/>
      </c>
      <c r="AB107" s="695" t="str">
        <f t="shared" si="49"/>
        <v/>
      </c>
      <c r="AC107" s="696" t="str">
        <f t="shared" si="49"/>
        <v/>
      </c>
      <c r="AD107" s="696" t="str">
        <f t="shared" si="49"/>
        <v/>
      </c>
      <c r="AE107" s="696" t="str">
        <f t="shared" si="49"/>
        <v/>
      </c>
      <c r="AF107" s="696" t="str">
        <f t="shared" si="49"/>
        <v/>
      </c>
      <c r="AG107" s="696" t="str">
        <f t="shared" si="49"/>
        <v/>
      </c>
      <c r="AH107" s="697" t="str">
        <f t="shared" si="49"/>
        <v/>
      </c>
      <c r="AI107" s="698" t="str">
        <f t="shared" si="49"/>
        <v/>
      </c>
      <c r="AJ107" s="696" t="str">
        <f t="shared" si="49"/>
        <v/>
      </c>
      <c r="AK107" s="696" t="str">
        <f t="shared" si="49"/>
        <v/>
      </c>
      <c r="AL107" s="699">
        <f>SUM(G107:AH107)</f>
        <v>0</v>
      </c>
      <c r="AM107" s="700">
        <f>AL107/4</f>
        <v>0</v>
      </c>
      <c r="AN107" s="701" t="str">
        <f>IF(C106="","",C106)</f>
        <v/>
      </c>
      <c r="AO107" s="702" t="str">
        <f>IF(D106="","",D106)</f>
        <v/>
      </c>
      <c r="AP107" s="703" t="str">
        <f>IF(D106&lt;&gt;"",VLOOKUP(D106,$AU$2:$AV$6,2,FALSE),"")</f>
        <v/>
      </c>
      <c r="AQ107" s="700">
        <f>ROUNDDOWN(AL107/$AL$6,2)</f>
        <v>0</v>
      </c>
      <c r="AR107" s="700">
        <f>IF(AP107=1,"",AQ107)</f>
        <v>0</v>
      </c>
    </row>
    <row r="108" spans="1:44" ht="15.9" hidden="1" customHeight="1">
      <c r="A108" s="638"/>
      <c r="B108" s="1575" t="s">
        <v>1283</v>
      </c>
      <c r="C108" s="1576"/>
      <c r="D108" s="1578"/>
      <c r="E108" s="1580"/>
      <c r="F108" s="683" t="s">
        <v>1233</v>
      </c>
      <c r="G108" s="684"/>
      <c r="H108" s="685"/>
      <c r="I108" s="686"/>
      <c r="J108" s="686"/>
      <c r="K108" s="686"/>
      <c r="L108" s="686"/>
      <c r="M108" s="687"/>
      <c r="N108" s="684"/>
      <c r="O108" s="685"/>
      <c r="P108" s="686"/>
      <c r="Q108" s="686"/>
      <c r="R108" s="686"/>
      <c r="S108" s="686"/>
      <c r="T108" s="687"/>
      <c r="U108" s="684"/>
      <c r="V108" s="685"/>
      <c r="W108" s="686"/>
      <c r="X108" s="686"/>
      <c r="Y108" s="686"/>
      <c r="Z108" s="686"/>
      <c r="AA108" s="687"/>
      <c r="AB108" s="684"/>
      <c r="AC108" s="685"/>
      <c r="AD108" s="686"/>
      <c r="AE108" s="686"/>
      <c r="AF108" s="686"/>
      <c r="AG108" s="686"/>
      <c r="AH108" s="687"/>
      <c r="AI108" s="688"/>
      <c r="AJ108" s="686"/>
      <c r="AK108" s="686"/>
      <c r="AL108" s="689">
        <f>SUM(G109:AK109)</f>
        <v>0</v>
      </c>
      <c r="AM108" s="690"/>
      <c r="AN108" s="691"/>
      <c r="AO108" s="692"/>
      <c r="AP108" s="690"/>
      <c r="AQ108" s="693"/>
      <c r="AR108" s="693"/>
    </row>
    <row r="109" spans="1:44" ht="15.9" hidden="1" customHeight="1">
      <c r="A109" s="638"/>
      <c r="B109" s="1575"/>
      <c r="C109" s="1577"/>
      <c r="D109" s="1579"/>
      <c r="E109" s="1581"/>
      <c r="F109" s="694" t="s">
        <v>1234</v>
      </c>
      <c r="G109" s="695" t="str">
        <f t="shared" ref="G109:AK109" si="50">IF(G108&lt;&gt;"",VLOOKUP(G108,$AC$197:$AL$221,9,FALSE),"")</f>
        <v/>
      </c>
      <c r="H109" s="696" t="str">
        <f t="shared" si="50"/>
        <v/>
      </c>
      <c r="I109" s="696" t="str">
        <f t="shared" si="50"/>
        <v/>
      </c>
      <c r="J109" s="696" t="str">
        <f t="shared" si="50"/>
        <v/>
      </c>
      <c r="K109" s="696" t="str">
        <f t="shared" si="50"/>
        <v/>
      </c>
      <c r="L109" s="696" t="str">
        <f t="shared" si="50"/>
        <v/>
      </c>
      <c r="M109" s="697" t="str">
        <f t="shared" si="50"/>
        <v/>
      </c>
      <c r="N109" s="695" t="str">
        <f t="shared" si="50"/>
        <v/>
      </c>
      <c r="O109" s="696" t="str">
        <f t="shared" si="50"/>
        <v/>
      </c>
      <c r="P109" s="696" t="str">
        <f t="shared" si="50"/>
        <v/>
      </c>
      <c r="Q109" s="696" t="str">
        <f t="shared" si="50"/>
        <v/>
      </c>
      <c r="R109" s="696" t="str">
        <f t="shared" si="50"/>
        <v/>
      </c>
      <c r="S109" s="696" t="str">
        <f t="shared" si="50"/>
        <v/>
      </c>
      <c r="T109" s="697" t="str">
        <f t="shared" si="50"/>
        <v/>
      </c>
      <c r="U109" s="695" t="str">
        <f t="shared" si="50"/>
        <v/>
      </c>
      <c r="V109" s="696" t="str">
        <f t="shared" si="50"/>
        <v/>
      </c>
      <c r="W109" s="696" t="str">
        <f t="shared" si="50"/>
        <v/>
      </c>
      <c r="X109" s="696" t="str">
        <f t="shared" si="50"/>
        <v/>
      </c>
      <c r="Y109" s="696" t="str">
        <f t="shared" si="50"/>
        <v/>
      </c>
      <c r="Z109" s="696" t="str">
        <f t="shared" si="50"/>
        <v/>
      </c>
      <c r="AA109" s="697" t="str">
        <f t="shared" si="50"/>
        <v/>
      </c>
      <c r="AB109" s="695" t="str">
        <f t="shared" si="50"/>
        <v/>
      </c>
      <c r="AC109" s="696" t="str">
        <f t="shared" si="50"/>
        <v/>
      </c>
      <c r="AD109" s="696" t="str">
        <f t="shared" si="50"/>
        <v/>
      </c>
      <c r="AE109" s="696" t="str">
        <f t="shared" si="50"/>
        <v/>
      </c>
      <c r="AF109" s="696" t="str">
        <f t="shared" si="50"/>
        <v/>
      </c>
      <c r="AG109" s="696" t="str">
        <f t="shared" si="50"/>
        <v/>
      </c>
      <c r="AH109" s="697" t="str">
        <f t="shared" si="50"/>
        <v/>
      </c>
      <c r="AI109" s="698" t="str">
        <f t="shared" si="50"/>
        <v/>
      </c>
      <c r="AJ109" s="696" t="str">
        <f t="shared" si="50"/>
        <v/>
      </c>
      <c r="AK109" s="696" t="str">
        <f t="shared" si="50"/>
        <v/>
      </c>
      <c r="AL109" s="699">
        <f>SUM(G109:AH109)</f>
        <v>0</v>
      </c>
      <c r="AM109" s="700">
        <f>AL109/4</f>
        <v>0</v>
      </c>
      <c r="AN109" s="701" t="str">
        <f>IF(C108="","",C108)</f>
        <v/>
      </c>
      <c r="AO109" s="702" t="str">
        <f>IF(D108="","",D108)</f>
        <v/>
      </c>
      <c r="AP109" s="703" t="str">
        <f>IF(D108&lt;&gt;"",VLOOKUP(D108,$AU$2:$AV$6,2,FALSE),"")</f>
        <v/>
      </c>
      <c r="AQ109" s="700">
        <f>ROUNDDOWN(AL109/$AL$6,2)</f>
        <v>0</v>
      </c>
      <c r="AR109" s="700">
        <f>IF(AP109=1,"",AQ109)</f>
        <v>0</v>
      </c>
    </row>
    <row r="110" spans="1:44" ht="15.9" hidden="1" customHeight="1">
      <c r="A110" s="638"/>
      <c r="B110" s="1575" t="s">
        <v>1284</v>
      </c>
      <c r="C110" s="1576"/>
      <c r="D110" s="1578"/>
      <c r="E110" s="1580"/>
      <c r="F110" s="683" t="s">
        <v>1233</v>
      </c>
      <c r="G110" s="684"/>
      <c r="H110" s="685"/>
      <c r="I110" s="686"/>
      <c r="J110" s="686"/>
      <c r="K110" s="686"/>
      <c r="L110" s="686"/>
      <c r="M110" s="687"/>
      <c r="N110" s="684"/>
      <c r="O110" s="685"/>
      <c r="P110" s="686"/>
      <c r="Q110" s="686"/>
      <c r="R110" s="686"/>
      <c r="S110" s="686"/>
      <c r="T110" s="687"/>
      <c r="U110" s="684"/>
      <c r="V110" s="685"/>
      <c r="W110" s="686"/>
      <c r="X110" s="686"/>
      <c r="Y110" s="686"/>
      <c r="Z110" s="686"/>
      <c r="AA110" s="687"/>
      <c r="AB110" s="684"/>
      <c r="AC110" s="685"/>
      <c r="AD110" s="686"/>
      <c r="AE110" s="686"/>
      <c r="AF110" s="686"/>
      <c r="AG110" s="686"/>
      <c r="AH110" s="687"/>
      <c r="AI110" s="704"/>
      <c r="AJ110" s="685"/>
      <c r="AK110" s="685"/>
      <c r="AL110" s="689">
        <f>SUM(G111:AK111)</f>
        <v>0</v>
      </c>
      <c r="AM110" s="690"/>
      <c r="AN110" s="691"/>
      <c r="AO110" s="692"/>
      <c r="AP110" s="690"/>
      <c r="AQ110" s="693"/>
      <c r="AR110" s="693"/>
    </row>
    <row r="111" spans="1:44" ht="15.9" hidden="1" customHeight="1">
      <c r="A111" s="638"/>
      <c r="B111" s="1575"/>
      <c r="C111" s="1577"/>
      <c r="D111" s="1579"/>
      <c r="E111" s="1581"/>
      <c r="F111" s="694" t="s">
        <v>1234</v>
      </c>
      <c r="G111" s="695" t="str">
        <f t="shared" ref="G111:AK111" si="51">IF(G110&lt;&gt;"",VLOOKUP(G110,$AC$197:$AL$221,9,FALSE),"")</f>
        <v/>
      </c>
      <c r="H111" s="696" t="str">
        <f t="shared" si="51"/>
        <v/>
      </c>
      <c r="I111" s="696" t="str">
        <f t="shared" si="51"/>
        <v/>
      </c>
      <c r="J111" s="696" t="str">
        <f t="shared" si="51"/>
        <v/>
      </c>
      <c r="K111" s="696" t="str">
        <f t="shared" si="51"/>
        <v/>
      </c>
      <c r="L111" s="696" t="str">
        <f t="shared" si="51"/>
        <v/>
      </c>
      <c r="M111" s="697" t="str">
        <f t="shared" si="51"/>
        <v/>
      </c>
      <c r="N111" s="695" t="str">
        <f t="shared" si="51"/>
        <v/>
      </c>
      <c r="O111" s="696" t="str">
        <f t="shared" si="51"/>
        <v/>
      </c>
      <c r="P111" s="696" t="str">
        <f t="shared" si="51"/>
        <v/>
      </c>
      <c r="Q111" s="696" t="str">
        <f t="shared" si="51"/>
        <v/>
      </c>
      <c r="R111" s="696" t="str">
        <f t="shared" si="51"/>
        <v/>
      </c>
      <c r="S111" s="696" t="str">
        <f t="shared" si="51"/>
        <v/>
      </c>
      <c r="T111" s="697" t="str">
        <f t="shared" si="51"/>
        <v/>
      </c>
      <c r="U111" s="695" t="str">
        <f t="shared" si="51"/>
        <v/>
      </c>
      <c r="V111" s="696" t="str">
        <f t="shared" si="51"/>
        <v/>
      </c>
      <c r="W111" s="696" t="str">
        <f t="shared" si="51"/>
        <v/>
      </c>
      <c r="X111" s="696" t="str">
        <f t="shared" si="51"/>
        <v/>
      </c>
      <c r="Y111" s="696" t="str">
        <f t="shared" si="51"/>
        <v/>
      </c>
      <c r="Z111" s="696" t="str">
        <f t="shared" si="51"/>
        <v/>
      </c>
      <c r="AA111" s="697" t="str">
        <f t="shared" si="51"/>
        <v/>
      </c>
      <c r="AB111" s="695" t="str">
        <f t="shared" si="51"/>
        <v/>
      </c>
      <c r="AC111" s="696" t="str">
        <f t="shared" si="51"/>
        <v/>
      </c>
      <c r="AD111" s="696" t="str">
        <f t="shared" si="51"/>
        <v/>
      </c>
      <c r="AE111" s="696" t="str">
        <f t="shared" si="51"/>
        <v/>
      </c>
      <c r="AF111" s="696" t="str">
        <f t="shared" si="51"/>
        <v/>
      </c>
      <c r="AG111" s="696" t="str">
        <f t="shared" si="51"/>
        <v/>
      </c>
      <c r="AH111" s="697" t="str">
        <f t="shared" si="51"/>
        <v/>
      </c>
      <c r="AI111" s="698" t="str">
        <f t="shared" si="51"/>
        <v/>
      </c>
      <c r="AJ111" s="696" t="str">
        <f t="shared" si="51"/>
        <v/>
      </c>
      <c r="AK111" s="696" t="str">
        <f t="shared" si="51"/>
        <v/>
      </c>
      <c r="AL111" s="699">
        <f>SUM(G111:AH111)</f>
        <v>0</v>
      </c>
      <c r="AM111" s="700">
        <f>AL111/4</f>
        <v>0</v>
      </c>
      <c r="AN111" s="701" t="str">
        <f>IF(C110="","",C110)</f>
        <v/>
      </c>
      <c r="AO111" s="702" t="str">
        <f>IF(D110="","",D110)</f>
        <v/>
      </c>
      <c r="AP111" s="703" t="str">
        <f>IF(D110&lt;&gt;"",VLOOKUP(D110,$AU$2:$AV$6,2,FALSE),"")</f>
        <v/>
      </c>
      <c r="AQ111" s="700">
        <f>ROUNDDOWN(AL111/$AL$6,2)</f>
        <v>0</v>
      </c>
      <c r="AR111" s="700">
        <f>IF(AP111=1,"",AQ111)</f>
        <v>0</v>
      </c>
    </row>
    <row r="112" spans="1:44" ht="15.9" hidden="1" customHeight="1">
      <c r="A112" s="638"/>
      <c r="B112" s="1575" t="s">
        <v>1285</v>
      </c>
      <c r="C112" s="1576"/>
      <c r="D112" s="1578"/>
      <c r="E112" s="1580"/>
      <c r="F112" s="683" t="s">
        <v>1233</v>
      </c>
      <c r="G112" s="684"/>
      <c r="H112" s="685"/>
      <c r="I112" s="686"/>
      <c r="J112" s="686"/>
      <c r="K112" s="686"/>
      <c r="L112" s="686"/>
      <c r="M112" s="687"/>
      <c r="N112" s="684"/>
      <c r="O112" s="685"/>
      <c r="P112" s="686"/>
      <c r="Q112" s="686"/>
      <c r="R112" s="686"/>
      <c r="S112" s="686"/>
      <c r="T112" s="687"/>
      <c r="U112" s="684"/>
      <c r="V112" s="685"/>
      <c r="W112" s="686"/>
      <c r="X112" s="686"/>
      <c r="Y112" s="686"/>
      <c r="Z112" s="686"/>
      <c r="AA112" s="687"/>
      <c r="AB112" s="684"/>
      <c r="AC112" s="685"/>
      <c r="AD112" s="686"/>
      <c r="AE112" s="686"/>
      <c r="AF112" s="686"/>
      <c r="AG112" s="686"/>
      <c r="AH112" s="687"/>
      <c r="AI112" s="704"/>
      <c r="AJ112" s="685"/>
      <c r="AK112" s="685"/>
      <c r="AL112" s="689">
        <f>SUM(G113:AK113)</f>
        <v>0</v>
      </c>
      <c r="AM112" s="690"/>
      <c r="AN112" s="691"/>
      <c r="AO112" s="692"/>
      <c r="AP112" s="690"/>
      <c r="AQ112" s="693"/>
      <c r="AR112" s="693"/>
    </row>
    <row r="113" spans="1:44" ht="15.9" hidden="1" customHeight="1">
      <c r="A113" s="638"/>
      <c r="B113" s="1575"/>
      <c r="C113" s="1577"/>
      <c r="D113" s="1579"/>
      <c r="E113" s="1581"/>
      <c r="F113" s="694" t="s">
        <v>1234</v>
      </c>
      <c r="G113" s="695" t="str">
        <f t="shared" ref="G113:AK113" si="52">IF(G112&lt;&gt;"",VLOOKUP(G112,$AC$197:$AL$221,9,FALSE),"")</f>
        <v/>
      </c>
      <c r="H113" s="696" t="str">
        <f t="shared" si="52"/>
        <v/>
      </c>
      <c r="I113" s="696" t="str">
        <f t="shared" si="52"/>
        <v/>
      </c>
      <c r="J113" s="696" t="str">
        <f t="shared" si="52"/>
        <v/>
      </c>
      <c r="K113" s="696" t="str">
        <f t="shared" si="52"/>
        <v/>
      </c>
      <c r="L113" s="696" t="str">
        <f t="shared" si="52"/>
        <v/>
      </c>
      <c r="M113" s="697" t="str">
        <f t="shared" si="52"/>
        <v/>
      </c>
      <c r="N113" s="695" t="str">
        <f t="shared" si="52"/>
        <v/>
      </c>
      <c r="O113" s="696" t="str">
        <f t="shared" si="52"/>
        <v/>
      </c>
      <c r="P113" s="696" t="str">
        <f t="shared" si="52"/>
        <v/>
      </c>
      <c r="Q113" s="696" t="str">
        <f t="shared" si="52"/>
        <v/>
      </c>
      <c r="R113" s="696" t="str">
        <f t="shared" si="52"/>
        <v/>
      </c>
      <c r="S113" s="696" t="str">
        <f t="shared" si="52"/>
        <v/>
      </c>
      <c r="T113" s="697" t="str">
        <f t="shared" si="52"/>
        <v/>
      </c>
      <c r="U113" s="695" t="str">
        <f t="shared" si="52"/>
        <v/>
      </c>
      <c r="V113" s="696" t="str">
        <f t="shared" si="52"/>
        <v/>
      </c>
      <c r="W113" s="696" t="str">
        <f t="shared" si="52"/>
        <v/>
      </c>
      <c r="X113" s="696" t="str">
        <f t="shared" si="52"/>
        <v/>
      </c>
      <c r="Y113" s="696" t="str">
        <f t="shared" si="52"/>
        <v/>
      </c>
      <c r="Z113" s="696" t="str">
        <f t="shared" si="52"/>
        <v/>
      </c>
      <c r="AA113" s="697" t="str">
        <f t="shared" si="52"/>
        <v/>
      </c>
      <c r="AB113" s="695" t="str">
        <f t="shared" si="52"/>
        <v/>
      </c>
      <c r="AC113" s="696" t="str">
        <f t="shared" si="52"/>
        <v/>
      </c>
      <c r="AD113" s="696" t="str">
        <f t="shared" si="52"/>
        <v/>
      </c>
      <c r="AE113" s="696" t="str">
        <f t="shared" si="52"/>
        <v/>
      </c>
      <c r="AF113" s="696" t="str">
        <f t="shared" si="52"/>
        <v/>
      </c>
      <c r="AG113" s="696" t="str">
        <f t="shared" si="52"/>
        <v/>
      </c>
      <c r="AH113" s="697" t="str">
        <f t="shared" si="52"/>
        <v/>
      </c>
      <c r="AI113" s="698" t="str">
        <f t="shared" si="52"/>
        <v/>
      </c>
      <c r="AJ113" s="696" t="str">
        <f t="shared" si="52"/>
        <v/>
      </c>
      <c r="AK113" s="696" t="str">
        <f t="shared" si="52"/>
        <v/>
      </c>
      <c r="AL113" s="699">
        <f>SUM(G113:AH113)</f>
        <v>0</v>
      </c>
      <c r="AM113" s="700">
        <f>AL113/4</f>
        <v>0</v>
      </c>
      <c r="AN113" s="701" t="str">
        <f>IF(C112="","",C112)</f>
        <v/>
      </c>
      <c r="AO113" s="702" t="str">
        <f>IF(D112="","",D112)</f>
        <v/>
      </c>
      <c r="AP113" s="703" t="str">
        <f>IF(D112&lt;&gt;"",VLOOKUP(D112,$AU$2:$AV$6,2,FALSE),"")</f>
        <v/>
      </c>
      <c r="AQ113" s="700">
        <f>ROUNDDOWN(AL113/$AL$6,2)</f>
        <v>0</v>
      </c>
      <c r="AR113" s="700">
        <f>IF(AP113=1,"",AQ113)</f>
        <v>0</v>
      </c>
    </row>
    <row r="114" spans="1:44" ht="15.9" hidden="1" customHeight="1">
      <c r="A114" s="638"/>
      <c r="B114" s="1575" t="s">
        <v>1286</v>
      </c>
      <c r="C114" s="1576"/>
      <c r="D114" s="1578"/>
      <c r="E114" s="1580"/>
      <c r="F114" s="683" t="s">
        <v>1233</v>
      </c>
      <c r="G114" s="684"/>
      <c r="H114" s="685"/>
      <c r="I114" s="686"/>
      <c r="J114" s="686"/>
      <c r="K114" s="686"/>
      <c r="L114" s="686"/>
      <c r="M114" s="687"/>
      <c r="N114" s="684"/>
      <c r="O114" s="685"/>
      <c r="P114" s="686"/>
      <c r="Q114" s="686"/>
      <c r="R114" s="686"/>
      <c r="S114" s="686"/>
      <c r="T114" s="687"/>
      <c r="U114" s="684"/>
      <c r="V114" s="685"/>
      <c r="W114" s="686"/>
      <c r="X114" s="686"/>
      <c r="Y114" s="686"/>
      <c r="Z114" s="686"/>
      <c r="AA114" s="687"/>
      <c r="AB114" s="684"/>
      <c r="AC114" s="685"/>
      <c r="AD114" s="686"/>
      <c r="AE114" s="686"/>
      <c r="AF114" s="686"/>
      <c r="AG114" s="686"/>
      <c r="AH114" s="687"/>
      <c r="AI114" s="688"/>
      <c r="AJ114" s="686"/>
      <c r="AK114" s="686"/>
      <c r="AL114" s="689">
        <f>SUM(G115:AK115)</f>
        <v>0</v>
      </c>
      <c r="AM114" s="690"/>
      <c r="AN114" s="691"/>
      <c r="AO114" s="692"/>
      <c r="AP114" s="690"/>
      <c r="AQ114" s="693"/>
      <c r="AR114" s="693"/>
    </row>
    <row r="115" spans="1:44" ht="15.9" hidden="1" customHeight="1">
      <c r="A115" s="638"/>
      <c r="B115" s="1575"/>
      <c r="C115" s="1577"/>
      <c r="D115" s="1579"/>
      <c r="E115" s="1581"/>
      <c r="F115" s="694" t="s">
        <v>1234</v>
      </c>
      <c r="G115" s="695" t="str">
        <f t="shared" ref="G115:AK115" si="53">IF(G114&lt;&gt;"",VLOOKUP(G114,$AC$197:$AL$221,9,FALSE),"")</f>
        <v/>
      </c>
      <c r="H115" s="696" t="str">
        <f t="shared" si="53"/>
        <v/>
      </c>
      <c r="I115" s="696" t="str">
        <f t="shared" si="53"/>
        <v/>
      </c>
      <c r="J115" s="696" t="str">
        <f t="shared" si="53"/>
        <v/>
      </c>
      <c r="K115" s="696" t="str">
        <f t="shared" si="53"/>
        <v/>
      </c>
      <c r="L115" s="696" t="str">
        <f t="shared" si="53"/>
        <v/>
      </c>
      <c r="M115" s="697" t="str">
        <f t="shared" si="53"/>
        <v/>
      </c>
      <c r="N115" s="695" t="str">
        <f t="shared" si="53"/>
        <v/>
      </c>
      <c r="O115" s="696" t="str">
        <f t="shared" si="53"/>
        <v/>
      </c>
      <c r="P115" s="696" t="str">
        <f t="shared" si="53"/>
        <v/>
      </c>
      <c r="Q115" s="696" t="str">
        <f t="shared" si="53"/>
        <v/>
      </c>
      <c r="R115" s="696" t="str">
        <f t="shared" si="53"/>
        <v/>
      </c>
      <c r="S115" s="696" t="str">
        <f t="shared" si="53"/>
        <v/>
      </c>
      <c r="T115" s="697" t="str">
        <f t="shared" si="53"/>
        <v/>
      </c>
      <c r="U115" s="695" t="str">
        <f t="shared" si="53"/>
        <v/>
      </c>
      <c r="V115" s="696" t="str">
        <f t="shared" si="53"/>
        <v/>
      </c>
      <c r="W115" s="696" t="str">
        <f t="shared" si="53"/>
        <v/>
      </c>
      <c r="X115" s="696" t="str">
        <f t="shared" si="53"/>
        <v/>
      </c>
      <c r="Y115" s="696" t="str">
        <f t="shared" si="53"/>
        <v/>
      </c>
      <c r="Z115" s="696" t="str">
        <f t="shared" si="53"/>
        <v/>
      </c>
      <c r="AA115" s="697" t="str">
        <f t="shared" si="53"/>
        <v/>
      </c>
      <c r="AB115" s="695" t="str">
        <f t="shared" si="53"/>
        <v/>
      </c>
      <c r="AC115" s="696" t="str">
        <f t="shared" si="53"/>
        <v/>
      </c>
      <c r="AD115" s="696" t="str">
        <f t="shared" si="53"/>
        <v/>
      </c>
      <c r="AE115" s="696" t="str">
        <f t="shared" si="53"/>
        <v/>
      </c>
      <c r="AF115" s="696" t="str">
        <f t="shared" si="53"/>
        <v/>
      </c>
      <c r="AG115" s="696" t="str">
        <f t="shared" si="53"/>
        <v/>
      </c>
      <c r="AH115" s="697" t="str">
        <f t="shared" si="53"/>
        <v/>
      </c>
      <c r="AI115" s="698" t="str">
        <f t="shared" si="53"/>
        <v/>
      </c>
      <c r="AJ115" s="696" t="str">
        <f t="shared" si="53"/>
        <v/>
      </c>
      <c r="AK115" s="696" t="str">
        <f t="shared" si="53"/>
        <v/>
      </c>
      <c r="AL115" s="699">
        <f>SUM(G115:AH115)</f>
        <v>0</v>
      </c>
      <c r="AM115" s="700">
        <f>AL115/4</f>
        <v>0</v>
      </c>
      <c r="AN115" s="701" t="str">
        <f>IF(C114="","",C114)</f>
        <v/>
      </c>
      <c r="AO115" s="702" t="str">
        <f>IF(D114="","",D114)</f>
        <v/>
      </c>
      <c r="AP115" s="703" t="str">
        <f>IF(D114&lt;&gt;"",VLOOKUP(D114,$AU$2:$AV$6,2,FALSE),"")</f>
        <v/>
      </c>
      <c r="AQ115" s="700">
        <f>ROUNDDOWN(AL115/$AL$6,2)</f>
        <v>0</v>
      </c>
      <c r="AR115" s="700">
        <f>IF(AP115=1,"",AQ115)</f>
        <v>0</v>
      </c>
    </row>
    <row r="116" spans="1:44" ht="15.9" hidden="1" customHeight="1">
      <c r="A116" s="638"/>
      <c r="B116" s="1575" t="s">
        <v>1287</v>
      </c>
      <c r="C116" s="1576"/>
      <c r="D116" s="1578"/>
      <c r="E116" s="1580"/>
      <c r="F116" s="683" t="s">
        <v>1233</v>
      </c>
      <c r="G116" s="684"/>
      <c r="H116" s="685"/>
      <c r="I116" s="686"/>
      <c r="J116" s="686"/>
      <c r="K116" s="686"/>
      <c r="L116" s="686"/>
      <c r="M116" s="687"/>
      <c r="N116" s="684"/>
      <c r="O116" s="685"/>
      <c r="P116" s="686"/>
      <c r="Q116" s="686"/>
      <c r="R116" s="686"/>
      <c r="S116" s="686"/>
      <c r="T116" s="687"/>
      <c r="U116" s="684"/>
      <c r="V116" s="685"/>
      <c r="W116" s="686"/>
      <c r="X116" s="686"/>
      <c r="Y116" s="686"/>
      <c r="Z116" s="686"/>
      <c r="AA116" s="687"/>
      <c r="AB116" s="684"/>
      <c r="AC116" s="685"/>
      <c r="AD116" s="686"/>
      <c r="AE116" s="686"/>
      <c r="AF116" s="686"/>
      <c r="AG116" s="686"/>
      <c r="AH116" s="687"/>
      <c r="AI116" s="688"/>
      <c r="AJ116" s="686"/>
      <c r="AK116" s="686"/>
      <c r="AL116" s="689">
        <f>SUM(G117:AK117)</f>
        <v>0</v>
      </c>
      <c r="AM116" s="690"/>
      <c r="AN116" s="691"/>
      <c r="AO116" s="692"/>
      <c r="AP116" s="690"/>
      <c r="AQ116" s="693"/>
      <c r="AR116" s="693"/>
    </row>
    <row r="117" spans="1:44" ht="15.9" hidden="1" customHeight="1">
      <c r="A117" s="638"/>
      <c r="B117" s="1575"/>
      <c r="C117" s="1577"/>
      <c r="D117" s="1579"/>
      <c r="E117" s="1581"/>
      <c r="F117" s="694" t="s">
        <v>1234</v>
      </c>
      <c r="G117" s="695" t="str">
        <f t="shared" ref="G117:AK117" si="54">IF(G116&lt;&gt;"",VLOOKUP(G116,$AC$197:$AL$221,9,FALSE),"")</f>
        <v/>
      </c>
      <c r="H117" s="696" t="str">
        <f t="shared" si="54"/>
        <v/>
      </c>
      <c r="I117" s="696" t="str">
        <f t="shared" si="54"/>
        <v/>
      </c>
      <c r="J117" s="696" t="str">
        <f t="shared" si="54"/>
        <v/>
      </c>
      <c r="K117" s="696" t="str">
        <f t="shared" si="54"/>
        <v/>
      </c>
      <c r="L117" s="696" t="str">
        <f t="shared" si="54"/>
        <v/>
      </c>
      <c r="M117" s="697" t="str">
        <f t="shared" si="54"/>
        <v/>
      </c>
      <c r="N117" s="695" t="str">
        <f t="shared" si="54"/>
        <v/>
      </c>
      <c r="O117" s="696" t="str">
        <f t="shared" si="54"/>
        <v/>
      </c>
      <c r="P117" s="696" t="str">
        <f t="shared" si="54"/>
        <v/>
      </c>
      <c r="Q117" s="696" t="str">
        <f t="shared" si="54"/>
        <v/>
      </c>
      <c r="R117" s="696" t="str">
        <f t="shared" si="54"/>
        <v/>
      </c>
      <c r="S117" s="696" t="str">
        <f t="shared" si="54"/>
        <v/>
      </c>
      <c r="T117" s="697" t="str">
        <f t="shared" si="54"/>
        <v/>
      </c>
      <c r="U117" s="695" t="str">
        <f t="shared" si="54"/>
        <v/>
      </c>
      <c r="V117" s="696" t="str">
        <f t="shared" si="54"/>
        <v/>
      </c>
      <c r="W117" s="696" t="str">
        <f t="shared" si="54"/>
        <v/>
      </c>
      <c r="X117" s="696" t="str">
        <f t="shared" si="54"/>
        <v/>
      </c>
      <c r="Y117" s="696" t="str">
        <f t="shared" si="54"/>
        <v/>
      </c>
      <c r="Z117" s="696" t="str">
        <f t="shared" si="54"/>
        <v/>
      </c>
      <c r="AA117" s="697" t="str">
        <f t="shared" si="54"/>
        <v/>
      </c>
      <c r="AB117" s="695" t="str">
        <f t="shared" si="54"/>
        <v/>
      </c>
      <c r="AC117" s="696" t="str">
        <f t="shared" si="54"/>
        <v/>
      </c>
      <c r="AD117" s="696" t="str">
        <f t="shared" si="54"/>
        <v/>
      </c>
      <c r="AE117" s="696" t="str">
        <f t="shared" si="54"/>
        <v/>
      </c>
      <c r="AF117" s="696" t="str">
        <f t="shared" si="54"/>
        <v/>
      </c>
      <c r="AG117" s="696" t="str">
        <f t="shared" si="54"/>
        <v/>
      </c>
      <c r="AH117" s="697" t="str">
        <f t="shared" si="54"/>
        <v/>
      </c>
      <c r="AI117" s="698" t="str">
        <f t="shared" si="54"/>
        <v/>
      </c>
      <c r="AJ117" s="696" t="str">
        <f t="shared" si="54"/>
        <v/>
      </c>
      <c r="AK117" s="696" t="str">
        <f t="shared" si="54"/>
        <v/>
      </c>
      <c r="AL117" s="699">
        <f>SUM(G117:AH117)</f>
        <v>0</v>
      </c>
      <c r="AM117" s="700">
        <f>AL117/4</f>
        <v>0</v>
      </c>
      <c r="AN117" s="701" t="str">
        <f>IF(C116="","",C116)</f>
        <v/>
      </c>
      <c r="AO117" s="702" t="str">
        <f>IF(D116="","",D116)</f>
        <v/>
      </c>
      <c r="AP117" s="703" t="str">
        <f>IF(D116&lt;&gt;"",VLOOKUP(D116,$AU$2:$AV$6,2,FALSE),"")</f>
        <v/>
      </c>
      <c r="AQ117" s="700">
        <f>ROUNDDOWN(AL117/$AL$6,2)</f>
        <v>0</v>
      </c>
      <c r="AR117" s="700">
        <f>IF(AP117=1,"",AQ117)</f>
        <v>0</v>
      </c>
    </row>
    <row r="118" spans="1:44" ht="15.9" hidden="1" customHeight="1">
      <c r="A118" s="638"/>
      <c r="B118" s="1575" t="s">
        <v>1288</v>
      </c>
      <c r="C118" s="1576"/>
      <c r="D118" s="1578"/>
      <c r="E118" s="1580"/>
      <c r="F118" s="683" t="s">
        <v>1233</v>
      </c>
      <c r="G118" s="684"/>
      <c r="H118" s="685"/>
      <c r="I118" s="686"/>
      <c r="J118" s="686"/>
      <c r="K118" s="686"/>
      <c r="L118" s="686"/>
      <c r="M118" s="687"/>
      <c r="N118" s="684"/>
      <c r="O118" s="685"/>
      <c r="P118" s="686"/>
      <c r="Q118" s="686"/>
      <c r="R118" s="686"/>
      <c r="S118" s="686"/>
      <c r="T118" s="687"/>
      <c r="U118" s="684"/>
      <c r="V118" s="685"/>
      <c r="W118" s="686"/>
      <c r="X118" s="686"/>
      <c r="Y118" s="686"/>
      <c r="Z118" s="686"/>
      <c r="AA118" s="687"/>
      <c r="AB118" s="684"/>
      <c r="AC118" s="685"/>
      <c r="AD118" s="686"/>
      <c r="AE118" s="686"/>
      <c r="AF118" s="686"/>
      <c r="AG118" s="686"/>
      <c r="AH118" s="687"/>
      <c r="AI118" s="704"/>
      <c r="AJ118" s="685"/>
      <c r="AK118" s="685"/>
      <c r="AL118" s="689">
        <f>SUM(G119:AK119)</f>
        <v>0</v>
      </c>
      <c r="AM118" s="690"/>
      <c r="AN118" s="691"/>
      <c r="AO118" s="692"/>
      <c r="AP118" s="690"/>
      <c r="AQ118" s="693"/>
      <c r="AR118" s="693"/>
    </row>
    <row r="119" spans="1:44" ht="15.9" hidden="1" customHeight="1">
      <c r="A119" s="638"/>
      <c r="B119" s="1575"/>
      <c r="C119" s="1577"/>
      <c r="D119" s="1579"/>
      <c r="E119" s="1581"/>
      <c r="F119" s="694" t="s">
        <v>1234</v>
      </c>
      <c r="G119" s="695" t="str">
        <f t="shared" ref="G119:AK119" si="55">IF(G118&lt;&gt;"",VLOOKUP(G118,$AC$197:$AL$221,9,FALSE),"")</f>
        <v/>
      </c>
      <c r="H119" s="696" t="str">
        <f t="shared" si="55"/>
        <v/>
      </c>
      <c r="I119" s="696" t="str">
        <f t="shared" si="55"/>
        <v/>
      </c>
      <c r="J119" s="696" t="str">
        <f t="shared" si="55"/>
        <v/>
      </c>
      <c r="K119" s="696" t="str">
        <f t="shared" si="55"/>
        <v/>
      </c>
      <c r="L119" s="696" t="str">
        <f t="shared" si="55"/>
        <v/>
      </c>
      <c r="M119" s="697" t="str">
        <f t="shared" si="55"/>
        <v/>
      </c>
      <c r="N119" s="695" t="str">
        <f t="shared" si="55"/>
        <v/>
      </c>
      <c r="O119" s="696" t="str">
        <f t="shared" si="55"/>
        <v/>
      </c>
      <c r="P119" s="696" t="str">
        <f t="shared" si="55"/>
        <v/>
      </c>
      <c r="Q119" s="696" t="str">
        <f t="shared" si="55"/>
        <v/>
      </c>
      <c r="R119" s="696" t="str">
        <f t="shared" si="55"/>
        <v/>
      </c>
      <c r="S119" s="696" t="str">
        <f t="shared" si="55"/>
        <v/>
      </c>
      <c r="T119" s="697" t="str">
        <f t="shared" si="55"/>
        <v/>
      </c>
      <c r="U119" s="695" t="str">
        <f t="shared" si="55"/>
        <v/>
      </c>
      <c r="V119" s="696" t="str">
        <f t="shared" si="55"/>
        <v/>
      </c>
      <c r="W119" s="696" t="str">
        <f t="shared" si="55"/>
        <v/>
      </c>
      <c r="X119" s="696" t="str">
        <f t="shared" si="55"/>
        <v/>
      </c>
      <c r="Y119" s="696" t="str">
        <f t="shared" si="55"/>
        <v/>
      </c>
      <c r="Z119" s="696" t="str">
        <f t="shared" si="55"/>
        <v/>
      </c>
      <c r="AA119" s="697" t="str">
        <f t="shared" si="55"/>
        <v/>
      </c>
      <c r="AB119" s="695" t="str">
        <f t="shared" si="55"/>
        <v/>
      </c>
      <c r="AC119" s="696" t="str">
        <f t="shared" si="55"/>
        <v/>
      </c>
      <c r="AD119" s="696" t="str">
        <f t="shared" si="55"/>
        <v/>
      </c>
      <c r="AE119" s="696" t="str">
        <f t="shared" si="55"/>
        <v/>
      </c>
      <c r="AF119" s="696" t="str">
        <f t="shared" si="55"/>
        <v/>
      </c>
      <c r="AG119" s="696" t="str">
        <f t="shared" si="55"/>
        <v/>
      </c>
      <c r="AH119" s="697" t="str">
        <f t="shared" si="55"/>
        <v/>
      </c>
      <c r="AI119" s="698" t="str">
        <f t="shared" si="55"/>
        <v/>
      </c>
      <c r="AJ119" s="696" t="str">
        <f t="shared" si="55"/>
        <v/>
      </c>
      <c r="AK119" s="696" t="str">
        <f t="shared" si="55"/>
        <v/>
      </c>
      <c r="AL119" s="699">
        <f>SUM(G119:AH119)</f>
        <v>0</v>
      </c>
      <c r="AM119" s="700">
        <f>AL119/4</f>
        <v>0</v>
      </c>
      <c r="AN119" s="701" t="str">
        <f>IF(C118="","",C118)</f>
        <v/>
      </c>
      <c r="AO119" s="702" t="str">
        <f>IF(D118="","",D118)</f>
        <v/>
      </c>
      <c r="AP119" s="703" t="str">
        <f>IF(D118&lt;&gt;"",VLOOKUP(D118,$AU$2:$AV$6,2,FALSE),"")</f>
        <v/>
      </c>
      <c r="AQ119" s="700">
        <f>ROUNDDOWN(AL119/$AL$6,2)</f>
        <v>0</v>
      </c>
      <c r="AR119" s="700">
        <f>IF(AP119=1,"",AQ119)</f>
        <v>0</v>
      </c>
    </row>
    <row r="120" spans="1:44" ht="15.9" hidden="1" customHeight="1">
      <c r="A120" s="638"/>
      <c r="B120" s="1575" t="s">
        <v>1289</v>
      </c>
      <c r="C120" s="1576"/>
      <c r="D120" s="1578"/>
      <c r="E120" s="1580"/>
      <c r="F120" s="683" t="s">
        <v>1233</v>
      </c>
      <c r="G120" s="684"/>
      <c r="H120" s="685"/>
      <c r="I120" s="686"/>
      <c r="J120" s="686"/>
      <c r="K120" s="686"/>
      <c r="L120" s="686"/>
      <c r="M120" s="687"/>
      <c r="N120" s="684"/>
      <c r="O120" s="685"/>
      <c r="P120" s="686"/>
      <c r="Q120" s="686"/>
      <c r="R120" s="686"/>
      <c r="S120" s="686"/>
      <c r="T120" s="687"/>
      <c r="U120" s="684"/>
      <c r="V120" s="685"/>
      <c r="W120" s="686"/>
      <c r="X120" s="686"/>
      <c r="Y120" s="686"/>
      <c r="Z120" s="686"/>
      <c r="AA120" s="687"/>
      <c r="AB120" s="684"/>
      <c r="AC120" s="685"/>
      <c r="AD120" s="686"/>
      <c r="AE120" s="686"/>
      <c r="AF120" s="686"/>
      <c r="AG120" s="686"/>
      <c r="AH120" s="687"/>
      <c r="AI120" s="704"/>
      <c r="AJ120" s="685"/>
      <c r="AK120" s="685"/>
      <c r="AL120" s="689">
        <f>SUM(G121:AK121)</f>
        <v>0</v>
      </c>
      <c r="AM120" s="690"/>
      <c r="AN120" s="691"/>
      <c r="AO120" s="692"/>
      <c r="AP120" s="690"/>
      <c r="AQ120" s="693"/>
      <c r="AR120" s="693"/>
    </row>
    <row r="121" spans="1:44" ht="15.9" hidden="1" customHeight="1">
      <c r="A121" s="638"/>
      <c r="B121" s="1575"/>
      <c r="C121" s="1577"/>
      <c r="D121" s="1579"/>
      <c r="E121" s="1581"/>
      <c r="F121" s="694" t="s">
        <v>1234</v>
      </c>
      <c r="G121" s="695" t="str">
        <f t="shared" ref="G121:AK121" si="56">IF(G120&lt;&gt;"",VLOOKUP(G120,$AC$197:$AL$221,9,FALSE),"")</f>
        <v/>
      </c>
      <c r="H121" s="696" t="str">
        <f t="shared" si="56"/>
        <v/>
      </c>
      <c r="I121" s="696" t="str">
        <f t="shared" si="56"/>
        <v/>
      </c>
      <c r="J121" s="696" t="str">
        <f t="shared" si="56"/>
        <v/>
      </c>
      <c r="K121" s="696" t="str">
        <f t="shared" si="56"/>
        <v/>
      </c>
      <c r="L121" s="696" t="str">
        <f t="shared" si="56"/>
        <v/>
      </c>
      <c r="M121" s="697" t="str">
        <f t="shared" si="56"/>
        <v/>
      </c>
      <c r="N121" s="695" t="str">
        <f t="shared" si="56"/>
        <v/>
      </c>
      <c r="O121" s="696" t="str">
        <f t="shared" si="56"/>
        <v/>
      </c>
      <c r="P121" s="696" t="str">
        <f t="shared" si="56"/>
        <v/>
      </c>
      <c r="Q121" s="696" t="str">
        <f t="shared" si="56"/>
        <v/>
      </c>
      <c r="R121" s="696" t="str">
        <f t="shared" si="56"/>
        <v/>
      </c>
      <c r="S121" s="696" t="str">
        <f t="shared" si="56"/>
        <v/>
      </c>
      <c r="T121" s="697" t="str">
        <f t="shared" si="56"/>
        <v/>
      </c>
      <c r="U121" s="695" t="str">
        <f t="shared" si="56"/>
        <v/>
      </c>
      <c r="V121" s="696" t="str">
        <f t="shared" si="56"/>
        <v/>
      </c>
      <c r="W121" s="696" t="str">
        <f t="shared" si="56"/>
        <v/>
      </c>
      <c r="X121" s="696" t="str">
        <f t="shared" si="56"/>
        <v/>
      </c>
      <c r="Y121" s="696" t="str">
        <f t="shared" si="56"/>
        <v/>
      </c>
      <c r="Z121" s="696" t="str">
        <f t="shared" si="56"/>
        <v/>
      </c>
      <c r="AA121" s="697" t="str">
        <f t="shared" si="56"/>
        <v/>
      </c>
      <c r="AB121" s="695" t="str">
        <f t="shared" si="56"/>
        <v/>
      </c>
      <c r="AC121" s="696" t="str">
        <f t="shared" si="56"/>
        <v/>
      </c>
      <c r="AD121" s="696" t="str">
        <f t="shared" si="56"/>
        <v/>
      </c>
      <c r="AE121" s="696" t="str">
        <f t="shared" si="56"/>
        <v/>
      </c>
      <c r="AF121" s="696" t="str">
        <f t="shared" si="56"/>
        <v/>
      </c>
      <c r="AG121" s="696" t="str">
        <f t="shared" si="56"/>
        <v/>
      </c>
      <c r="AH121" s="697" t="str">
        <f t="shared" si="56"/>
        <v/>
      </c>
      <c r="AI121" s="698" t="str">
        <f t="shared" si="56"/>
        <v/>
      </c>
      <c r="AJ121" s="696" t="str">
        <f t="shared" si="56"/>
        <v/>
      </c>
      <c r="AK121" s="696" t="str">
        <f t="shared" si="56"/>
        <v/>
      </c>
      <c r="AL121" s="699">
        <f>SUM(G121:AH121)</f>
        <v>0</v>
      </c>
      <c r="AM121" s="700">
        <f>AL121/4</f>
        <v>0</v>
      </c>
      <c r="AN121" s="701" t="str">
        <f>IF(C120="","",C120)</f>
        <v/>
      </c>
      <c r="AO121" s="702" t="str">
        <f>IF(D120="","",D120)</f>
        <v/>
      </c>
      <c r="AP121" s="703" t="str">
        <f>IF(D120&lt;&gt;"",VLOOKUP(D120,$AU$2:$AV$6,2,FALSE),"")</f>
        <v/>
      </c>
      <c r="AQ121" s="700">
        <f>ROUNDDOWN(AL121/$AL$6,2)</f>
        <v>0</v>
      </c>
      <c r="AR121" s="700">
        <f>IF(AP121=1,"",AQ121)</f>
        <v>0</v>
      </c>
    </row>
    <row r="122" spans="1:44" ht="15.9" hidden="1" customHeight="1">
      <c r="A122" s="638"/>
      <c r="B122" s="1575" t="s">
        <v>1290</v>
      </c>
      <c r="C122" s="1576"/>
      <c r="D122" s="1578"/>
      <c r="E122" s="1580"/>
      <c r="F122" s="683" t="s">
        <v>1233</v>
      </c>
      <c r="G122" s="684"/>
      <c r="H122" s="685"/>
      <c r="I122" s="686"/>
      <c r="J122" s="686"/>
      <c r="K122" s="686"/>
      <c r="L122" s="686"/>
      <c r="M122" s="687"/>
      <c r="N122" s="684"/>
      <c r="O122" s="685"/>
      <c r="P122" s="686"/>
      <c r="Q122" s="686"/>
      <c r="R122" s="686"/>
      <c r="S122" s="686"/>
      <c r="T122" s="687"/>
      <c r="U122" s="684"/>
      <c r="V122" s="685"/>
      <c r="W122" s="686"/>
      <c r="X122" s="686"/>
      <c r="Y122" s="686"/>
      <c r="Z122" s="686"/>
      <c r="AA122" s="687"/>
      <c r="AB122" s="684"/>
      <c r="AC122" s="685"/>
      <c r="AD122" s="686"/>
      <c r="AE122" s="686"/>
      <c r="AF122" s="686"/>
      <c r="AG122" s="686"/>
      <c r="AH122" s="687"/>
      <c r="AI122" s="704"/>
      <c r="AJ122" s="685"/>
      <c r="AK122" s="685"/>
      <c r="AL122" s="689">
        <f>SUM(G123:AK123)</f>
        <v>0</v>
      </c>
      <c r="AM122" s="690"/>
      <c r="AN122" s="691"/>
      <c r="AO122" s="692"/>
      <c r="AP122" s="690"/>
      <c r="AQ122" s="693"/>
      <c r="AR122" s="693"/>
    </row>
    <row r="123" spans="1:44" ht="15.9" hidden="1" customHeight="1">
      <c r="A123" s="638"/>
      <c r="B123" s="1575"/>
      <c r="C123" s="1577"/>
      <c r="D123" s="1579"/>
      <c r="E123" s="1581"/>
      <c r="F123" s="694" t="s">
        <v>1234</v>
      </c>
      <c r="G123" s="695" t="str">
        <f t="shared" ref="G123:AK123" si="57">IF(G122&lt;&gt;"",VLOOKUP(G122,$AC$197:$AL$221,9,FALSE),"")</f>
        <v/>
      </c>
      <c r="H123" s="696" t="str">
        <f t="shared" si="57"/>
        <v/>
      </c>
      <c r="I123" s="696" t="str">
        <f t="shared" si="57"/>
        <v/>
      </c>
      <c r="J123" s="696" t="str">
        <f t="shared" si="57"/>
        <v/>
      </c>
      <c r="K123" s="696" t="str">
        <f t="shared" si="57"/>
        <v/>
      </c>
      <c r="L123" s="696" t="str">
        <f t="shared" si="57"/>
        <v/>
      </c>
      <c r="M123" s="697" t="str">
        <f t="shared" si="57"/>
        <v/>
      </c>
      <c r="N123" s="695" t="str">
        <f t="shared" si="57"/>
        <v/>
      </c>
      <c r="O123" s="696" t="str">
        <f t="shared" si="57"/>
        <v/>
      </c>
      <c r="P123" s="696" t="str">
        <f t="shared" si="57"/>
        <v/>
      </c>
      <c r="Q123" s="696" t="str">
        <f t="shared" si="57"/>
        <v/>
      </c>
      <c r="R123" s="696" t="str">
        <f t="shared" si="57"/>
        <v/>
      </c>
      <c r="S123" s="696" t="str">
        <f t="shared" si="57"/>
        <v/>
      </c>
      <c r="T123" s="697" t="str">
        <f t="shared" si="57"/>
        <v/>
      </c>
      <c r="U123" s="695" t="str">
        <f t="shared" si="57"/>
        <v/>
      </c>
      <c r="V123" s="696" t="str">
        <f t="shared" si="57"/>
        <v/>
      </c>
      <c r="W123" s="696" t="str">
        <f t="shared" si="57"/>
        <v/>
      </c>
      <c r="X123" s="696" t="str">
        <f t="shared" si="57"/>
        <v/>
      </c>
      <c r="Y123" s="696" t="str">
        <f t="shared" si="57"/>
        <v/>
      </c>
      <c r="Z123" s="696" t="str">
        <f t="shared" si="57"/>
        <v/>
      </c>
      <c r="AA123" s="697" t="str">
        <f t="shared" si="57"/>
        <v/>
      </c>
      <c r="AB123" s="695" t="str">
        <f t="shared" si="57"/>
        <v/>
      </c>
      <c r="AC123" s="696" t="str">
        <f t="shared" si="57"/>
        <v/>
      </c>
      <c r="AD123" s="696" t="str">
        <f t="shared" si="57"/>
        <v/>
      </c>
      <c r="AE123" s="696" t="str">
        <f t="shared" si="57"/>
        <v/>
      </c>
      <c r="AF123" s="696" t="str">
        <f t="shared" si="57"/>
        <v/>
      </c>
      <c r="AG123" s="696" t="str">
        <f t="shared" si="57"/>
        <v/>
      </c>
      <c r="AH123" s="697" t="str">
        <f t="shared" si="57"/>
        <v/>
      </c>
      <c r="AI123" s="698" t="str">
        <f t="shared" si="57"/>
        <v/>
      </c>
      <c r="AJ123" s="696" t="str">
        <f t="shared" si="57"/>
        <v/>
      </c>
      <c r="AK123" s="696" t="str">
        <f t="shared" si="57"/>
        <v/>
      </c>
      <c r="AL123" s="699">
        <f>SUM(G123:AH123)</f>
        <v>0</v>
      </c>
      <c r="AM123" s="700">
        <f>AL123/4</f>
        <v>0</v>
      </c>
      <c r="AN123" s="701" t="str">
        <f>IF(C122="","",C122)</f>
        <v/>
      </c>
      <c r="AO123" s="702" t="str">
        <f>IF(D122="","",D122)</f>
        <v/>
      </c>
      <c r="AP123" s="703" t="str">
        <f>IF(D122&lt;&gt;"",VLOOKUP(D122,$AU$2:$AV$6,2,FALSE),"")</f>
        <v/>
      </c>
      <c r="AQ123" s="700">
        <f>ROUNDDOWN(AL123/$AL$6,2)</f>
        <v>0</v>
      </c>
      <c r="AR123" s="700">
        <f>IF(AP123=1,"",AQ123)</f>
        <v>0</v>
      </c>
    </row>
    <row r="124" spans="1:44" ht="15.9" hidden="1" customHeight="1">
      <c r="A124" s="638"/>
      <c r="B124" s="1575" t="s">
        <v>1291</v>
      </c>
      <c r="C124" s="1576"/>
      <c r="D124" s="1578"/>
      <c r="E124" s="1580"/>
      <c r="F124" s="683" t="s">
        <v>1233</v>
      </c>
      <c r="G124" s="684"/>
      <c r="H124" s="685"/>
      <c r="I124" s="686"/>
      <c r="J124" s="686"/>
      <c r="K124" s="686"/>
      <c r="L124" s="686"/>
      <c r="M124" s="687"/>
      <c r="N124" s="684"/>
      <c r="O124" s="685"/>
      <c r="P124" s="686"/>
      <c r="Q124" s="686"/>
      <c r="R124" s="686"/>
      <c r="S124" s="686"/>
      <c r="T124" s="687"/>
      <c r="U124" s="684"/>
      <c r="V124" s="685"/>
      <c r="W124" s="686"/>
      <c r="X124" s="686"/>
      <c r="Y124" s="686"/>
      <c r="Z124" s="686"/>
      <c r="AA124" s="687"/>
      <c r="AB124" s="684"/>
      <c r="AC124" s="685"/>
      <c r="AD124" s="686"/>
      <c r="AE124" s="686"/>
      <c r="AF124" s="686"/>
      <c r="AG124" s="686"/>
      <c r="AH124" s="687"/>
      <c r="AI124" s="704"/>
      <c r="AJ124" s="685"/>
      <c r="AK124" s="685"/>
      <c r="AL124" s="689">
        <f>SUM(G125:AK125)</f>
        <v>0</v>
      </c>
      <c r="AM124" s="690"/>
      <c r="AN124" s="691"/>
      <c r="AO124" s="692"/>
      <c r="AP124" s="690"/>
      <c r="AQ124" s="693"/>
      <c r="AR124" s="693"/>
    </row>
    <row r="125" spans="1:44" ht="15.9" hidden="1" customHeight="1">
      <c r="A125" s="638"/>
      <c r="B125" s="1575"/>
      <c r="C125" s="1577"/>
      <c r="D125" s="1579"/>
      <c r="E125" s="1581"/>
      <c r="F125" s="694" t="s">
        <v>1234</v>
      </c>
      <c r="G125" s="695" t="str">
        <f t="shared" ref="G125:AK125" si="58">IF(G124&lt;&gt;"",VLOOKUP(G124,$AC$197:$AL$221,9,FALSE),"")</f>
        <v/>
      </c>
      <c r="H125" s="696" t="str">
        <f t="shared" si="58"/>
        <v/>
      </c>
      <c r="I125" s="696" t="str">
        <f t="shared" si="58"/>
        <v/>
      </c>
      <c r="J125" s="696" t="str">
        <f t="shared" si="58"/>
        <v/>
      </c>
      <c r="K125" s="696" t="str">
        <f t="shared" si="58"/>
        <v/>
      </c>
      <c r="L125" s="696" t="str">
        <f t="shared" si="58"/>
        <v/>
      </c>
      <c r="M125" s="697" t="str">
        <f t="shared" si="58"/>
        <v/>
      </c>
      <c r="N125" s="695" t="str">
        <f t="shared" si="58"/>
        <v/>
      </c>
      <c r="O125" s="696" t="str">
        <f t="shared" si="58"/>
        <v/>
      </c>
      <c r="P125" s="696" t="str">
        <f t="shared" si="58"/>
        <v/>
      </c>
      <c r="Q125" s="696" t="str">
        <f t="shared" si="58"/>
        <v/>
      </c>
      <c r="R125" s="696" t="str">
        <f t="shared" si="58"/>
        <v/>
      </c>
      <c r="S125" s="696" t="str">
        <f t="shared" si="58"/>
        <v/>
      </c>
      <c r="T125" s="697" t="str">
        <f t="shared" si="58"/>
        <v/>
      </c>
      <c r="U125" s="695" t="str">
        <f t="shared" si="58"/>
        <v/>
      </c>
      <c r="V125" s="696" t="str">
        <f t="shared" si="58"/>
        <v/>
      </c>
      <c r="W125" s="696" t="str">
        <f t="shared" si="58"/>
        <v/>
      </c>
      <c r="X125" s="696" t="str">
        <f t="shared" si="58"/>
        <v/>
      </c>
      <c r="Y125" s="696" t="str">
        <f t="shared" si="58"/>
        <v/>
      </c>
      <c r="Z125" s="696" t="str">
        <f t="shared" si="58"/>
        <v/>
      </c>
      <c r="AA125" s="697" t="str">
        <f t="shared" si="58"/>
        <v/>
      </c>
      <c r="AB125" s="695" t="str">
        <f t="shared" si="58"/>
        <v/>
      </c>
      <c r="AC125" s="696" t="str">
        <f t="shared" si="58"/>
        <v/>
      </c>
      <c r="AD125" s="696" t="str">
        <f t="shared" si="58"/>
        <v/>
      </c>
      <c r="AE125" s="696" t="str">
        <f t="shared" si="58"/>
        <v/>
      </c>
      <c r="AF125" s="696" t="str">
        <f t="shared" si="58"/>
        <v/>
      </c>
      <c r="AG125" s="696" t="str">
        <f t="shared" si="58"/>
        <v/>
      </c>
      <c r="AH125" s="697" t="str">
        <f t="shared" si="58"/>
        <v/>
      </c>
      <c r="AI125" s="698" t="str">
        <f t="shared" si="58"/>
        <v/>
      </c>
      <c r="AJ125" s="696" t="str">
        <f t="shared" si="58"/>
        <v/>
      </c>
      <c r="AK125" s="696" t="str">
        <f t="shared" si="58"/>
        <v/>
      </c>
      <c r="AL125" s="699">
        <f>SUM(G125:AH125)</f>
        <v>0</v>
      </c>
      <c r="AM125" s="700">
        <f>AL125/4</f>
        <v>0</v>
      </c>
      <c r="AN125" s="701" t="str">
        <f>IF(C124="","",C124)</f>
        <v/>
      </c>
      <c r="AO125" s="702" t="str">
        <f>IF(D124="","",D124)</f>
        <v/>
      </c>
      <c r="AP125" s="703" t="str">
        <f>IF(D124&lt;&gt;"",VLOOKUP(D124,$AU$2:$AV$6,2,FALSE),"")</f>
        <v/>
      </c>
      <c r="AQ125" s="700">
        <f>ROUNDDOWN(AL125/$AL$6,2)</f>
        <v>0</v>
      </c>
      <c r="AR125" s="700">
        <f>IF(AP125=1,"",AQ125)</f>
        <v>0</v>
      </c>
    </row>
    <row r="126" spans="1:44" ht="15.9" hidden="1" customHeight="1">
      <c r="A126" s="638"/>
      <c r="B126" s="1575" t="s">
        <v>1292</v>
      </c>
      <c r="C126" s="1576"/>
      <c r="D126" s="1578"/>
      <c r="E126" s="1580"/>
      <c r="F126" s="683" t="s">
        <v>1233</v>
      </c>
      <c r="G126" s="684"/>
      <c r="H126" s="685"/>
      <c r="I126" s="686"/>
      <c r="J126" s="686"/>
      <c r="K126" s="686"/>
      <c r="L126" s="686"/>
      <c r="M126" s="687"/>
      <c r="N126" s="684"/>
      <c r="O126" s="685"/>
      <c r="P126" s="686"/>
      <c r="Q126" s="686"/>
      <c r="R126" s="686"/>
      <c r="S126" s="686"/>
      <c r="T126" s="687"/>
      <c r="U126" s="684"/>
      <c r="V126" s="685"/>
      <c r="W126" s="686"/>
      <c r="X126" s="686"/>
      <c r="Y126" s="686"/>
      <c r="Z126" s="686"/>
      <c r="AA126" s="687"/>
      <c r="AB126" s="684"/>
      <c r="AC126" s="685"/>
      <c r="AD126" s="686"/>
      <c r="AE126" s="686"/>
      <c r="AF126" s="686"/>
      <c r="AG126" s="686"/>
      <c r="AH126" s="687"/>
      <c r="AI126" s="704"/>
      <c r="AJ126" s="685"/>
      <c r="AK126" s="685"/>
      <c r="AL126" s="689">
        <f>SUM(G127:AK127)</f>
        <v>0</v>
      </c>
      <c r="AM126" s="690"/>
      <c r="AN126" s="691"/>
      <c r="AO126" s="692"/>
      <c r="AP126" s="690"/>
      <c r="AQ126" s="693"/>
      <c r="AR126" s="693"/>
    </row>
    <row r="127" spans="1:44" ht="15.9" hidden="1" customHeight="1">
      <c r="A127" s="638"/>
      <c r="B127" s="1575"/>
      <c r="C127" s="1577"/>
      <c r="D127" s="1579"/>
      <c r="E127" s="1581"/>
      <c r="F127" s="694" t="s">
        <v>1234</v>
      </c>
      <c r="G127" s="695" t="str">
        <f t="shared" ref="G127:AK127" si="59">IF(G126&lt;&gt;"",VLOOKUP(G126,$AC$197:$AL$221,9,FALSE),"")</f>
        <v/>
      </c>
      <c r="H127" s="696" t="str">
        <f t="shared" si="59"/>
        <v/>
      </c>
      <c r="I127" s="696" t="str">
        <f t="shared" si="59"/>
        <v/>
      </c>
      <c r="J127" s="696" t="str">
        <f t="shared" si="59"/>
        <v/>
      </c>
      <c r="K127" s="696" t="str">
        <f t="shared" si="59"/>
        <v/>
      </c>
      <c r="L127" s="696" t="str">
        <f t="shared" si="59"/>
        <v/>
      </c>
      <c r="M127" s="697" t="str">
        <f t="shared" si="59"/>
        <v/>
      </c>
      <c r="N127" s="695" t="str">
        <f t="shared" si="59"/>
        <v/>
      </c>
      <c r="O127" s="696" t="str">
        <f t="shared" si="59"/>
        <v/>
      </c>
      <c r="P127" s="696" t="str">
        <f t="shared" si="59"/>
        <v/>
      </c>
      <c r="Q127" s="696" t="str">
        <f t="shared" si="59"/>
        <v/>
      </c>
      <c r="R127" s="696" t="str">
        <f t="shared" si="59"/>
        <v/>
      </c>
      <c r="S127" s="696" t="str">
        <f t="shared" si="59"/>
        <v/>
      </c>
      <c r="T127" s="697" t="str">
        <f t="shared" si="59"/>
        <v/>
      </c>
      <c r="U127" s="695" t="str">
        <f t="shared" si="59"/>
        <v/>
      </c>
      <c r="V127" s="696" t="str">
        <f t="shared" si="59"/>
        <v/>
      </c>
      <c r="W127" s="696" t="str">
        <f t="shared" si="59"/>
        <v/>
      </c>
      <c r="X127" s="696" t="str">
        <f t="shared" si="59"/>
        <v/>
      </c>
      <c r="Y127" s="696" t="str">
        <f t="shared" si="59"/>
        <v/>
      </c>
      <c r="Z127" s="696" t="str">
        <f t="shared" si="59"/>
        <v/>
      </c>
      <c r="AA127" s="697" t="str">
        <f t="shared" si="59"/>
        <v/>
      </c>
      <c r="AB127" s="695" t="str">
        <f t="shared" si="59"/>
        <v/>
      </c>
      <c r="AC127" s="696" t="str">
        <f t="shared" si="59"/>
        <v/>
      </c>
      <c r="AD127" s="696" t="str">
        <f t="shared" si="59"/>
        <v/>
      </c>
      <c r="AE127" s="696" t="str">
        <f t="shared" si="59"/>
        <v/>
      </c>
      <c r="AF127" s="696" t="str">
        <f t="shared" si="59"/>
        <v/>
      </c>
      <c r="AG127" s="696" t="str">
        <f t="shared" si="59"/>
        <v/>
      </c>
      <c r="AH127" s="697" t="str">
        <f t="shared" si="59"/>
        <v/>
      </c>
      <c r="AI127" s="698" t="str">
        <f t="shared" si="59"/>
        <v/>
      </c>
      <c r="AJ127" s="696" t="str">
        <f t="shared" si="59"/>
        <v/>
      </c>
      <c r="AK127" s="696" t="str">
        <f t="shared" si="59"/>
        <v/>
      </c>
      <c r="AL127" s="699">
        <f>SUM(G127:AH127)</f>
        <v>0</v>
      </c>
      <c r="AM127" s="700">
        <f>AL127/4</f>
        <v>0</v>
      </c>
      <c r="AN127" s="701" t="str">
        <f>IF(C126="","",C126)</f>
        <v/>
      </c>
      <c r="AO127" s="702" t="str">
        <f>IF(D126="","",D126)</f>
        <v/>
      </c>
      <c r="AP127" s="703" t="str">
        <f>IF(D126&lt;&gt;"",VLOOKUP(D126,$AU$2:$AV$6,2,FALSE),"")</f>
        <v/>
      </c>
      <c r="AQ127" s="700">
        <f>ROUNDDOWN(AL127/$AL$6,2)</f>
        <v>0</v>
      </c>
      <c r="AR127" s="700">
        <f>IF(AP127=1,"",AQ127)</f>
        <v>0</v>
      </c>
    </row>
    <row r="128" spans="1:44" ht="15.9" hidden="1" customHeight="1">
      <c r="A128" s="638"/>
      <c r="B128" s="1575" t="s">
        <v>1293</v>
      </c>
      <c r="C128" s="1576"/>
      <c r="D128" s="1578"/>
      <c r="E128" s="1580"/>
      <c r="F128" s="683" t="s">
        <v>1233</v>
      </c>
      <c r="G128" s="684"/>
      <c r="H128" s="685"/>
      <c r="I128" s="686"/>
      <c r="J128" s="686"/>
      <c r="K128" s="686"/>
      <c r="L128" s="686"/>
      <c r="M128" s="687"/>
      <c r="N128" s="684"/>
      <c r="O128" s="685"/>
      <c r="P128" s="686"/>
      <c r="Q128" s="686"/>
      <c r="R128" s="686"/>
      <c r="S128" s="686"/>
      <c r="T128" s="687"/>
      <c r="U128" s="684"/>
      <c r="V128" s="685"/>
      <c r="W128" s="686"/>
      <c r="X128" s="686"/>
      <c r="Y128" s="686"/>
      <c r="Z128" s="686"/>
      <c r="AA128" s="687"/>
      <c r="AB128" s="684"/>
      <c r="AC128" s="685"/>
      <c r="AD128" s="686"/>
      <c r="AE128" s="686"/>
      <c r="AF128" s="686"/>
      <c r="AG128" s="686"/>
      <c r="AH128" s="687"/>
      <c r="AI128" s="704"/>
      <c r="AJ128" s="685"/>
      <c r="AK128" s="685"/>
      <c r="AL128" s="689">
        <f>SUM(G129:AK129)</f>
        <v>0</v>
      </c>
      <c r="AM128" s="690"/>
      <c r="AN128" s="691"/>
      <c r="AO128" s="692"/>
      <c r="AP128" s="690"/>
      <c r="AQ128" s="693"/>
      <c r="AR128" s="693"/>
    </row>
    <row r="129" spans="1:44" ht="15.9" hidden="1" customHeight="1">
      <c r="A129" s="638"/>
      <c r="B129" s="1575"/>
      <c r="C129" s="1577"/>
      <c r="D129" s="1579"/>
      <c r="E129" s="1581"/>
      <c r="F129" s="694" t="s">
        <v>1234</v>
      </c>
      <c r="G129" s="695" t="str">
        <f t="shared" ref="G129:AK129" si="60">IF(G128&lt;&gt;"",VLOOKUP(G128,$AC$197:$AL$221,9,FALSE),"")</f>
        <v/>
      </c>
      <c r="H129" s="696" t="str">
        <f t="shared" si="60"/>
        <v/>
      </c>
      <c r="I129" s="696" t="str">
        <f t="shared" si="60"/>
        <v/>
      </c>
      <c r="J129" s="696" t="str">
        <f t="shared" si="60"/>
        <v/>
      </c>
      <c r="K129" s="696" t="str">
        <f t="shared" si="60"/>
        <v/>
      </c>
      <c r="L129" s="696" t="str">
        <f t="shared" si="60"/>
        <v/>
      </c>
      <c r="M129" s="697" t="str">
        <f t="shared" si="60"/>
        <v/>
      </c>
      <c r="N129" s="695" t="str">
        <f t="shared" si="60"/>
        <v/>
      </c>
      <c r="O129" s="696" t="str">
        <f t="shared" si="60"/>
        <v/>
      </c>
      <c r="P129" s="696" t="str">
        <f t="shared" si="60"/>
        <v/>
      </c>
      <c r="Q129" s="696" t="str">
        <f t="shared" si="60"/>
        <v/>
      </c>
      <c r="R129" s="696" t="str">
        <f t="shared" si="60"/>
        <v/>
      </c>
      <c r="S129" s="696" t="str">
        <f t="shared" si="60"/>
        <v/>
      </c>
      <c r="T129" s="697" t="str">
        <f t="shared" si="60"/>
        <v/>
      </c>
      <c r="U129" s="695" t="str">
        <f t="shared" si="60"/>
        <v/>
      </c>
      <c r="V129" s="696" t="str">
        <f t="shared" si="60"/>
        <v/>
      </c>
      <c r="W129" s="696" t="str">
        <f t="shared" si="60"/>
        <v/>
      </c>
      <c r="X129" s="696" t="str">
        <f t="shared" si="60"/>
        <v/>
      </c>
      <c r="Y129" s="696" t="str">
        <f t="shared" si="60"/>
        <v/>
      </c>
      <c r="Z129" s="696" t="str">
        <f t="shared" si="60"/>
        <v/>
      </c>
      <c r="AA129" s="697" t="str">
        <f t="shared" si="60"/>
        <v/>
      </c>
      <c r="AB129" s="695" t="str">
        <f t="shared" si="60"/>
        <v/>
      </c>
      <c r="AC129" s="696" t="str">
        <f t="shared" si="60"/>
        <v/>
      </c>
      <c r="AD129" s="696" t="str">
        <f t="shared" si="60"/>
        <v/>
      </c>
      <c r="AE129" s="696" t="str">
        <f t="shared" si="60"/>
        <v/>
      </c>
      <c r="AF129" s="696" t="str">
        <f t="shared" si="60"/>
        <v/>
      </c>
      <c r="AG129" s="696" t="str">
        <f t="shared" si="60"/>
        <v/>
      </c>
      <c r="AH129" s="697" t="str">
        <f t="shared" si="60"/>
        <v/>
      </c>
      <c r="AI129" s="698" t="str">
        <f t="shared" si="60"/>
        <v/>
      </c>
      <c r="AJ129" s="696" t="str">
        <f t="shared" si="60"/>
        <v/>
      </c>
      <c r="AK129" s="696" t="str">
        <f t="shared" si="60"/>
        <v/>
      </c>
      <c r="AL129" s="699">
        <f>SUM(G129:AH129)</f>
        <v>0</v>
      </c>
      <c r="AM129" s="700">
        <f>AL129/4</f>
        <v>0</v>
      </c>
      <c r="AN129" s="701" t="str">
        <f>IF(C128="","",C128)</f>
        <v/>
      </c>
      <c r="AO129" s="702" t="str">
        <f>IF(D128="","",D128)</f>
        <v/>
      </c>
      <c r="AP129" s="703" t="str">
        <f>IF(D128&lt;&gt;"",VLOOKUP(D128,$AU$2:$AV$6,2,FALSE),"")</f>
        <v/>
      </c>
      <c r="AQ129" s="700">
        <f>ROUNDDOWN(AL129/$AL$6,2)</f>
        <v>0</v>
      </c>
      <c r="AR129" s="700">
        <f>IF(AP129=1,"",AQ129)</f>
        <v>0</v>
      </c>
    </row>
    <row r="130" spans="1:44" ht="15.9" hidden="1" customHeight="1">
      <c r="A130" s="638"/>
      <c r="B130" s="1575" t="s">
        <v>1294</v>
      </c>
      <c r="C130" s="1576"/>
      <c r="D130" s="1578"/>
      <c r="E130" s="1580"/>
      <c r="F130" s="683" t="s">
        <v>1233</v>
      </c>
      <c r="G130" s="684"/>
      <c r="H130" s="685"/>
      <c r="I130" s="686"/>
      <c r="J130" s="686"/>
      <c r="K130" s="686"/>
      <c r="L130" s="686"/>
      <c r="M130" s="687"/>
      <c r="N130" s="684"/>
      <c r="O130" s="685"/>
      <c r="P130" s="686"/>
      <c r="Q130" s="686"/>
      <c r="R130" s="686"/>
      <c r="S130" s="686"/>
      <c r="T130" s="687"/>
      <c r="U130" s="684"/>
      <c r="V130" s="685"/>
      <c r="W130" s="686"/>
      <c r="X130" s="686"/>
      <c r="Y130" s="686"/>
      <c r="Z130" s="686"/>
      <c r="AA130" s="687"/>
      <c r="AB130" s="684"/>
      <c r="AC130" s="685"/>
      <c r="AD130" s="686"/>
      <c r="AE130" s="686"/>
      <c r="AF130" s="686"/>
      <c r="AG130" s="686"/>
      <c r="AH130" s="687"/>
      <c r="AI130" s="704"/>
      <c r="AJ130" s="685"/>
      <c r="AK130" s="685"/>
      <c r="AL130" s="689">
        <f>SUM(G131:AK131)</f>
        <v>0</v>
      </c>
      <c r="AM130" s="690"/>
      <c r="AN130" s="691"/>
      <c r="AO130" s="692"/>
      <c r="AP130" s="690"/>
      <c r="AQ130" s="693"/>
      <c r="AR130" s="693"/>
    </row>
    <row r="131" spans="1:44" ht="15.9" hidden="1" customHeight="1">
      <c r="A131" s="638"/>
      <c r="B131" s="1575"/>
      <c r="C131" s="1577"/>
      <c r="D131" s="1579"/>
      <c r="E131" s="1581"/>
      <c r="F131" s="694" t="s">
        <v>1234</v>
      </c>
      <c r="G131" s="695" t="str">
        <f t="shared" ref="G131:AK131" si="61">IF(G130&lt;&gt;"",VLOOKUP(G130,$AC$197:$AL$221,9,FALSE),"")</f>
        <v/>
      </c>
      <c r="H131" s="696" t="str">
        <f t="shared" si="61"/>
        <v/>
      </c>
      <c r="I131" s="696" t="str">
        <f t="shared" si="61"/>
        <v/>
      </c>
      <c r="J131" s="696" t="str">
        <f t="shared" si="61"/>
        <v/>
      </c>
      <c r="K131" s="696" t="str">
        <f t="shared" si="61"/>
        <v/>
      </c>
      <c r="L131" s="696" t="str">
        <f t="shared" si="61"/>
        <v/>
      </c>
      <c r="M131" s="697" t="str">
        <f t="shared" si="61"/>
        <v/>
      </c>
      <c r="N131" s="695" t="str">
        <f t="shared" si="61"/>
        <v/>
      </c>
      <c r="O131" s="696" t="str">
        <f t="shared" si="61"/>
        <v/>
      </c>
      <c r="P131" s="696" t="str">
        <f t="shared" si="61"/>
        <v/>
      </c>
      <c r="Q131" s="696" t="str">
        <f t="shared" si="61"/>
        <v/>
      </c>
      <c r="R131" s="696" t="str">
        <f t="shared" si="61"/>
        <v/>
      </c>
      <c r="S131" s="696" t="str">
        <f t="shared" si="61"/>
        <v/>
      </c>
      <c r="T131" s="697" t="str">
        <f t="shared" si="61"/>
        <v/>
      </c>
      <c r="U131" s="695" t="str">
        <f t="shared" si="61"/>
        <v/>
      </c>
      <c r="V131" s="696" t="str">
        <f t="shared" si="61"/>
        <v/>
      </c>
      <c r="W131" s="696" t="str">
        <f t="shared" si="61"/>
        <v/>
      </c>
      <c r="X131" s="696" t="str">
        <f t="shared" si="61"/>
        <v/>
      </c>
      <c r="Y131" s="696" t="str">
        <f t="shared" si="61"/>
        <v/>
      </c>
      <c r="Z131" s="696" t="str">
        <f t="shared" si="61"/>
        <v/>
      </c>
      <c r="AA131" s="697" t="str">
        <f t="shared" si="61"/>
        <v/>
      </c>
      <c r="AB131" s="695" t="str">
        <f t="shared" si="61"/>
        <v/>
      </c>
      <c r="AC131" s="696" t="str">
        <f t="shared" si="61"/>
        <v/>
      </c>
      <c r="AD131" s="696" t="str">
        <f t="shared" si="61"/>
        <v/>
      </c>
      <c r="AE131" s="696" t="str">
        <f t="shared" si="61"/>
        <v/>
      </c>
      <c r="AF131" s="696" t="str">
        <f t="shared" si="61"/>
        <v/>
      </c>
      <c r="AG131" s="696" t="str">
        <f t="shared" si="61"/>
        <v/>
      </c>
      <c r="AH131" s="697" t="str">
        <f t="shared" si="61"/>
        <v/>
      </c>
      <c r="AI131" s="698" t="str">
        <f t="shared" si="61"/>
        <v/>
      </c>
      <c r="AJ131" s="696" t="str">
        <f t="shared" si="61"/>
        <v/>
      </c>
      <c r="AK131" s="696" t="str">
        <f t="shared" si="61"/>
        <v/>
      </c>
      <c r="AL131" s="699">
        <f>SUM(G131:AH131)</f>
        <v>0</v>
      </c>
      <c r="AM131" s="700">
        <f>AL131/4</f>
        <v>0</v>
      </c>
      <c r="AN131" s="701" t="str">
        <f>IF(C130="","",C130)</f>
        <v/>
      </c>
      <c r="AO131" s="702" t="str">
        <f>IF(D130="","",D130)</f>
        <v/>
      </c>
      <c r="AP131" s="703" t="str">
        <f>IF(D130&lt;&gt;"",VLOOKUP(D130,$AU$2:$AV$6,2,FALSE),"")</f>
        <v/>
      </c>
      <c r="AQ131" s="700">
        <f>ROUNDDOWN(AL131/$AL$6,2)</f>
        <v>0</v>
      </c>
      <c r="AR131" s="700">
        <f>IF(AP131=1,"",AQ131)</f>
        <v>0</v>
      </c>
    </row>
    <row r="132" spans="1:44" ht="15.9" hidden="1" customHeight="1">
      <c r="A132" s="638"/>
      <c r="B132" s="1575" t="s">
        <v>1295</v>
      </c>
      <c r="C132" s="1576"/>
      <c r="D132" s="1578"/>
      <c r="E132" s="1580"/>
      <c r="F132" s="683" t="s">
        <v>1233</v>
      </c>
      <c r="G132" s="684"/>
      <c r="H132" s="685"/>
      <c r="I132" s="686"/>
      <c r="J132" s="686"/>
      <c r="K132" s="686"/>
      <c r="L132" s="686"/>
      <c r="M132" s="687"/>
      <c r="N132" s="684"/>
      <c r="O132" s="685"/>
      <c r="P132" s="686"/>
      <c r="Q132" s="686"/>
      <c r="R132" s="686"/>
      <c r="S132" s="686"/>
      <c r="T132" s="687"/>
      <c r="U132" s="684"/>
      <c r="V132" s="685"/>
      <c r="W132" s="686"/>
      <c r="X132" s="686"/>
      <c r="Y132" s="686"/>
      <c r="Z132" s="686"/>
      <c r="AA132" s="687"/>
      <c r="AB132" s="684"/>
      <c r="AC132" s="685"/>
      <c r="AD132" s="686"/>
      <c r="AE132" s="686"/>
      <c r="AF132" s="686"/>
      <c r="AG132" s="686"/>
      <c r="AH132" s="687"/>
      <c r="AI132" s="704"/>
      <c r="AJ132" s="685"/>
      <c r="AK132" s="685"/>
      <c r="AL132" s="689">
        <f>SUM(G133:AK133)</f>
        <v>0</v>
      </c>
      <c r="AM132" s="690"/>
      <c r="AN132" s="691"/>
      <c r="AO132" s="692"/>
      <c r="AP132" s="690"/>
      <c r="AQ132" s="693"/>
      <c r="AR132" s="693"/>
    </row>
    <row r="133" spans="1:44" ht="15.9" hidden="1" customHeight="1">
      <c r="A133" s="638"/>
      <c r="B133" s="1575"/>
      <c r="C133" s="1577"/>
      <c r="D133" s="1579"/>
      <c r="E133" s="1581"/>
      <c r="F133" s="694" t="s">
        <v>1234</v>
      </c>
      <c r="G133" s="695" t="str">
        <f t="shared" ref="G133:AK133" si="62">IF(G132&lt;&gt;"",VLOOKUP(G132,$AC$197:$AL$221,9,FALSE),"")</f>
        <v/>
      </c>
      <c r="H133" s="696" t="str">
        <f t="shared" si="62"/>
        <v/>
      </c>
      <c r="I133" s="696" t="str">
        <f t="shared" si="62"/>
        <v/>
      </c>
      <c r="J133" s="696" t="str">
        <f t="shared" si="62"/>
        <v/>
      </c>
      <c r="K133" s="696" t="str">
        <f t="shared" si="62"/>
        <v/>
      </c>
      <c r="L133" s="696" t="str">
        <f t="shared" si="62"/>
        <v/>
      </c>
      <c r="M133" s="697" t="str">
        <f t="shared" si="62"/>
        <v/>
      </c>
      <c r="N133" s="695" t="str">
        <f t="shared" si="62"/>
        <v/>
      </c>
      <c r="O133" s="696" t="str">
        <f t="shared" si="62"/>
        <v/>
      </c>
      <c r="P133" s="696" t="str">
        <f t="shared" si="62"/>
        <v/>
      </c>
      <c r="Q133" s="696" t="str">
        <f t="shared" si="62"/>
        <v/>
      </c>
      <c r="R133" s="696" t="str">
        <f t="shared" si="62"/>
        <v/>
      </c>
      <c r="S133" s="696" t="str">
        <f t="shared" si="62"/>
        <v/>
      </c>
      <c r="T133" s="697" t="str">
        <f t="shared" si="62"/>
        <v/>
      </c>
      <c r="U133" s="695" t="str">
        <f t="shared" si="62"/>
        <v/>
      </c>
      <c r="V133" s="696" t="str">
        <f t="shared" si="62"/>
        <v/>
      </c>
      <c r="W133" s="696" t="str">
        <f t="shared" si="62"/>
        <v/>
      </c>
      <c r="X133" s="696" t="str">
        <f t="shared" si="62"/>
        <v/>
      </c>
      <c r="Y133" s="696" t="str">
        <f t="shared" si="62"/>
        <v/>
      </c>
      <c r="Z133" s="696" t="str">
        <f t="shared" si="62"/>
        <v/>
      </c>
      <c r="AA133" s="697" t="str">
        <f t="shared" si="62"/>
        <v/>
      </c>
      <c r="AB133" s="695" t="str">
        <f t="shared" si="62"/>
        <v/>
      </c>
      <c r="AC133" s="696" t="str">
        <f t="shared" si="62"/>
        <v/>
      </c>
      <c r="AD133" s="696" t="str">
        <f t="shared" si="62"/>
        <v/>
      </c>
      <c r="AE133" s="696" t="str">
        <f t="shared" si="62"/>
        <v/>
      </c>
      <c r="AF133" s="696" t="str">
        <f t="shared" si="62"/>
        <v/>
      </c>
      <c r="AG133" s="696" t="str">
        <f t="shared" si="62"/>
        <v/>
      </c>
      <c r="AH133" s="697" t="str">
        <f t="shared" si="62"/>
        <v/>
      </c>
      <c r="AI133" s="698" t="str">
        <f t="shared" si="62"/>
        <v/>
      </c>
      <c r="AJ133" s="696" t="str">
        <f t="shared" si="62"/>
        <v/>
      </c>
      <c r="AK133" s="696" t="str">
        <f t="shared" si="62"/>
        <v/>
      </c>
      <c r="AL133" s="699">
        <f>SUM(G133:AH133)</f>
        <v>0</v>
      </c>
      <c r="AM133" s="700">
        <f>AL133/4</f>
        <v>0</v>
      </c>
      <c r="AN133" s="701" t="str">
        <f>IF(C132="","",C132)</f>
        <v/>
      </c>
      <c r="AO133" s="702" t="str">
        <f>IF(D132="","",D132)</f>
        <v/>
      </c>
      <c r="AP133" s="703" t="str">
        <f>IF(D132&lt;&gt;"",VLOOKUP(D132,$AU$2:$AV$6,2,FALSE),"")</f>
        <v/>
      </c>
      <c r="AQ133" s="700">
        <f>ROUNDDOWN(AL133/$AL$6,2)</f>
        <v>0</v>
      </c>
      <c r="AR133" s="700">
        <f>IF(AP133=1,"",AQ133)</f>
        <v>0</v>
      </c>
    </row>
    <row r="134" spans="1:44" ht="15.9" hidden="1" customHeight="1">
      <c r="A134" s="638"/>
      <c r="B134" s="1575" t="s">
        <v>1296</v>
      </c>
      <c r="C134" s="1576"/>
      <c r="D134" s="1578"/>
      <c r="E134" s="1580"/>
      <c r="F134" s="683" t="s">
        <v>1233</v>
      </c>
      <c r="G134" s="684"/>
      <c r="H134" s="685"/>
      <c r="I134" s="686"/>
      <c r="J134" s="686"/>
      <c r="K134" s="686"/>
      <c r="L134" s="686"/>
      <c r="M134" s="687"/>
      <c r="N134" s="684"/>
      <c r="O134" s="685"/>
      <c r="P134" s="686"/>
      <c r="Q134" s="686"/>
      <c r="R134" s="686"/>
      <c r="S134" s="686"/>
      <c r="T134" s="687"/>
      <c r="U134" s="684"/>
      <c r="V134" s="685"/>
      <c r="W134" s="686"/>
      <c r="X134" s="686"/>
      <c r="Y134" s="686"/>
      <c r="Z134" s="686"/>
      <c r="AA134" s="687"/>
      <c r="AB134" s="684"/>
      <c r="AC134" s="685"/>
      <c r="AD134" s="686"/>
      <c r="AE134" s="686"/>
      <c r="AF134" s="686"/>
      <c r="AG134" s="686"/>
      <c r="AH134" s="687"/>
      <c r="AI134" s="704"/>
      <c r="AJ134" s="685"/>
      <c r="AK134" s="685"/>
      <c r="AL134" s="689">
        <f>SUM(G135:AK135)</f>
        <v>0</v>
      </c>
      <c r="AM134" s="690"/>
      <c r="AN134" s="691"/>
      <c r="AO134" s="692"/>
      <c r="AP134" s="690"/>
      <c r="AQ134" s="693"/>
      <c r="AR134" s="693"/>
    </row>
    <row r="135" spans="1:44" ht="15.9" hidden="1" customHeight="1">
      <c r="A135" s="638"/>
      <c r="B135" s="1575"/>
      <c r="C135" s="1577"/>
      <c r="D135" s="1579"/>
      <c r="E135" s="1581"/>
      <c r="F135" s="694" t="s">
        <v>1234</v>
      </c>
      <c r="G135" s="695" t="str">
        <f t="shared" ref="G135:AK135" si="63">IF(G134&lt;&gt;"",VLOOKUP(G134,$AC$197:$AL$221,9,FALSE),"")</f>
        <v/>
      </c>
      <c r="H135" s="696" t="str">
        <f t="shared" si="63"/>
        <v/>
      </c>
      <c r="I135" s="696" t="str">
        <f t="shared" si="63"/>
        <v/>
      </c>
      <c r="J135" s="696" t="str">
        <f t="shared" si="63"/>
        <v/>
      </c>
      <c r="K135" s="696" t="str">
        <f t="shared" si="63"/>
        <v/>
      </c>
      <c r="L135" s="696" t="str">
        <f t="shared" si="63"/>
        <v/>
      </c>
      <c r="M135" s="697" t="str">
        <f t="shared" si="63"/>
        <v/>
      </c>
      <c r="N135" s="695" t="str">
        <f t="shared" si="63"/>
        <v/>
      </c>
      <c r="O135" s="696" t="str">
        <f t="shared" si="63"/>
        <v/>
      </c>
      <c r="P135" s="696" t="str">
        <f t="shared" si="63"/>
        <v/>
      </c>
      <c r="Q135" s="696" t="str">
        <f t="shared" si="63"/>
        <v/>
      </c>
      <c r="R135" s="696" t="str">
        <f t="shared" si="63"/>
        <v/>
      </c>
      <c r="S135" s="696" t="str">
        <f t="shared" si="63"/>
        <v/>
      </c>
      <c r="T135" s="697" t="str">
        <f t="shared" si="63"/>
        <v/>
      </c>
      <c r="U135" s="695" t="str">
        <f t="shared" si="63"/>
        <v/>
      </c>
      <c r="V135" s="696" t="str">
        <f t="shared" si="63"/>
        <v/>
      </c>
      <c r="W135" s="696" t="str">
        <f t="shared" si="63"/>
        <v/>
      </c>
      <c r="X135" s="696" t="str">
        <f t="shared" si="63"/>
        <v/>
      </c>
      <c r="Y135" s="696" t="str">
        <f t="shared" si="63"/>
        <v/>
      </c>
      <c r="Z135" s="696" t="str">
        <f t="shared" si="63"/>
        <v/>
      </c>
      <c r="AA135" s="697" t="str">
        <f t="shared" si="63"/>
        <v/>
      </c>
      <c r="AB135" s="695" t="str">
        <f t="shared" si="63"/>
        <v/>
      </c>
      <c r="AC135" s="696" t="str">
        <f t="shared" si="63"/>
        <v/>
      </c>
      <c r="AD135" s="696" t="str">
        <f t="shared" si="63"/>
        <v/>
      </c>
      <c r="AE135" s="696" t="str">
        <f t="shared" si="63"/>
        <v/>
      </c>
      <c r="AF135" s="696" t="str">
        <f t="shared" si="63"/>
        <v/>
      </c>
      <c r="AG135" s="696" t="str">
        <f t="shared" si="63"/>
        <v/>
      </c>
      <c r="AH135" s="697" t="str">
        <f t="shared" si="63"/>
        <v/>
      </c>
      <c r="AI135" s="698" t="str">
        <f t="shared" si="63"/>
        <v/>
      </c>
      <c r="AJ135" s="696" t="str">
        <f t="shared" si="63"/>
        <v/>
      </c>
      <c r="AK135" s="696" t="str">
        <f t="shared" si="63"/>
        <v/>
      </c>
      <c r="AL135" s="699">
        <f>SUM(G135:AH135)</f>
        <v>0</v>
      </c>
      <c r="AM135" s="700">
        <f>AL135/4</f>
        <v>0</v>
      </c>
      <c r="AN135" s="701" t="str">
        <f>IF(C134="","",C134)</f>
        <v/>
      </c>
      <c r="AO135" s="702" t="str">
        <f>IF(D134="","",D134)</f>
        <v/>
      </c>
      <c r="AP135" s="703" t="str">
        <f>IF(D134&lt;&gt;"",VLOOKUP(D134,$AU$2:$AV$6,2,FALSE),"")</f>
        <v/>
      </c>
      <c r="AQ135" s="700">
        <f>ROUNDDOWN(AL135/$AL$6,2)</f>
        <v>0</v>
      </c>
      <c r="AR135" s="700">
        <f>IF(AP135=1,"",AQ135)</f>
        <v>0</v>
      </c>
    </row>
    <row r="136" spans="1:44" ht="15.9" hidden="1" customHeight="1">
      <c r="A136" s="638"/>
      <c r="B136" s="1575" t="s">
        <v>1297</v>
      </c>
      <c r="C136" s="1576"/>
      <c r="D136" s="1578"/>
      <c r="E136" s="1580"/>
      <c r="F136" s="683" t="s">
        <v>1233</v>
      </c>
      <c r="G136" s="684"/>
      <c r="H136" s="685"/>
      <c r="I136" s="686"/>
      <c r="J136" s="686"/>
      <c r="K136" s="686"/>
      <c r="L136" s="686"/>
      <c r="M136" s="687"/>
      <c r="N136" s="684"/>
      <c r="O136" s="685"/>
      <c r="P136" s="686"/>
      <c r="Q136" s="686"/>
      <c r="R136" s="686"/>
      <c r="S136" s="686"/>
      <c r="T136" s="687"/>
      <c r="U136" s="684"/>
      <c r="V136" s="685"/>
      <c r="W136" s="686"/>
      <c r="X136" s="686"/>
      <c r="Y136" s="686"/>
      <c r="Z136" s="686"/>
      <c r="AA136" s="687"/>
      <c r="AB136" s="684"/>
      <c r="AC136" s="685"/>
      <c r="AD136" s="686"/>
      <c r="AE136" s="686"/>
      <c r="AF136" s="686"/>
      <c r="AG136" s="686"/>
      <c r="AH136" s="687"/>
      <c r="AI136" s="704"/>
      <c r="AJ136" s="685"/>
      <c r="AK136" s="685"/>
      <c r="AL136" s="689">
        <f>SUM(G137:AK137)</f>
        <v>0</v>
      </c>
      <c r="AM136" s="690"/>
      <c r="AN136" s="691"/>
      <c r="AO136" s="692"/>
      <c r="AP136" s="690"/>
      <c r="AQ136" s="693"/>
      <c r="AR136" s="693"/>
    </row>
    <row r="137" spans="1:44" ht="15.9" hidden="1" customHeight="1">
      <c r="A137" s="638"/>
      <c r="B137" s="1575"/>
      <c r="C137" s="1577"/>
      <c r="D137" s="1579"/>
      <c r="E137" s="1581"/>
      <c r="F137" s="694" t="s">
        <v>1234</v>
      </c>
      <c r="G137" s="695" t="str">
        <f t="shared" ref="G137:AK137" si="64">IF(G136&lt;&gt;"",VLOOKUP(G136,$AC$197:$AL$221,9,FALSE),"")</f>
        <v/>
      </c>
      <c r="H137" s="696" t="str">
        <f t="shared" si="64"/>
        <v/>
      </c>
      <c r="I137" s="696" t="str">
        <f t="shared" si="64"/>
        <v/>
      </c>
      <c r="J137" s="696" t="str">
        <f t="shared" si="64"/>
        <v/>
      </c>
      <c r="K137" s="696" t="str">
        <f t="shared" si="64"/>
        <v/>
      </c>
      <c r="L137" s="696" t="str">
        <f t="shared" si="64"/>
        <v/>
      </c>
      <c r="M137" s="697" t="str">
        <f t="shared" si="64"/>
        <v/>
      </c>
      <c r="N137" s="695" t="str">
        <f t="shared" si="64"/>
        <v/>
      </c>
      <c r="O137" s="696" t="str">
        <f t="shared" si="64"/>
        <v/>
      </c>
      <c r="P137" s="696" t="str">
        <f t="shared" si="64"/>
        <v/>
      </c>
      <c r="Q137" s="696" t="str">
        <f t="shared" si="64"/>
        <v/>
      </c>
      <c r="R137" s="696" t="str">
        <f t="shared" si="64"/>
        <v/>
      </c>
      <c r="S137" s="696" t="str">
        <f t="shared" si="64"/>
        <v/>
      </c>
      <c r="T137" s="697" t="str">
        <f t="shared" si="64"/>
        <v/>
      </c>
      <c r="U137" s="695" t="str">
        <f t="shared" si="64"/>
        <v/>
      </c>
      <c r="V137" s="696" t="str">
        <f t="shared" si="64"/>
        <v/>
      </c>
      <c r="W137" s="696" t="str">
        <f t="shared" si="64"/>
        <v/>
      </c>
      <c r="X137" s="696" t="str">
        <f t="shared" si="64"/>
        <v/>
      </c>
      <c r="Y137" s="696" t="str">
        <f t="shared" si="64"/>
        <v/>
      </c>
      <c r="Z137" s="696" t="str">
        <f t="shared" si="64"/>
        <v/>
      </c>
      <c r="AA137" s="697" t="str">
        <f t="shared" si="64"/>
        <v/>
      </c>
      <c r="AB137" s="695" t="str">
        <f t="shared" si="64"/>
        <v/>
      </c>
      <c r="AC137" s="696" t="str">
        <f t="shared" si="64"/>
        <v/>
      </c>
      <c r="AD137" s="696" t="str">
        <f t="shared" si="64"/>
        <v/>
      </c>
      <c r="AE137" s="696" t="str">
        <f t="shared" si="64"/>
        <v/>
      </c>
      <c r="AF137" s="696" t="str">
        <f t="shared" si="64"/>
        <v/>
      </c>
      <c r="AG137" s="696" t="str">
        <f t="shared" si="64"/>
        <v/>
      </c>
      <c r="AH137" s="697" t="str">
        <f t="shared" si="64"/>
        <v/>
      </c>
      <c r="AI137" s="698" t="str">
        <f t="shared" si="64"/>
        <v/>
      </c>
      <c r="AJ137" s="696" t="str">
        <f t="shared" si="64"/>
        <v/>
      </c>
      <c r="AK137" s="696" t="str">
        <f t="shared" si="64"/>
        <v/>
      </c>
      <c r="AL137" s="699">
        <f>SUM(G137:AH137)</f>
        <v>0</v>
      </c>
      <c r="AM137" s="700">
        <f>AL137/4</f>
        <v>0</v>
      </c>
      <c r="AN137" s="701" t="str">
        <f>IF(C136="","",C136)</f>
        <v/>
      </c>
      <c r="AO137" s="702" t="str">
        <f>IF(D136="","",D136)</f>
        <v/>
      </c>
      <c r="AP137" s="703" t="str">
        <f>IF(D136&lt;&gt;"",VLOOKUP(D136,$AU$2:$AV$6,2,FALSE),"")</f>
        <v/>
      </c>
      <c r="AQ137" s="700">
        <f>ROUNDDOWN(AL137/$AL$6,2)</f>
        <v>0</v>
      </c>
      <c r="AR137" s="700">
        <f>IF(AP137=1,"",AQ137)</f>
        <v>0</v>
      </c>
    </row>
    <row r="138" spans="1:44" ht="15.9" customHeight="1">
      <c r="A138" s="638"/>
      <c r="B138" s="1575" t="s">
        <v>1298</v>
      </c>
      <c r="C138" s="1576"/>
      <c r="D138" s="1578"/>
      <c r="E138" s="1580"/>
      <c r="F138" s="683" t="s">
        <v>1233</v>
      </c>
      <c r="G138" s="684"/>
      <c r="H138" s="685"/>
      <c r="I138" s="686"/>
      <c r="J138" s="686"/>
      <c r="K138" s="686"/>
      <c r="L138" s="686"/>
      <c r="M138" s="687"/>
      <c r="N138" s="684"/>
      <c r="O138" s="685"/>
      <c r="P138" s="686"/>
      <c r="Q138" s="686"/>
      <c r="R138" s="686"/>
      <c r="S138" s="686"/>
      <c r="T138" s="687"/>
      <c r="U138" s="684"/>
      <c r="V138" s="685"/>
      <c r="W138" s="686"/>
      <c r="X138" s="686"/>
      <c r="Y138" s="686"/>
      <c r="Z138" s="686"/>
      <c r="AA138" s="687"/>
      <c r="AB138" s="684"/>
      <c r="AC138" s="685"/>
      <c r="AD138" s="686"/>
      <c r="AE138" s="686"/>
      <c r="AF138" s="686"/>
      <c r="AG138" s="686"/>
      <c r="AH138" s="687"/>
      <c r="AI138" s="704"/>
      <c r="AJ138" s="685"/>
      <c r="AK138" s="685"/>
      <c r="AL138" s="689">
        <f>SUM(G139:AK139)</f>
        <v>0</v>
      </c>
      <c r="AM138" s="690"/>
      <c r="AN138" s="691"/>
      <c r="AO138" s="692"/>
      <c r="AP138" s="690"/>
      <c r="AQ138" s="693"/>
      <c r="AR138" s="693"/>
    </row>
    <row r="139" spans="1:44" ht="15.9" customHeight="1" thickBot="1">
      <c r="A139" s="705"/>
      <c r="B139" s="1598"/>
      <c r="C139" s="1577"/>
      <c r="D139" s="1579"/>
      <c r="E139" s="1581"/>
      <c r="F139" s="694" t="s">
        <v>1234</v>
      </c>
      <c r="G139" s="695" t="str">
        <f t="shared" ref="G139:AK139" si="65">IF(G138&lt;&gt;"",VLOOKUP(G138,$AC$197:$AL$221,9,FALSE),"")</f>
        <v/>
      </c>
      <c r="H139" s="696" t="str">
        <f t="shared" si="65"/>
        <v/>
      </c>
      <c r="I139" s="696" t="str">
        <f t="shared" si="65"/>
        <v/>
      </c>
      <c r="J139" s="696" t="str">
        <f t="shared" si="65"/>
        <v/>
      </c>
      <c r="K139" s="696" t="str">
        <f t="shared" si="65"/>
        <v/>
      </c>
      <c r="L139" s="696" t="str">
        <f t="shared" si="65"/>
        <v/>
      </c>
      <c r="M139" s="697" t="str">
        <f t="shared" si="65"/>
        <v/>
      </c>
      <c r="N139" s="695" t="str">
        <f t="shared" si="65"/>
        <v/>
      </c>
      <c r="O139" s="696" t="str">
        <f t="shared" si="65"/>
        <v/>
      </c>
      <c r="P139" s="696" t="str">
        <f t="shared" si="65"/>
        <v/>
      </c>
      <c r="Q139" s="696" t="str">
        <f t="shared" si="65"/>
        <v/>
      </c>
      <c r="R139" s="696" t="str">
        <f t="shared" si="65"/>
        <v/>
      </c>
      <c r="S139" s="696" t="str">
        <f t="shared" si="65"/>
        <v/>
      </c>
      <c r="T139" s="697" t="str">
        <f t="shared" si="65"/>
        <v/>
      </c>
      <c r="U139" s="695" t="str">
        <f t="shared" si="65"/>
        <v/>
      </c>
      <c r="V139" s="696" t="str">
        <f t="shared" si="65"/>
        <v/>
      </c>
      <c r="W139" s="696" t="str">
        <f t="shared" si="65"/>
        <v/>
      </c>
      <c r="X139" s="696" t="str">
        <f t="shared" si="65"/>
        <v/>
      </c>
      <c r="Y139" s="696" t="str">
        <f t="shared" si="65"/>
        <v/>
      </c>
      <c r="Z139" s="696" t="str">
        <f t="shared" si="65"/>
        <v/>
      </c>
      <c r="AA139" s="697" t="str">
        <f t="shared" si="65"/>
        <v/>
      </c>
      <c r="AB139" s="695" t="str">
        <f t="shared" si="65"/>
        <v/>
      </c>
      <c r="AC139" s="696" t="str">
        <f t="shared" si="65"/>
        <v/>
      </c>
      <c r="AD139" s="696" t="str">
        <f t="shared" si="65"/>
        <v/>
      </c>
      <c r="AE139" s="696" t="str">
        <f t="shared" si="65"/>
        <v/>
      </c>
      <c r="AF139" s="696" t="str">
        <f t="shared" si="65"/>
        <v/>
      </c>
      <c r="AG139" s="696" t="str">
        <f t="shared" si="65"/>
        <v/>
      </c>
      <c r="AH139" s="697" t="str">
        <f t="shared" si="65"/>
        <v/>
      </c>
      <c r="AI139" s="698" t="str">
        <f t="shared" si="65"/>
        <v/>
      </c>
      <c r="AJ139" s="696" t="str">
        <f t="shared" si="65"/>
        <v/>
      </c>
      <c r="AK139" s="696" t="str">
        <f t="shared" si="65"/>
        <v/>
      </c>
      <c r="AL139" s="699">
        <f>SUM(G139:AH139)</f>
        <v>0</v>
      </c>
      <c r="AM139" s="700">
        <f>AL139/4</f>
        <v>0</v>
      </c>
      <c r="AN139" s="701" t="str">
        <f>IF(C138="","",C138)</f>
        <v/>
      </c>
      <c r="AO139" s="702" t="str">
        <f>IF(D138="","",D138)</f>
        <v/>
      </c>
      <c r="AP139" s="703" t="str">
        <f>IF(D138&lt;&gt;"",VLOOKUP(D138,$AU$2:$AV$6,2,FALSE),"")</f>
        <v/>
      </c>
      <c r="AQ139" s="700">
        <f>ROUNDDOWN(AL139/$AL$6,2)</f>
        <v>0</v>
      </c>
      <c r="AR139" s="700">
        <f>IF(AP139=1,"",AQ139)</f>
        <v>0</v>
      </c>
    </row>
    <row r="140" spans="1:44" ht="15.9" customHeight="1" thickTop="1">
      <c r="A140" s="638"/>
      <c r="B140" s="706"/>
      <c r="C140" s="1576"/>
      <c r="D140" s="1578"/>
      <c r="E140" s="1580"/>
      <c r="F140" s="683" t="s">
        <v>1233</v>
      </c>
      <c r="G140" s="684"/>
      <c r="H140" s="685"/>
      <c r="I140" s="686"/>
      <c r="J140" s="686"/>
      <c r="K140" s="686"/>
      <c r="L140" s="686"/>
      <c r="M140" s="687"/>
      <c r="N140" s="684"/>
      <c r="O140" s="685"/>
      <c r="P140" s="686"/>
      <c r="Q140" s="686"/>
      <c r="R140" s="686"/>
      <c r="S140" s="686"/>
      <c r="T140" s="687"/>
      <c r="U140" s="684"/>
      <c r="V140" s="685"/>
      <c r="W140" s="686"/>
      <c r="X140" s="686"/>
      <c r="Y140" s="686"/>
      <c r="Z140" s="686"/>
      <c r="AA140" s="687"/>
      <c r="AB140" s="684"/>
      <c r="AC140" s="685"/>
      <c r="AD140" s="686"/>
      <c r="AE140" s="686"/>
      <c r="AF140" s="686"/>
      <c r="AG140" s="686"/>
      <c r="AH140" s="687"/>
      <c r="AI140" s="704"/>
      <c r="AJ140" s="685"/>
      <c r="AK140" s="685"/>
      <c r="AL140" s="689">
        <f>SUM(G141:AK141)</f>
        <v>0</v>
      </c>
      <c r="AM140" s="690"/>
      <c r="AN140" s="691"/>
      <c r="AO140" s="692"/>
      <c r="AP140" s="690"/>
      <c r="AQ140" s="693"/>
      <c r="AR140" s="693"/>
    </row>
    <row r="141" spans="1:44" ht="15.9" customHeight="1">
      <c r="A141" s="638"/>
      <c r="B141" s="706"/>
      <c r="C141" s="1599"/>
      <c r="D141" s="1600"/>
      <c r="E141" s="1601"/>
      <c r="F141" s="694" t="s">
        <v>1234</v>
      </c>
      <c r="G141" s="695" t="str">
        <f t="shared" ref="G141:AK141" si="66">IF(G140&lt;&gt;"",VLOOKUP(G140,$AC$197:$AL$221,9,FALSE),"")</f>
        <v/>
      </c>
      <c r="H141" s="696" t="str">
        <f t="shared" si="66"/>
        <v/>
      </c>
      <c r="I141" s="696" t="str">
        <f t="shared" si="66"/>
        <v/>
      </c>
      <c r="J141" s="696" t="str">
        <f t="shared" si="66"/>
        <v/>
      </c>
      <c r="K141" s="696" t="str">
        <f t="shared" si="66"/>
        <v/>
      </c>
      <c r="L141" s="696" t="str">
        <f t="shared" si="66"/>
        <v/>
      </c>
      <c r="M141" s="697" t="str">
        <f t="shared" si="66"/>
        <v/>
      </c>
      <c r="N141" s="695" t="str">
        <f t="shared" si="66"/>
        <v/>
      </c>
      <c r="O141" s="696" t="str">
        <f t="shared" si="66"/>
        <v/>
      </c>
      <c r="P141" s="696" t="str">
        <f t="shared" si="66"/>
        <v/>
      </c>
      <c r="Q141" s="696" t="str">
        <f t="shared" si="66"/>
        <v/>
      </c>
      <c r="R141" s="696" t="str">
        <f t="shared" si="66"/>
        <v/>
      </c>
      <c r="S141" s="696" t="str">
        <f t="shared" si="66"/>
        <v/>
      </c>
      <c r="T141" s="697" t="str">
        <f t="shared" si="66"/>
        <v/>
      </c>
      <c r="U141" s="695" t="str">
        <f t="shared" si="66"/>
        <v/>
      </c>
      <c r="V141" s="696" t="str">
        <f t="shared" si="66"/>
        <v/>
      </c>
      <c r="W141" s="696" t="str">
        <f t="shared" si="66"/>
        <v/>
      </c>
      <c r="X141" s="696" t="str">
        <f t="shared" si="66"/>
        <v/>
      </c>
      <c r="Y141" s="696" t="str">
        <f t="shared" si="66"/>
        <v/>
      </c>
      <c r="Z141" s="696" t="str">
        <f t="shared" si="66"/>
        <v/>
      </c>
      <c r="AA141" s="697" t="str">
        <f t="shared" si="66"/>
        <v/>
      </c>
      <c r="AB141" s="695" t="str">
        <f t="shared" si="66"/>
        <v/>
      </c>
      <c r="AC141" s="696" t="str">
        <f t="shared" si="66"/>
        <v/>
      </c>
      <c r="AD141" s="696" t="str">
        <f t="shared" si="66"/>
        <v/>
      </c>
      <c r="AE141" s="696" t="str">
        <f t="shared" si="66"/>
        <v/>
      </c>
      <c r="AF141" s="696" t="str">
        <f t="shared" si="66"/>
        <v/>
      </c>
      <c r="AG141" s="696" t="str">
        <f t="shared" si="66"/>
        <v/>
      </c>
      <c r="AH141" s="697" t="str">
        <f t="shared" si="66"/>
        <v/>
      </c>
      <c r="AI141" s="698" t="str">
        <f t="shared" si="66"/>
        <v/>
      </c>
      <c r="AJ141" s="696" t="str">
        <f t="shared" si="66"/>
        <v/>
      </c>
      <c r="AK141" s="696" t="str">
        <f t="shared" si="66"/>
        <v/>
      </c>
      <c r="AL141" s="699">
        <f>SUM(G141:AH141)</f>
        <v>0</v>
      </c>
      <c r="AM141" s="707">
        <f>AL141/4</f>
        <v>0</v>
      </c>
      <c r="AN141" s="701" t="str">
        <f>IF(C140="","",C140)</f>
        <v/>
      </c>
      <c r="AO141" s="702" t="str">
        <f>IF(D140="","",D140)</f>
        <v/>
      </c>
      <c r="AP141" s="703" t="str">
        <f>IF(D140&lt;&gt;"",VLOOKUP(D140,$AU$2:$AV$6,2,FALSE),"")</f>
        <v/>
      </c>
      <c r="AQ141" s="700">
        <f>ROUNDDOWN(AL141/$AL$6,2)</f>
        <v>0</v>
      </c>
      <c r="AR141" s="700">
        <f>IF(AP141=1,"",AQ141)</f>
        <v>0</v>
      </c>
    </row>
    <row r="142" spans="1:44" ht="8.25" customHeight="1">
      <c r="A142" s="638"/>
      <c r="B142" s="706"/>
      <c r="C142" s="708"/>
      <c r="D142" s="709"/>
      <c r="E142" s="710"/>
      <c r="F142" s="711"/>
      <c r="G142" s="712"/>
      <c r="H142" s="713"/>
      <c r="I142" s="713"/>
      <c r="J142" s="713"/>
      <c r="K142" s="713"/>
      <c r="L142" s="713"/>
      <c r="M142" s="714"/>
      <c r="N142" s="712"/>
      <c r="O142" s="713"/>
      <c r="P142" s="713"/>
      <c r="Q142" s="713"/>
      <c r="R142" s="713"/>
      <c r="S142" s="713"/>
      <c r="T142" s="714"/>
      <c r="U142" s="712"/>
      <c r="V142" s="713"/>
      <c r="W142" s="713"/>
      <c r="X142" s="713"/>
      <c r="Y142" s="713"/>
      <c r="Z142" s="713"/>
      <c r="AA142" s="714"/>
      <c r="AB142" s="712"/>
      <c r="AC142" s="713"/>
      <c r="AD142" s="713"/>
      <c r="AE142" s="713"/>
      <c r="AF142" s="713"/>
      <c r="AG142" s="713"/>
      <c r="AH142" s="714"/>
      <c r="AI142" s="715"/>
      <c r="AJ142" s="713"/>
      <c r="AK142" s="713"/>
      <c r="AL142" s="716"/>
      <c r="AM142" s="717"/>
      <c r="AN142" s="718"/>
      <c r="AO142" s="719"/>
      <c r="AP142" s="720"/>
      <c r="AQ142" s="716"/>
      <c r="AR142" s="716"/>
    </row>
    <row r="143" spans="1:44" ht="15.9" customHeight="1">
      <c r="A143" s="638"/>
      <c r="B143" s="706"/>
      <c r="C143" s="1602" t="s">
        <v>1299</v>
      </c>
      <c r="D143" s="1603"/>
      <c r="E143" s="1604"/>
      <c r="F143" s="721" t="str">
        <f>AC197</f>
        <v>夜</v>
      </c>
      <c r="G143" s="722">
        <f>COUNTIF(G10:G142,$F$143)</f>
        <v>1</v>
      </c>
      <c r="H143" s="723">
        <f t="shared" ref="H143:AK143" si="67">COUNTIF(H10:H142,$F$143)</f>
        <v>1</v>
      </c>
      <c r="I143" s="723">
        <f t="shared" si="67"/>
        <v>1</v>
      </c>
      <c r="J143" s="723">
        <f t="shared" si="67"/>
        <v>1</v>
      </c>
      <c r="K143" s="723">
        <f t="shared" si="67"/>
        <v>1</v>
      </c>
      <c r="L143" s="723">
        <f t="shared" si="67"/>
        <v>1</v>
      </c>
      <c r="M143" s="724">
        <f t="shared" si="67"/>
        <v>1</v>
      </c>
      <c r="N143" s="722">
        <f t="shared" si="67"/>
        <v>1</v>
      </c>
      <c r="O143" s="723">
        <f t="shared" si="67"/>
        <v>1</v>
      </c>
      <c r="P143" s="723">
        <f t="shared" si="67"/>
        <v>1</v>
      </c>
      <c r="Q143" s="723">
        <f t="shared" si="67"/>
        <v>1</v>
      </c>
      <c r="R143" s="723">
        <f t="shared" si="67"/>
        <v>1</v>
      </c>
      <c r="S143" s="723">
        <f t="shared" si="67"/>
        <v>1</v>
      </c>
      <c r="T143" s="724">
        <f t="shared" si="67"/>
        <v>1</v>
      </c>
      <c r="U143" s="722">
        <f t="shared" si="67"/>
        <v>1</v>
      </c>
      <c r="V143" s="723">
        <f t="shared" si="67"/>
        <v>1</v>
      </c>
      <c r="W143" s="723">
        <f t="shared" si="67"/>
        <v>1</v>
      </c>
      <c r="X143" s="723">
        <f t="shared" si="67"/>
        <v>1</v>
      </c>
      <c r="Y143" s="723">
        <f t="shared" si="67"/>
        <v>1</v>
      </c>
      <c r="Z143" s="723">
        <f t="shared" si="67"/>
        <v>1</v>
      </c>
      <c r="AA143" s="724">
        <f t="shared" si="67"/>
        <v>1</v>
      </c>
      <c r="AB143" s="722">
        <f t="shared" si="67"/>
        <v>1</v>
      </c>
      <c r="AC143" s="723">
        <f t="shared" si="67"/>
        <v>1</v>
      </c>
      <c r="AD143" s="723">
        <f t="shared" si="67"/>
        <v>1</v>
      </c>
      <c r="AE143" s="723">
        <f t="shared" si="67"/>
        <v>1</v>
      </c>
      <c r="AF143" s="723">
        <f t="shared" si="67"/>
        <v>1</v>
      </c>
      <c r="AG143" s="723">
        <f t="shared" si="67"/>
        <v>1</v>
      </c>
      <c r="AH143" s="724">
        <f t="shared" si="67"/>
        <v>1</v>
      </c>
      <c r="AI143" s="725">
        <f t="shared" si="67"/>
        <v>1</v>
      </c>
      <c r="AJ143" s="723">
        <f t="shared" si="67"/>
        <v>1</v>
      </c>
      <c r="AK143" s="723">
        <f t="shared" si="67"/>
        <v>1</v>
      </c>
      <c r="AL143" s="726">
        <f>SUM(G143:AK143)</f>
        <v>31</v>
      </c>
      <c r="AM143" s="727"/>
      <c r="AN143" s="728"/>
      <c r="AO143" s="729"/>
      <c r="AP143" s="730"/>
      <c r="AQ143" s="731"/>
      <c r="AR143" s="731"/>
    </row>
    <row r="144" spans="1:44" ht="15.9" customHeight="1">
      <c r="A144" s="638"/>
      <c r="B144" s="732"/>
      <c r="C144" s="733"/>
      <c r="D144" s="733"/>
      <c r="E144" s="733"/>
      <c r="F144" s="734"/>
      <c r="G144" s="735"/>
      <c r="H144" s="735"/>
      <c r="I144" s="735"/>
      <c r="J144" s="735"/>
      <c r="K144" s="735"/>
      <c r="L144" s="735"/>
      <c r="M144" s="735"/>
      <c r="N144" s="735"/>
      <c r="O144" s="735"/>
      <c r="P144" s="735"/>
      <c r="Q144" s="735"/>
      <c r="R144" s="735"/>
      <c r="S144" s="735"/>
      <c r="T144" s="735"/>
      <c r="U144" s="735"/>
      <c r="V144" s="735"/>
      <c r="W144" s="735"/>
      <c r="X144" s="735"/>
      <c r="Y144" s="735"/>
      <c r="Z144" s="735"/>
      <c r="AA144" s="735"/>
      <c r="AB144" s="735"/>
      <c r="AC144" s="735"/>
      <c r="AD144" s="735"/>
      <c r="AE144" s="735"/>
      <c r="AF144" s="735"/>
      <c r="AG144" s="735"/>
      <c r="AH144" s="735"/>
      <c r="AI144" s="735"/>
      <c r="AJ144" s="735"/>
      <c r="AK144" s="735"/>
      <c r="AL144" s="736"/>
      <c r="AM144" s="737"/>
      <c r="AN144" s="738"/>
      <c r="AO144" s="738"/>
      <c r="AP144" s="737"/>
      <c r="AQ144" s="737"/>
      <c r="AR144" s="737"/>
    </row>
    <row r="145" spans="1:48" ht="15.9" customHeight="1">
      <c r="A145" s="638"/>
      <c r="B145" s="706"/>
      <c r="C145" s="639" t="s">
        <v>1300</v>
      </c>
      <c r="D145" s="841"/>
      <c r="E145" s="841"/>
      <c r="F145" s="842"/>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P145" s="742"/>
      <c r="AQ145" s="844"/>
      <c r="AR145" s="844"/>
    </row>
    <row r="146" spans="1:48">
      <c r="A146" s="638"/>
      <c r="B146" s="706"/>
      <c r="C146" s="648"/>
      <c r="D146" s="739"/>
      <c r="E146" s="739"/>
      <c r="F146" s="740"/>
      <c r="G146" s="741"/>
      <c r="H146" s="741"/>
      <c r="I146" s="741"/>
      <c r="J146" s="741"/>
      <c r="K146" s="741"/>
      <c r="L146" s="741"/>
      <c r="M146" s="741"/>
      <c r="N146" s="741"/>
      <c r="O146" s="741"/>
      <c r="P146" s="741"/>
      <c r="Q146" s="741"/>
      <c r="R146" s="741"/>
      <c r="S146" s="743"/>
      <c r="T146" s="741"/>
      <c r="U146" s="741"/>
      <c r="V146" s="741"/>
      <c r="W146" s="741"/>
      <c r="X146" s="741"/>
      <c r="Y146" s="1605" t="s">
        <v>1301</v>
      </c>
      <c r="Z146" s="1605"/>
      <c r="AA146" s="1605"/>
      <c r="AB146" s="1605"/>
      <c r="AC146" s="741"/>
      <c r="AD146" s="1606" t="s">
        <v>1302</v>
      </c>
      <c r="AE146" s="1607"/>
      <c r="AF146" s="1607"/>
      <c r="AG146" s="1607"/>
      <c r="AH146" s="1607"/>
      <c r="AI146" s="1607"/>
      <c r="AJ146" s="1607"/>
      <c r="AK146" s="1607"/>
      <c r="AL146" s="1607"/>
      <c r="AM146" s="744"/>
      <c r="AN146" s="744"/>
      <c r="AO146" s="744"/>
      <c r="AP146" s="742"/>
      <c r="AQ146" s="742"/>
      <c r="AR146" s="742"/>
    </row>
    <row r="147" spans="1:48" s="746" customFormat="1" ht="12.6" thickBot="1">
      <c r="A147" s="739"/>
      <c r="B147" s="706"/>
      <c r="C147" s="740" t="s">
        <v>1207</v>
      </c>
      <c r="D147" s="739"/>
      <c r="E147" s="739"/>
      <c r="F147" s="1608" t="s">
        <v>1303</v>
      </c>
      <c r="G147" s="1608"/>
      <c r="H147" s="1608"/>
      <c r="I147" s="1608"/>
      <c r="J147" s="741"/>
      <c r="K147" s="741"/>
      <c r="L147" s="1609" t="s">
        <v>1304</v>
      </c>
      <c r="M147" s="1609"/>
      <c r="N147" s="1609"/>
      <c r="O147" s="1609"/>
      <c r="P147" s="745"/>
      <c r="Q147" s="745"/>
      <c r="R147" s="745"/>
      <c r="S147" s="1608" t="s">
        <v>1305</v>
      </c>
      <c r="T147" s="1608"/>
      <c r="U147" s="1608"/>
      <c r="V147" s="1608"/>
      <c r="W147" s="1608"/>
      <c r="X147" s="741"/>
      <c r="Y147" s="1610" t="s">
        <v>1306</v>
      </c>
      <c r="Z147" s="1610"/>
      <c r="AA147" s="1610"/>
      <c r="AB147" s="1610"/>
      <c r="AC147" s="741"/>
      <c r="AD147" s="1607"/>
      <c r="AE147" s="1607"/>
      <c r="AF147" s="1607"/>
      <c r="AG147" s="1607"/>
      <c r="AH147" s="1607"/>
      <c r="AI147" s="1607"/>
      <c r="AJ147" s="1607"/>
      <c r="AK147" s="1607"/>
      <c r="AL147" s="1607"/>
      <c r="AM147" s="744"/>
      <c r="AN147" s="744"/>
      <c r="AO147" s="742"/>
      <c r="AP147" s="742"/>
      <c r="AQ147" s="739"/>
      <c r="AR147" s="742"/>
      <c r="AS147" s="739"/>
      <c r="AT147" s="739"/>
      <c r="AU147" s="739"/>
      <c r="AV147" s="739"/>
    </row>
    <row r="148" spans="1:48" s="746" customFormat="1" ht="14.25" customHeight="1" thickBot="1">
      <c r="A148" s="739"/>
      <c r="B148" s="706"/>
      <c r="C148" s="747">
        <f>C4</f>
        <v>43800</v>
      </c>
      <c r="D148" s="739"/>
      <c r="E148" s="739"/>
      <c r="F148" s="739"/>
      <c r="G148" s="1621">
        <f>AN176</f>
        <v>557.73</v>
      </c>
      <c r="H148" s="1622"/>
      <c r="I148" s="1623"/>
      <c r="J148" s="739"/>
      <c r="K148" s="739"/>
      <c r="L148" s="739"/>
      <c r="M148" s="1624">
        <f>C149</f>
        <v>31</v>
      </c>
      <c r="N148" s="1625"/>
      <c r="O148" s="748" t="s">
        <v>1223</v>
      </c>
      <c r="P148" s="740" t="s">
        <v>1307</v>
      </c>
      <c r="Q148" s="1626">
        <v>16</v>
      </c>
      <c r="R148" s="1627"/>
      <c r="S148" s="748" t="s">
        <v>1234</v>
      </c>
      <c r="T148" s="741" t="s">
        <v>1308</v>
      </c>
      <c r="U148" s="1624">
        <f>M148*Q148</f>
        <v>496</v>
      </c>
      <c r="V148" s="1625"/>
      <c r="W148" s="749" t="s">
        <v>1234</v>
      </c>
      <c r="X148" s="741"/>
      <c r="Y148" s="1628">
        <f>ROUNDDOWN(G148/U148,2)</f>
        <v>1.1200000000000001</v>
      </c>
      <c r="Z148" s="1629"/>
      <c r="AA148" s="1629"/>
      <c r="AB148" s="750" t="s">
        <v>1309</v>
      </c>
      <c r="AC148" s="751" t="s">
        <v>1310</v>
      </c>
      <c r="AD148" s="1630">
        <f>AG148+AJ148</f>
        <v>3</v>
      </c>
      <c r="AE148" s="1631"/>
      <c r="AF148" s="741" t="s">
        <v>1311</v>
      </c>
      <c r="AG148" s="1611">
        <v>3</v>
      </c>
      <c r="AH148" s="1611"/>
      <c r="AI148" s="741" t="s">
        <v>1312</v>
      </c>
      <c r="AJ148" s="1611">
        <v>0</v>
      </c>
      <c r="AK148" s="1611"/>
      <c r="AL148" s="743" t="s">
        <v>1313</v>
      </c>
      <c r="AM148" s="752" t="str">
        <f>IF(Y148&gt;=AD148,"ＯＫ","ＮＧ")</f>
        <v>ＮＧ</v>
      </c>
      <c r="AN148" s="744"/>
      <c r="AO148" s="742"/>
      <c r="AP148" s="742"/>
      <c r="AQ148" s="739"/>
      <c r="AR148" s="742"/>
      <c r="AS148" s="739"/>
      <c r="AT148" s="739"/>
      <c r="AU148" s="739"/>
      <c r="AV148" s="739"/>
    </row>
    <row r="149" spans="1:48" s="746" customFormat="1">
      <c r="A149" s="739"/>
      <c r="B149" s="706"/>
      <c r="C149" s="753">
        <f>DAY(EOMONTH(C148,0))</f>
        <v>31</v>
      </c>
      <c r="D149" s="754"/>
      <c r="E149" s="754"/>
      <c r="F149" s="755"/>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7" t="s">
        <v>1314</v>
      </c>
      <c r="AM149" s="744" t="s">
        <v>1315</v>
      </c>
      <c r="AN149" s="1612" t="s">
        <v>1316</v>
      </c>
      <c r="AO149" s="1612"/>
      <c r="AP149" s="742"/>
      <c r="AQ149" s="742"/>
      <c r="AR149" s="742"/>
      <c r="AS149" s="739"/>
      <c r="AT149" s="739"/>
      <c r="AU149" s="739"/>
      <c r="AV149" s="739"/>
    </row>
    <row r="150" spans="1:48" ht="15.9" customHeight="1">
      <c r="A150" s="638"/>
      <c r="B150" s="706"/>
      <c r="C150" s="1613" t="s">
        <v>1317</v>
      </c>
      <c r="D150" s="1613"/>
      <c r="E150" s="1613"/>
      <c r="F150" s="1614"/>
      <c r="G150" s="758">
        <f>G8</f>
        <v>1</v>
      </c>
      <c r="H150" s="759">
        <f t="shared" ref="H150:AK150" si="68">H8</f>
        <v>2</v>
      </c>
      <c r="I150" s="759">
        <f t="shared" si="68"/>
        <v>3</v>
      </c>
      <c r="J150" s="759">
        <f t="shared" si="68"/>
        <v>4</v>
      </c>
      <c r="K150" s="759">
        <f t="shared" si="68"/>
        <v>5</v>
      </c>
      <c r="L150" s="759">
        <f t="shared" si="68"/>
        <v>6</v>
      </c>
      <c r="M150" s="760">
        <f t="shared" si="68"/>
        <v>7</v>
      </c>
      <c r="N150" s="758">
        <f t="shared" si="68"/>
        <v>8</v>
      </c>
      <c r="O150" s="759">
        <f t="shared" si="68"/>
        <v>9</v>
      </c>
      <c r="P150" s="759">
        <f t="shared" si="68"/>
        <v>10</v>
      </c>
      <c r="Q150" s="759">
        <f t="shared" si="68"/>
        <v>11</v>
      </c>
      <c r="R150" s="759">
        <f t="shared" si="68"/>
        <v>12</v>
      </c>
      <c r="S150" s="759">
        <f t="shared" si="68"/>
        <v>13</v>
      </c>
      <c r="T150" s="760">
        <f t="shared" si="68"/>
        <v>14</v>
      </c>
      <c r="U150" s="758">
        <f t="shared" si="68"/>
        <v>15</v>
      </c>
      <c r="V150" s="759">
        <f t="shared" si="68"/>
        <v>16</v>
      </c>
      <c r="W150" s="759">
        <f t="shared" si="68"/>
        <v>17</v>
      </c>
      <c r="X150" s="759">
        <f t="shared" si="68"/>
        <v>18</v>
      </c>
      <c r="Y150" s="759">
        <f t="shared" si="68"/>
        <v>19</v>
      </c>
      <c r="Z150" s="759">
        <f t="shared" si="68"/>
        <v>20</v>
      </c>
      <c r="AA150" s="760">
        <f t="shared" si="68"/>
        <v>21</v>
      </c>
      <c r="AB150" s="758">
        <f t="shared" si="68"/>
        <v>22</v>
      </c>
      <c r="AC150" s="759">
        <f t="shared" si="68"/>
        <v>23</v>
      </c>
      <c r="AD150" s="759">
        <f t="shared" si="68"/>
        <v>24</v>
      </c>
      <c r="AE150" s="759">
        <f t="shared" si="68"/>
        <v>25</v>
      </c>
      <c r="AF150" s="759">
        <f t="shared" si="68"/>
        <v>26</v>
      </c>
      <c r="AG150" s="759">
        <f t="shared" si="68"/>
        <v>27</v>
      </c>
      <c r="AH150" s="760">
        <f t="shared" si="68"/>
        <v>28</v>
      </c>
      <c r="AI150" s="758">
        <f t="shared" si="68"/>
        <v>29</v>
      </c>
      <c r="AJ150" s="759">
        <f t="shared" si="68"/>
        <v>30</v>
      </c>
      <c r="AK150" s="759">
        <f t="shared" si="68"/>
        <v>31</v>
      </c>
      <c r="AL150" s="761" t="s">
        <v>1318</v>
      </c>
      <c r="AM150" s="762" t="s">
        <v>1319</v>
      </c>
      <c r="AN150" s="1614" t="s">
        <v>1320</v>
      </c>
      <c r="AO150" s="1615"/>
      <c r="AP150" s="763"/>
      <c r="AQ150" s="742"/>
      <c r="AR150" s="742"/>
    </row>
    <row r="151" spans="1:48">
      <c r="A151" s="638"/>
      <c r="B151" s="706" t="s">
        <v>1321</v>
      </c>
      <c r="C151" s="1616" t="str">
        <f>CONCATENATE(AC197,"：",AD197,"（",AF197,AH197,AI197,"）",AK197,AM197)</f>
        <v>夜：夜勤（16：30～0：00）7.5ｈ</v>
      </c>
      <c r="D151" s="1617"/>
      <c r="E151" s="1618"/>
      <c r="F151" s="764" t="str">
        <f>IF(AC197="","",AC197)</f>
        <v>夜</v>
      </c>
      <c r="G151" s="765">
        <f>COUNTIF($G$10:$G$142,F151)</f>
        <v>1</v>
      </c>
      <c r="H151" s="766">
        <f>COUNTIF($H$10:$H$142,F151)</f>
        <v>1</v>
      </c>
      <c r="I151" s="766">
        <f>COUNTIF($I$10:$I$142,F151)</f>
        <v>1</v>
      </c>
      <c r="J151" s="766">
        <f>COUNTIF($J$10:$J$142,F151)</f>
        <v>1</v>
      </c>
      <c r="K151" s="766">
        <f>COUNTIF($K$10:$K$142,F151)</f>
        <v>1</v>
      </c>
      <c r="L151" s="766">
        <f>COUNTIF(L$10:L$142,F151)</f>
        <v>1</v>
      </c>
      <c r="M151" s="767">
        <f>COUNTIF(M$10:M$142,F151)</f>
        <v>1</v>
      </c>
      <c r="N151" s="765">
        <f>COUNTIF(N$10:N$142,F151)</f>
        <v>1</v>
      </c>
      <c r="O151" s="766">
        <f>COUNTIF(O$10:O$142,F151)</f>
        <v>1</v>
      </c>
      <c r="P151" s="766">
        <f>COUNTIF(P$10:P$142,F151)</f>
        <v>1</v>
      </c>
      <c r="Q151" s="766">
        <f>COUNTIF(Q$10:Q$142,F151)</f>
        <v>1</v>
      </c>
      <c r="R151" s="766">
        <f>COUNTIF(R$10:R$142,F151)</f>
        <v>1</v>
      </c>
      <c r="S151" s="766">
        <f>COUNTIF(S$10:S$142,F151)</f>
        <v>1</v>
      </c>
      <c r="T151" s="767">
        <f>COUNTIF(T$10:T$142,F151)</f>
        <v>1</v>
      </c>
      <c r="U151" s="765">
        <f>COUNTIF(U$10:U$142,F151)</f>
        <v>1</v>
      </c>
      <c r="V151" s="766">
        <f>COUNTIF(V$10:V$142,F151)</f>
        <v>1</v>
      </c>
      <c r="W151" s="766">
        <f>COUNTIF(W$10:W$142,F151)</f>
        <v>1</v>
      </c>
      <c r="X151" s="766">
        <f>COUNTIF(X$10:X$142,F151)</f>
        <v>1</v>
      </c>
      <c r="Y151" s="766">
        <f>COUNTIF(Y$10:Y$142,F151)</f>
        <v>1</v>
      </c>
      <c r="Z151" s="766">
        <f>COUNTIF(Z$10:Z$142,F151)</f>
        <v>1</v>
      </c>
      <c r="AA151" s="767">
        <f>COUNTIF(AA$10:AA$142,F151)</f>
        <v>1</v>
      </c>
      <c r="AB151" s="765">
        <f>COUNTIF(AB$10:AB$142,F151)</f>
        <v>1</v>
      </c>
      <c r="AC151" s="766">
        <f>COUNTIF(AC$10:AC$142,F151)</f>
        <v>1</v>
      </c>
      <c r="AD151" s="766">
        <f>COUNTIF(AD$10:AD$142,F151)</f>
        <v>1</v>
      </c>
      <c r="AE151" s="766">
        <f>COUNTIF(AE$10:AE$142,F151)</f>
        <v>1</v>
      </c>
      <c r="AF151" s="766">
        <f>COUNTIF(AF$10:AF$142,F151)</f>
        <v>1</v>
      </c>
      <c r="AG151" s="766">
        <f>COUNTIF(AG$10:AG$142,F151)</f>
        <v>1</v>
      </c>
      <c r="AH151" s="767">
        <f>COUNTIF(AH$10:AH$142,F151)</f>
        <v>1</v>
      </c>
      <c r="AI151" s="768">
        <f>COUNTIF(AI$10:AI$142,F151)</f>
        <v>1</v>
      </c>
      <c r="AJ151" s="766">
        <f>COUNTIF(AJ$10:AJ$142,F151)</f>
        <v>1</v>
      </c>
      <c r="AK151" s="766">
        <f>COUNTIF(AK$10:AK$142,F151)</f>
        <v>1</v>
      </c>
      <c r="AL151" s="769">
        <f>SUM(G151:AK151)</f>
        <v>31</v>
      </c>
      <c r="AM151" s="770">
        <f>IF(AR197="","",AR197)</f>
        <v>7.5</v>
      </c>
      <c r="AN151" s="1619">
        <f>AL151*AM151</f>
        <v>232.5</v>
      </c>
      <c r="AO151" s="1620"/>
      <c r="AP151" s="763"/>
      <c r="AQ151" s="742"/>
      <c r="AR151" s="742"/>
    </row>
    <row r="152" spans="1:48">
      <c r="A152" s="638"/>
      <c r="B152" s="706" t="s">
        <v>1322</v>
      </c>
      <c r="C152" s="1632" t="str">
        <f t="shared" ref="C152:C175" si="69">CONCATENATE(AC198,"：",AD198,"（",AF198,AH198,AI198,"）",AK198,AM198)</f>
        <v>明：明け（0：00～9：15）7.25ｈ</v>
      </c>
      <c r="D152" s="1633"/>
      <c r="E152" s="1634"/>
      <c r="F152" s="771" t="str">
        <f t="shared" ref="F152:F175" si="70">IF(AC198="","",AC198)</f>
        <v>明</v>
      </c>
      <c r="G152" s="772">
        <f t="shared" ref="G152:G175" si="71">COUNTIF($G$10:$G$142,F152)</f>
        <v>0</v>
      </c>
      <c r="H152" s="773">
        <f t="shared" ref="H152:H175" si="72">COUNTIF($H$10:$H$142,F152)</f>
        <v>1</v>
      </c>
      <c r="I152" s="773">
        <f t="shared" ref="I152:I175" si="73">COUNTIF($I$10:$I$142,F152)</f>
        <v>1</v>
      </c>
      <c r="J152" s="773">
        <f t="shared" ref="J152:J175" si="74">COUNTIF($J$10:$J$142,F152)</f>
        <v>1</v>
      </c>
      <c r="K152" s="773">
        <f t="shared" ref="K152:K175" si="75">COUNTIF($K$10:$K$142,F152)</f>
        <v>1</v>
      </c>
      <c r="L152" s="773">
        <f t="shared" ref="L152:L175" si="76">COUNTIF(L$10:L$142,F152)</f>
        <v>1</v>
      </c>
      <c r="M152" s="774">
        <f t="shared" ref="M152:M175" si="77">COUNTIF(M$10:M$142,F152)</f>
        <v>1</v>
      </c>
      <c r="N152" s="772">
        <f t="shared" ref="N152:N175" si="78">COUNTIF(N$10:N$142,F152)</f>
        <v>1</v>
      </c>
      <c r="O152" s="773">
        <f t="shared" ref="O152:O175" si="79">COUNTIF(O$10:O$142,F152)</f>
        <v>1</v>
      </c>
      <c r="P152" s="773">
        <f t="shared" ref="P152:P175" si="80">COUNTIF(P$10:P$142,F152)</f>
        <v>1</v>
      </c>
      <c r="Q152" s="773">
        <f t="shared" ref="Q152:Q175" si="81">COUNTIF(Q$10:Q$142,F152)</f>
        <v>1</v>
      </c>
      <c r="R152" s="773">
        <f t="shared" ref="R152:R175" si="82">COUNTIF(R$10:R$142,F152)</f>
        <v>1</v>
      </c>
      <c r="S152" s="773">
        <f t="shared" ref="S152:S175" si="83">COUNTIF(S$10:S$142,F152)</f>
        <v>1</v>
      </c>
      <c r="T152" s="774">
        <f t="shared" ref="T152:T175" si="84">COUNTIF(T$10:T$142,F152)</f>
        <v>1</v>
      </c>
      <c r="U152" s="772">
        <f t="shared" ref="U152:U175" si="85">COUNTIF(U$10:U$142,F152)</f>
        <v>1</v>
      </c>
      <c r="V152" s="773">
        <f t="shared" ref="V152:V175" si="86">COUNTIF(V$10:V$142,F152)</f>
        <v>1</v>
      </c>
      <c r="W152" s="773">
        <f t="shared" ref="W152:W175" si="87">COUNTIF(W$10:W$142,F152)</f>
        <v>1</v>
      </c>
      <c r="X152" s="773">
        <f t="shared" ref="X152:X175" si="88">COUNTIF(X$10:X$142,F152)</f>
        <v>1</v>
      </c>
      <c r="Y152" s="773">
        <f t="shared" ref="Y152:Y175" si="89">COUNTIF(Y$10:Y$142,F152)</f>
        <v>1</v>
      </c>
      <c r="Z152" s="773">
        <f t="shared" ref="Z152:Z175" si="90">COUNTIF(Z$10:Z$142,F152)</f>
        <v>1</v>
      </c>
      <c r="AA152" s="774">
        <f t="shared" ref="AA152:AA175" si="91">COUNTIF(AA$10:AA$142,F152)</f>
        <v>1</v>
      </c>
      <c r="AB152" s="772">
        <f t="shared" ref="AB152:AB175" si="92">COUNTIF(AB$10:AB$142,F152)</f>
        <v>1</v>
      </c>
      <c r="AC152" s="773">
        <f t="shared" ref="AC152:AC175" si="93">COUNTIF(AC$10:AC$142,F152)</f>
        <v>1</v>
      </c>
      <c r="AD152" s="773">
        <f t="shared" ref="AD152:AD175" si="94">COUNTIF(AD$10:AD$142,F152)</f>
        <v>1</v>
      </c>
      <c r="AE152" s="773">
        <f t="shared" ref="AE152:AE175" si="95">COUNTIF(AE$10:AE$142,F152)</f>
        <v>1</v>
      </c>
      <c r="AF152" s="773">
        <f t="shared" ref="AF152:AF175" si="96">COUNTIF(AF$10:AF$142,F152)</f>
        <v>1</v>
      </c>
      <c r="AG152" s="773">
        <f t="shared" ref="AG152:AG175" si="97">COUNTIF(AG$10:AG$142,F152)</f>
        <v>1</v>
      </c>
      <c r="AH152" s="774">
        <f t="shared" ref="AH152:AH175" si="98">COUNTIF(AH$10:AH$142,F152)</f>
        <v>1</v>
      </c>
      <c r="AI152" s="775">
        <f t="shared" ref="AI152:AI175" si="99">COUNTIF(AI$10:AI$142,F152)</f>
        <v>1</v>
      </c>
      <c r="AJ152" s="773">
        <f t="shared" ref="AJ152:AJ175" si="100">COUNTIF(AJ$10:AJ$142,F152)</f>
        <v>1</v>
      </c>
      <c r="AK152" s="773">
        <f t="shared" ref="AK152:AK175" si="101">COUNTIF(AK$10:AK$142,F152)</f>
        <v>1</v>
      </c>
      <c r="AL152" s="776">
        <f t="shared" ref="AL152:AL175" si="102">SUM(G152:AK152)</f>
        <v>30</v>
      </c>
      <c r="AM152" s="777">
        <f t="shared" ref="AM152:AM175" si="103">IF(AR198="","",AR198)</f>
        <v>7.25</v>
      </c>
      <c r="AN152" s="1635">
        <f t="shared" ref="AN152:AN175" si="104">AL152*AM152</f>
        <v>217.5</v>
      </c>
      <c r="AO152" s="1637"/>
      <c r="AP152" s="763"/>
      <c r="AQ152" s="742"/>
      <c r="AR152" s="742"/>
    </row>
    <row r="153" spans="1:48">
      <c r="A153" s="638"/>
      <c r="B153" s="706" t="s">
        <v>1323</v>
      </c>
      <c r="C153" s="1632" t="str">
        <f t="shared" si="69"/>
        <v>①：日勤Ａ（8：40～17：15）7.75ｈ</v>
      </c>
      <c r="D153" s="1633"/>
      <c r="E153" s="1634"/>
      <c r="F153" s="771" t="str">
        <f t="shared" si="70"/>
        <v>①</v>
      </c>
      <c r="G153" s="772">
        <f t="shared" si="71"/>
        <v>0</v>
      </c>
      <c r="H153" s="773">
        <f t="shared" si="72"/>
        <v>0</v>
      </c>
      <c r="I153" s="773">
        <f t="shared" si="73"/>
        <v>0</v>
      </c>
      <c r="J153" s="773">
        <f t="shared" si="74"/>
        <v>1</v>
      </c>
      <c r="K153" s="773">
        <f t="shared" si="75"/>
        <v>2</v>
      </c>
      <c r="L153" s="773">
        <f t="shared" si="76"/>
        <v>3</v>
      </c>
      <c r="M153" s="774">
        <f t="shared" si="77"/>
        <v>3</v>
      </c>
      <c r="N153" s="772">
        <f t="shared" si="78"/>
        <v>3</v>
      </c>
      <c r="O153" s="773">
        <f t="shared" si="79"/>
        <v>3</v>
      </c>
      <c r="P153" s="773">
        <f t="shared" si="80"/>
        <v>3</v>
      </c>
      <c r="Q153" s="773">
        <f t="shared" si="81"/>
        <v>3</v>
      </c>
      <c r="R153" s="773">
        <f t="shared" si="82"/>
        <v>3</v>
      </c>
      <c r="S153" s="773">
        <f t="shared" si="83"/>
        <v>3</v>
      </c>
      <c r="T153" s="774">
        <f t="shared" si="84"/>
        <v>3</v>
      </c>
      <c r="U153" s="772">
        <f t="shared" si="85"/>
        <v>3</v>
      </c>
      <c r="V153" s="773">
        <f t="shared" si="86"/>
        <v>3</v>
      </c>
      <c r="W153" s="773">
        <f t="shared" si="87"/>
        <v>3</v>
      </c>
      <c r="X153" s="773">
        <f t="shared" si="88"/>
        <v>3</v>
      </c>
      <c r="Y153" s="773">
        <f t="shared" si="89"/>
        <v>3</v>
      </c>
      <c r="Z153" s="773">
        <f t="shared" si="90"/>
        <v>3</v>
      </c>
      <c r="AA153" s="774">
        <f t="shared" si="91"/>
        <v>3</v>
      </c>
      <c r="AB153" s="772">
        <f t="shared" si="92"/>
        <v>3</v>
      </c>
      <c r="AC153" s="773">
        <f t="shared" si="93"/>
        <v>3</v>
      </c>
      <c r="AD153" s="773">
        <f t="shared" si="94"/>
        <v>3</v>
      </c>
      <c r="AE153" s="773">
        <f t="shared" si="95"/>
        <v>3</v>
      </c>
      <c r="AF153" s="773">
        <f t="shared" si="96"/>
        <v>3</v>
      </c>
      <c r="AG153" s="773">
        <f t="shared" si="97"/>
        <v>3</v>
      </c>
      <c r="AH153" s="774">
        <f t="shared" si="98"/>
        <v>3</v>
      </c>
      <c r="AI153" s="775">
        <f t="shared" si="99"/>
        <v>3</v>
      </c>
      <c r="AJ153" s="773">
        <f t="shared" si="100"/>
        <v>3</v>
      </c>
      <c r="AK153" s="773">
        <f t="shared" si="101"/>
        <v>3</v>
      </c>
      <c r="AL153" s="776">
        <f t="shared" si="102"/>
        <v>81</v>
      </c>
      <c r="AM153" s="777">
        <f t="shared" si="103"/>
        <v>1.33</v>
      </c>
      <c r="AN153" s="1635">
        <f t="shared" si="104"/>
        <v>107.73</v>
      </c>
      <c r="AO153" s="1636"/>
      <c r="AP153" s="742"/>
      <c r="AQ153" s="742"/>
      <c r="AR153" s="742"/>
    </row>
    <row r="154" spans="1:48">
      <c r="A154" s="638"/>
      <c r="B154" s="706" t="s">
        <v>1324</v>
      </c>
      <c r="C154" s="1632" t="str">
        <f t="shared" si="69"/>
        <v>②：早出（7：10～15：45）7.75ｈ</v>
      </c>
      <c r="D154" s="1633"/>
      <c r="E154" s="1634"/>
      <c r="F154" s="771" t="str">
        <f t="shared" si="70"/>
        <v>②</v>
      </c>
      <c r="G154" s="772">
        <f t="shared" si="71"/>
        <v>0</v>
      </c>
      <c r="H154" s="773">
        <f t="shared" si="72"/>
        <v>0</v>
      </c>
      <c r="I154" s="773">
        <f t="shared" si="73"/>
        <v>0</v>
      </c>
      <c r="J154" s="773">
        <f t="shared" si="74"/>
        <v>0</v>
      </c>
      <c r="K154" s="773">
        <f t="shared" si="75"/>
        <v>0</v>
      </c>
      <c r="L154" s="773">
        <f t="shared" si="76"/>
        <v>0</v>
      </c>
      <c r="M154" s="774">
        <f t="shared" si="77"/>
        <v>0</v>
      </c>
      <c r="N154" s="772">
        <f t="shared" si="78"/>
        <v>0</v>
      </c>
      <c r="O154" s="773">
        <f t="shared" si="79"/>
        <v>0</v>
      </c>
      <c r="P154" s="773">
        <f t="shared" si="80"/>
        <v>0</v>
      </c>
      <c r="Q154" s="773">
        <f t="shared" si="81"/>
        <v>0</v>
      </c>
      <c r="R154" s="773">
        <f t="shared" si="82"/>
        <v>0</v>
      </c>
      <c r="S154" s="773">
        <f t="shared" si="83"/>
        <v>0</v>
      </c>
      <c r="T154" s="774">
        <f t="shared" si="84"/>
        <v>0</v>
      </c>
      <c r="U154" s="772">
        <f t="shared" si="85"/>
        <v>0</v>
      </c>
      <c r="V154" s="773">
        <f t="shared" si="86"/>
        <v>0</v>
      </c>
      <c r="W154" s="773">
        <f t="shared" si="87"/>
        <v>0</v>
      </c>
      <c r="X154" s="773">
        <f t="shared" si="88"/>
        <v>0</v>
      </c>
      <c r="Y154" s="773">
        <f t="shared" si="89"/>
        <v>0</v>
      </c>
      <c r="Z154" s="773">
        <f t="shared" si="90"/>
        <v>0</v>
      </c>
      <c r="AA154" s="774">
        <f t="shared" si="91"/>
        <v>0</v>
      </c>
      <c r="AB154" s="772">
        <f t="shared" si="92"/>
        <v>0</v>
      </c>
      <c r="AC154" s="773">
        <f t="shared" si="93"/>
        <v>0</v>
      </c>
      <c r="AD154" s="773">
        <f t="shared" si="94"/>
        <v>0</v>
      </c>
      <c r="AE154" s="773">
        <f t="shared" si="95"/>
        <v>0</v>
      </c>
      <c r="AF154" s="773">
        <f t="shared" si="96"/>
        <v>0</v>
      </c>
      <c r="AG154" s="773">
        <f t="shared" si="97"/>
        <v>0</v>
      </c>
      <c r="AH154" s="774">
        <f t="shared" si="98"/>
        <v>0</v>
      </c>
      <c r="AI154" s="775">
        <f t="shared" si="99"/>
        <v>0</v>
      </c>
      <c r="AJ154" s="773">
        <f t="shared" si="100"/>
        <v>0</v>
      </c>
      <c r="AK154" s="773">
        <f t="shared" si="101"/>
        <v>0</v>
      </c>
      <c r="AL154" s="776">
        <f t="shared" si="102"/>
        <v>0</v>
      </c>
      <c r="AM154" s="777">
        <f t="shared" si="103"/>
        <v>2.08</v>
      </c>
      <c r="AN154" s="1635">
        <f t="shared" si="104"/>
        <v>0</v>
      </c>
      <c r="AO154" s="1636"/>
      <c r="AP154" s="742"/>
      <c r="AQ154" s="742"/>
      <c r="AR154" s="742"/>
    </row>
    <row r="155" spans="1:48">
      <c r="A155" s="638"/>
      <c r="B155" s="706" t="s">
        <v>1325</v>
      </c>
      <c r="C155" s="1632" t="str">
        <f t="shared" si="69"/>
        <v>③：遅出（11：25～20：00）7.75ｈ</v>
      </c>
      <c r="D155" s="1633"/>
      <c r="E155" s="1634"/>
      <c r="F155" s="771" t="str">
        <f t="shared" si="70"/>
        <v>③</v>
      </c>
      <c r="G155" s="772">
        <f t="shared" si="71"/>
        <v>0</v>
      </c>
      <c r="H155" s="773">
        <f t="shared" si="72"/>
        <v>0</v>
      </c>
      <c r="I155" s="773">
        <f t="shared" si="73"/>
        <v>0</v>
      </c>
      <c r="J155" s="773">
        <f t="shared" si="74"/>
        <v>0</v>
      </c>
      <c r="K155" s="773">
        <f t="shared" si="75"/>
        <v>0</v>
      </c>
      <c r="L155" s="773">
        <f t="shared" si="76"/>
        <v>0</v>
      </c>
      <c r="M155" s="774">
        <f t="shared" si="77"/>
        <v>0</v>
      </c>
      <c r="N155" s="772">
        <f t="shared" si="78"/>
        <v>0</v>
      </c>
      <c r="O155" s="773">
        <f t="shared" si="79"/>
        <v>0</v>
      </c>
      <c r="P155" s="773">
        <f t="shared" si="80"/>
        <v>0</v>
      </c>
      <c r="Q155" s="773">
        <f t="shared" si="81"/>
        <v>0</v>
      </c>
      <c r="R155" s="773">
        <f t="shared" si="82"/>
        <v>0</v>
      </c>
      <c r="S155" s="773">
        <f t="shared" si="83"/>
        <v>0</v>
      </c>
      <c r="T155" s="774">
        <f t="shared" si="84"/>
        <v>0</v>
      </c>
      <c r="U155" s="772">
        <f t="shared" si="85"/>
        <v>0</v>
      </c>
      <c r="V155" s="773">
        <f t="shared" si="86"/>
        <v>0</v>
      </c>
      <c r="W155" s="773">
        <f t="shared" si="87"/>
        <v>0</v>
      </c>
      <c r="X155" s="773">
        <f t="shared" si="88"/>
        <v>0</v>
      </c>
      <c r="Y155" s="773">
        <f t="shared" si="89"/>
        <v>0</v>
      </c>
      <c r="Z155" s="773">
        <f t="shared" si="90"/>
        <v>0</v>
      </c>
      <c r="AA155" s="774">
        <f t="shared" si="91"/>
        <v>0</v>
      </c>
      <c r="AB155" s="772">
        <f t="shared" si="92"/>
        <v>0</v>
      </c>
      <c r="AC155" s="773">
        <f t="shared" si="93"/>
        <v>0</v>
      </c>
      <c r="AD155" s="773">
        <f t="shared" si="94"/>
        <v>0</v>
      </c>
      <c r="AE155" s="773">
        <f t="shared" si="95"/>
        <v>0</v>
      </c>
      <c r="AF155" s="773">
        <f t="shared" si="96"/>
        <v>0</v>
      </c>
      <c r="AG155" s="773">
        <f t="shared" si="97"/>
        <v>0</v>
      </c>
      <c r="AH155" s="774">
        <f t="shared" si="98"/>
        <v>0</v>
      </c>
      <c r="AI155" s="775">
        <f t="shared" si="99"/>
        <v>0</v>
      </c>
      <c r="AJ155" s="773">
        <f t="shared" si="100"/>
        <v>0</v>
      </c>
      <c r="AK155" s="773">
        <f t="shared" si="101"/>
        <v>0</v>
      </c>
      <c r="AL155" s="776">
        <f t="shared" si="102"/>
        <v>0</v>
      </c>
      <c r="AM155" s="777">
        <f t="shared" si="103"/>
        <v>2.5</v>
      </c>
      <c r="AN155" s="1635">
        <f t="shared" si="104"/>
        <v>0</v>
      </c>
      <c r="AO155" s="1636"/>
      <c r="AP155" s="742"/>
      <c r="AQ155" s="742"/>
      <c r="AR155" s="742"/>
    </row>
    <row r="156" spans="1:48">
      <c r="A156" s="638"/>
      <c r="B156" s="706" t="s">
        <v>1326</v>
      </c>
      <c r="C156" s="1632" t="str">
        <f t="shared" si="69"/>
        <v>⑤：午前Ａ（8：40～12：40）4ｈ</v>
      </c>
      <c r="D156" s="1633"/>
      <c r="E156" s="1634"/>
      <c r="F156" s="771" t="str">
        <f t="shared" si="70"/>
        <v>⑤</v>
      </c>
      <c r="G156" s="772">
        <f t="shared" si="71"/>
        <v>0</v>
      </c>
      <c r="H156" s="773">
        <f t="shared" si="72"/>
        <v>0</v>
      </c>
      <c r="I156" s="773">
        <f t="shared" si="73"/>
        <v>0</v>
      </c>
      <c r="J156" s="773">
        <f t="shared" si="74"/>
        <v>0</v>
      </c>
      <c r="K156" s="773">
        <f t="shared" si="75"/>
        <v>0</v>
      </c>
      <c r="L156" s="773">
        <f t="shared" si="76"/>
        <v>0</v>
      </c>
      <c r="M156" s="774">
        <f t="shared" si="77"/>
        <v>0</v>
      </c>
      <c r="N156" s="772">
        <f t="shared" si="78"/>
        <v>0</v>
      </c>
      <c r="O156" s="773">
        <f t="shared" si="79"/>
        <v>0</v>
      </c>
      <c r="P156" s="773">
        <f t="shared" si="80"/>
        <v>0</v>
      </c>
      <c r="Q156" s="773">
        <f t="shared" si="81"/>
        <v>0</v>
      </c>
      <c r="R156" s="773">
        <f t="shared" si="82"/>
        <v>0</v>
      </c>
      <c r="S156" s="773">
        <f t="shared" si="83"/>
        <v>0</v>
      </c>
      <c r="T156" s="774">
        <f t="shared" si="84"/>
        <v>0</v>
      </c>
      <c r="U156" s="772">
        <f t="shared" si="85"/>
        <v>0</v>
      </c>
      <c r="V156" s="773">
        <f t="shared" si="86"/>
        <v>0</v>
      </c>
      <c r="W156" s="773">
        <f t="shared" si="87"/>
        <v>0</v>
      </c>
      <c r="X156" s="773">
        <f t="shared" si="88"/>
        <v>0</v>
      </c>
      <c r="Y156" s="773">
        <f t="shared" si="89"/>
        <v>0</v>
      </c>
      <c r="Z156" s="773">
        <f t="shared" si="90"/>
        <v>0</v>
      </c>
      <c r="AA156" s="774">
        <f t="shared" si="91"/>
        <v>0</v>
      </c>
      <c r="AB156" s="772">
        <f t="shared" si="92"/>
        <v>0</v>
      </c>
      <c r="AC156" s="773">
        <f t="shared" si="93"/>
        <v>0</v>
      </c>
      <c r="AD156" s="773">
        <f t="shared" si="94"/>
        <v>0</v>
      </c>
      <c r="AE156" s="773">
        <f t="shared" si="95"/>
        <v>0</v>
      </c>
      <c r="AF156" s="773">
        <f t="shared" si="96"/>
        <v>0</v>
      </c>
      <c r="AG156" s="773">
        <f t="shared" si="97"/>
        <v>0</v>
      </c>
      <c r="AH156" s="774">
        <f t="shared" si="98"/>
        <v>0</v>
      </c>
      <c r="AI156" s="775">
        <f t="shared" si="99"/>
        <v>0</v>
      </c>
      <c r="AJ156" s="773">
        <f t="shared" si="100"/>
        <v>0</v>
      </c>
      <c r="AK156" s="773">
        <f t="shared" si="101"/>
        <v>0</v>
      </c>
      <c r="AL156" s="776">
        <f t="shared" si="102"/>
        <v>0</v>
      </c>
      <c r="AM156" s="777">
        <f t="shared" si="103"/>
        <v>0.57999999999999996</v>
      </c>
      <c r="AN156" s="1635">
        <f t="shared" si="104"/>
        <v>0</v>
      </c>
      <c r="AO156" s="1636"/>
      <c r="AP156" s="742"/>
      <c r="AQ156" s="742"/>
      <c r="AR156" s="742"/>
    </row>
    <row r="157" spans="1:48">
      <c r="A157" s="638"/>
      <c r="B157" s="706" t="s">
        <v>1327</v>
      </c>
      <c r="C157" s="1632" t="str">
        <f t="shared" si="69"/>
        <v>⑥：午後Ａ（13：30～17：30）4ｈ</v>
      </c>
      <c r="D157" s="1633"/>
      <c r="E157" s="1634"/>
      <c r="F157" s="771" t="str">
        <f t="shared" si="70"/>
        <v>⑥</v>
      </c>
      <c r="G157" s="772">
        <f t="shared" si="71"/>
        <v>0</v>
      </c>
      <c r="H157" s="773">
        <f t="shared" si="72"/>
        <v>0</v>
      </c>
      <c r="I157" s="773">
        <f t="shared" si="73"/>
        <v>0</v>
      </c>
      <c r="J157" s="773">
        <f t="shared" si="74"/>
        <v>0</v>
      </c>
      <c r="K157" s="773">
        <f t="shared" si="75"/>
        <v>0</v>
      </c>
      <c r="L157" s="773">
        <f t="shared" si="76"/>
        <v>0</v>
      </c>
      <c r="M157" s="774">
        <f t="shared" si="77"/>
        <v>0</v>
      </c>
      <c r="N157" s="772">
        <f t="shared" si="78"/>
        <v>0</v>
      </c>
      <c r="O157" s="773">
        <f t="shared" si="79"/>
        <v>0</v>
      </c>
      <c r="P157" s="773">
        <f t="shared" si="80"/>
        <v>0</v>
      </c>
      <c r="Q157" s="773">
        <f t="shared" si="81"/>
        <v>0</v>
      </c>
      <c r="R157" s="773">
        <f t="shared" si="82"/>
        <v>0</v>
      </c>
      <c r="S157" s="773">
        <f t="shared" si="83"/>
        <v>0</v>
      </c>
      <c r="T157" s="774">
        <f t="shared" si="84"/>
        <v>0</v>
      </c>
      <c r="U157" s="772">
        <f t="shared" si="85"/>
        <v>0</v>
      </c>
      <c r="V157" s="773">
        <f t="shared" si="86"/>
        <v>0</v>
      </c>
      <c r="W157" s="773">
        <f t="shared" si="87"/>
        <v>0</v>
      </c>
      <c r="X157" s="773">
        <f t="shared" si="88"/>
        <v>0</v>
      </c>
      <c r="Y157" s="773">
        <f t="shared" si="89"/>
        <v>0</v>
      </c>
      <c r="Z157" s="773">
        <f t="shared" si="90"/>
        <v>0</v>
      </c>
      <c r="AA157" s="774">
        <f t="shared" si="91"/>
        <v>0</v>
      </c>
      <c r="AB157" s="772">
        <f t="shared" si="92"/>
        <v>0</v>
      </c>
      <c r="AC157" s="773">
        <f t="shared" si="93"/>
        <v>0</v>
      </c>
      <c r="AD157" s="773">
        <f t="shared" si="94"/>
        <v>0</v>
      </c>
      <c r="AE157" s="773">
        <f t="shared" si="95"/>
        <v>0</v>
      </c>
      <c r="AF157" s="773">
        <f t="shared" si="96"/>
        <v>0</v>
      </c>
      <c r="AG157" s="773">
        <f t="shared" si="97"/>
        <v>0</v>
      </c>
      <c r="AH157" s="774">
        <f t="shared" si="98"/>
        <v>0</v>
      </c>
      <c r="AI157" s="775">
        <f t="shared" si="99"/>
        <v>0</v>
      </c>
      <c r="AJ157" s="773">
        <f t="shared" si="100"/>
        <v>0</v>
      </c>
      <c r="AK157" s="773">
        <f t="shared" si="101"/>
        <v>0</v>
      </c>
      <c r="AL157" s="776">
        <f t="shared" si="102"/>
        <v>0</v>
      </c>
      <c r="AM157" s="777">
        <f t="shared" si="103"/>
        <v>1</v>
      </c>
      <c r="AN157" s="1635">
        <f t="shared" si="104"/>
        <v>0</v>
      </c>
      <c r="AO157" s="1636"/>
      <c r="AP157" s="742"/>
      <c r="AQ157" s="742"/>
      <c r="AR157" s="742"/>
    </row>
    <row r="158" spans="1:48">
      <c r="A158" s="638"/>
      <c r="B158" s="706" t="s">
        <v>1328</v>
      </c>
      <c r="C158" s="1632" t="str">
        <f t="shared" si="69"/>
        <v>⑦：日勤Ｂ（9：00～17：00）7ｈ</v>
      </c>
      <c r="D158" s="1633"/>
      <c r="E158" s="1634"/>
      <c r="F158" s="771" t="str">
        <f t="shared" si="70"/>
        <v>⑦</v>
      </c>
      <c r="G158" s="772">
        <f t="shared" si="71"/>
        <v>0</v>
      </c>
      <c r="H158" s="773">
        <f t="shared" si="72"/>
        <v>0</v>
      </c>
      <c r="I158" s="773">
        <f t="shared" si="73"/>
        <v>0</v>
      </c>
      <c r="J158" s="773">
        <f t="shared" si="74"/>
        <v>0</v>
      </c>
      <c r="K158" s="773">
        <f t="shared" si="75"/>
        <v>0</v>
      </c>
      <c r="L158" s="773">
        <f t="shared" si="76"/>
        <v>0</v>
      </c>
      <c r="M158" s="774">
        <f t="shared" si="77"/>
        <v>0</v>
      </c>
      <c r="N158" s="772">
        <f t="shared" si="78"/>
        <v>0</v>
      </c>
      <c r="O158" s="773">
        <f t="shared" si="79"/>
        <v>0</v>
      </c>
      <c r="P158" s="773">
        <f t="shared" si="80"/>
        <v>0</v>
      </c>
      <c r="Q158" s="773">
        <f t="shared" si="81"/>
        <v>0</v>
      </c>
      <c r="R158" s="773">
        <f t="shared" si="82"/>
        <v>0</v>
      </c>
      <c r="S158" s="773">
        <f t="shared" si="83"/>
        <v>0</v>
      </c>
      <c r="T158" s="774">
        <f t="shared" si="84"/>
        <v>0</v>
      </c>
      <c r="U158" s="772">
        <f t="shared" si="85"/>
        <v>0</v>
      </c>
      <c r="V158" s="773">
        <f t="shared" si="86"/>
        <v>0</v>
      </c>
      <c r="W158" s="773">
        <f t="shared" si="87"/>
        <v>0</v>
      </c>
      <c r="X158" s="773">
        <f t="shared" si="88"/>
        <v>0</v>
      </c>
      <c r="Y158" s="773">
        <f t="shared" si="89"/>
        <v>0</v>
      </c>
      <c r="Z158" s="773">
        <f t="shared" si="90"/>
        <v>0</v>
      </c>
      <c r="AA158" s="774">
        <f t="shared" si="91"/>
        <v>0</v>
      </c>
      <c r="AB158" s="772">
        <f t="shared" si="92"/>
        <v>0</v>
      </c>
      <c r="AC158" s="773">
        <f t="shared" si="93"/>
        <v>0</v>
      </c>
      <c r="AD158" s="773">
        <f t="shared" si="94"/>
        <v>0</v>
      </c>
      <c r="AE158" s="773">
        <f t="shared" si="95"/>
        <v>0</v>
      </c>
      <c r="AF158" s="773">
        <f t="shared" si="96"/>
        <v>0</v>
      </c>
      <c r="AG158" s="773">
        <f t="shared" si="97"/>
        <v>0</v>
      </c>
      <c r="AH158" s="774">
        <f t="shared" si="98"/>
        <v>0</v>
      </c>
      <c r="AI158" s="775">
        <f t="shared" si="99"/>
        <v>0</v>
      </c>
      <c r="AJ158" s="773">
        <f t="shared" si="100"/>
        <v>0</v>
      </c>
      <c r="AK158" s="773">
        <f t="shared" si="101"/>
        <v>0</v>
      </c>
      <c r="AL158" s="776">
        <f t="shared" si="102"/>
        <v>0</v>
      </c>
      <c r="AM158" s="777">
        <f t="shared" si="103"/>
        <v>0.75</v>
      </c>
      <c r="AN158" s="1635">
        <f t="shared" si="104"/>
        <v>0</v>
      </c>
      <c r="AO158" s="1636"/>
      <c r="AP158" s="742"/>
      <c r="AQ158" s="742"/>
      <c r="AR158" s="742"/>
    </row>
    <row r="159" spans="1:48">
      <c r="A159" s="638"/>
      <c r="B159" s="706" t="s">
        <v>1329</v>
      </c>
      <c r="C159" s="1632" t="str">
        <f t="shared" si="69"/>
        <v>⑧：午前Ｂ（9：00～13：00）4ｈ</v>
      </c>
      <c r="D159" s="1633"/>
      <c r="E159" s="1634"/>
      <c r="F159" s="771" t="str">
        <f t="shared" si="70"/>
        <v>⑧</v>
      </c>
      <c r="G159" s="772">
        <f t="shared" si="71"/>
        <v>0</v>
      </c>
      <c r="H159" s="773">
        <f t="shared" si="72"/>
        <v>0</v>
      </c>
      <c r="I159" s="773">
        <f t="shared" si="73"/>
        <v>0</v>
      </c>
      <c r="J159" s="773">
        <f t="shared" si="74"/>
        <v>0</v>
      </c>
      <c r="K159" s="773">
        <f t="shared" si="75"/>
        <v>0</v>
      </c>
      <c r="L159" s="773">
        <f t="shared" si="76"/>
        <v>0</v>
      </c>
      <c r="M159" s="774">
        <f t="shared" si="77"/>
        <v>0</v>
      </c>
      <c r="N159" s="772">
        <f t="shared" si="78"/>
        <v>0</v>
      </c>
      <c r="O159" s="773">
        <f t="shared" si="79"/>
        <v>0</v>
      </c>
      <c r="P159" s="773">
        <f t="shared" si="80"/>
        <v>0</v>
      </c>
      <c r="Q159" s="773">
        <f t="shared" si="81"/>
        <v>0</v>
      </c>
      <c r="R159" s="773">
        <f t="shared" si="82"/>
        <v>0</v>
      </c>
      <c r="S159" s="773">
        <f t="shared" si="83"/>
        <v>0</v>
      </c>
      <c r="T159" s="774">
        <f t="shared" si="84"/>
        <v>0</v>
      </c>
      <c r="U159" s="772">
        <f t="shared" si="85"/>
        <v>0</v>
      </c>
      <c r="V159" s="773">
        <f t="shared" si="86"/>
        <v>0</v>
      </c>
      <c r="W159" s="773">
        <f t="shared" si="87"/>
        <v>0</v>
      </c>
      <c r="X159" s="773">
        <f t="shared" si="88"/>
        <v>0</v>
      </c>
      <c r="Y159" s="773">
        <f t="shared" si="89"/>
        <v>0</v>
      </c>
      <c r="Z159" s="773">
        <f t="shared" si="90"/>
        <v>0</v>
      </c>
      <c r="AA159" s="774">
        <f t="shared" si="91"/>
        <v>0</v>
      </c>
      <c r="AB159" s="772">
        <f t="shared" si="92"/>
        <v>0</v>
      </c>
      <c r="AC159" s="773">
        <f t="shared" si="93"/>
        <v>0</v>
      </c>
      <c r="AD159" s="773">
        <f t="shared" si="94"/>
        <v>0</v>
      </c>
      <c r="AE159" s="773">
        <f t="shared" si="95"/>
        <v>0</v>
      </c>
      <c r="AF159" s="773">
        <f t="shared" si="96"/>
        <v>0</v>
      </c>
      <c r="AG159" s="773">
        <f t="shared" si="97"/>
        <v>0</v>
      </c>
      <c r="AH159" s="774">
        <f t="shared" si="98"/>
        <v>0</v>
      </c>
      <c r="AI159" s="775">
        <f t="shared" si="99"/>
        <v>0</v>
      </c>
      <c r="AJ159" s="773">
        <f t="shared" si="100"/>
        <v>0</v>
      </c>
      <c r="AK159" s="773">
        <f t="shared" si="101"/>
        <v>0</v>
      </c>
      <c r="AL159" s="776">
        <f t="shared" si="102"/>
        <v>0</v>
      </c>
      <c r="AM159" s="777">
        <f t="shared" si="103"/>
        <v>0.25</v>
      </c>
      <c r="AN159" s="1635">
        <f t="shared" si="104"/>
        <v>0</v>
      </c>
      <c r="AO159" s="1636"/>
      <c r="AP159" s="742"/>
      <c r="AQ159" s="742"/>
      <c r="AR159" s="742"/>
    </row>
    <row r="160" spans="1:48">
      <c r="A160" s="638"/>
      <c r="B160" s="706" t="s">
        <v>1330</v>
      </c>
      <c r="C160" s="1632" t="str">
        <f t="shared" si="69"/>
        <v>⑨：午後Ｂ（13：00～17：00）4ｈ</v>
      </c>
      <c r="D160" s="1633"/>
      <c r="E160" s="1634"/>
      <c r="F160" s="771" t="str">
        <f t="shared" si="70"/>
        <v>⑨</v>
      </c>
      <c r="G160" s="772">
        <f t="shared" si="71"/>
        <v>0</v>
      </c>
      <c r="H160" s="773">
        <f t="shared" si="72"/>
        <v>0</v>
      </c>
      <c r="I160" s="773">
        <f t="shared" si="73"/>
        <v>0</v>
      </c>
      <c r="J160" s="773">
        <f t="shared" si="74"/>
        <v>0</v>
      </c>
      <c r="K160" s="773">
        <f t="shared" si="75"/>
        <v>0</v>
      </c>
      <c r="L160" s="773">
        <f t="shared" si="76"/>
        <v>0</v>
      </c>
      <c r="M160" s="774">
        <f t="shared" si="77"/>
        <v>0</v>
      </c>
      <c r="N160" s="772">
        <f t="shared" si="78"/>
        <v>0</v>
      </c>
      <c r="O160" s="773">
        <f t="shared" si="79"/>
        <v>0</v>
      </c>
      <c r="P160" s="773">
        <f t="shared" si="80"/>
        <v>0</v>
      </c>
      <c r="Q160" s="773">
        <f t="shared" si="81"/>
        <v>0</v>
      </c>
      <c r="R160" s="773">
        <f t="shared" si="82"/>
        <v>0</v>
      </c>
      <c r="S160" s="773">
        <f t="shared" si="83"/>
        <v>0</v>
      </c>
      <c r="T160" s="774">
        <f t="shared" si="84"/>
        <v>0</v>
      </c>
      <c r="U160" s="772">
        <f t="shared" si="85"/>
        <v>0</v>
      </c>
      <c r="V160" s="773">
        <f t="shared" si="86"/>
        <v>0</v>
      </c>
      <c r="W160" s="773">
        <f t="shared" si="87"/>
        <v>0</v>
      </c>
      <c r="X160" s="773">
        <f t="shared" si="88"/>
        <v>0</v>
      </c>
      <c r="Y160" s="773">
        <f t="shared" si="89"/>
        <v>0</v>
      </c>
      <c r="Z160" s="773">
        <f t="shared" si="90"/>
        <v>0</v>
      </c>
      <c r="AA160" s="774">
        <f t="shared" si="91"/>
        <v>0</v>
      </c>
      <c r="AB160" s="772">
        <f t="shared" si="92"/>
        <v>0</v>
      </c>
      <c r="AC160" s="773">
        <f t="shared" si="93"/>
        <v>0</v>
      </c>
      <c r="AD160" s="773">
        <f t="shared" si="94"/>
        <v>0</v>
      </c>
      <c r="AE160" s="773">
        <f t="shared" si="95"/>
        <v>0</v>
      </c>
      <c r="AF160" s="773">
        <f t="shared" si="96"/>
        <v>0</v>
      </c>
      <c r="AG160" s="773">
        <f t="shared" si="97"/>
        <v>0</v>
      </c>
      <c r="AH160" s="774">
        <f t="shared" si="98"/>
        <v>0</v>
      </c>
      <c r="AI160" s="775">
        <f t="shared" si="99"/>
        <v>0</v>
      </c>
      <c r="AJ160" s="773">
        <f t="shared" si="100"/>
        <v>0</v>
      </c>
      <c r="AK160" s="773">
        <f t="shared" si="101"/>
        <v>0</v>
      </c>
      <c r="AL160" s="776">
        <f t="shared" si="102"/>
        <v>0</v>
      </c>
      <c r="AM160" s="777">
        <f t="shared" si="103"/>
        <v>0.5</v>
      </c>
      <c r="AN160" s="1635">
        <f t="shared" si="104"/>
        <v>0</v>
      </c>
      <c r="AO160" s="1636"/>
      <c r="AP160" s="742"/>
      <c r="AQ160" s="742"/>
      <c r="AR160" s="742"/>
    </row>
    <row r="161" spans="1:44">
      <c r="A161" s="638"/>
      <c r="B161" s="706" t="s">
        <v>1331</v>
      </c>
      <c r="C161" s="1632" t="str">
        <f t="shared" si="69"/>
        <v>⑩：午後Ｃ（11：25～15：25）4ｈ</v>
      </c>
      <c r="D161" s="1633"/>
      <c r="E161" s="1634"/>
      <c r="F161" s="771" t="str">
        <f t="shared" si="70"/>
        <v>⑩</v>
      </c>
      <c r="G161" s="772">
        <f t="shared" si="71"/>
        <v>0</v>
      </c>
      <c r="H161" s="773">
        <f t="shared" si="72"/>
        <v>0</v>
      </c>
      <c r="I161" s="773">
        <f t="shared" si="73"/>
        <v>0</v>
      </c>
      <c r="J161" s="773">
        <f t="shared" si="74"/>
        <v>0</v>
      </c>
      <c r="K161" s="773">
        <f t="shared" si="75"/>
        <v>0</v>
      </c>
      <c r="L161" s="773">
        <f t="shared" si="76"/>
        <v>0</v>
      </c>
      <c r="M161" s="774">
        <f t="shared" si="77"/>
        <v>0</v>
      </c>
      <c r="N161" s="772">
        <f t="shared" si="78"/>
        <v>0</v>
      </c>
      <c r="O161" s="773">
        <f t="shared" si="79"/>
        <v>0</v>
      </c>
      <c r="P161" s="773">
        <f t="shared" si="80"/>
        <v>0</v>
      </c>
      <c r="Q161" s="773">
        <f t="shared" si="81"/>
        <v>0</v>
      </c>
      <c r="R161" s="773">
        <f t="shared" si="82"/>
        <v>0</v>
      </c>
      <c r="S161" s="773">
        <f t="shared" si="83"/>
        <v>0</v>
      </c>
      <c r="T161" s="774">
        <f t="shared" si="84"/>
        <v>0</v>
      </c>
      <c r="U161" s="772">
        <f t="shared" si="85"/>
        <v>0</v>
      </c>
      <c r="V161" s="773">
        <f t="shared" si="86"/>
        <v>0</v>
      </c>
      <c r="W161" s="773">
        <f t="shared" si="87"/>
        <v>0</v>
      </c>
      <c r="X161" s="773">
        <f t="shared" si="88"/>
        <v>0</v>
      </c>
      <c r="Y161" s="773">
        <f t="shared" si="89"/>
        <v>0</v>
      </c>
      <c r="Z161" s="773">
        <f t="shared" si="90"/>
        <v>0</v>
      </c>
      <c r="AA161" s="774">
        <f t="shared" si="91"/>
        <v>0</v>
      </c>
      <c r="AB161" s="772">
        <f t="shared" si="92"/>
        <v>0</v>
      </c>
      <c r="AC161" s="773">
        <f t="shared" si="93"/>
        <v>0</v>
      </c>
      <c r="AD161" s="773">
        <f t="shared" si="94"/>
        <v>0</v>
      </c>
      <c r="AE161" s="773">
        <f t="shared" si="95"/>
        <v>0</v>
      </c>
      <c r="AF161" s="773">
        <f t="shared" si="96"/>
        <v>0</v>
      </c>
      <c r="AG161" s="773">
        <f t="shared" si="97"/>
        <v>0</v>
      </c>
      <c r="AH161" s="774">
        <f t="shared" si="98"/>
        <v>0</v>
      </c>
      <c r="AI161" s="775">
        <f t="shared" si="99"/>
        <v>0</v>
      </c>
      <c r="AJ161" s="773">
        <f t="shared" si="100"/>
        <v>0</v>
      </c>
      <c r="AK161" s="773">
        <f t="shared" si="101"/>
        <v>0</v>
      </c>
      <c r="AL161" s="776">
        <f t="shared" si="102"/>
        <v>0</v>
      </c>
      <c r="AM161" s="777">
        <f t="shared" si="103"/>
        <v>0</v>
      </c>
      <c r="AN161" s="1635">
        <f t="shared" si="104"/>
        <v>0</v>
      </c>
      <c r="AO161" s="1636"/>
      <c r="AP161" s="742"/>
      <c r="AQ161" s="742"/>
      <c r="AR161" s="742"/>
    </row>
    <row r="162" spans="1:44">
      <c r="A162" s="638"/>
      <c r="B162" s="706" t="s">
        <v>1332</v>
      </c>
      <c r="C162" s="1632" t="str">
        <f t="shared" si="69"/>
        <v>⑪：午後Ｄ（16：00～20：00）4ｈ</v>
      </c>
      <c r="D162" s="1633"/>
      <c r="E162" s="1634"/>
      <c r="F162" s="771" t="str">
        <f t="shared" si="70"/>
        <v>⑪</v>
      </c>
      <c r="G162" s="772">
        <f t="shared" si="71"/>
        <v>0</v>
      </c>
      <c r="H162" s="773">
        <f t="shared" si="72"/>
        <v>0</v>
      </c>
      <c r="I162" s="773">
        <f t="shared" si="73"/>
        <v>0</v>
      </c>
      <c r="J162" s="773">
        <f t="shared" si="74"/>
        <v>0</v>
      </c>
      <c r="K162" s="773">
        <f t="shared" si="75"/>
        <v>0</v>
      </c>
      <c r="L162" s="773">
        <f t="shared" si="76"/>
        <v>0</v>
      </c>
      <c r="M162" s="774">
        <f t="shared" si="77"/>
        <v>0</v>
      </c>
      <c r="N162" s="772">
        <f t="shared" si="78"/>
        <v>0</v>
      </c>
      <c r="O162" s="773">
        <f t="shared" si="79"/>
        <v>0</v>
      </c>
      <c r="P162" s="773">
        <f t="shared" si="80"/>
        <v>0</v>
      </c>
      <c r="Q162" s="773">
        <f t="shared" si="81"/>
        <v>0</v>
      </c>
      <c r="R162" s="773">
        <f t="shared" si="82"/>
        <v>0</v>
      </c>
      <c r="S162" s="773">
        <f t="shared" si="83"/>
        <v>0</v>
      </c>
      <c r="T162" s="774">
        <f t="shared" si="84"/>
        <v>0</v>
      </c>
      <c r="U162" s="772">
        <f t="shared" si="85"/>
        <v>0</v>
      </c>
      <c r="V162" s="773">
        <f t="shared" si="86"/>
        <v>0</v>
      </c>
      <c r="W162" s="773">
        <f t="shared" si="87"/>
        <v>0</v>
      </c>
      <c r="X162" s="773">
        <f t="shared" si="88"/>
        <v>0</v>
      </c>
      <c r="Y162" s="773">
        <f t="shared" si="89"/>
        <v>0</v>
      </c>
      <c r="Z162" s="773">
        <f t="shared" si="90"/>
        <v>0</v>
      </c>
      <c r="AA162" s="774">
        <f t="shared" si="91"/>
        <v>0</v>
      </c>
      <c r="AB162" s="772">
        <f t="shared" si="92"/>
        <v>0</v>
      </c>
      <c r="AC162" s="773">
        <f t="shared" si="93"/>
        <v>0</v>
      </c>
      <c r="AD162" s="773">
        <f t="shared" si="94"/>
        <v>0</v>
      </c>
      <c r="AE162" s="773">
        <f t="shared" si="95"/>
        <v>0</v>
      </c>
      <c r="AF162" s="773">
        <f t="shared" si="96"/>
        <v>0</v>
      </c>
      <c r="AG162" s="773">
        <f t="shared" si="97"/>
        <v>0</v>
      </c>
      <c r="AH162" s="774">
        <f t="shared" si="98"/>
        <v>0</v>
      </c>
      <c r="AI162" s="775">
        <f t="shared" si="99"/>
        <v>0</v>
      </c>
      <c r="AJ162" s="773">
        <f t="shared" si="100"/>
        <v>0</v>
      </c>
      <c r="AK162" s="773">
        <f t="shared" si="101"/>
        <v>0</v>
      </c>
      <c r="AL162" s="776">
        <f t="shared" si="102"/>
        <v>0</v>
      </c>
      <c r="AM162" s="777">
        <f t="shared" si="103"/>
        <v>3.5</v>
      </c>
      <c r="AN162" s="1635">
        <f t="shared" si="104"/>
        <v>0</v>
      </c>
      <c r="AO162" s="1636"/>
      <c r="AP162" s="742"/>
      <c r="AQ162" s="742"/>
      <c r="AR162" s="742"/>
    </row>
    <row r="163" spans="1:44">
      <c r="A163" s="638"/>
      <c r="B163" s="706" t="s">
        <v>1333</v>
      </c>
      <c r="C163" s="1632" t="str">
        <f t="shared" si="69"/>
        <v>⑱：日勤Ｃ（8：40～17：00）7.5ｈ</v>
      </c>
      <c r="D163" s="1633"/>
      <c r="E163" s="1634"/>
      <c r="F163" s="771" t="str">
        <f t="shared" si="70"/>
        <v>⑱</v>
      </c>
      <c r="G163" s="772">
        <f t="shared" si="71"/>
        <v>0</v>
      </c>
      <c r="H163" s="773">
        <f t="shared" si="72"/>
        <v>0</v>
      </c>
      <c r="I163" s="773">
        <f t="shared" si="73"/>
        <v>0</v>
      </c>
      <c r="J163" s="773">
        <f t="shared" si="74"/>
        <v>0</v>
      </c>
      <c r="K163" s="773">
        <f t="shared" si="75"/>
        <v>0</v>
      </c>
      <c r="L163" s="773">
        <f t="shared" si="76"/>
        <v>0</v>
      </c>
      <c r="M163" s="774">
        <f t="shared" si="77"/>
        <v>0</v>
      </c>
      <c r="N163" s="772">
        <f t="shared" si="78"/>
        <v>0</v>
      </c>
      <c r="O163" s="773">
        <f t="shared" si="79"/>
        <v>0</v>
      </c>
      <c r="P163" s="773">
        <f t="shared" si="80"/>
        <v>0</v>
      </c>
      <c r="Q163" s="773">
        <f t="shared" si="81"/>
        <v>0</v>
      </c>
      <c r="R163" s="773">
        <f t="shared" si="82"/>
        <v>0</v>
      </c>
      <c r="S163" s="773">
        <f t="shared" si="83"/>
        <v>0</v>
      </c>
      <c r="T163" s="774">
        <f t="shared" si="84"/>
        <v>0</v>
      </c>
      <c r="U163" s="772">
        <f t="shared" si="85"/>
        <v>0</v>
      </c>
      <c r="V163" s="773">
        <f t="shared" si="86"/>
        <v>0</v>
      </c>
      <c r="W163" s="773">
        <f t="shared" si="87"/>
        <v>0</v>
      </c>
      <c r="X163" s="773">
        <f t="shared" si="88"/>
        <v>0</v>
      </c>
      <c r="Y163" s="773">
        <f t="shared" si="89"/>
        <v>0</v>
      </c>
      <c r="Z163" s="773">
        <f t="shared" si="90"/>
        <v>0</v>
      </c>
      <c r="AA163" s="774">
        <f t="shared" si="91"/>
        <v>0</v>
      </c>
      <c r="AB163" s="772">
        <f t="shared" si="92"/>
        <v>0</v>
      </c>
      <c r="AC163" s="773">
        <f t="shared" si="93"/>
        <v>0</v>
      </c>
      <c r="AD163" s="773">
        <f t="shared" si="94"/>
        <v>0</v>
      </c>
      <c r="AE163" s="773">
        <f t="shared" si="95"/>
        <v>0</v>
      </c>
      <c r="AF163" s="773">
        <f t="shared" si="96"/>
        <v>0</v>
      </c>
      <c r="AG163" s="773">
        <f t="shared" si="97"/>
        <v>0</v>
      </c>
      <c r="AH163" s="774">
        <f t="shared" si="98"/>
        <v>0</v>
      </c>
      <c r="AI163" s="775">
        <f t="shared" si="99"/>
        <v>0</v>
      </c>
      <c r="AJ163" s="773">
        <f t="shared" si="100"/>
        <v>0</v>
      </c>
      <c r="AK163" s="773">
        <f t="shared" si="101"/>
        <v>0</v>
      </c>
      <c r="AL163" s="776">
        <f t="shared" si="102"/>
        <v>0</v>
      </c>
      <c r="AM163" s="777">
        <f t="shared" si="103"/>
        <v>1.08</v>
      </c>
      <c r="AN163" s="1635">
        <f t="shared" si="104"/>
        <v>0</v>
      </c>
      <c r="AO163" s="1636"/>
      <c r="AP163" s="742"/>
      <c r="AQ163" s="742"/>
      <c r="AR163" s="742"/>
    </row>
    <row r="164" spans="1:44">
      <c r="A164" s="638"/>
      <c r="B164" s="706" t="s">
        <v>1334</v>
      </c>
      <c r="C164" s="1632" t="str">
        <f t="shared" si="69"/>
        <v>⑲：午前Ｃ（9：00～13：00）4ｈ</v>
      </c>
      <c r="D164" s="1633"/>
      <c r="E164" s="1634"/>
      <c r="F164" s="771" t="str">
        <f t="shared" si="70"/>
        <v>⑲</v>
      </c>
      <c r="G164" s="772">
        <f t="shared" si="71"/>
        <v>0</v>
      </c>
      <c r="H164" s="773">
        <f t="shared" si="72"/>
        <v>0</v>
      </c>
      <c r="I164" s="773">
        <f t="shared" si="73"/>
        <v>0</v>
      </c>
      <c r="J164" s="773">
        <f t="shared" si="74"/>
        <v>0</v>
      </c>
      <c r="K164" s="773">
        <f t="shared" si="75"/>
        <v>0</v>
      </c>
      <c r="L164" s="773">
        <f t="shared" si="76"/>
        <v>0</v>
      </c>
      <c r="M164" s="774">
        <f t="shared" si="77"/>
        <v>0</v>
      </c>
      <c r="N164" s="772">
        <f t="shared" si="78"/>
        <v>0</v>
      </c>
      <c r="O164" s="773">
        <f t="shared" si="79"/>
        <v>0</v>
      </c>
      <c r="P164" s="773">
        <f t="shared" si="80"/>
        <v>0</v>
      </c>
      <c r="Q164" s="773">
        <f t="shared" si="81"/>
        <v>0</v>
      </c>
      <c r="R164" s="773">
        <f t="shared" si="82"/>
        <v>0</v>
      </c>
      <c r="S164" s="773">
        <f t="shared" si="83"/>
        <v>0</v>
      </c>
      <c r="T164" s="774">
        <f t="shared" si="84"/>
        <v>0</v>
      </c>
      <c r="U164" s="772">
        <f t="shared" si="85"/>
        <v>0</v>
      </c>
      <c r="V164" s="773">
        <f t="shared" si="86"/>
        <v>0</v>
      </c>
      <c r="W164" s="773">
        <f t="shared" si="87"/>
        <v>0</v>
      </c>
      <c r="X164" s="773">
        <f t="shared" si="88"/>
        <v>0</v>
      </c>
      <c r="Y164" s="773">
        <f t="shared" si="89"/>
        <v>0</v>
      </c>
      <c r="Z164" s="773">
        <f t="shared" si="90"/>
        <v>0</v>
      </c>
      <c r="AA164" s="774">
        <f t="shared" si="91"/>
        <v>0</v>
      </c>
      <c r="AB164" s="772">
        <f t="shared" si="92"/>
        <v>0</v>
      </c>
      <c r="AC164" s="773">
        <f t="shared" si="93"/>
        <v>0</v>
      </c>
      <c r="AD164" s="773">
        <f t="shared" si="94"/>
        <v>0</v>
      </c>
      <c r="AE164" s="773">
        <f t="shared" si="95"/>
        <v>0</v>
      </c>
      <c r="AF164" s="773">
        <f t="shared" si="96"/>
        <v>0</v>
      </c>
      <c r="AG164" s="773">
        <f t="shared" si="97"/>
        <v>0</v>
      </c>
      <c r="AH164" s="774">
        <f t="shared" si="98"/>
        <v>0</v>
      </c>
      <c r="AI164" s="775">
        <f t="shared" si="99"/>
        <v>0</v>
      </c>
      <c r="AJ164" s="773">
        <f t="shared" si="100"/>
        <v>0</v>
      </c>
      <c r="AK164" s="773">
        <f t="shared" si="101"/>
        <v>0</v>
      </c>
      <c r="AL164" s="776">
        <f t="shared" si="102"/>
        <v>0</v>
      </c>
      <c r="AM164" s="777">
        <f t="shared" si="103"/>
        <v>0.25</v>
      </c>
      <c r="AN164" s="1635">
        <f t="shared" si="104"/>
        <v>0</v>
      </c>
      <c r="AO164" s="1636"/>
      <c r="AP164" s="742"/>
      <c r="AQ164" s="742"/>
      <c r="AR164" s="742"/>
    </row>
    <row r="165" spans="1:44">
      <c r="A165" s="638"/>
      <c r="B165" s="706" t="s">
        <v>1335</v>
      </c>
      <c r="C165" s="1632" t="str">
        <f t="shared" si="69"/>
        <v>⑳：午前Ｄ（7：10～11：10）4ｈ</v>
      </c>
      <c r="D165" s="1633"/>
      <c r="E165" s="1634"/>
      <c r="F165" s="771" t="str">
        <f t="shared" si="70"/>
        <v>⑳</v>
      </c>
      <c r="G165" s="772">
        <f t="shared" si="71"/>
        <v>0</v>
      </c>
      <c r="H165" s="773">
        <f t="shared" si="72"/>
        <v>0</v>
      </c>
      <c r="I165" s="773">
        <f t="shared" si="73"/>
        <v>0</v>
      </c>
      <c r="J165" s="773">
        <f t="shared" si="74"/>
        <v>0</v>
      </c>
      <c r="K165" s="773">
        <f t="shared" si="75"/>
        <v>0</v>
      </c>
      <c r="L165" s="773">
        <f t="shared" si="76"/>
        <v>0</v>
      </c>
      <c r="M165" s="774">
        <f t="shared" si="77"/>
        <v>0</v>
      </c>
      <c r="N165" s="772">
        <f t="shared" si="78"/>
        <v>0</v>
      </c>
      <c r="O165" s="773">
        <f t="shared" si="79"/>
        <v>0</v>
      </c>
      <c r="P165" s="773">
        <f t="shared" si="80"/>
        <v>0</v>
      </c>
      <c r="Q165" s="773">
        <f t="shared" si="81"/>
        <v>0</v>
      </c>
      <c r="R165" s="773">
        <f t="shared" si="82"/>
        <v>0</v>
      </c>
      <c r="S165" s="773">
        <f t="shared" si="83"/>
        <v>0</v>
      </c>
      <c r="T165" s="774">
        <f t="shared" si="84"/>
        <v>0</v>
      </c>
      <c r="U165" s="772">
        <f t="shared" si="85"/>
        <v>0</v>
      </c>
      <c r="V165" s="773">
        <f t="shared" si="86"/>
        <v>0</v>
      </c>
      <c r="W165" s="773">
        <f t="shared" si="87"/>
        <v>0</v>
      </c>
      <c r="X165" s="773">
        <f t="shared" si="88"/>
        <v>0</v>
      </c>
      <c r="Y165" s="773">
        <f t="shared" si="89"/>
        <v>0</v>
      </c>
      <c r="Z165" s="773">
        <f t="shared" si="90"/>
        <v>0</v>
      </c>
      <c r="AA165" s="774">
        <f t="shared" si="91"/>
        <v>0</v>
      </c>
      <c r="AB165" s="772">
        <f t="shared" si="92"/>
        <v>0</v>
      </c>
      <c r="AC165" s="773">
        <f t="shared" si="93"/>
        <v>0</v>
      </c>
      <c r="AD165" s="773">
        <f t="shared" si="94"/>
        <v>0</v>
      </c>
      <c r="AE165" s="773">
        <f t="shared" si="95"/>
        <v>0</v>
      </c>
      <c r="AF165" s="773">
        <f t="shared" si="96"/>
        <v>0</v>
      </c>
      <c r="AG165" s="773">
        <f t="shared" si="97"/>
        <v>0</v>
      </c>
      <c r="AH165" s="774">
        <f t="shared" si="98"/>
        <v>0</v>
      </c>
      <c r="AI165" s="775">
        <f t="shared" si="99"/>
        <v>0</v>
      </c>
      <c r="AJ165" s="773">
        <f t="shared" si="100"/>
        <v>0</v>
      </c>
      <c r="AK165" s="773">
        <f t="shared" si="101"/>
        <v>0</v>
      </c>
      <c r="AL165" s="776">
        <f t="shared" si="102"/>
        <v>0</v>
      </c>
      <c r="AM165" s="777">
        <f t="shared" si="103"/>
        <v>2.08</v>
      </c>
      <c r="AN165" s="1635">
        <f t="shared" si="104"/>
        <v>0</v>
      </c>
      <c r="AO165" s="1636"/>
      <c r="AP165" s="742"/>
      <c r="AQ165" s="742"/>
      <c r="AR165" s="742"/>
    </row>
    <row r="166" spans="1:44">
      <c r="A166" s="638"/>
      <c r="B166" s="706" t="s">
        <v>1336</v>
      </c>
      <c r="C166" s="1632" t="str">
        <f t="shared" si="69"/>
        <v>公：公休（～）ｈ</v>
      </c>
      <c r="D166" s="1633"/>
      <c r="E166" s="1634"/>
      <c r="F166" s="771" t="str">
        <f t="shared" si="70"/>
        <v>公</v>
      </c>
      <c r="G166" s="772">
        <f t="shared" si="71"/>
        <v>0</v>
      </c>
      <c r="H166" s="773">
        <f t="shared" si="72"/>
        <v>0</v>
      </c>
      <c r="I166" s="773">
        <f t="shared" si="73"/>
        <v>0</v>
      </c>
      <c r="J166" s="773">
        <f t="shared" si="74"/>
        <v>0</v>
      </c>
      <c r="K166" s="773">
        <f t="shared" si="75"/>
        <v>0</v>
      </c>
      <c r="L166" s="773">
        <f t="shared" si="76"/>
        <v>0</v>
      </c>
      <c r="M166" s="774">
        <f t="shared" si="77"/>
        <v>0</v>
      </c>
      <c r="N166" s="772">
        <f t="shared" si="78"/>
        <v>0</v>
      </c>
      <c r="O166" s="773">
        <f t="shared" si="79"/>
        <v>0</v>
      </c>
      <c r="P166" s="773">
        <f t="shared" si="80"/>
        <v>0</v>
      </c>
      <c r="Q166" s="773">
        <f t="shared" si="81"/>
        <v>0</v>
      </c>
      <c r="R166" s="773">
        <f t="shared" si="82"/>
        <v>0</v>
      </c>
      <c r="S166" s="773">
        <f t="shared" si="83"/>
        <v>0</v>
      </c>
      <c r="T166" s="774">
        <f t="shared" si="84"/>
        <v>0</v>
      </c>
      <c r="U166" s="772">
        <f t="shared" si="85"/>
        <v>0</v>
      </c>
      <c r="V166" s="773">
        <f t="shared" si="86"/>
        <v>0</v>
      </c>
      <c r="W166" s="773">
        <f t="shared" si="87"/>
        <v>0</v>
      </c>
      <c r="X166" s="773">
        <f t="shared" si="88"/>
        <v>0</v>
      </c>
      <c r="Y166" s="773">
        <f t="shared" si="89"/>
        <v>0</v>
      </c>
      <c r="Z166" s="773">
        <f t="shared" si="90"/>
        <v>0</v>
      </c>
      <c r="AA166" s="774">
        <f t="shared" si="91"/>
        <v>0</v>
      </c>
      <c r="AB166" s="772">
        <f t="shared" si="92"/>
        <v>0</v>
      </c>
      <c r="AC166" s="773">
        <f t="shared" si="93"/>
        <v>0</v>
      </c>
      <c r="AD166" s="773">
        <f t="shared" si="94"/>
        <v>0</v>
      </c>
      <c r="AE166" s="773">
        <f t="shared" si="95"/>
        <v>0</v>
      </c>
      <c r="AF166" s="773">
        <f t="shared" si="96"/>
        <v>0</v>
      </c>
      <c r="AG166" s="773">
        <f t="shared" si="97"/>
        <v>0</v>
      </c>
      <c r="AH166" s="774">
        <f t="shared" si="98"/>
        <v>0</v>
      </c>
      <c r="AI166" s="775">
        <f t="shared" si="99"/>
        <v>0</v>
      </c>
      <c r="AJ166" s="773">
        <f t="shared" si="100"/>
        <v>0</v>
      </c>
      <c r="AK166" s="773">
        <f t="shared" si="101"/>
        <v>0</v>
      </c>
      <c r="AL166" s="776">
        <f t="shared" si="102"/>
        <v>0</v>
      </c>
      <c r="AM166" s="777">
        <f t="shared" si="103"/>
        <v>0</v>
      </c>
      <c r="AN166" s="1635">
        <f t="shared" si="104"/>
        <v>0</v>
      </c>
      <c r="AO166" s="1636"/>
      <c r="AP166" s="742"/>
      <c r="AQ166" s="742"/>
      <c r="AR166" s="742"/>
    </row>
    <row r="167" spans="1:44">
      <c r="A167" s="638"/>
      <c r="B167" s="706" t="s">
        <v>1337</v>
      </c>
      <c r="C167" s="1632" t="str">
        <f t="shared" si="69"/>
        <v>有：有休（～）ｈ</v>
      </c>
      <c r="D167" s="1633"/>
      <c r="E167" s="1634"/>
      <c r="F167" s="771" t="str">
        <f t="shared" si="70"/>
        <v>有</v>
      </c>
      <c r="G167" s="772">
        <f t="shared" si="71"/>
        <v>0</v>
      </c>
      <c r="H167" s="773">
        <f t="shared" si="72"/>
        <v>0</v>
      </c>
      <c r="I167" s="773">
        <f t="shared" si="73"/>
        <v>0</v>
      </c>
      <c r="J167" s="773">
        <f t="shared" si="74"/>
        <v>0</v>
      </c>
      <c r="K167" s="773">
        <f t="shared" si="75"/>
        <v>0</v>
      </c>
      <c r="L167" s="773">
        <f t="shared" si="76"/>
        <v>0</v>
      </c>
      <c r="M167" s="774">
        <f t="shared" si="77"/>
        <v>0</v>
      </c>
      <c r="N167" s="772">
        <f t="shared" si="78"/>
        <v>0</v>
      </c>
      <c r="O167" s="773">
        <f t="shared" si="79"/>
        <v>0</v>
      </c>
      <c r="P167" s="773">
        <f t="shared" si="80"/>
        <v>0</v>
      </c>
      <c r="Q167" s="773">
        <f t="shared" si="81"/>
        <v>0</v>
      </c>
      <c r="R167" s="773">
        <f t="shared" si="82"/>
        <v>0</v>
      </c>
      <c r="S167" s="773">
        <f t="shared" si="83"/>
        <v>0</v>
      </c>
      <c r="T167" s="774">
        <f t="shared" si="84"/>
        <v>0</v>
      </c>
      <c r="U167" s="772">
        <f t="shared" si="85"/>
        <v>0</v>
      </c>
      <c r="V167" s="773">
        <f t="shared" si="86"/>
        <v>0</v>
      </c>
      <c r="W167" s="773">
        <f t="shared" si="87"/>
        <v>0</v>
      </c>
      <c r="X167" s="773">
        <f t="shared" si="88"/>
        <v>0</v>
      </c>
      <c r="Y167" s="773">
        <f t="shared" si="89"/>
        <v>0</v>
      </c>
      <c r="Z167" s="773">
        <f t="shared" si="90"/>
        <v>0</v>
      </c>
      <c r="AA167" s="774">
        <f t="shared" si="91"/>
        <v>0</v>
      </c>
      <c r="AB167" s="772">
        <f t="shared" si="92"/>
        <v>0</v>
      </c>
      <c r="AC167" s="773">
        <f t="shared" si="93"/>
        <v>0</v>
      </c>
      <c r="AD167" s="773">
        <f t="shared" si="94"/>
        <v>0</v>
      </c>
      <c r="AE167" s="773">
        <f t="shared" si="95"/>
        <v>0</v>
      </c>
      <c r="AF167" s="773">
        <f t="shared" si="96"/>
        <v>0</v>
      </c>
      <c r="AG167" s="773">
        <f t="shared" si="97"/>
        <v>0</v>
      </c>
      <c r="AH167" s="774">
        <f t="shared" si="98"/>
        <v>0</v>
      </c>
      <c r="AI167" s="775">
        <f t="shared" si="99"/>
        <v>0</v>
      </c>
      <c r="AJ167" s="773">
        <f t="shared" si="100"/>
        <v>0</v>
      </c>
      <c r="AK167" s="773">
        <f t="shared" si="101"/>
        <v>0</v>
      </c>
      <c r="AL167" s="776">
        <f t="shared" si="102"/>
        <v>0</v>
      </c>
      <c r="AM167" s="777">
        <f t="shared" si="103"/>
        <v>0</v>
      </c>
      <c r="AN167" s="1635">
        <f t="shared" si="104"/>
        <v>0</v>
      </c>
      <c r="AO167" s="1636"/>
      <c r="AP167" s="742"/>
      <c r="AQ167" s="742"/>
      <c r="AR167" s="742"/>
    </row>
    <row r="168" spans="1:44">
      <c r="A168" s="638"/>
      <c r="B168" s="706" t="s">
        <v>1338</v>
      </c>
      <c r="C168" s="1632" t="str">
        <f t="shared" si="69"/>
        <v>欠：欠勤（～）ｈ</v>
      </c>
      <c r="D168" s="1633"/>
      <c r="E168" s="1634"/>
      <c r="F168" s="771" t="str">
        <f t="shared" si="70"/>
        <v>欠</v>
      </c>
      <c r="G168" s="772">
        <f t="shared" si="71"/>
        <v>0</v>
      </c>
      <c r="H168" s="773">
        <f t="shared" si="72"/>
        <v>0</v>
      </c>
      <c r="I168" s="773">
        <f t="shared" si="73"/>
        <v>0</v>
      </c>
      <c r="J168" s="773">
        <f t="shared" si="74"/>
        <v>0</v>
      </c>
      <c r="K168" s="773">
        <f t="shared" si="75"/>
        <v>0</v>
      </c>
      <c r="L168" s="773">
        <f t="shared" si="76"/>
        <v>0</v>
      </c>
      <c r="M168" s="774">
        <f t="shared" si="77"/>
        <v>0</v>
      </c>
      <c r="N168" s="772">
        <f t="shared" si="78"/>
        <v>0</v>
      </c>
      <c r="O168" s="773">
        <f t="shared" si="79"/>
        <v>0</v>
      </c>
      <c r="P168" s="773">
        <f t="shared" si="80"/>
        <v>0</v>
      </c>
      <c r="Q168" s="773">
        <f t="shared" si="81"/>
        <v>0</v>
      </c>
      <c r="R168" s="773">
        <f t="shared" si="82"/>
        <v>0</v>
      </c>
      <c r="S168" s="773">
        <f t="shared" si="83"/>
        <v>0</v>
      </c>
      <c r="T168" s="774">
        <f t="shared" si="84"/>
        <v>0</v>
      </c>
      <c r="U168" s="772">
        <f t="shared" si="85"/>
        <v>0</v>
      </c>
      <c r="V168" s="773">
        <f t="shared" si="86"/>
        <v>0</v>
      </c>
      <c r="W168" s="773">
        <f t="shared" si="87"/>
        <v>0</v>
      </c>
      <c r="X168" s="773">
        <f t="shared" si="88"/>
        <v>0</v>
      </c>
      <c r="Y168" s="773">
        <f t="shared" si="89"/>
        <v>0</v>
      </c>
      <c r="Z168" s="773">
        <f t="shared" si="90"/>
        <v>0</v>
      </c>
      <c r="AA168" s="774">
        <f t="shared" si="91"/>
        <v>0</v>
      </c>
      <c r="AB168" s="772">
        <f t="shared" si="92"/>
        <v>0</v>
      </c>
      <c r="AC168" s="773">
        <f t="shared" si="93"/>
        <v>0</v>
      </c>
      <c r="AD168" s="773">
        <f t="shared" si="94"/>
        <v>0</v>
      </c>
      <c r="AE168" s="773">
        <f t="shared" si="95"/>
        <v>0</v>
      </c>
      <c r="AF168" s="773">
        <f t="shared" si="96"/>
        <v>0</v>
      </c>
      <c r="AG168" s="773">
        <f t="shared" si="97"/>
        <v>0</v>
      </c>
      <c r="AH168" s="774">
        <f t="shared" si="98"/>
        <v>0</v>
      </c>
      <c r="AI168" s="775">
        <f t="shared" si="99"/>
        <v>0</v>
      </c>
      <c r="AJ168" s="773">
        <f t="shared" si="100"/>
        <v>0</v>
      </c>
      <c r="AK168" s="773">
        <f t="shared" si="101"/>
        <v>0</v>
      </c>
      <c r="AL168" s="776">
        <f t="shared" si="102"/>
        <v>0</v>
      </c>
      <c r="AM168" s="777">
        <f t="shared" si="103"/>
        <v>0</v>
      </c>
      <c r="AN168" s="1635">
        <f t="shared" si="104"/>
        <v>0</v>
      </c>
      <c r="AO168" s="1636"/>
      <c r="AP168" s="742"/>
      <c r="AQ168" s="742"/>
      <c r="AR168" s="742"/>
    </row>
    <row r="169" spans="1:44">
      <c r="A169" s="638"/>
      <c r="B169" s="706" t="s">
        <v>1339</v>
      </c>
      <c r="C169" s="1632" t="str">
        <f t="shared" si="69"/>
        <v>特：特休（～）ｈ</v>
      </c>
      <c r="D169" s="1633"/>
      <c r="E169" s="1634"/>
      <c r="F169" s="771" t="str">
        <f t="shared" si="70"/>
        <v>特</v>
      </c>
      <c r="G169" s="772">
        <f t="shared" si="71"/>
        <v>0</v>
      </c>
      <c r="H169" s="773">
        <f t="shared" si="72"/>
        <v>0</v>
      </c>
      <c r="I169" s="773">
        <f t="shared" si="73"/>
        <v>0</v>
      </c>
      <c r="J169" s="773">
        <f t="shared" si="74"/>
        <v>0</v>
      </c>
      <c r="K169" s="773">
        <f t="shared" si="75"/>
        <v>0</v>
      </c>
      <c r="L169" s="773">
        <f t="shared" si="76"/>
        <v>0</v>
      </c>
      <c r="M169" s="774">
        <f t="shared" si="77"/>
        <v>0</v>
      </c>
      <c r="N169" s="772">
        <f t="shared" si="78"/>
        <v>0</v>
      </c>
      <c r="O169" s="773">
        <f t="shared" si="79"/>
        <v>0</v>
      </c>
      <c r="P169" s="773">
        <f t="shared" si="80"/>
        <v>0</v>
      </c>
      <c r="Q169" s="773">
        <f t="shared" si="81"/>
        <v>0</v>
      </c>
      <c r="R169" s="773">
        <f t="shared" si="82"/>
        <v>0</v>
      </c>
      <c r="S169" s="773">
        <f t="shared" si="83"/>
        <v>0</v>
      </c>
      <c r="T169" s="774">
        <f t="shared" si="84"/>
        <v>0</v>
      </c>
      <c r="U169" s="772">
        <f t="shared" si="85"/>
        <v>0</v>
      </c>
      <c r="V169" s="773">
        <f t="shared" si="86"/>
        <v>0</v>
      </c>
      <c r="W169" s="773">
        <f t="shared" si="87"/>
        <v>0</v>
      </c>
      <c r="X169" s="773">
        <f t="shared" si="88"/>
        <v>0</v>
      </c>
      <c r="Y169" s="773">
        <f t="shared" si="89"/>
        <v>0</v>
      </c>
      <c r="Z169" s="773">
        <f t="shared" si="90"/>
        <v>0</v>
      </c>
      <c r="AA169" s="774">
        <f t="shared" si="91"/>
        <v>0</v>
      </c>
      <c r="AB169" s="772">
        <f t="shared" si="92"/>
        <v>0</v>
      </c>
      <c r="AC169" s="773">
        <f t="shared" si="93"/>
        <v>0</v>
      </c>
      <c r="AD169" s="773">
        <f t="shared" si="94"/>
        <v>0</v>
      </c>
      <c r="AE169" s="773">
        <f t="shared" si="95"/>
        <v>0</v>
      </c>
      <c r="AF169" s="773">
        <f t="shared" si="96"/>
        <v>0</v>
      </c>
      <c r="AG169" s="773">
        <f t="shared" si="97"/>
        <v>0</v>
      </c>
      <c r="AH169" s="774">
        <f t="shared" si="98"/>
        <v>0</v>
      </c>
      <c r="AI169" s="775">
        <f t="shared" si="99"/>
        <v>0</v>
      </c>
      <c r="AJ169" s="773">
        <f t="shared" si="100"/>
        <v>0</v>
      </c>
      <c r="AK169" s="773">
        <f t="shared" si="101"/>
        <v>0</v>
      </c>
      <c r="AL169" s="776">
        <f t="shared" si="102"/>
        <v>0</v>
      </c>
      <c r="AM169" s="777">
        <f t="shared" si="103"/>
        <v>0</v>
      </c>
      <c r="AN169" s="1635">
        <f t="shared" si="104"/>
        <v>0</v>
      </c>
      <c r="AO169" s="1636"/>
      <c r="AP169" s="742"/>
      <c r="AQ169" s="742"/>
      <c r="AR169" s="742"/>
    </row>
    <row r="170" spans="1:44">
      <c r="A170" s="638"/>
      <c r="B170" s="706" t="s">
        <v>1340</v>
      </c>
      <c r="C170" s="1632" t="str">
        <f t="shared" si="69"/>
        <v>-：（～）ｈ</v>
      </c>
      <c r="D170" s="1633"/>
      <c r="E170" s="1634"/>
      <c r="F170" s="771" t="str">
        <f t="shared" si="70"/>
        <v>-</v>
      </c>
      <c r="G170" s="772">
        <f t="shared" si="71"/>
        <v>0</v>
      </c>
      <c r="H170" s="773">
        <f t="shared" si="72"/>
        <v>0</v>
      </c>
      <c r="I170" s="773">
        <f t="shared" si="73"/>
        <v>0</v>
      </c>
      <c r="J170" s="773">
        <f t="shared" si="74"/>
        <v>0</v>
      </c>
      <c r="K170" s="773">
        <f t="shared" si="75"/>
        <v>0</v>
      </c>
      <c r="L170" s="773">
        <f t="shared" si="76"/>
        <v>0</v>
      </c>
      <c r="M170" s="774">
        <f t="shared" si="77"/>
        <v>0</v>
      </c>
      <c r="N170" s="772">
        <f t="shared" si="78"/>
        <v>0</v>
      </c>
      <c r="O170" s="773">
        <f t="shared" si="79"/>
        <v>0</v>
      </c>
      <c r="P170" s="773">
        <f t="shared" si="80"/>
        <v>0</v>
      </c>
      <c r="Q170" s="773">
        <f t="shared" si="81"/>
        <v>0</v>
      </c>
      <c r="R170" s="773">
        <f t="shared" si="82"/>
        <v>0</v>
      </c>
      <c r="S170" s="773">
        <f t="shared" si="83"/>
        <v>0</v>
      </c>
      <c r="T170" s="774">
        <f t="shared" si="84"/>
        <v>0</v>
      </c>
      <c r="U170" s="772">
        <f t="shared" si="85"/>
        <v>0</v>
      </c>
      <c r="V170" s="773">
        <f t="shared" si="86"/>
        <v>0</v>
      </c>
      <c r="W170" s="773">
        <f t="shared" si="87"/>
        <v>0</v>
      </c>
      <c r="X170" s="773">
        <f t="shared" si="88"/>
        <v>0</v>
      </c>
      <c r="Y170" s="773">
        <f t="shared" si="89"/>
        <v>0</v>
      </c>
      <c r="Z170" s="773">
        <f t="shared" si="90"/>
        <v>0</v>
      </c>
      <c r="AA170" s="774">
        <f t="shared" si="91"/>
        <v>0</v>
      </c>
      <c r="AB170" s="772">
        <f t="shared" si="92"/>
        <v>0</v>
      </c>
      <c r="AC170" s="773">
        <f t="shared" si="93"/>
        <v>0</v>
      </c>
      <c r="AD170" s="773">
        <f t="shared" si="94"/>
        <v>0</v>
      </c>
      <c r="AE170" s="773">
        <f t="shared" si="95"/>
        <v>0</v>
      </c>
      <c r="AF170" s="773">
        <f t="shared" si="96"/>
        <v>0</v>
      </c>
      <c r="AG170" s="773">
        <f t="shared" si="97"/>
        <v>0</v>
      </c>
      <c r="AH170" s="774">
        <f t="shared" si="98"/>
        <v>0</v>
      </c>
      <c r="AI170" s="775">
        <f t="shared" si="99"/>
        <v>0</v>
      </c>
      <c r="AJ170" s="773">
        <f t="shared" si="100"/>
        <v>0</v>
      </c>
      <c r="AK170" s="773">
        <f t="shared" si="101"/>
        <v>0</v>
      </c>
      <c r="AL170" s="776">
        <f t="shared" si="102"/>
        <v>0</v>
      </c>
      <c r="AM170" s="777">
        <f t="shared" si="103"/>
        <v>0</v>
      </c>
      <c r="AN170" s="1635">
        <f t="shared" si="104"/>
        <v>0</v>
      </c>
      <c r="AO170" s="1636"/>
      <c r="AP170" s="742"/>
      <c r="AQ170" s="742"/>
      <c r="AR170" s="742"/>
    </row>
    <row r="171" spans="1:44">
      <c r="A171" s="638"/>
      <c r="B171" s="706" t="s">
        <v>1341</v>
      </c>
      <c r="C171" s="1632" t="str">
        <f t="shared" si="69"/>
        <v>-：（～）ｈ</v>
      </c>
      <c r="D171" s="1633"/>
      <c r="E171" s="1634"/>
      <c r="F171" s="771" t="str">
        <f t="shared" si="70"/>
        <v>-</v>
      </c>
      <c r="G171" s="772">
        <f t="shared" si="71"/>
        <v>0</v>
      </c>
      <c r="H171" s="773">
        <f t="shared" si="72"/>
        <v>0</v>
      </c>
      <c r="I171" s="773">
        <f t="shared" si="73"/>
        <v>0</v>
      </c>
      <c r="J171" s="773">
        <f t="shared" si="74"/>
        <v>0</v>
      </c>
      <c r="K171" s="773">
        <f t="shared" si="75"/>
        <v>0</v>
      </c>
      <c r="L171" s="773">
        <f t="shared" si="76"/>
        <v>0</v>
      </c>
      <c r="M171" s="774">
        <f t="shared" si="77"/>
        <v>0</v>
      </c>
      <c r="N171" s="772">
        <f t="shared" si="78"/>
        <v>0</v>
      </c>
      <c r="O171" s="773">
        <f t="shared" si="79"/>
        <v>0</v>
      </c>
      <c r="P171" s="773">
        <f t="shared" si="80"/>
        <v>0</v>
      </c>
      <c r="Q171" s="773">
        <f t="shared" si="81"/>
        <v>0</v>
      </c>
      <c r="R171" s="773">
        <f t="shared" si="82"/>
        <v>0</v>
      </c>
      <c r="S171" s="773">
        <f t="shared" si="83"/>
        <v>0</v>
      </c>
      <c r="T171" s="774">
        <f t="shared" si="84"/>
        <v>0</v>
      </c>
      <c r="U171" s="772">
        <f t="shared" si="85"/>
        <v>0</v>
      </c>
      <c r="V171" s="773">
        <f t="shared" si="86"/>
        <v>0</v>
      </c>
      <c r="W171" s="773">
        <f t="shared" si="87"/>
        <v>0</v>
      </c>
      <c r="X171" s="773">
        <f t="shared" si="88"/>
        <v>0</v>
      </c>
      <c r="Y171" s="773">
        <f t="shared" si="89"/>
        <v>0</v>
      </c>
      <c r="Z171" s="773">
        <f t="shared" si="90"/>
        <v>0</v>
      </c>
      <c r="AA171" s="774">
        <f t="shared" si="91"/>
        <v>0</v>
      </c>
      <c r="AB171" s="772">
        <f t="shared" si="92"/>
        <v>0</v>
      </c>
      <c r="AC171" s="773">
        <f t="shared" si="93"/>
        <v>0</v>
      </c>
      <c r="AD171" s="773">
        <f t="shared" si="94"/>
        <v>0</v>
      </c>
      <c r="AE171" s="773">
        <f t="shared" si="95"/>
        <v>0</v>
      </c>
      <c r="AF171" s="773">
        <f t="shared" si="96"/>
        <v>0</v>
      </c>
      <c r="AG171" s="773">
        <f t="shared" si="97"/>
        <v>0</v>
      </c>
      <c r="AH171" s="774">
        <f t="shared" si="98"/>
        <v>0</v>
      </c>
      <c r="AI171" s="775">
        <f t="shared" si="99"/>
        <v>0</v>
      </c>
      <c r="AJ171" s="773">
        <f t="shared" si="100"/>
        <v>0</v>
      </c>
      <c r="AK171" s="773">
        <f t="shared" si="101"/>
        <v>0</v>
      </c>
      <c r="AL171" s="776">
        <f t="shared" si="102"/>
        <v>0</v>
      </c>
      <c r="AM171" s="777">
        <f t="shared" si="103"/>
        <v>0</v>
      </c>
      <c r="AN171" s="1635">
        <f t="shared" si="104"/>
        <v>0</v>
      </c>
      <c r="AO171" s="1636"/>
      <c r="AP171" s="742"/>
      <c r="AQ171" s="742"/>
      <c r="AR171" s="742"/>
    </row>
    <row r="172" spans="1:44">
      <c r="A172" s="638"/>
      <c r="B172" s="706" t="s">
        <v>1342</v>
      </c>
      <c r="C172" s="1632" t="str">
        <f t="shared" si="69"/>
        <v>-：（～）ｈ</v>
      </c>
      <c r="D172" s="1633"/>
      <c r="E172" s="1634"/>
      <c r="F172" s="771" t="str">
        <f t="shared" si="70"/>
        <v>-</v>
      </c>
      <c r="G172" s="772">
        <f t="shared" si="71"/>
        <v>0</v>
      </c>
      <c r="H172" s="773">
        <f t="shared" si="72"/>
        <v>0</v>
      </c>
      <c r="I172" s="773">
        <f t="shared" si="73"/>
        <v>0</v>
      </c>
      <c r="J172" s="773">
        <f t="shared" si="74"/>
        <v>0</v>
      </c>
      <c r="K172" s="773">
        <f t="shared" si="75"/>
        <v>0</v>
      </c>
      <c r="L172" s="773">
        <f t="shared" si="76"/>
        <v>0</v>
      </c>
      <c r="M172" s="774">
        <f t="shared" si="77"/>
        <v>0</v>
      </c>
      <c r="N172" s="772">
        <f t="shared" si="78"/>
        <v>0</v>
      </c>
      <c r="O172" s="773">
        <f t="shared" si="79"/>
        <v>0</v>
      </c>
      <c r="P172" s="773">
        <f t="shared" si="80"/>
        <v>0</v>
      </c>
      <c r="Q172" s="773">
        <f t="shared" si="81"/>
        <v>0</v>
      </c>
      <c r="R172" s="773">
        <f t="shared" si="82"/>
        <v>0</v>
      </c>
      <c r="S172" s="773">
        <f t="shared" si="83"/>
        <v>0</v>
      </c>
      <c r="T172" s="774">
        <f t="shared" si="84"/>
        <v>0</v>
      </c>
      <c r="U172" s="772">
        <f t="shared" si="85"/>
        <v>0</v>
      </c>
      <c r="V172" s="773">
        <f t="shared" si="86"/>
        <v>0</v>
      </c>
      <c r="W172" s="773">
        <f t="shared" si="87"/>
        <v>0</v>
      </c>
      <c r="X172" s="773">
        <f t="shared" si="88"/>
        <v>0</v>
      </c>
      <c r="Y172" s="773">
        <f t="shared" si="89"/>
        <v>0</v>
      </c>
      <c r="Z172" s="773">
        <f t="shared" si="90"/>
        <v>0</v>
      </c>
      <c r="AA172" s="774">
        <f t="shared" si="91"/>
        <v>0</v>
      </c>
      <c r="AB172" s="772">
        <f t="shared" si="92"/>
        <v>0</v>
      </c>
      <c r="AC172" s="773">
        <f t="shared" si="93"/>
        <v>0</v>
      </c>
      <c r="AD172" s="773">
        <f t="shared" si="94"/>
        <v>0</v>
      </c>
      <c r="AE172" s="773">
        <f t="shared" si="95"/>
        <v>0</v>
      </c>
      <c r="AF172" s="773">
        <f t="shared" si="96"/>
        <v>0</v>
      </c>
      <c r="AG172" s="773">
        <f t="shared" si="97"/>
        <v>0</v>
      </c>
      <c r="AH172" s="774">
        <f t="shared" si="98"/>
        <v>0</v>
      </c>
      <c r="AI172" s="775">
        <f t="shared" si="99"/>
        <v>0</v>
      </c>
      <c r="AJ172" s="773">
        <f t="shared" si="100"/>
        <v>0</v>
      </c>
      <c r="AK172" s="773">
        <f t="shared" si="101"/>
        <v>0</v>
      </c>
      <c r="AL172" s="776">
        <f t="shared" si="102"/>
        <v>0</v>
      </c>
      <c r="AM172" s="777">
        <f t="shared" si="103"/>
        <v>0</v>
      </c>
      <c r="AN172" s="1635">
        <f t="shared" si="104"/>
        <v>0</v>
      </c>
      <c r="AO172" s="1636"/>
      <c r="AP172" s="742"/>
      <c r="AQ172" s="742"/>
      <c r="AR172" s="742"/>
    </row>
    <row r="173" spans="1:44">
      <c r="A173" s="638"/>
      <c r="B173" s="706" t="s">
        <v>1343</v>
      </c>
      <c r="C173" s="1632" t="str">
        <f t="shared" si="69"/>
        <v>-：（～）ｈ</v>
      </c>
      <c r="D173" s="1633"/>
      <c r="E173" s="1634"/>
      <c r="F173" s="771" t="str">
        <f t="shared" si="70"/>
        <v>-</v>
      </c>
      <c r="G173" s="772">
        <f t="shared" si="71"/>
        <v>0</v>
      </c>
      <c r="H173" s="773">
        <f t="shared" si="72"/>
        <v>0</v>
      </c>
      <c r="I173" s="773">
        <f t="shared" si="73"/>
        <v>0</v>
      </c>
      <c r="J173" s="773">
        <f t="shared" si="74"/>
        <v>0</v>
      </c>
      <c r="K173" s="773">
        <f t="shared" si="75"/>
        <v>0</v>
      </c>
      <c r="L173" s="773">
        <f t="shared" si="76"/>
        <v>0</v>
      </c>
      <c r="M173" s="774">
        <f t="shared" si="77"/>
        <v>0</v>
      </c>
      <c r="N173" s="772">
        <f t="shared" si="78"/>
        <v>0</v>
      </c>
      <c r="O173" s="773">
        <f t="shared" si="79"/>
        <v>0</v>
      </c>
      <c r="P173" s="773">
        <f t="shared" si="80"/>
        <v>0</v>
      </c>
      <c r="Q173" s="773">
        <f t="shared" si="81"/>
        <v>0</v>
      </c>
      <c r="R173" s="773">
        <f t="shared" si="82"/>
        <v>0</v>
      </c>
      <c r="S173" s="773">
        <f t="shared" si="83"/>
        <v>0</v>
      </c>
      <c r="T173" s="774">
        <f t="shared" si="84"/>
        <v>0</v>
      </c>
      <c r="U173" s="772">
        <f t="shared" si="85"/>
        <v>0</v>
      </c>
      <c r="V173" s="773">
        <f t="shared" si="86"/>
        <v>0</v>
      </c>
      <c r="W173" s="773">
        <f t="shared" si="87"/>
        <v>0</v>
      </c>
      <c r="X173" s="773">
        <f t="shared" si="88"/>
        <v>0</v>
      </c>
      <c r="Y173" s="773">
        <f t="shared" si="89"/>
        <v>0</v>
      </c>
      <c r="Z173" s="773">
        <f t="shared" si="90"/>
        <v>0</v>
      </c>
      <c r="AA173" s="774">
        <f t="shared" si="91"/>
        <v>0</v>
      </c>
      <c r="AB173" s="772">
        <f t="shared" si="92"/>
        <v>0</v>
      </c>
      <c r="AC173" s="773">
        <f t="shared" si="93"/>
        <v>0</v>
      </c>
      <c r="AD173" s="773">
        <f t="shared" si="94"/>
        <v>0</v>
      </c>
      <c r="AE173" s="773">
        <f t="shared" si="95"/>
        <v>0</v>
      </c>
      <c r="AF173" s="773">
        <f t="shared" si="96"/>
        <v>0</v>
      </c>
      <c r="AG173" s="773">
        <f t="shared" si="97"/>
        <v>0</v>
      </c>
      <c r="AH173" s="774">
        <f t="shared" si="98"/>
        <v>0</v>
      </c>
      <c r="AI173" s="775">
        <f t="shared" si="99"/>
        <v>0</v>
      </c>
      <c r="AJ173" s="773">
        <f t="shared" si="100"/>
        <v>0</v>
      </c>
      <c r="AK173" s="773">
        <f t="shared" si="101"/>
        <v>0</v>
      </c>
      <c r="AL173" s="776">
        <f t="shared" si="102"/>
        <v>0</v>
      </c>
      <c r="AM173" s="777">
        <f t="shared" si="103"/>
        <v>0</v>
      </c>
      <c r="AN173" s="1635">
        <f t="shared" si="104"/>
        <v>0</v>
      </c>
      <c r="AO173" s="1636"/>
      <c r="AP173" s="742"/>
      <c r="AQ173" s="742"/>
      <c r="AR173" s="742"/>
    </row>
    <row r="174" spans="1:44">
      <c r="A174" s="638"/>
      <c r="B174" s="706" t="s">
        <v>1344</v>
      </c>
      <c r="C174" s="1632" t="str">
        <f t="shared" si="69"/>
        <v>-：（～）ｈ</v>
      </c>
      <c r="D174" s="1633"/>
      <c r="E174" s="1634"/>
      <c r="F174" s="771" t="str">
        <f t="shared" si="70"/>
        <v>-</v>
      </c>
      <c r="G174" s="772">
        <f t="shared" si="71"/>
        <v>0</v>
      </c>
      <c r="H174" s="773">
        <f t="shared" si="72"/>
        <v>0</v>
      </c>
      <c r="I174" s="773">
        <f t="shared" si="73"/>
        <v>0</v>
      </c>
      <c r="J174" s="773">
        <f t="shared" si="74"/>
        <v>0</v>
      </c>
      <c r="K174" s="773">
        <f t="shared" si="75"/>
        <v>0</v>
      </c>
      <c r="L174" s="773">
        <f t="shared" si="76"/>
        <v>0</v>
      </c>
      <c r="M174" s="774">
        <f t="shared" si="77"/>
        <v>0</v>
      </c>
      <c r="N174" s="772">
        <f t="shared" si="78"/>
        <v>0</v>
      </c>
      <c r="O174" s="773">
        <f t="shared" si="79"/>
        <v>0</v>
      </c>
      <c r="P174" s="773">
        <f t="shared" si="80"/>
        <v>0</v>
      </c>
      <c r="Q174" s="773">
        <f t="shared" si="81"/>
        <v>0</v>
      </c>
      <c r="R174" s="773">
        <f t="shared" si="82"/>
        <v>0</v>
      </c>
      <c r="S174" s="773">
        <f t="shared" si="83"/>
        <v>0</v>
      </c>
      <c r="T174" s="774">
        <f t="shared" si="84"/>
        <v>0</v>
      </c>
      <c r="U174" s="772">
        <f t="shared" si="85"/>
        <v>0</v>
      </c>
      <c r="V174" s="773">
        <f t="shared" si="86"/>
        <v>0</v>
      </c>
      <c r="W174" s="773">
        <f t="shared" si="87"/>
        <v>0</v>
      </c>
      <c r="X174" s="773">
        <f t="shared" si="88"/>
        <v>0</v>
      </c>
      <c r="Y174" s="773">
        <f t="shared" si="89"/>
        <v>0</v>
      </c>
      <c r="Z174" s="773">
        <f t="shared" si="90"/>
        <v>0</v>
      </c>
      <c r="AA174" s="774">
        <f t="shared" si="91"/>
        <v>0</v>
      </c>
      <c r="AB174" s="772">
        <f t="shared" si="92"/>
        <v>0</v>
      </c>
      <c r="AC174" s="773">
        <f t="shared" si="93"/>
        <v>0</v>
      </c>
      <c r="AD174" s="773">
        <f t="shared" si="94"/>
        <v>0</v>
      </c>
      <c r="AE174" s="773">
        <f t="shared" si="95"/>
        <v>0</v>
      </c>
      <c r="AF174" s="773">
        <f t="shared" si="96"/>
        <v>0</v>
      </c>
      <c r="AG174" s="773">
        <f t="shared" si="97"/>
        <v>0</v>
      </c>
      <c r="AH174" s="774">
        <f t="shared" si="98"/>
        <v>0</v>
      </c>
      <c r="AI174" s="775">
        <f t="shared" si="99"/>
        <v>0</v>
      </c>
      <c r="AJ174" s="773">
        <f t="shared" si="100"/>
        <v>0</v>
      </c>
      <c r="AK174" s="773">
        <f t="shared" si="101"/>
        <v>0</v>
      </c>
      <c r="AL174" s="776">
        <f t="shared" si="102"/>
        <v>0</v>
      </c>
      <c r="AM174" s="777">
        <f t="shared" si="103"/>
        <v>0</v>
      </c>
      <c r="AN174" s="1635">
        <f t="shared" si="104"/>
        <v>0</v>
      </c>
      <c r="AO174" s="1636"/>
      <c r="AP174" s="742"/>
      <c r="AQ174" s="742"/>
      <c r="AR174" s="742"/>
    </row>
    <row r="175" spans="1:44">
      <c r="A175" s="638"/>
      <c r="B175" s="706" t="s">
        <v>1345</v>
      </c>
      <c r="C175" s="1638" t="str">
        <f t="shared" si="69"/>
        <v>-：（～）ｈ</v>
      </c>
      <c r="D175" s="1639"/>
      <c r="E175" s="1640"/>
      <c r="F175" s="778" t="str">
        <f t="shared" si="70"/>
        <v>-</v>
      </c>
      <c r="G175" s="779">
        <f t="shared" si="71"/>
        <v>0</v>
      </c>
      <c r="H175" s="780">
        <f t="shared" si="72"/>
        <v>0</v>
      </c>
      <c r="I175" s="780">
        <f t="shared" si="73"/>
        <v>0</v>
      </c>
      <c r="J175" s="780">
        <f t="shared" si="74"/>
        <v>0</v>
      </c>
      <c r="K175" s="780">
        <f t="shared" si="75"/>
        <v>0</v>
      </c>
      <c r="L175" s="780">
        <f t="shared" si="76"/>
        <v>0</v>
      </c>
      <c r="M175" s="781">
        <f t="shared" si="77"/>
        <v>0</v>
      </c>
      <c r="N175" s="779">
        <f t="shared" si="78"/>
        <v>0</v>
      </c>
      <c r="O175" s="780">
        <f t="shared" si="79"/>
        <v>0</v>
      </c>
      <c r="P175" s="780">
        <f t="shared" si="80"/>
        <v>0</v>
      </c>
      <c r="Q175" s="780">
        <f t="shared" si="81"/>
        <v>0</v>
      </c>
      <c r="R175" s="780">
        <f t="shared" si="82"/>
        <v>0</v>
      </c>
      <c r="S175" s="780">
        <f t="shared" si="83"/>
        <v>0</v>
      </c>
      <c r="T175" s="781">
        <f t="shared" si="84"/>
        <v>0</v>
      </c>
      <c r="U175" s="779">
        <f t="shared" si="85"/>
        <v>0</v>
      </c>
      <c r="V175" s="780">
        <f t="shared" si="86"/>
        <v>0</v>
      </c>
      <c r="W175" s="780">
        <f t="shared" si="87"/>
        <v>0</v>
      </c>
      <c r="X175" s="780">
        <f t="shared" si="88"/>
        <v>0</v>
      </c>
      <c r="Y175" s="780">
        <f t="shared" si="89"/>
        <v>0</v>
      </c>
      <c r="Z175" s="780">
        <f t="shared" si="90"/>
        <v>0</v>
      </c>
      <c r="AA175" s="781">
        <f t="shared" si="91"/>
        <v>0</v>
      </c>
      <c r="AB175" s="779">
        <f t="shared" si="92"/>
        <v>0</v>
      </c>
      <c r="AC175" s="780">
        <f t="shared" si="93"/>
        <v>0</v>
      </c>
      <c r="AD175" s="780">
        <f t="shared" si="94"/>
        <v>0</v>
      </c>
      <c r="AE175" s="780">
        <f t="shared" si="95"/>
        <v>0</v>
      </c>
      <c r="AF175" s="780">
        <f t="shared" si="96"/>
        <v>0</v>
      </c>
      <c r="AG175" s="780">
        <f t="shared" si="97"/>
        <v>0</v>
      </c>
      <c r="AH175" s="781">
        <f t="shared" si="98"/>
        <v>0</v>
      </c>
      <c r="AI175" s="782">
        <f t="shared" si="99"/>
        <v>0</v>
      </c>
      <c r="AJ175" s="780">
        <f t="shared" si="100"/>
        <v>0</v>
      </c>
      <c r="AK175" s="780">
        <f t="shared" si="101"/>
        <v>0</v>
      </c>
      <c r="AL175" s="783">
        <f t="shared" si="102"/>
        <v>0</v>
      </c>
      <c r="AM175" s="784">
        <f t="shared" si="103"/>
        <v>0</v>
      </c>
      <c r="AN175" s="1641">
        <f t="shared" si="104"/>
        <v>0</v>
      </c>
      <c r="AO175" s="1642"/>
      <c r="AP175" s="742"/>
      <c r="AQ175" s="742"/>
      <c r="AR175" s="742"/>
    </row>
    <row r="176" spans="1:44" ht="13.5" customHeight="1">
      <c r="A176" s="638"/>
      <c r="C176" s="785"/>
      <c r="G176" s="786"/>
      <c r="H176" s="650"/>
      <c r="I176" s="650"/>
      <c r="J176" s="650"/>
      <c r="K176" s="650"/>
      <c r="L176" s="650"/>
      <c r="M176" s="650"/>
      <c r="N176" s="650"/>
      <c r="O176" s="650"/>
      <c r="P176" s="650"/>
      <c r="Q176" s="650"/>
      <c r="R176" s="650"/>
      <c r="S176" s="650"/>
      <c r="T176" s="650"/>
      <c r="U176" s="650"/>
      <c r="V176" s="650"/>
      <c r="W176" s="650"/>
      <c r="X176" s="650"/>
      <c r="Y176" s="650"/>
      <c r="Z176" s="650"/>
      <c r="AA176" s="650"/>
      <c r="AB176" s="650"/>
      <c r="AC176" s="650"/>
      <c r="AD176" s="650"/>
      <c r="AE176" s="650"/>
      <c r="AF176" s="650"/>
      <c r="AG176" s="650"/>
      <c r="AH176" s="650"/>
      <c r="AI176" s="1643" t="s">
        <v>1346</v>
      </c>
      <c r="AJ176" s="1643"/>
      <c r="AK176" s="1643"/>
      <c r="AL176" s="1643"/>
      <c r="AM176" s="1644"/>
      <c r="AN176" s="1645">
        <f>SUM(AN151:AO175)</f>
        <v>557.73</v>
      </c>
      <c r="AO176" s="1646"/>
      <c r="AP176" s="650"/>
      <c r="AQ176" s="650"/>
      <c r="AR176" s="650"/>
    </row>
    <row r="177" spans="1:44" ht="13.5" customHeight="1">
      <c r="A177" s="638"/>
      <c r="C177" s="785"/>
      <c r="G177" s="786"/>
      <c r="H177" s="650"/>
      <c r="I177" s="650"/>
      <c r="J177" s="650"/>
      <c r="K177" s="650"/>
      <c r="L177" s="650"/>
      <c r="M177" s="650"/>
      <c r="N177" s="650"/>
      <c r="O177" s="650"/>
      <c r="P177" s="650"/>
      <c r="Q177" s="650"/>
      <c r="R177" s="650"/>
      <c r="S177" s="650"/>
      <c r="T177" s="650"/>
      <c r="U177" s="650"/>
      <c r="V177" s="650"/>
      <c r="W177" s="650"/>
      <c r="X177" s="650"/>
      <c r="Y177" s="650"/>
      <c r="Z177" s="650"/>
      <c r="AA177" s="650"/>
      <c r="AB177" s="650"/>
      <c r="AC177" s="650"/>
      <c r="AD177" s="650"/>
      <c r="AE177" s="650"/>
      <c r="AF177" s="650"/>
      <c r="AG177" s="650"/>
      <c r="AH177" s="650"/>
      <c r="AI177" s="787"/>
      <c r="AJ177" s="787"/>
      <c r="AK177" s="787"/>
      <c r="AL177" s="787"/>
      <c r="AM177" s="787"/>
      <c r="AN177" s="788"/>
      <c r="AO177" s="788"/>
      <c r="AP177" s="650"/>
      <c r="AQ177" s="650"/>
      <c r="AR177" s="650"/>
    </row>
    <row r="178" spans="1:44" ht="14.4">
      <c r="A178" s="638"/>
      <c r="C178" s="639" t="s">
        <v>1347</v>
      </c>
      <c r="G178" s="786"/>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650"/>
      <c r="AM178" s="650"/>
      <c r="AN178" s="650"/>
      <c r="AO178" s="650"/>
      <c r="AP178" s="650"/>
      <c r="AQ178" s="650"/>
      <c r="AR178" s="650"/>
    </row>
    <row r="179" spans="1:44">
      <c r="A179" s="638"/>
      <c r="C179" s="785"/>
      <c r="G179" s="786"/>
      <c r="H179" s="650"/>
      <c r="I179" s="650"/>
      <c r="J179" s="650"/>
      <c r="K179" s="650"/>
      <c r="L179" s="650"/>
      <c r="M179" s="650"/>
      <c r="N179" s="650"/>
      <c r="O179" s="650"/>
      <c r="P179" s="650"/>
      <c r="Q179" s="650"/>
      <c r="R179" s="650"/>
      <c r="S179" s="650"/>
      <c r="T179" s="650"/>
      <c r="U179" s="650"/>
      <c r="V179" s="650"/>
      <c r="W179" s="650"/>
      <c r="X179" s="650"/>
      <c r="Y179" s="650"/>
      <c r="Z179" s="650"/>
      <c r="AA179" s="650"/>
      <c r="AB179" s="650"/>
      <c r="AC179" s="650"/>
      <c r="AD179" s="650"/>
      <c r="AE179" s="650"/>
      <c r="AF179" s="650"/>
      <c r="AG179" s="650"/>
      <c r="AH179" s="650"/>
      <c r="AI179" s="650"/>
      <c r="AJ179" s="650"/>
      <c r="AK179" s="650"/>
      <c r="AL179" s="650"/>
      <c r="AM179" s="650"/>
      <c r="AN179" s="650"/>
      <c r="AO179" s="650"/>
      <c r="AP179" s="650"/>
      <c r="AQ179" s="650"/>
      <c r="AR179" s="650"/>
    </row>
    <row r="180" spans="1:44">
      <c r="A180" s="638"/>
      <c r="C180" s="638" t="s">
        <v>1348</v>
      </c>
      <c r="G180" s="786"/>
      <c r="H180" s="650"/>
      <c r="I180" s="650"/>
      <c r="J180" s="650"/>
      <c r="K180" s="650"/>
      <c r="L180" s="650"/>
      <c r="M180" s="650"/>
      <c r="N180" s="650"/>
      <c r="O180" s="650"/>
      <c r="P180" s="650"/>
      <c r="Q180" s="650"/>
      <c r="R180" s="650"/>
      <c r="S180" s="650"/>
      <c r="T180" s="650"/>
      <c r="U180" s="650"/>
      <c r="V180" s="650"/>
      <c r="W180" s="650"/>
      <c r="X180" s="650"/>
      <c r="Y180" s="650"/>
      <c r="Z180" s="650"/>
      <c r="AA180" s="650"/>
      <c r="AB180" s="650"/>
      <c r="AC180" s="650"/>
      <c r="AD180" s="650"/>
      <c r="AE180" s="650"/>
      <c r="AF180" s="650"/>
      <c r="AG180" s="650"/>
      <c r="AH180" s="650"/>
      <c r="AI180" s="650"/>
      <c r="AJ180" s="650"/>
      <c r="AK180" s="650"/>
      <c r="AL180" s="650"/>
      <c r="AM180" s="650"/>
      <c r="AN180" s="650"/>
      <c r="AO180" s="650"/>
      <c r="AP180" s="650"/>
      <c r="AQ180" s="650"/>
      <c r="AR180" s="650"/>
    </row>
    <row r="181" spans="1:44">
      <c r="A181" s="638"/>
      <c r="C181" s="648" t="s">
        <v>1349</v>
      </c>
    </row>
    <row r="182" spans="1:44">
      <c r="A182" s="638"/>
      <c r="C182" s="648" t="s">
        <v>1350</v>
      </c>
    </row>
    <row r="183" spans="1:44">
      <c r="A183" s="638"/>
      <c r="C183" s="648" t="s">
        <v>1351</v>
      </c>
    </row>
    <row r="184" spans="1:44">
      <c r="A184" s="638"/>
      <c r="C184" s="648"/>
      <c r="D184" s="650" t="s">
        <v>1352</v>
      </c>
    </row>
    <row r="185" spans="1:44">
      <c r="A185" s="638"/>
      <c r="C185" s="648" t="s">
        <v>1353</v>
      </c>
    </row>
    <row r="186" spans="1:44">
      <c r="A186" s="638"/>
      <c r="C186" s="648"/>
      <c r="D186" s="650" t="s">
        <v>1354</v>
      </c>
      <c r="E186" s="650"/>
      <c r="F186" s="650"/>
    </row>
    <row r="187" spans="1:44">
      <c r="A187" s="638"/>
      <c r="C187" s="648" t="s">
        <v>1355</v>
      </c>
    </row>
    <row r="188" spans="1:44">
      <c r="A188" s="638"/>
      <c r="C188" s="648" t="s">
        <v>1356</v>
      </c>
    </row>
    <row r="189" spans="1:44">
      <c r="A189" s="638"/>
    </row>
    <row r="190" spans="1:44" ht="14.4">
      <c r="A190" s="638"/>
      <c r="C190" s="639" t="s">
        <v>1357</v>
      </c>
    </row>
    <row r="191" spans="1:44" ht="12.6" thickBot="1">
      <c r="A191" s="638"/>
    </row>
    <row r="192" spans="1:44">
      <c r="A192" s="638"/>
      <c r="C192" s="1647" t="s">
        <v>1358</v>
      </c>
      <c r="D192" s="1648"/>
      <c r="E192" s="1648"/>
      <c r="F192" s="789"/>
      <c r="G192" s="1651">
        <v>7.75</v>
      </c>
      <c r="H192" s="1651"/>
      <c r="I192" s="1652" t="s">
        <v>1359</v>
      </c>
      <c r="J192" s="1652"/>
      <c r="K192" s="790">
        <v>5</v>
      </c>
      <c r="L192" s="1652" t="s">
        <v>1360</v>
      </c>
      <c r="M192" s="1652"/>
      <c r="N192" s="1653">
        <f>G192*K192</f>
        <v>38.75</v>
      </c>
      <c r="O192" s="1653"/>
      <c r="P192" s="791" t="s">
        <v>1361</v>
      </c>
      <c r="Q192" s="1654"/>
      <c r="R192" s="1654"/>
      <c r="Z192" s="1647" t="s">
        <v>1362</v>
      </c>
      <c r="AA192" s="1648"/>
      <c r="AB192" s="1648"/>
      <c r="AC192" s="1655"/>
      <c r="AD192" s="1665" t="s">
        <v>1363</v>
      </c>
      <c r="AE192" s="1666"/>
      <c r="AF192" s="1669" t="s">
        <v>1364</v>
      </c>
      <c r="AG192" s="1669"/>
      <c r="AH192" s="1652" t="s">
        <v>1365</v>
      </c>
      <c r="AI192" s="1669" t="s">
        <v>1366</v>
      </c>
      <c r="AJ192" s="1669"/>
      <c r="AK192" s="1671">
        <v>14.75</v>
      </c>
      <c r="AL192" s="1671"/>
      <c r="AM192" s="1673" t="s">
        <v>1367</v>
      </c>
    </row>
    <row r="193" spans="1:48" ht="12.6" thickBot="1">
      <c r="A193" s="638"/>
      <c r="C193" s="1649"/>
      <c r="D193" s="1650"/>
      <c r="E193" s="1650"/>
      <c r="F193" s="792"/>
      <c r="G193" s="792"/>
      <c r="H193" s="792"/>
      <c r="I193" s="793"/>
      <c r="J193" s="793"/>
      <c r="K193" s="794">
        <v>4</v>
      </c>
      <c r="L193" s="1662" t="s">
        <v>1368</v>
      </c>
      <c r="M193" s="1662"/>
      <c r="N193" s="1663">
        <f>N192*K193</f>
        <v>155</v>
      </c>
      <c r="O193" s="1663"/>
      <c r="P193" s="795" t="s">
        <v>1369</v>
      </c>
      <c r="Z193" s="1649"/>
      <c r="AA193" s="1650"/>
      <c r="AB193" s="1650"/>
      <c r="AC193" s="1656"/>
      <c r="AD193" s="1667"/>
      <c r="AE193" s="1668"/>
      <c r="AF193" s="1670"/>
      <c r="AG193" s="1670"/>
      <c r="AH193" s="1662"/>
      <c r="AI193" s="1670"/>
      <c r="AJ193" s="1670"/>
      <c r="AK193" s="1672"/>
      <c r="AL193" s="1672"/>
      <c r="AM193" s="1674"/>
    </row>
    <row r="194" spans="1:48">
      <c r="A194" s="638"/>
      <c r="C194" s="739"/>
      <c r="D194" s="739"/>
      <c r="E194" s="739"/>
      <c r="F194" s="739"/>
      <c r="G194" s="739"/>
      <c r="H194" s="739"/>
      <c r="I194" s="739"/>
      <c r="J194" s="739"/>
      <c r="K194" s="739"/>
      <c r="L194" s="739"/>
      <c r="M194" s="739"/>
      <c r="N194" s="739"/>
      <c r="O194" s="739"/>
      <c r="P194" s="739"/>
      <c r="AC194" s="640" t="s">
        <v>1370</v>
      </c>
    </row>
    <row r="195" spans="1:48">
      <c r="A195" s="638"/>
      <c r="C195" s="739"/>
      <c r="D195" s="739"/>
      <c r="E195" s="739"/>
      <c r="F195" s="739"/>
      <c r="G195" s="739"/>
      <c r="H195" s="739"/>
      <c r="I195" s="638" t="s">
        <v>1371</v>
      </c>
      <c r="J195" s="739"/>
      <c r="K195" s="739"/>
      <c r="L195" s="739"/>
      <c r="M195" s="739"/>
      <c r="N195" s="739"/>
      <c r="O195" s="739"/>
      <c r="P195" s="739"/>
      <c r="AC195" s="640"/>
    </row>
    <row r="196" spans="1:48" ht="15.9" customHeight="1" thickBot="1">
      <c r="A196" s="638"/>
      <c r="E196" s="796" t="s">
        <v>1227</v>
      </c>
      <c r="F196" s="1657" t="s">
        <v>1372</v>
      </c>
      <c r="G196" s="1597"/>
      <c r="I196" s="1664" t="s">
        <v>1373</v>
      </c>
      <c r="J196" s="1664"/>
      <c r="K196" s="1664" t="s">
        <v>1374</v>
      </c>
      <c r="L196" s="1664"/>
      <c r="M196" s="1657" t="s">
        <v>1375</v>
      </c>
      <c r="N196" s="1595"/>
      <c r="O196" s="1595"/>
      <c r="P196" s="1595"/>
      <c r="Q196" s="1597"/>
      <c r="S196" s="1657" t="s">
        <v>1376</v>
      </c>
      <c r="T196" s="1595"/>
      <c r="U196" s="1595"/>
      <c r="V196" s="1595"/>
      <c r="W196" s="1597"/>
      <c r="Z196" s="1658"/>
      <c r="AA196" s="1658"/>
      <c r="AB196" s="1658"/>
      <c r="AC196" s="1658" t="s">
        <v>1377</v>
      </c>
      <c r="AD196" s="1658"/>
      <c r="AE196" s="1658"/>
      <c r="AF196" s="1658" t="s">
        <v>1378</v>
      </c>
      <c r="AG196" s="1658"/>
      <c r="AH196" s="1658"/>
      <c r="AI196" s="1658"/>
      <c r="AJ196" s="1658"/>
      <c r="AK196" s="1658" t="s">
        <v>1319</v>
      </c>
      <c r="AL196" s="1658"/>
      <c r="AM196" s="1658"/>
      <c r="AN196" s="797" t="s">
        <v>1379</v>
      </c>
      <c r="AP196" s="1659" t="s">
        <v>1380</v>
      </c>
      <c r="AQ196" s="1660"/>
      <c r="AR196" s="1661"/>
    </row>
    <row r="197" spans="1:48" ht="15.9" customHeight="1">
      <c r="A197" s="638"/>
      <c r="E197" s="845" t="s">
        <v>1381</v>
      </c>
      <c r="F197" s="1686">
        <f t="shared" ref="F197:F221" si="105">IF(E197="","",COUNTIF($C$10:$C$141,E197))</f>
        <v>0</v>
      </c>
      <c r="G197" s="1687"/>
      <c r="I197" s="1688">
        <f t="shared" ref="I197:I221" si="106">SUMIF($AN$10:$AN$141,E197,$AP$10:$AP$141)</f>
        <v>0</v>
      </c>
      <c r="J197" s="1688"/>
      <c r="K197" s="1688">
        <f t="shared" ref="K197:K221" si="107">SUMIF($AN$10:$AN$141,E197,$AR$10:$AR$141)</f>
        <v>0</v>
      </c>
      <c r="L197" s="1688"/>
      <c r="M197" s="1689">
        <f t="shared" ref="M197:M221" si="108">SUM(I197:L197)</f>
        <v>0</v>
      </c>
      <c r="N197" s="1675"/>
      <c r="O197" s="799" t="s">
        <v>1382</v>
      </c>
      <c r="P197" s="1675">
        <f t="shared" ref="P197:P221" si="109">ROUNDDOWN(SUM(M197),1)</f>
        <v>0</v>
      </c>
      <c r="Q197" s="1676"/>
      <c r="S197" s="1690">
        <f t="shared" ref="S197:S221" si="110">SUMIF($AN$10:$AN$141,E197,$AQ$10:$AQ$141)</f>
        <v>0</v>
      </c>
      <c r="T197" s="1691"/>
      <c r="U197" s="799" t="s">
        <v>1382</v>
      </c>
      <c r="V197" s="1675">
        <f>ROUNDDOWN(SUM(S197),1)</f>
        <v>0</v>
      </c>
      <c r="W197" s="1676"/>
      <c r="Y197" s="800" t="s">
        <v>1383</v>
      </c>
      <c r="Z197" s="1677"/>
      <c r="AA197" s="1678"/>
      <c r="AB197" s="1678"/>
      <c r="AC197" s="846" t="s">
        <v>1384</v>
      </c>
      <c r="AD197" s="1679" t="s">
        <v>1385</v>
      </c>
      <c r="AE197" s="1680"/>
      <c r="AF197" s="1681" t="s">
        <v>1364</v>
      </c>
      <c r="AG197" s="1682"/>
      <c r="AH197" s="802" t="s">
        <v>1365</v>
      </c>
      <c r="AI197" s="1682" t="s">
        <v>1386</v>
      </c>
      <c r="AJ197" s="1683"/>
      <c r="AK197" s="1684">
        <v>7.5</v>
      </c>
      <c r="AL197" s="1685"/>
      <c r="AM197" s="803" t="s">
        <v>1367</v>
      </c>
      <c r="AN197" s="804" t="str">
        <f>CONCATENATE(AC197,"：",AD197,"（",AK197,AM197,"）、")</f>
        <v>夜：夜勤（7.5ｈ）、</v>
      </c>
      <c r="AO197" s="638" t="str">
        <f>IF(AC197="","",AC197)</f>
        <v>夜</v>
      </c>
      <c r="AP197" s="805">
        <v>7.5</v>
      </c>
      <c r="AQ197" s="806"/>
      <c r="AR197" s="807">
        <f>SUM(AP197:AQ197)</f>
        <v>7.5</v>
      </c>
      <c r="AU197" s="809"/>
      <c r="AV197" s="809"/>
    </row>
    <row r="198" spans="1:48" ht="15.9" customHeight="1" thickBot="1">
      <c r="A198" s="638"/>
      <c r="E198" s="847" t="s">
        <v>1387</v>
      </c>
      <c r="F198" s="1703">
        <f t="shared" si="105"/>
        <v>0</v>
      </c>
      <c r="G198" s="1704"/>
      <c r="I198" s="1705">
        <f t="shared" si="106"/>
        <v>0</v>
      </c>
      <c r="J198" s="1705"/>
      <c r="K198" s="1705">
        <f t="shared" si="107"/>
        <v>0</v>
      </c>
      <c r="L198" s="1705"/>
      <c r="M198" s="1706">
        <f t="shared" si="108"/>
        <v>0</v>
      </c>
      <c r="N198" s="1692"/>
      <c r="O198" s="811" t="s">
        <v>1382</v>
      </c>
      <c r="P198" s="1692">
        <f t="shared" si="109"/>
        <v>0</v>
      </c>
      <c r="Q198" s="1693"/>
      <c r="S198" s="1707">
        <f t="shared" si="110"/>
        <v>0</v>
      </c>
      <c r="T198" s="1708"/>
      <c r="U198" s="811" t="s">
        <v>1382</v>
      </c>
      <c r="V198" s="1692">
        <f t="shared" ref="V198:V221" si="111">ROUNDDOWN(SUM(S198),1)</f>
        <v>0</v>
      </c>
      <c r="W198" s="1693"/>
      <c r="Y198" s="800" t="s">
        <v>1388</v>
      </c>
      <c r="Z198" s="1694"/>
      <c r="AA198" s="1695"/>
      <c r="AB198" s="1695"/>
      <c r="AC198" s="848" t="s">
        <v>1389</v>
      </c>
      <c r="AD198" s="1696" t="s">
        <v>1390</v>
      </c>
      <c r="AE198" s="1697"/>
      <c r="AF198" s="1698" t="s">
        <v>1386</v>
      </c>
      <c r="AG198" s="1699"/>
      <c r="AH198" s="813" t="s">
        <v>1365</v>
      </c>
      <c r="AI198" s="1699" t="s">
        <v>1366</v>
      </c>
      <c r="AJ198" s="1700"/>
      <c r="AK198" s="1701">
        <v>7.25</v>
      </c>
      <c r="AL198" s="1702"/>
      <c r="AM198" s="814" t="s">
        <v>1367</v>
      </c>
      <c r="AN198" s="815" t="str">
        <f t="shared" ref="AN198:AN221" si="112">CONCATENATE(AC198,"：",AD198,"（",AK198,AM198,"）、")</f>
        <v>明：明け（7.25ｈ）、</v>
      </c>
      <c r="AO198" s="638" t="str">
        <f t="shared" ref="AO198:AO221" si="113">IF(AC198="","",AC198)</f>
        <v>明</v>
      </c>
      <c r="AP198" s="816"/>
      <c r="AQ198" s="817">
        <v>7.25</v>
      </c>
      <c r="AR198" s="818">
        <f t="shared" ref="AR198:AR221" si="114">SUM(AP198:AQ198)</f>
        <v>7.25</v>
      </c>
      <c r="AU198" s="809"/>
      <c r="AV198" s="809"/>
    </row>
    <row r="199" spans="1:48" ht="15.9" customHeight="1">
      <c r="A199" s="638"/>
      <c r="E199" s="847" t="s">
        <v>1391</v>
      </c>
      <c r="F199" s="1703">
        <f t="shared" si="105"/>
        <v>0</v>
      </c>
      <c r="G199" s="1704"/>
      <c r="I199" s="1705">
        <f t="shared" si="106"/>
        <v>0</v>
      </c>
      <c r="J199" s="1705"/>
      <c r="K199" s="1705">
        <f t="shared" si="107"/>
        <v>0</v>
      </c>
      <c r="L199" s="1705"/>
      <c r="M199" s="1706">
        <f t="shared" si="108"/>
        <v>0</v>
      </c>
      <c r="N199" s="1692"/>
      <c r="O199" s="811" t="s">
        <v>1382</v>
      </c>
      <c r="P199" s="1692">
        <f t="shared" si="109"/>
        <v>0</v>
      </c>
      <c r="Q199" s="1693"/>
      <c r="S199" s="1707">
        <f t="shared" si="110"/>
        <v>0</v>
      </c>
      <c r="T199" s="1708"/>
      <c r="U199" s="811" t="s">
        <v>1382</v>
      </c>
      <c r="V199" s="1692">
        <f t="shared" si="111"/>
        <v>0</v>
      </c>
      <c r="W199" s="1693"/>
      <c r="Y199" s="800" t="s">
        <v>1392</v>
      </c>
      <c r="Z199" s="1709"/>
      <c r="AA199" s="1709"/>
      <c r="AB199" s="1709"/>
      <c r="AC199" s="849" t="s">
        <v>1314</v>
      </c>
      <c r="AD199" s="1710" t="s">
        <v>1393</v>
      </c>
      <c r="AE199" s="1711"/>
      <c r="AF199" s="1712" t="s">
        <v>1394</v>
      </c>
      <c r="AG199" s="1713"/>
      <c r="AH199" s="820" t="s">
        <v>1365</v>
      </c>
      <c r="AI199" s="1713" t="s">
        <v>1395</v>
      </c>
      <c r="AJ199" s="1714"/>
      <c r="AK199" s="1715">
        <v>7.75</v>
      </c>
      <c r="AL199" s="1716"/>
      <c r="AM199" s="821" t="s">
        <v>1367</v>
      </c>
      <c r="AN199" s="822" t="str">
        <f t="shared" si="112"/>
        <v>①：日勤Ａ（7.75ｈ）、</v>
      </c>
      <c r="AO199" s="638" t="str">
        <f t="shared" si="113"/>
        <v>①</v>
      </c>
      <c r="AP199" s="823">
        <v>0.57999999999999996</v>
      </c>
      <c r="AQ199" s="823">
        <v>0.75</v>
      </c>
      <c r="AR199" s="824">
        <f t="shared" si="114"/>
        <v>1.33</v>
      </c>
      <c r="AU199" s="809"/>
      <c r="AV199" s="809"/>
    </row>
    <row r="200" spans="1:48" ht="15.9" customHeight="1">
      <c r="A200" s="638"/>
      <c r="E200" s="847" t="s">
        <v>1396</v>
      </c>
      <c r="F200" s="1703">
        <f t="shared" si="105"/>
        <v>0</v>
      </c>
      <c r="G200" s="1704"/>
      <c r="I200" s="1705">
        <f t="shared" si="106"/>
        <v>0</v>
      </c>
      <c r="J200" s="1705"/>
      <c r="K200" s="1705">
        <f t="shared" si="107"/>
        <v>0</v>
      </c>
      <c r="L200" s="1705"/>
      <c r="M200" s="1706">
        <f t="shared" si="108"/>
        <v>0</v>
      </c>
      <c r="N200" s="1692"/>
      <c r="O200" s="811" t="s">
        <v>1382</v>
      </c>
      <c r="P200" s="1692">
        <f t="shared" si="109"/>
        <v>0</v>
      </c>
      <c r="Q200" s="1693"/>
      <c r="S200" s="1707">
        <f t="shared" si="110"/>
        <v>0</v>
      </c>
      <c r="T200" s="1708"/>
      <c r="U200" s="811" t="s">
        <v>1382</v>
      </c>
      <c r="V200" s="1692">
        <f t="shared" si="111"/>
        <v>0</v>
      </c>
      <c r="W200" s="1693"/>
      <c r="Y200" s="800" t="s">
        <v>1397</v>
      </c>
      <c r="Z200" s="1717"/>
      <c r="AA200" s="1717"/>
      <c r="AB200" s="1717"/>
      <c r="AC200" s="850" t="s">
        <v>1315</v>
      </c>
      <c r="AD200" s="1718" t="s">
        <v>1398</v>
      </c>
      <c r="AE200" s="1719"/>
      <c r="AF200" s="1720" t="s">
        <v>1399</v>
      </c>
      <c r="AG200" s="1721"/>
      <c r="AH200" s="826" t="s">
        <v>1365</v>
      </c>
      <c r="AI200" s="1721" t="s">
        <v>1400</v>
      </c>
      <c r="AJ200" s="1722"/>
      <c r="AK200" s="1723">
        <v>7.75</v>
      </c>
      <c r="AL200" s="1724"/>
      <c r="AM200" s="827" t="s">
        <v>1367</v>
      </c>
      <c r="AN200" s="828" t="str">
        <f t="shared" si="112"/>
        <v>②：早出（7.75ｈ）、</v>
      </c>
      <c r="AO200" s="638" t="str">
        <f t="shared" si="113"/>
        <v>②</v>
      </c>
      <c r="AP200" s="829">
        <v>2.08</v>
      </c>
      <c r="AQ200" s="829"/>
      <c r="AR200" s="830">
        <f t="shared" si="114"/>
        <v>2.08</v>
      </c>
      <c r="AU200" s="809"/>
      <c r="AV200" s="809"/>
    </row>
    <row r="201" spans="1:48" ht="15.9" customHeight="1">
      <c r="A201" s="638"/>
      <c r="E201" s="851" t="s">
        <v>1401</v>
      </c>
      <c r="F201" s="1703">
        <f t="shared" si="105"/>
        <v>3</v>
      </c>
      <c r="G201" s="1704"/>
      <c r="I201" s="1705">
        <f t="shared" si="106"/>
        <v>2</v>
      </c>
      <c r="J201" s="1705"/>
      <c r="K201" s="1705">
        <f t="shared" si="107"/>
        <v>0.88</v>
      </c>
      <c r="L201" s="1705"/>
      <c r="M201" s="1706">
        <f t="shared" si="108"/>
        <v>2.88</v>
      </c>
      <c r="N201" s="1692"/>
      <c r="O201" s="811" t="s">
        <v>1382</v>
      </c>
      <c r="P201" s="1692">
        <f t="shared" si="109"/>
        <v>2.8</v>
      </c>
      <c r="Q201" s="1693"/>
      <c r="S201" s="1707">
        <f t="shared" si="110"/>
        <v>2.84</v>
      </c>
      <c r="T201" s="1708"/>
      <c r="U201" s="811" t="s">
        <v>1382</v>
      </c>
      <c r="V201" s="1692">
        <f t="shared" si="111"/>
        <v>2.8</v>
      </c>
      <c r="W201" s="1693"/>
      <c r="Y201" s="800" t="s">
        <v>1402</v>
      </c>
      <c r="Z201" s="1717"/>
      <c r="AA201" s="1717"/>
      <c r="AB201" s="1717"/>
      <c r="AC201" s="850" t="s">
        <v>1316</v>
      </c>
      <c r="AD201" s="1718" t="s">
        <v>1403</v>
      </c>
      <c r="AE201" s="1719"/>
      <c r="AF201" s="1720" t="s">
        <v>1404</v>
      </c>
      <c r="AG201" s="1721"/>
      <c r="AH201" s="826" t="s">
        <v>1365</v>
      </c>
      <c r="AI201" s="1721" t="s">
        <v>1405</v>
      </c>
      <c r="AJ201" s="1722"/>
      <c r="AK201" s="1723">
        <v>7.75</v>
      </c>
      <c r="AL201" s="1724"/>
      <c r="AM201" s="827" t="s">
        <v>1367</v>
      </c>
      <c r="AN201" s="828" t="str">
        <f t="shared" si="112"/>
        <v>③：遅出（7.75ｈ）、</v>
      </c>
      <c r="AO201" s="638" t="str">
        <f t="shared" si="113"/>
        <v>③</v>
      </c>
      <c r="AP201" s="829"/>
      <c r="AQ201" s="829">
        <v>2.5</v>
      </c>
      <c r="AR201" s="830">
        <f t="shared" si="114"/>
        <v>2.5</v>
      </c>
      <c r="AU201" s="809"/>
      <c r="AV201" s="809"/>
    </row>
    <row r="202" spans="1:48" ht="15.9" customHeight="1">
      <c r="A202" s="638"/>
      <c r="E202" s="851" t="s">
        <v>1406</v>
      </c>
      <c r="F202" s="1703">
        <f t="shared" si="105"/>
        <v>1</v>
      </c>
      <c r="G202" s="1704"/>
      <c r="I202" s="1705">
        <f t="shared" si="106"/>
        <v>1</v>
      </c>
      <c r="J202" s="1705"/>
      <c r="K202" s="1705">
        <f t="shared" si="107"/>
        <v>0</v>
      </c>
      <c r="L202" s="1705"/>
      <c r="M202" s="1706">
        <f t="shared" si="108"/>
        <v>1</v>
      </c>
      <c r="N202" s="1692"/>
      <c r="O202" s="811" t="s">
        <v>1382</v>
      </c>
      <c r="P202" s="1692">
        <f t="shared" si="109"/>
        <v>1</v>
      </c>
      <c r="Q202" s="1693"/>
      <c r="S202" s="1707">
        <f t="shared" si="110"/>
        <v>0.93</v>
      </c>
      <c r="T202" s="1708"/>
      <c r="U202" s="811" t="s">
        <v>1382</v>
      </c>
      <c r="V202" s="1692">
        <f t="shared" si="111"/>
        <v>0.9</v>
      </c>
      <c r="W202" s="1693"/>
      <c r="Y202" s="800" t="s">
        <v>1407</v>
      </c>
      <c r="Z202" s="1717"/>
      <c r="AA202" s="1717"/>
      <c r="AB202" s="1717"/>
      <c r="AC202" s="850" t="s">
        <v>1408</v>
      </c>
      <c r="AD202" s="1718" t="s">
        <v>1409</v>
      </c>
      <c r="AE202" s="1719"/>
      <c r="AF202" s="1720" t="s">
        <v>1394</v>
      </c>
      <c r="AG202" s="1721"/>
      <c r="AH202" s="826" t="s">
        <v>1365</v>
      </c>
      <c r="AI202" s="1721" t="s">
        <v>1410</v>
      </c>
      <c r="AJ202" s="1722"/>
      <c r="AK202" s="1723">
        <v>4</v>
      </c>
      <c r="AL202" s="1724"/>
      <c r="AM202" s="827" t="s">
        <v>1367</v>
      </c>
      <c r="AN202" s="828" t="str">
        <f t="shared" si="112"/>
        <v>⑤：午前Ａ（4ｈ）、</v>
      </c>
      <c r="AO202" s="739" t="str">
        <f t="shared" si="113"/>
        <v>⑤</v>
      </c>
      <c r="AP202" s="829">
        <v>0.57999999999999996</v>
      </c>
      <c r="AQ202" s="829"/>
      <c r="AR202" s="830">
        <f t="shared" si="114"/>
        <v>0.57999999999999996</v>
      </c>
      <c r="AU202" s="809"/>
      <c r="AV202" s="809"/>
    </row>
    <row r="203" spans="1:48" ht="15.9" customHeight="1">
      <c r="A203" s="638"/>
      <c r="E203" s="847" t="s">
        <v>1411</v>
      </c>
      <c r="F203" s="1703">
        <f t="shared" si="105"/>
        <v>0</v>
      </c>
      <c r="G203" s="1704"/>
      <c r="I203" s="1705">
        <f t="shared" si="106"/>
        <v>0</v>
      </c>
      <c r="J203" s="1705"/>
      <c r="K203" s="1705">
        <f t="shared" si="107"/>
        <v>0</v>
      </c>
      <c r="L203" s="1705"/>
      <c r="M203" s="1706">
        <f t="shared" si="108"/>
        <v>0</v>
      </c>
      <c r="N203" s="1692"/>
      <c r="O203" s="811" t="s">
        <v>1382</v>
      </c>
      <c r="P203" s="1692">
        <f t="shared" si="109"/>
        <v>0</v>
      </c>
      <c r="Q203" s="1693"/>
      <c r="S203" s="1707">
        <f t="shared" si="110"/>
        <v>0</v>
      </c>
      <c r="T203" s="1708"/>
      <c r="U203" s="811" t="s">
        <v>1382</v>
      </c>
      <c r="V203" s="1692">
        <f t="shared" si="111"/>
        <v>0</v>
      </c>
      <c r="W203" s="1693"/>
      <c r="Y203" s="800" t="s">
        <v>1412</v>
      </c>
      <c r="Z203" s="1717"/>
      <c r="AA203" s="1717"/>
      <c r="AB203" s="1717"/>
      <c r="AC203" s="850" t="s">
        <v>1413</v>
      </c>
      <c r="AD203" s="1718" t="s">
        <v>1414</v>
      </c>
      <c r="AE203" s="1719"/>
      <c r="AF203" s="1720" t="s">
        <v>1415</v>
      </c>
      <c r="AG203" s="1721"/>
      <c r="AH203" s="826" t="s">
        <v>1365</v>
      </c>
      <c r="AI203" s="1721" t="s">
        <v>1416</v>
      </c>
      <c r="AJ203" s="1722"/>
      <c r="AK203" s="1723">
        <v>4</v>
      </c>
      <c r="AL203" s="1724"/>
      <c r="AM203" s="827" t="s">
        <v>1367</v>
      </c>
      <c r="AN203" s="828" t="str">
        <f t="shared" si="112"/>
        <v>⑥：午後Ａ（4ｈ）、</v>
      </c>
      <c r="AO203" s="739" t="str">
        <f t="shared" si="113"/>
        <v>⑥</v>
      </c>
      <c r="AP203" s="829"/>
      <c r="AQ203" s="829">
        <v>1</v>
      </c>
      <c r="AR203" s="830">
        <f t="shared" si="114"/>
        <v>1</v>
      </c>
      <c r="AU203" s="809"/>
      <c r="AV203" s="809"/>
    </row>
    <row r="204" spans="1:48" ht="15.9" customHeight="1">
      <c r="A204" s="638"/>
      <c r="E204" s="847" t="s">
        <v>1417</v>
      </c>
      <c r="F204" s="1703">
        <f t="shared" si="105"/>
        <v>0</v>
      </c>
      <c r="G204" s="1704"/>
      <c r="I204" s="1705">
        <f t="shared" si="106"/>
        <v>0</v>
      </c>
      <c r="J204" s="1705"/>
      <c r="K204" s="1705">
        <f t="shared" si="107"/>
        <v>0</v>
      </c>
      <c r="L204" s="1705"/>
      <c r="M204" s="1706">
        <f t="shared" si="108"/>
        <v>0</v>
      </c>
      <c r="N204" s="1692"/>
      <c r="O204" s="811" t="s">
        <v>1382</v>
      </c>
      <c r="P204" s="1692">
        <f t="shared" si="109"/>
        <v>0</v>
      </c>
      <c r="Q204" s="1693"/>
      <c r="S204" s="1707">
        <f t="shared" si="110"/>
        <v>0</v>
      </c>
      <c r="T204" s="1708"/>
      <c r="U204" s="811" t="s">
        <v>1382</v>
      </c>
      <c r="V204" s="1692">
        <f t="shared" si="111"/>
        <v>0</v>
      </c>
      <c r="W204" s="1693"/>
      <c r="Y204" s="800" t="s">
        <v>1418</v>
      </c>
      <c r="Z204" s="1717"/>
      <c r="AA204" s="1717"/>
      <c r="AB204" s="1717"/>
      <c r="AC204" s="850" t="s">
        <v>1419</v>
      </c>
      <c r="AD204" s="1718" t="s">
        <v>1420</v>
      </c>
      <c r="AE204" s="1719"/>
      <c r="AF204" s="1720" t="s">
        <v>1421</v>
      </c>
      <c r="AG204" s="1721"/>
      <c r="AH204" s="826" t="s">
        <v>1365</v>
      </c>
      <c r="AI204" s="1721" t="s">
        <v>1422</v>
      </c>
      <c r="AJ204" s="1722"/>
      <c r="AK204" s="1723">
        <v>7</v>
      </c>
      <c r="AL204" s="1724"/>
      <c r="AM204" s="827" t="s">
        <v>1367</v>
      </c>
      <c r="AN204" s="828" t="str">
        <f t="shared" si="112"/>
        <v>⑦：日勤Ｂ（7ｈ）、</v>
      </c>
      <c r="AO204" s="739" t="str">
        <f t="shared" si="113"/>
        <v>⑦</v>
      </c>
      <c r="AP204" s="829">
        <v>0.25</v>
      </c>
      <c r="AQ204" s="829">
        <v>0.5</v>
      </c>
      <c r="AR204" s="830">
        <f t="shared" si="114"/>
        <v>0.75</v>
      </c>
      <c r="AU204" s="809"/>
      <c r="AV204" s="809"/>
    </row>
    <row r="205" spans="1:48" ht="15.9" customHeight="1">
      <c r="A205" s="638"/>
      <c r="E205" s="847" t="s">
        <v>1423</v>
      </c>
      <c r="F205" s="1703">
        <f t="shared" si="105"/>
        <v>0</v>
      </c>
      <c r="G205" s="1704"/>
      <c r="I205" s="1705">
        <f t="shared" si="106"/>
        <v>0</v>
      </c>
      <c r="J205" s="1705"/>
      <c r="K205" s="1705">
        <f t="shared" si="107"/>
        <v>0</v>
      </c>
      <c r="L205" s="1705"/>
      <c r="M205" s="1706">
        <f t="shared" si="108"/>
        <v>0</v>
      </c>
      <c r="N205" s="1692"/>
      <c r="O205" s="811" t="s">
        <v>1382</v>
      </c>
      <c r="P205" s="1692">
        <f t="shared" si="109"/>
        <v>0</v>
      </c>
      <c r="Q205" s="1693"/>
      <c r="S205" s="1707">
        <f t="shared" si="110"/>
        <v>0</v>
      </c>
      <c r="T205" s="1708"/>
      <c r="U205" s="811" t="s">
        <v>1382</v>
      </c>
      <c r="V205" s="1692">
        <f t="shared" si="111"/>
        <v>0</v>
      </c>
      <c r="W205" s="1693"/>
      <c r="Y205" s="800" t="s">
        <v>1424</v>
      </c>
      <c r="Z205" s="1717"/>
      <c r="AA205" s="1717"/>
      <c r="AB205" s="1717"/>
      <c r="AC205" s="850" t="s">
        <v>1425</v>
      </c>
      <c r="AD205" s="1718" t="s">
        <v>1426</v>
      </c>
      <c r="AE205" s="1719"/>
      <c r="AF205" s="1720" t="s">
        <v>1421</v>
      </c>
      <c r="AG205" s="1721"/>
      <c r="AH205" s="826" t="s">
        <v>1365</v>
      </c>
      <c r="AI205" s="1721" t="s">
        <v>1427</v>
      </c>
      <c r="AJ205" s="1722"/>
      <c r="AK205" s="1723">
        <v>4</v>
      </c>
      <c r="AL205" s="1724"/>
      <c r="AM205" s="827" t="s">
        <v>1367</v>
      </c>
      <c r="AN205" s="828" t="str">
        <f t="shared" si="112"/>
        <v>⑧：午前Ｂ（4ｈ）、</v>
      </c>
      <c r="AO205" s="739" t="str">
        <f t="shared" si="113"/>
        <v>⑧</v>
      </c>
      <c r="AP205" s="829">
        <v>0.25</v>
      </c>
      <c r="AQ205" s="829"/>
      <c r="AR205" s="830">
        <f t="shared" si="114"/>
        <v>0.25</v>
      </c>
      <c r="AU205" s="809"/>
      <c r="AV205" s="809"/>
    </row>
    <row r="206" spans="1:48" ht="15.9" customHeight="1">
      <c r="A206" s="638"/>
      <c r="E206" s="847" t="s">
        <v>1428</v>
      </c>
      <c r="F206" s="1703">
        <f t="shared" si="105"/>
        <v>0</v>
      </c>
      <c r="G206" s="1704"/>
      <c r="I206" s="1705">
        <f t="shared" si="106"/>
        <v>0</v>
      </c>
      <c r="J206" s="1705"/>
      <c r="K206" s="1705">
        <f t="shared" si="107"/>
        <v>0</v>
      </c>
      <c r="L206" s="1705"/>
      <c r="M206" s="1706">
        <f t="shared" si="108"/>
        <v>0</v>
      </c>
      <c r="N206" s="1692"/>
      <c r="O206" s="811" t="s">
        <v>1382</v>
      </c>
      <c r="P206" s="1692">
        <f t="shared" si="109"/>
        <v>0</v>
      </c>
      <c r="Q206" s="1693"/>
      <c r="S206" s="1707">
        <f t="shared" si="110"/>
        <v>0</v>
      </c>
      <c r="T206" s="1708"/>
      <c r="U206" s="811" t="s">
        <v>1382</v>
      </c>
      <c r="V206" s="1692">
        <f t="shared" si="111"/>
        <v>0</v>
      </c>
      <c r="W206" s="1693"/>
      <c r="Y206" s="800" t="s">
        <v>1429</v>
      </c>
      <c r="Z206" s="1717"/>
      <c r="AA206" s="1717"/>
      <c r="AB206" s="1717"/>
      <c r="AC206" s="850" t="s">
        <v>1430</v>
      </c>
      <c r="AD206" s="1718" t="s">
        <v>1431</v>
      </c>
      <c r="AE206" s="1719"/>
      <c r="AF206" s="1720" t="s">
        <v>1427</v>
      </c>
      <c r="AG206" s="1721"/>
      <c r="AH206" s="826" t="s">
        <v>1365</v>
      </c>
      <c r="AI206" s="1721" t="s">
        <v>1422</v>
      </c>
      <c r="AJ206" s="1722"/>
      <c r="AK206" s="1723">
        <v>4</v>
      </c>
      <c r="AL206" s="1724"/>
      <c r="AM206" s="827" t="s">
        <v>1367</v>
      </c>
      <c r="AN206" s="828" t="str">
        <f t="shared" si="112"/>
        <v>⑨：午後Ｂ（4ｈ）、</v>
      </c>
      <c r="AO206" s="739" t="str">
        <f t="shared" si="113"/>
        <v>⑨</v>
      </c>
      <c r="AP206" s="829"/>
      <c r="AQ206" s="829">
        <v>0.5</v>
      </c>
      <c r="AR206" s="830">
        <f t="shared" si="114"/>
        <v>0.5</v>
      </c>
      <c r="AU206" s="809"/>
      <c r="AV206" s="809"/>
    </row>
    <row r="207" spans="1:48" ht="15.9" customHeight="1">
      <c r="A207" s="638"/>
      <c r="E207" s="847" t="s">
        <v>1432</v>
      </c>
      <c r="F207" s="1703">
        <f t="shared" si="105"/>
        <v>0</v>
      </c>
      <c r="G207" s="1704"/>
      <c r="I207" s="1705">
        <f t="shared" si="106"/>
        <v>0</v>
      </c>
      <c r="J207" s="1705"/>
      <c r="K207" s="1705">
        <f t="shared" si="107"/>
        <v>0</v>
      </c>
      <c r="L207" s="1705"/>
      <c r="M207" s="1706">
        <f t="shared" si="108"/>
        <v>0</v>
      </c>
      <c r="N207" s="1692"/>
      <c r="O207" s="811" t="s">
        <v>1382</v>
      </c>
      <c r="P207" s="1692">
        <f t="shared" si="109"/>
        <v>0</v>
      </c>
      <c r="Q207" s="1693"/>
      <c r="S207" s="1707">
        <f t="shared" si="110"/>
        <v>0</v>
      </c>
      <c r="T207" s="1708"/>
      <c r="U207" s="811" t="s">
        <v>1382</v>
      </c>
      <c r="V207" s="1692">
        <f t="shared" si="111"/>
        <v>0</v>
      </c>
      <c r="W207" s="1693"/>
      <c r="Y207" s="800" t="s">
        <v>1433</v>
      </c>
      <c r="Z207" s="1717"/>
      <c r="AA207" s="1717"/>
      <c r="AB207" s="1717"/>
      <c r="AC207" s="850" t="s">
        <v>1434</v>
      </c>
      <c r="AD207" s="1718" t="s">
        <v>1435</v>
      </c>
      <c r="AE207" s="1719"/>
      <c r="AF207" s="1720" t="s">
        <v>1404</v>
      </c>
      <c r="AG207" s="1721"/>
      <c r="AH207" s="826" t="s">
        <v>1365</v>
      </c>
      <c r="AI207" s="1721" t="s">
        <v>1436</v>
      </c>
      <c r="AJ207" s="1722"/>
      <c r="AK207" s="1723">
        <v>4</v>
      </c>
      <c r="AL207" s="1724"/>
      <c r="AM207" s="827" t="s">
        <v>1367</v>
      </c>
      <c r="AN207" s="828" t="str">
        <f t="shared" si="112"/>
        <v>⑩：午後Ｃ（4ｈ）、</v>
      </c>
      <c r="AO207" s="739" t="str">
        <f t="shared" si="113"/>
        <v>⑩</v>
      </c>
      <c r="AP207" s="829"/>
      <c r="AQ207" s="829"/>
      <c r="AR207" s="830">
        <f t="shared" si="114"/>
        <v>0</v>
      </c>
      <c r="AU207" s="809"/>
      <c r="AV207" s="809"/>
    </row>
    <row r="208" spans="1:48" ht="15.9" customHeight="1">
      <c r="A208" s="638"/>
      <c r="E208" s="847" t="s">
        <v>1437</v>
      </c>
      <c r="F208" s="1703">
        <f t="shared" si="105"/>
        <v>0</v>
      </c>
      <c r="G208" s="1704"/>
      <c r="I208" s="1705">
        <f t="shared" si="106"/>
        <v>0</v>
      </c>
      <c r="J208" s="1705"/>
      <c r="K208" s="1705">
        <f t="shared" si="107"/>
        <v>0</v>
      </c>
      <c r="L208" s="1705"/>
      <c r="M208" s="1706">
        <f t="shared" si="108"/>
        <v>0</v>
      </c>
      <c r="N208" s="1692"/>
      <c r="O208" s="811" t="s">
        <v>1382</v>
      </c>
      <c r="P208" s="1692">
        <f t="shared" si="109"/>
        <v>0</v>
      </c>
      <c r="Q208" s="1693"/>
      <c r="S208" s="1707">
        <f t="shared" si="110"/>
        <v>0</v>
      </c>
      <c r="T208" s="1708"/>
      <c r="U208" s="811" t="s">
        <v>1382</v>
      </c>
      <c r="V208" s="1692">
        <f t="shared" si="111"/>
        <v>0</v>
      </c>
      <c r="W208" s="1693"/>
      <c r="Y208" s="800" t="s">
        <v>1438</v>
      </c>
      <c r="Z208" s="1717"/>
      <c r="AA208" s="1717"/>
      <c r="AB208" s="1717"/>
      <c r="AC208" s="850" t="s">
        <v>1439</v>
      </c>
      <c r="AD208" s="1718" t="s">
        <v>1440</v>
      </c>
      <c r="AE208" s="1719"/>
      <c r="AF208" s="1720" t="s">
        <v>1441</v>
      </c>
      <c r="AG208" s="1721"/>
      <c r="AH208" s="826" t="s">
        <v>1365</v>
      </c>
      <c r="AI208" s="1721" t="s">
        <v>1405</v>
      </c>
      <c r="AJ208" s="1722"/>
      <c r="AK208" s="1723">
        <v>4</v>
      </c>
      <c r="AL208" s="1724"/>
      <c r="AM208" s="827" t="s">
        <v>1367</v>
      </c>
      <c r="AN208" s="828" t="str">
        <f t="shared" si="112"/>
        <v>⑪：午後Ｄ（4ｈ）、</v>
      </c>
      <c r="AO208" s="739" t="str">
        <f t="shared" si="113"/>
        <v>⑪</v>
      </c>
      <c r="AP208" s="829"/>
      <c r="AQ208" s="829">
        <v>3.5</v>
      </c>
      <c r="AR208" s="830">
        <f t="shared" si="114"/>
        <v>3.5</v>
      </c>
      <c r="AU208" s="809"/>
      <c r="AV208" s="809"/>
    </row>
    <row r="209" spans="1:48" ht="15.9" customHeight="1">
      <c r="A209" s="638"/>
      <c r="E209" s="847" t="s">
        <v>1442</v>
      </c>
      <c r="F209" s="1703">
        <f t="shared" si="105"/>
        <v>0</v>
      </c>
      <c r="G209" s="1704"/>
      <c r="I209" s="1705">
        <f t="shared" si="106"/>
        <v>0</v>
      </c>
      <c r="J209" s="1705"/>
      <c r="K209" s="1705">
        <f t="shared" si="107"/>
        <v>0</v>
      </c>
      <c r="L209" s="1705"/>
      <c r="M209" s="1706">
        <f t="shared" si="108"/>
        <v>0</v>
      </c>
      <c r="N209" s="1692"/>
      <c r="O209" s="811" t="s">
        <v>1382</v>
      </c>
      <c r="P209" s="1692">
        <f t="shared" si="109"/>
        <v>0</v>
      </c>
      <c r="Q209" s="1693"/>
      <c r="S209" s="1707">
        <f t="shared" si="110"/>
        <v>0</v>
      </c>
      <c r="T209" s="1708"/>
      <c r="U209" s="811" t="s">
        <v>1382</v>
      </c>
      <c r="V209" s="1692">
        <f t="shared" si="111"/>
        <v>0</v>
      </c>
      <c r="W209" s="1693"/>
      <c r="Y209" s="800" t="s">
        <v>1443</v>
      </c>
      <c r="Z209" s="1717"/>
      <c r="AA209" s="1717"/>
      <c r="AB209" s="1717"/>
      <c r="AC209" s="850" t="s">
        <v>1444</v>
      </c>
      <c r="AD209" s="1718" t="s">
        <v>1445</v>
      </c>
      <c r="AE209" s="1719"/>
      <c r="AF209" s="1720" t="s">
        <v>1394</v>
      </c>
      <c r="AG209" s="1721"/>
      <c r="AH209" s="826" t="s">
        <v>1365</v>
      </c>
      <c r="AI209" s="1721" t="s">
        <v>1422</v>
      </c>
      <c r="AJ209" s="1722"/>
      <c r="AK209" s="1723">
        <v>7.5</v>
      </c>
      <c r="AL209" s="1724"/>
      <c r="AM209" s="827" t="s">
        <v>1367</v>
      </c>
      <c r="AN209" s="828" t="str">
        <f t="shared" si="112"/>
        <v>⑱：日勤Ｃ（7.5ｈ）、</v>
      </c>
      <c r="AO209" s="739" t="str">
        <f t="shared" si="113"/>
        <v>⑱</v>
      </c>
      <c r="AP209" s="829">
        <v>0.57999999999999996</v>
      </c>
      <c r="AQ209" s="829">
        <v>0.5</v>
      </c>
      <c r="AR209" s="830">
        <f t="shared" si="114"/>
        <v>1.08</v>
      </c>
      <c r="AU209" s="809"/>
      <c r="AV209" s="809"/>
    </row>
    <row r="210" spans="1:48" ht="15.9" customHeight="1">
      <c r="A210" s="638"/>
      <c r="E210" s="847" t="s">
        <v>1446</v>
      </c>
      <c r="F210" s="1703">
        <f t="shared" si="105"/>
        <v>0</v>
      </c>
      <c r="G210" s="1704"/>
      <c r="I210" s="1705">
        <f t="shared" si="106"/>
        <v>0</v>
      </c>
      <c r="J210" s="1705"/>
      <c r="K210" s="1705">
        <f t="shared" si="107"/>
        <v>0</v>
      </c>
      <c r="L210" s="1705"/>
      <c r="M210" s="1706">
        <f t="shared" si="108"/>
        <v>0</v>
      </c>
      <c r="N210" s="1692"/>
      <c r="O210" s="811" t="s">
        <v>1382</v>
      </c>
      <c r="P210" s="1692">
        <f t="shared" si="109"/>
        <v>0</v>
      </c>
      <c r="Q210" s="1693"/>
      <c r="S210" s="1707">
        <f t="shared" si="110"/>
        <v>0</v>
      </c>
      <c r="T210" s="1708"/>
      <c r="U210" s="811" t="s">
        <v>1382</v>
      </c>
      <c r="V210" s="1692">
        <f t="shared" si="111"/>
        <v>0</v>
      </c>
      <c r="W210" s="1693"/>
      <c r="Y210" s="800" t="s">
        <v>1447</v>
      </c>
      <c r="Z210" s="1717"/>
      <c r="AA210" s="1717"/>
      <c r="AB210" s="1717"/>
      <c r="AC210" s="850" t="s">
        <v>1448</v>
      </c>
      <c r="AD210" s="1718" t="s">
        <v>1449</v>
      </c>
      <c r="AE210" s="1719"/>
      <c r="AF210" s="1720" t="s">
        <v>1421</v>
      </c>
      <c r="AG210" s="1721"/>
      <c r="AH210" s="826" t="s">
        <v>1365</v>
      </c>
      <c r="AI210" s="1721" t="s">
        <v>1427</v>
      </c>
      <c r="AJ210" s="1722"/>
      <c r="AK210" s="1723">
        <v>4</v>
      </c>
      <c r="AL210" s="1724"/>
      <c r="AM210" s="827" t="s">
        <v>1367</v>
      </c>
      <c r="AN210" s="828" t="str">
        <f t="shared" si="112"/>
        <v>⑲：午前Ｃ（4ｈ）、</v>
      </c>
      <c r="AO210" s="739" t="str">
        <f t="shared" si="113"/>
        <v>⑲</v>
      </c>
      <c r="AP210" s="829">
        <v>0.25</v>
      </c>
      <c r="AQ210" s="829"/>
      <c r="AR210" s="830">
        <f t="shared" si="114"/>
        <v>0.25</v>
      </c>
      <c r="AU210" s="809"/>
      <c r="AV210" s="809"/>
    </row>
    <row r="211" spans="1:48" ht="15.9" customHeight="1">
      <c r="A211" s="638"/>
      <c r="E211" s="847" t="s">
        <v>1450</v>
      </c>
      <c r="F211" s="1703">
        <f t="shared" si="105"/>
        <v>0</v>
      </c>
      <c r="G211" s="1704"/>
      <c r="I211" s="1705">
        <f t="shared" si="106"/>
        <v>0</v>
      </c>
      <c r="J211" s="1705"/>
      <c r="K211" s="1705">
        <f t="shared" si="107"/>
        <v>0</v>
      </c>
      <c r="L211" s="1705"/>
      <c r="M211" s="1706">
        <f t="shared" si="108"/>
        <v>0</v>
      </c>
      <c r="N211" s="1692"/>
      <c r="O211" s="811" t="s">
        <v>1382</v>
      </c>
      <c r="P211" s="1692">
        <f t="shared" si="109"/>
        <v>0</v>
      </c>
      <c r="Q211" s="1693"/>
      <c r="S211" s="1707">
        <f t="shared" si="110"/>
        <v>0</v>
      </c>
      <c r="T211" s="1708"/>
      <c r="U211" s="811" t="s">
        <v>1382</v>
      </c>
      <c r="V211" s="1692">
        <f t="shared" si="111"/>
        <v>0</v>
      </c>
      <c r="W211" s="1693"/>
      <c r="Y211" s="800" t="s">
        <v>1451</v>
      </c>
      <c r="Z211" s="1717"/>
      <c r="AA211" s="1717"/>
      <c r="AB211" s="1717"/>
      <c r="AC211" s="850" t="s">
        <v>1452</v>
      </c>
      <c r="AD211" s="1718" t="s">
        <v>1453</v>
      </c>
      <c r="AE211" s="1719"/>
      <c r="AF211" s="1720" t="s">
        <v>1399</v>
      </c>
      <c r="AG211" s="1721"/>
      <c r="AH211" s="826" t="s">
        <v>1365</v>
      </c>
      <c r="AI211" s="1721" t="s">
        <v>1454</v>
      </c>
      <c r="AJ211" s="1722"/>
      <c r="AK211" s="1723">
        <v>4</v>
      </c>
      <c r="AL211" s="1724"/>
      <c r="AM211" s="827" t="s">
        <v>1367</v>
      </c>
      <c r="AN211" s="828" t="str">
        <f t="shared" si="112"/>
        <v>⑳：午前Ｄ（4ｈ）、</v>
      </c>
      <c r="AO211" s="739" t="str">
        <f t="shared" si="113"/>
        <v>⑳</v>
      </c>
      <c r="AP211" s="829">
        <v>2.08</v>
      </c>
      <c r="AQ211" s="829"/>
      <c r="AR211" s="830">
        <f t="shared" si="114"/>
        <v>2.08</v>
      </c>
      <c r="AU211" s="809"/>
      <c r="AV211" s="809"/>
    </row>
    <row r="212" spans="1:48" ht="15.9" customHeight="1">
      <c r="A212" s="638"/>
      <c r="E212" s="847" t="s">
        <v>1455</v>
      </c>
      <c r="F212" s="1703">
        <f t="shared" si="105"/>
        <v>0</v>
      </c>
      <c r="G212" s="1704"/>
      <c r="I212" s="1705">
        <f t="shared" si="106"/>
        <v>0</v>
      </c>
      <c r="J212" s="1705"/>
      <c r="K212" s="1705">
        <f t="shared" si="107"/>
        <v>0</v>
      </c>
      <c r="L212" s="1705"/>
      <c r="M212" s="1706">
        <f t="shared" si="108"/>
        <v>0</v>
      </c>
      <c r="N212" s="1692"/>
      <c r="O212" s="811" t="s">
        <v>1382</v>
      </c>
      <c r="P212" s="1692">
        <f t="shared" si="109"/>
        <v>0</v>
      </c>
      <c r="Q212" s="1693"/>
      <c r="S212" s="1707">
        <f t="shared" si="110"/>
        <v>0</v>
      </c>
      <c r="T212" s="1708"/>
      <c r="U212" s="811" t="s">
        <v>1382</v>
      </c>
      <c r="V212" s="1692">
        <f t="shared" si="111"/>
        <v>0</v>
      </c>
      <c r="W212" s="1693"/>
      <c r="Y212" s="800" t="s">
        <v>1456</v>
      </c>
      <c r="Z212" s="1717"/>
      <c r="AA212" s="1717"/>
      <c r="AB212" s="1717"/>
      <c r="AC212" s="850" t="s">
        <v>1457</v>
      </c>
      <c r="AD212" s="1718" t="s">
        <v>1458</v>
      </c>
      <c r="AE212" s="1719"/>
      <c r="AF212" s="1720"/>
      <c r="AG212" s="1721"/>
      <c r="AH212" s="826" t="s">
        <v>1365</v>
      </c>
      <c r="AI212" s="1721"/>
      <c r="AJ212" s="1722"/>
      <c r="AK212" s="1723"/>
      <c r="AL212" s="1724"/>
      <c r="AM212" s="827" t="s">
        <v>1367</v>
      </c>
      <c r="AN212" s="828" t="str">
        <f t="shared" si="112"/>
        <v>公：公休（ｈ）、</v>
      </c>
      <c r="AO212" s="739" t="str">
        <f t="shared" si="113"/>
        <v>公</v>
      </c>
      <c r="AP212" s="829"/>
      <c r="AQ212" s="829"/>
      <c r="AR212" s="830">
        <f t="shared" si="114"/>
        <v>0</v>
      </c>
      <c r="AU212" s="809"/>
      <c r="AV212" s="809"/>
    </row>
    <row r="213" spans="1:48" ht="15.9" customHeight="1">
      <c r="A213" s="638"/>
      <c r="E213" s="847" t="s">
        <v>1459</v>
      </c>
      <c r="F213" s="1703">
        <f t="shared" si="105"/>
        <v>0</v>
      </c>
      <c r="G213" s="1704"/>
      <c r="I213" s="1705">
        <f t="shared" si="106"/>
        <v>0</v>
      </c>
      <c r="J213" s="1705"/>
      <c r="K213" s="1705">
        <f t="shared" si="107"/>
        <v>0</v>
      </c>
      <c r="L213" s="1705"/>
      <c r="M213" s="1706">
        <f t="shared" si="108"/>
        <v>0</v>
      </c>
      <c r="N213" s="1692"/>
      <c r="O213" s="811" t="s">
        <v>1382</v>
      </c>
      <c r="P213" s="1692">
        <f t="shared" si="109"/>
        <v>0</v>
      </c>
      <c r="Q213" s="1693"/>
      <c r="S213" s="1707">
        <f t="shared" si="110"/>
        <v>0</v>
      </c>
      <c r="T213" s="1708"/>
      <c r="U213" s="811" t="s">
        <v>1382</v>
      </c>
      <c r="V213" s="1692">
        <f t="shared" si="111"/>
        <v>0</v>
      </c>
      <c r="W213" s="1693"/>
      <c r="Y213" s="800" t="s">
        <v>1460</v>
      </c>
      <c r="Z213" s="1717"/>
      <c r="AA213" s="1717"/>
      <c r="AB213" s="1717"/>
      <c r="AC213" s="850" t="s">
        <v>1461</v>
      </c>
      <c r="AD213" s="1718" t="s">
        <v>1462</v>
      </c>
      <c r="AE213" s="1719"/>
      <c r="AF213" s="1720"/>
      <c r="AG213" s="1721"/>
      <c r="AH213" s="826" t="s">
        <v>1365</v>
      </c>
      <c r="AI213" s="1721"/>
      <c r="AJ213" s="1722"/>
      <c r="AK213" s="1723"/>
      <c r="AL213" s="1724"/>
      <c r="AM213" s="827" t="s">
        <v>1367</v>
      </c>
      <c r="AN213" s="828" t="str">
        <f t="shared" si="112"/>
        <v>有：有休（ｈ）、</v>
      </c>
      <c r="AO213" s="739" t="str">
        <f t="shared" si="113"/>
        <v>有</v>
      </c>
      <c r="AP213" s="829"/>
      <c r="AQ213" s="829"/>
      <c r="AR213" s="830">
        <f t="shared" si="114"/>
        <v>0</v>
      </c>
      <c r="AU213" s="809"/>
      <c r="AV213" s="809"/>
    </row>
    <row r="214" spans="1:48" ht="15.9" customHeight="1">
      <c r="A214" s="638"/>
      <c r="E214" s="847" t="s">
        <v>1463</v>
      </c>
      <c r="F214" s="1703">
        <f t="shared" si="105"/>
        <v>0</v>
      </c>
      <c r="G214" s="1704"/>
      <c r="I214" s="1705">
        <f t="shared" si="106"/>
        <v>0</v>
      </c>
      <c r="J214" s="1705"/>
      <c r="K214" s="1705">
        <f t="shared" si="107"/>
        <v>0</v>
      </c>
      <c r="L214" s="1705"/>
      <c r="M214" s="1706">
        <f t="shared" si="108"/>
        <v>0</v>
      </c>
      <c r="N214" s="1692"/>
      <c r="O214" s="811" t="s">
        <v>1382</v>
      </c>
      <c r="P214" s="1692">
        <f t="shared" si="109"/>
        <v>0</v>
      </c>
      <c r="Q214" s="1693"/>
      <c r="S214" s="1707">
        <f t="shared" si="110"/>
        <v>0</v>
      </c>
      <c r="T214" s="1708"/>
      <c r="U214" s="811" t="s">
        <v>1382</v>
      </c>
      <c r="V214" s="1692">
        <f t="shared" si="111"/>
        <v>0</v>
      </c>
      <c r="W214" s="1693"/>
      <c r="Y214" s="800" t="s">
        <v>1464</v>
      </c>
      <c r="Z214" s="1717"/>
      <c r="AA214" s="1717"/>
      <c r="AB214" s="1717"/>
      <c r="AC214" s="850" t="s">
        <v>1465</v>
      </c>
      <c r="AD214" s="1718" t="s">
        <v>1466</v>
      </c>
      <c r="AE214" s="1719"/>
      <c r="AF214" s="1720"/>
      <c r="AG214" s="1721"/>
      <c r="AH214" s="826" t="s">
        <v>1365</v>
      </c>
      <c r="AI214" s="1721"/>
      <c r="AJ214" s="1722"/>
      <c r="AK214" s="1723"/>
      <c r="AL214" s="1724"/>
      <c r="AM214" s="827" t="s">
        <v>1367</v>
      </c>
      <c r="AN214" s="828" t="str">
        <f t="shared" si="112"/>
        <v>欠：欠勤（ｈ）、</v>
      </c>
      <c r="AO214" s="739" t="str">
        <f t="shared" si="113"/>
        <v>欠</v>
      </c>
      <c r="AP214" s="829"/>
      <c r="AQ214" s="829"/>
      <c r="AR214" s="830">
        <f t="shared" si="114"/>
        <v>0</v>
      </c>
      <c r="AU214" s="809"/>
      <c r="AV214" s="809"/>
    </row>
    <row r="215" spans="1:48" ht="15.9" customHeight="1">
      <c r="A215" s="638"/>
      <c r="E215" s="847"/>
      <c r="F215" s="1703" t="str">
        <f t="shared" si="105"/>
        <v/>
      </c>
      <c r="G215" s="1704"/>
      <c r="I215" s="1705">
        <f t="shared" si="106"/>
        <v>0</v>
      </c>
      <c r="J215" s="1705"/>
      <c r="K215" s="1705">
        <f t="shared" si="107"/>
        <v>0</v>
      </c>
      <c r="L215" s="1705"/>
      <c r="M215" s="1706">
        <f t="shared" si="108"/>
        <v>0</v>
      </c>
      <c r="N215" s="1692"/>
      <c r="O215" s="811" t="s">
        <v>1382</v>
      </c>
      <c r="P215" s="1692">
        <f t="shared" si="109"/>
        <v>0</v>
      </c>
      <c r="Q215" s="1693"/>
      <c r="S215" s="1707">
        <f t="shared" si="110"/>
        <v>0</v>
      </c>
      <c r="T215" s="1708"/>
      <c r="U215" s="811" t="s">
        <v>1382</v>
      </c>
      <c r="V215" s="1692">
        <f t="shared" si="111"/>
        <v>0</v>
      </c>
      <c r="W215" s="1693"/>
      <c r="Y215" s="800" t="s">
        <v>1467</v>
      </c>
      <c r="Z215" s="1717"/>
      <c r="AA215" s="1717"/>
      <c r="AB215" s="1717"/>
      <c r="AC215" s="850" t="s">
        <v>1468</v>
      </c>
      <c r="AD215" s="1718" t="s">
        <v>1469</v>
      </c>
      <c r="AE215" s="1719"/>
      <c r="AF215" s="1720"/>
      <c r="AG215" s="1721"/>
      <c r="AH215" s="826" t="s">
        <v>1365</v>
      </c>
      <c r="AI215" s="1721"/>
      <c r="AJ215" s="1722"/>
      <c r="AK215" s="1723"/>
      <c r="AL215" s="1724"/>
      <c r="AM215" s="827" t="s">
        <v>1367</v>
      </c>
      <c r="AN215" s="828" t="str">
        <f t="shared" si="112"/>
        <v>特：特休（ｈ）、</v>
      </c>
      <c r="AO215" s="739" t="str">
        <f t="shared" si="113"/>
        <v>特</v>
      </c>
      <c r="AP215" s="829"/>
      <c r="AQ215" s="829"/>
      <c r="AR215" s="830">
        <f t="shared" si="114"/>
        <v>0</v>
      </c>
      <c r="AU215" s="809"/>
      <c r="AV215" s="809"/>
    </row>
    <row r="216" spans="1:48" ht="15.9" customHeight="1">
      <c r="A216" s="638"/>
      <c r="E216" s="847"/>
      <c r="F216" s="1703" t="str">
        <f t="shared" si="105"/>
        <v/>
      </c>
      <c r="G216" s="1704"/>
      <c r="I216" s="1705">
        <f t="shared" si="106"/>
        <v>0</v>
      </c>
      <c r="J216" s="1705"/>
      <c r="K216" s="1705">
        <f t="shared" si="107"/>
        <v>0</v>
      </c>
      <c r="L216" s="1705"/>
      <c r="M216" s="1706">
        <f t="shared" si="108"/>
        <v>0</v>
      </c>
      <c r="N216" s="1692"/>
      <c r="O216" s="811" t="s">
        <v>1382</v>
      </c>
      <c r="P216" s="1692">
        <f t="shared" si="109"/>
        <v>0</v>
      </c>
      <c r="Q216" s="1693"/>
      <c r="S216" s="1707">
        <f t="shared" si="110"/>
        <v>0</v>
      </c>
      <c r="T216" s="1708"/>
      <c r="U216" s="811" t="s">
        <v>1382</v>
      </c>
      <c r="V216" s="1692">
        <f t="shared" si="111"/>
        <v>0</v>
      </c>
      <c r="W216" s="1693"/>
      <c r="Y216" s="800" t="s">
        <v>1470</v>
      </c>
      <c r="Z216" s="1717"/>
      <c r="AA216" s="1717"/>
      <c r="AB216" s="1717"/>
      <c r="AC216" s="850" t="s">
        <v>1471</v>
      </c>
      <c r="AD216" s="1718"/>
      <c r="AE216" s="1719"/>
      <c r="AF216" s="1720"/>
      <c r="AG216" s="1721"/>
      <c r="AH216" s="826" t="s">
        <v>1365</v>
      </c>
      <c r="AI216" s="1721"/>
      <c r="AJ216" s="1722"/>
      <c r="AK216" s="1723"/>
      <c r="AL216" s="1724"/>
      <c r="AM216" s="827" t="s">
        <v>1367</v>
      </c>
      <c r="AN216" s="828" t="str">
        <f t="shared" si="112"/>
        <v>-：（ｈ）、</v>
      </c>
      <c r="AO216" s="739" t="str">
        <f t="shared" si="113"/>
        <v>-</v>
      </c>
      <c r="AP216" s="829"/>
      <c r="AQ216" s="829"/>
      <c r="AR216" s="830">
        <f t="shared" si="114"/>
        <v>0</v>
      </c>
      <c r="AU216" s="809"/>
      <c r="AV216" s="809"/>
    </row>
    <row r="217" spans="1:48" ht="15.9" customHeight="1">
      <c r="A217" s="638"/>
      <c r="E217" s="847"/>
      <c r="F217" s="1703" t="str">
        <f t="shared" si="105"/>
        <v/>
      </c>
      <c r="G217" s="1704"/>
      <c r="I217" s="1705">
        <f t="shared" si="106"/>
        <v>0</v>
      </c>
      <c r="J217" s="1705"/>
      <c r="K217" s="1705">
        <f t="shared" si="107"/>
        <v>0</v>
      </c>
      <c r="L217" s="1705"/>
      <c r="M217" s="1706">
        <f t="shared" si="108"/>
        <v>0</v>
      </c>
      <c r="N217" s="1692"/>
      <c r="O217" s="811" t="s">
        <v>1382</v>
      </c>
      <c r="P217" s="1692">
        <f t="shared" si="109"/>
        <v>0</v>
      </c>
      <c r="Q217" s="1693"/>
      <c r="S217" s="1707">
        <f t="shared" si="110"/>
        <v>0</v>
      </c>
      <c r="T217" s="1708"/>
      <c r="U217" s="811" t="s">
        <v>1382</v>
      </c>
      <c r="V217" s="1692">
        <f t="shared" si="111"/>
        <v>0</v>
      </c>
      <c r="W217" s="1693"/>
      <c r="Y217" s="800" t="s">
        <v>1472</v>
      </c>
      <c r="Z217" s="1717"/>
      <c r="AA217" s="1717"/>
      <c r="AB217" s="1717"/>
      <c r="AC217" s="850" t="s">
        <v>1471</v>
      </c>
      <c r="AD217" s="1718"/>
      <c r="AE217" s="1719"/>
      <c r="AF217" s="1720"/>
      <c r="AG217" s="1721"/>
      <c r="AH217" s="826" t="s">
        <v>1365</v>
      </c>
      <c r="AI217" s="1721"/>
      <c r="AJ217" s="1722"/>
      <c r="AK217" s="1723"/>
      <c r="AL217" s="1724"/>
      <c r="AM217" s="827" t="s">
        <v>1367</v>
      </c>
      <c r="AN217" s="828" t="str">
        <f t="shared" si="112"/>
        <v>-：（ｈ）、</v>
      </c>
      <c r="AO217" s="739" t="str">
        <f t="shared" si="113"/>
        <v>-</v>
      </c>
      <c r="AP217" s="829"/>
      <c r="AQ217" s="829"/>
      <c r="AR217" s="830">
        <f t="shared" si="114"/>
        <v>0</v>
      </c>
      <c r="AU217" s="809"/>
      <c r="AV217" s="809"/>
    </row>
    <row r="218" spans="1:48" ht="15.9" customHeight="1">
      <c r="A218" s="638"/>
      <c r="E218" s="847"/>
      <c r="F218" s="1703" t="str">
        <f t="shared" si="105"/>
        <v/>
      </c>
      <c r="G218" s="1704"/>
      <c r="I218" s="1705">
        <f t="shared" si="106"/>
        <v>0</v>
      </c>
      <c r="J218" s="1705"/>
      <c r="K218" s="1705">
        <f t="shared" si="107"/>
        <v>0</v>
      </c>
      <c r="L218" s="1705"/>
      <c r="M218" s="1706">
        <f t="shared" si="108"/>
        <v>0</v>
      </c>
      <c r="N218" s="1692"/>
      <c r="O218" s="811" t="s">
        <v>1382</v>
      </c>
      <c r="P218" s="1692">
        <f t="shared" si="109"/>
        <v>0</v>
      </c>
      <c r="Q218" s="1693"/>
      <c r="S218" s="1707">
        <f t="shared" si="110"/>
        <v>0</v>
      </c>
      <c r="T218" s="1708"/>
      <c r="U218" s="811" t="s">
        <v>1382</v>
      </c>
      <c r="V218" s="1692">
        <f t="shared" si="111"/>
        <v>0</v>
      </c>
      <c r="W218" s="1693"/>
      <c r="Y218" s="800" t="s">
        <v>1473</v>
      </c>
      <c r="Z218" s="1717"/>
      <c r="AA218" s="1717"/>
      <c r="AB218" s="1717"/>
      <c r="AC218" s="850" t="s">
        <v>1471</v>
      </c>
      <c r="AD218" s="1718"/>
      <c r="AE218" s="1719"/>
      <c r="AF218" s="1720"/>
      <c r="AG218" s="1721"/>
      <c r="AH218" s="826" t="s">
        <v>1365</v>
      </c>
      <c r="AI218" s="1721"/>
      <c r="AJ218" s="1722"/>
      <c r="AK218" s="1723"/>
      <c r="AL218" s="1724"/>
      <c r="AM218" s="827" t="s">
        <v>1367</v>
      </c>
      <c r="AN218" s="828" t="str">
        <f t="shared" si="112"/>
        <v>-：（ｈ）、</v>
      </c>
      <c r="AO218" s="739" t="str">
        <f t="shared" si="113"/>
        <v>-</v>
      </c>
      <c r="AP218" s="829"/>
      <c r="AQ218" s="829"/>
      <c r="AR218" s="830">
        <f t="shared" si="114"/>
        <v>0</v>
      </c>
      <c r="AU218" s="809"/>
      <c r="AV218" s="809"/>
    </row>
    <row r="219" spans="1:48" ht="15.9" customHeight="1">
      <c r="A219" s="638"/>
      <c r="E219" s="847"/>
      <c r="F219" s="1703" t="str">
        <f t="shared" si="105"/>
        <v/>
      </c>
      <c r="G219" s="1704"/>
      <c r="I219" s="1705">
        <f t="shared" si="106"/>
        <v>0</v>
      </c>
      <c r="J219" s="1705"/>
      <c r="K219" s="1705">
        <f t="shared" si="107"/>
        <v>0</v>
      </c>
      <c r="L219" s="1705"/>
      <c r="M219" s="1706">
        <f t="shared" si="108"/>
        <v>0</v>
      </c>
      <c r="N219" s="1692"/>
      <c r="O219" s="811" t="s">
        <v>1382</v>
      </c>
      <c r="P219" s="1692">
        <f t="shared" si="109"/>
        <v>0</v>
      </c>
      <c r="Q219" s="1693"/>
      <c r="S219" s="1707">
        <f t="shared" si="110"/>
        <v>0</v>
      </c>
      <c r="T219" s="1708"/>
      <c r="U219" s="811" t="s">
        <v>1382</v>
      </c>
      <c r="V219" s="1692">
        <f t="shared" si="111"/>
        <v>0</v>
      </c>
      <c r="W219" s="1693"/>
      <c r="Y219" s="800" t="s">
        <v>1474</v>
      </c>
      <c r="Z219" s="1717"/>
      <c r="AA219" s="1717"/>
      <c r="AB219" s="1717"/>
      <c r="AC219" s="850" t="s">
        <v>1471</v>
      </c>
      <c r="AD219" s="1718"/>
      <c r="AE219" s="1719"/>
      <c r="AF219" s="1720"/>
      <c r="AG219" s="1721"/>
      <c r="AH219" s="826" t="s">
        <v>1365</v>
      </c>
      <c r="AI219" s="1721"/>
      <c r="AJ219" s="1722"/>
      <c r="AK219" s="1723"/>
      <c r="AL219" s="1724"/>
      <c r="AM219" s="827" t="s">
        <v>1367</v>
      </c>
      <c r="AN219" s="828" t="str">
        <f t="shared" si="112"/>
        <v>-：（ｈ）、</v>
      </c>
      <c r="AO219" s="739" t="str">
        <f t="shared" si="113"/>
        <v>-</v>
      </c>
      <c r="AP219" s="829"/>
      <c r="AQ219" s="829"/>
      <c r="AR219" s="830">
        <f t="shared" si="114"/>
        <v>0</v>
      </c>
      <c r="AU219" s="809"/>
      <c r="AV219" s="809"/>
    </row>
    <row r="220" spans="1:48" ht="15.9" customHeight="1">
      <c r="A220" s="638"/>
      <c r="E220" s="852"/>
      <c r="F220" s="1703" t="str">
        <f t="shared" si="105"/>
        <v/>
      </c>
      <c r="G220" s="1704"/>
      <c r="I220" s="1705">
        <f t="shared" si="106"/>
        <v>0</v>
      </c>
      <c r="J220" s="1705"/>
      <c r="K220" s="1705">
        <f t="shared" si="107"/>
        <v>0</v>
      </c>
      <c r="L220" s="1705"/>
      <c r="M220" s="1706">
        <f t="shared" si="108"/>
        <v>0</v>
      </c>
      <c r="N220" s="1692"/>
      <c r="O220" s="811" t="s">
        <v>1382</v>
      </c>
      <c r="P220" s="1692">
        <f t="shared" si="109"/>
        <v>0</v>
      </c>
      <c r="Q220" s="1693"/>
      <c r="S220" s="1707">
        <f t="shared" si="110"/>
        <v>0</v>
      </c>
      <c r="T220" s="1708"/>
      <c r="U220" s="811" t="s">
        <v>1382</v>
      </c>
      <c r="V220" s="1692">
        <f t="shared" si="111"/>
        <v>0</v>
      </c>
      <c r="W220" s="1693"/>
      <c r="Y220" s="800" t="s">
        <v>1475</v>
      </c>
      <c r="Z220" s="1717"/>
      <c r="AA220" s="1717"/>
      <c r="AB220" s="1717"/>
      <c r="AC220" s="850" t="s">
        <v>1471</v>
      </c>
      <c r="AD220" s="1718"/>
      <c r="AE220" s="1719"/>
      <c r="AF220" s="1720"/>
      <c r="AG220" s="1721"/>
      <c r="AH220" s="826" t="s">
        <v>1365</v>
      </c>
      <c r="AI220" s="1721"/>
      <c r="AJ220" s="1722"/>
      <c r="AK220" s="1723"/>
      <c r="AL220" s="1724"/>
      <c r="AM220" s="827" t="s">
        <v>1367</v>
      </c>
      <c r="AN220" s="828" t="str">
        <f t="shared" si="112"/>
        <v>-：（ｈ）、</v>
      </c>
      <c r="AO220" s="739" t="str">
        <f t="shared" si="113"/>
        <v>-</v>
      </c>
      <c r="AP220" s="829"/>
      <c r="AQ220" s="829"/>
      <c r="AR220" s="830">
        <f t="shared" si="114"/>
        <v>0</v>
      </c>
      <c r="AU220" s="809"/>
      <c r="AV220" s="809"/>
    </row>
    <row r="221" spans="1:48" ht="15.9" customHeight="1">
      <c r="A221" s="638"/>
      <c r="E221" s="853"/>
      <c r="F221" s="1736" t="str">
        <f t="shared" si="105"/>
        <v/>
      </c>
      <c r="G221" s="1737"/>
      <c r="I221" s="1738">
        <f t="shared" si="106"/>
        <v>0</v>
      </c>
      <c r="J221" s="1738"/>
      <c r="K221" s="1738">
        <f t="shared" si="107"/>
        <v>0</v>
      </c>
      <c r="L221" s="1738"/>
      <c r="M221" s="1739">
        <f t="shared" si="108"/>
        <v>0</v>
      </c>
      <c r="N221" s="1726"/>
      <c r="O221" s="834" t="s">
        <v>1382</v>
      </c>
      <c r="P221" s="1726">
        <f t="shared" si="109"/>
        <v>0</v>
      </c>
      <c r="Q221" s="1727"/>
      <c r="S221" s="1740">
        <f t="shared" si="110"/>
        <v>0</v>
      </c>
      <c r="T221" s="1741"/>
      <c r="U221" s="834" t="s">
        <v>1382</v>
      </c>
      <c r="V221" s="1726">
        <f t="shared" si="111"/>
        <v>0</v>
      </c>
      <c r="W221" s="1727"/>
      <c r="Y221" s="800" t="s">
        <v>1476</v>
      </c>
      <c r="Z221" s="1728"/>
      <c r="AA221" s="1728"/>
      <c r="AB221" s="1728"/>
      <c r="AC221" s="854" t="s">
        <v>1471</v>
      </c>
      <c r="AD221" s="1729"/>
      <c r="AE221" s="1730"/>
      <c r="AF221" s="1731"/>
      <c r="AG221" s="1732"/>
      <c r="AH221" s="836" t="s">
        <v>1365</v>
      </c>
      <c r="AI221" s="1732"/>
      <c r="AJ221" s="1733"/>
      <c r="AK221" s="1734"/>
      <c r="AL221" s="1735"/>
      <c r="AM221" s="837" t="s">
        <v>1367</v>
      </c>
      <c r="AN221" s="838" t="str">
        <f t="shared" si="112"/>
        <v>-：（ｈ）、</v>
      </c>
      <c r="AO221" s="739" t="str">
        <f t="shared" si="113"/>
        <v>-</v>
      </c>
      <c r="AP221" s="839"/>
      <c r="AQ221" s="839"/>
      <c r="AR221" s="840">
        <f t="shared" si="114"/>
        <v>0</v>
      </c>
      <c r="AU221" s="809"/>
      <c r="AV221" s="809"/>
    </row>
    <row r="222" spans="1:48">
      <c r="A222" s="638"/>
      <c r="AF222" s="1725" t="s">
        <v>1477</v>
      </c>
      <c r="AG222" s="1725"/>
      <c r="AH222" s="1725"/>
      <c r="AI222" s="1725"/>
      <c r="AJ222" s="1725"/>
    </row>
    <row r="223" spans="1:48">
      <c r="A223" s="638"/>
    </row>
    <row r="224" spans="1:48">
      <c r="A224" s="638"/>
      <c r="T224" s="643"/>
    </row>
  </sheetData>
  <mergeCells count="672">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AI176:AM176"/>
    <mergeCell ref="AN176:AO176"/>
    <mergeCell ref="C192:E193"/>
    <mergeCell ref="G192:H192"/>
    <mergeCell ref="I192:J192"/>
    <mergeCell ref="L192:M192"/>
    <mergeCell ref="N192:O192"/>
    <mergeCell ref="Q192:R192"/>
    <mergeCell ref="Z192:AB193"/>
    <mergeCell ref="AC192:AC193"/>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40:C141"/>
    <mergeCell ref="D140:D141"/>
    <mergeCell ref="E140:E141"/>
    <mergeCell ref="C143:E143"/>
    <mergeCell ref="Y146:AB146"/>
    <mergeCell ref="AD146:AL147"/>
    <mergeCell ref="F147:I147"/>
    <mergeCell ref="L147:O147"/>
    <mergeCell ref="S147:W147"/>
    <mergeCell ref="Y147:AB14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s>
  <phoneticPr fontId="3"/>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A91CFF17-E85B-4D4D-97B8-28B6FBDB170E}">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70F73A7C-BF63-4216-A1B8-A61257B30668}">
      <formula1>$AC$197:$AC$221</formula1>
    </dataValidation>
    <dataValidation type="list" allowBlank="1" showInputMessage="1" showErrorMessage="1" sqref="C10:C141" xr:uid="{F0FABC88-DF1E-4F63-99E0-16872FB8E06F}">
      <formula1>$E$197:$E$221</formula1>
    </dataValidation>
  </dataValidations>
  <printOptions horizontalCentered="1"/>
  <pageMargins left="0.19685039370078741" right="0.19685039370078741" top="0.39370078740157483" bottom="0.19685039370078741" header="0.31496062992125984" footer="0.31496062992125984"/>
  <pageSetup paperSize="9" scale="74" orientation="landscape" cellComments="asDisplayed" r:id="rId1"/>
  <rowBreaks count="2" manualBreakCount="2">
    <brk id="144" max="44" man="1"/>
    <brk id="177" max="44" man="1"/>
  </row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63" t="s">
        <v>82</v>
      </c>
      <c r="AA3" s="964"/>
      <c r="AB3" s="964"/>
      <c r="AC3" s="964"/>
      <c r="AD3" s="965"/>
      <c r="AE3" s="957"/>
      <c r="AF3" s="958"/>
      <c r="AG3" s="958"/>
      <c r="AH3" s="958"/>
      <c r="AI3" s="958"/>
      <c r="AJ3" s="958"/>
      <c r="AK3" s="958"/>
      <c r="AL3" s="959"/>
      <c r="AM3" s="20"/>
      <c r="AN3" s="1"/>
    </row>
    <row r="4" spans="2:40" s="2" customFormat="1">
      <c r="AN4" s="21"/>
    </row>
    <row r="5" spans="2:40" s="2" customFormat="1">
      <c r="B5" s="1069" t="s">
        <v>41</v>
      </c>
      <c r="C5" s="1069"/>
      <c r="D5" s="1069"/>
      <c r="E5" s="1069"/>
      <c r="F5" s="1069"/>
      <c r="G5" s="1069"/>
      <c r="H5" s="1069"/>
      <c r="I5" s="1069"/>
      <c r="J5" s="1069"/>
      <c r="K5" s="1069"/>
      <c r="L5" s="1069"/>
      <c r="M5" s="1069"/>
      <c r="N5" s="1069"/>
      <c r="O5" s="1069"/>
      <c r="P5" s="1069"/>
      <c r="Q5" s="1069"/>
      <c r="R5" s="1069"/>
      <c r="S5" s="1069"/>
      <c r="T5" s="1069"/>
      <c r="U5" s="1069"/>
      <c r="V5" s="1069"/>
      <c r="W5" s="1069"/>
      <c r="X5" s="1069"/>
      <c r="Y5" s="1069"/>
      <c r="Z5" s="1069"/>
      <c r="AA5" s="1069"/>
      <c r="AB5" s="1069"/>
      <c r="AC5" s="1069"/>
      <c r="AD5" s="1069"/>
      <c r="AE5" s="1069"/>
      <c r="AF5" s="1069"/>
      <c r="AG5" s="1069"/>
      <c r="AH5" s="1069"/>
      <c r="AI5" s="1069"/>
      <c r="AJ5" s="1069"/>
      <c r="AK5" s="1069"/>
      <c r="AL5" s="1069"/>
    </row>
    <row r="6" spans="2:40" s="2" customFormat="1" ht="13.5" customHeight="1">
      <c r="AC6" s="1"/>
      <c r="AD6" s="45"/>
      <c r="AE6" s="45" t="s">
        <v>28</v>
      </c>
      <c r="AH6" s="2" t="s">
        <v>34</v>
      </c>
      <c r="AJ6" s="2" t="s">
        <v>30</v>
      </c>
      <c r="AL6" s="2" t="s">
        <v>29</v>
      </c>
    </row>
    <row r="7" spans="2:40" s="2" customFormat="1">
      <c r="B7" s="1069" t="s">
        <v>83</v>
      </c>
      <c r="C7" s="1069"/>
      <c r="D7" s="1069"/>
      <c r="E7" s="1069"/>
      <c r="F7" s="1069"/>
      <c r="G7" s="1069"/>
      <c r="H7" s="1069"/>
      <c r="I7" s="1069"/>
      <c r="J7" s="1069"/>
      <c r="K7" s="12"/>
      <c r="L7" s="12"/>
      <c r="M7" s="12"/>
      <c r="N7" s="12"/>
      <c r="O7" s="12"/>
      <c r="P7" s="12"/>
      <c r="Q7" s="12"/>
      <c r="R7" s="12"/>
      <c r="S7" s="12"/>
      <c r="T7" s="12"/>
    </row>
    <row r="8" spans="2:40" s="2" customFormat="1">
      <c r="AC8" s="1" t="s">
        <v>75</v>
      </c>
    </row>
    <row r="9" spans="2:40" s="2" customFormat="1">
      <c r="C9" s="1" t="s">
        <v>42</v>
      </c>
      <c r="D9" s="1"/>
    </row>
    <row r="10" spans="2:40" s="2" customFormat="1" ht="6.75" customHeight="1">
      <c r="C10" s="1"/>
      <c r="D10" s="1"/>
    </row>
    <row r="11" spans="2:40" s="2" customFormat="1" ht="14.25" customHeight="1">
      <c r="B11" s="973" t="s">
        <v>84</v>
      </c>
      <c r="C11" s="1056" t="s">
        <v>7</v>
      </c>
      <c r="D11" s="1044"/>
      <c r="E11" s="1044"/>
      <c r="F11" s="1044"/>
      <c r="G11" s="1044"/>
      <c r="H11" s="1044"/>
      <c r="I11" s="1044"/>
      <c r="J11" s="1044"/>
      <c r="K11" s="17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74"/>
      <c r="C12" s="1075" t="s">
        <v>85</v>
      </c>
      <c r="D12" s="1076"/>
      <c r="E12" s="1076"/>
      <c r="F12" s="1076"/>
      <c r="G12" s="1076"/>
      <c r="H12" s="1076"/>
      <c r="I12" s="1076"/>
      <c r="J12" s="1076"/>
      <c r="K12" s="10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74"/>
      <c r="C13" s="1056" t="s">
        <v>8</v>
      </c>
      <c r="D13" s="1044"/>
      <c r="E13" s="1044"/>
      <c r="F13" s="1044"/>
      <c r="G13" s="1044"/>
      <c r="H13" s="1044"/>
      <c r="I13" s="1044"/>
      <c r="J13" s="1044"/>
      <c r="K13" s="1045"/>
      <c r="L13" s="1777" t="s">
        <v>86</v>
      </c>
      <c r="M13" s="1778"/>
      <c r="N13" s="1778"/>
      <c r="O13" s="1778"/>
      <c r="P13" s="1778"/>
      <c r="Q13" s="1778"/>
      <c r="R13" s="1778"/>
      <c r="S13" s="1778"/>
      <c r="T13" s="1778"/>
      <c r="U13" s="1778"/>
      <c r="V13" s="1778"/>
      <c r="W13" s="1778"/>
      <c r="X13" s="1778"/>
      <c r="Y13" s="1778"/>
      <c r="Z13" s="1778"/>
      <c r="AA13" s="1778"/>
      <c r="AB13" s="1778"/>
      <c r="AC13" s="1778"/>
      <c r="AD13" s="1778"/>
      <c r="AE13" s="1778"/>
      <c r="AF13" s="1778"/>
      <c r="AG13" s="1778"/>
      <c r="AH13" s="1778"/>
      <c r="AI13" s="1778"/>
      <c r="AJ13" s="1778"/>
      <c r="AK13" s="1778"/>
      <c r="AL13" s="1779"/>
    </row>
    <row r="14" spans="2:40" s="2" customFormat="1">
      <c r="B14" s="974"/>
      <c r="C14" s="1075"/>
      <c r="D14" s="1076"/>
      <c r="E14" s="1076"/>
      <c r="F14" s="1076"/>
      <c r="G14" s="1076"/>
      <c r="H14" s="1076"/>
      <c r="I14" s="1076"/>
      <c r="J14" s="1076"/>
      <c r="K14" s="1080"/>
      <c r="L14" s="1780" t="s">
        <v>87</v>
      </c>
      <c r="M14" s="1070"/>
      <c r="N14" s="1070"/>
      <c r="O14" s="1070"/>
      <c r="P14" s="1070"/>
      <c r="Q14" s="1070"/>
      <c r="R14" s="1070"/>
      <c r="S14" s="1070"/>
      <c r="T14" s="1070"/>
      <c r="U14" s="1070"/>
      <c r="V14" s="1070"/>
      <c r="W14" s="1070"/>
      <c r="X14" s="1070"/>
      <c r="Y14" s="1070"/>
      <c r="Z14" s="1070"/>
      <c r="AA14" s="1070"/>
      <c r="AB14" s="1070"/>
      <c r="AC14" s="1070"/>
      <c r="AD14" s="1070"/>
      <c r="AE14" s="1070"/>
      <c r="AF14" s="1070"/>
      <c r="AG14" s="1070"/>
      <c r="AH14" s="1070"/>
      <c r="AI14" s="1070"/>
      <c r="AJ14" s="1070"/>
      <c r="AK14" s="1070"/>
      <c r="AL14" s="1781"/>
    </row>
    <row r="15" spans="2:40" s="2" customFormat="1">
      <c r="B15" s="974"/>
      <c r="C15" s="1060"/>
      <c r="D15" s="1061"/>
      <c r="E15" s="1061"/>
      <c r="F15" s="1061"/>
      <c r="G15" s="1061"/>
      <c r="H15" s="1061"/>
      <c r="I15" s="1061"/>
      <c r="J15" s="1061"/>
      <c r="K15" s="1062"/>
      <c r="L15" s="1081" t="s">
        <v>88</v>
      </c>
      <c r="M15" s="1082"/>
      <c r="N15" s="1082"/>
      <c r="O15" s="1082"/>
      <c r="P15" s="1082"/>
      <c r="Q15" s="1082"/>
      <c r="R15" s="1082"/>
      <c r="S15" s="1082"/>
      <c r="T15" s="1082"/>
      <c r="U15" s="1082"/>
      <c r="V15" s="1082"/>
      <c r="W15" s="1082"/>
      <c r="X15" s="1082"/>
      <c r="Y15" s="1082"/>
      <c r="Z15" s="1082"/>
      <c r="AA15" s="1082"/>
      <c r="AB15" s="1082"/>
      <c r="AC15" s="1082"/>
      <c r="AD15" s="1082"/>
      <c r="AE15" s="1082"/>
      <c r="AF15" s="1082"/>
      <c r="AG15" s="1082"/>
      <c r="AH15" s="1082"/>
      <c r="AI15" s="1082"/>
      <c r="AJ15" s="1082"/>
      <c r="AK15" s="1082"/>
      <c r="AL15" s="1083"/>
    </row>
    <row r="16" spans="2:40" s="2" customFormat="1" ht="14.25" customHeight="1">
      <c r="B16" s="974"/>
      <c r="C16" s="1084" t="s">
        <v>89</v>
      </c>
      <c r="D16" s="1085"/>
      <c r="E16" s="1085"/>
      <c r="F16" s="1085"/>
      <c r="G16" s="1085"/>
      <c r="H16" s="1085"/>
      <c r="I16" s="1085"/>
      <c r="J16" s="1085"/>
      <c r="K16" s="1086"/>
      <c r="L16" s="963" t="s">
        <v>9</v>
      </c>
      <c r="M16" s="964"/>
      <c r="N16" s="964"/>
      <c r="O16" s="964"/>
      <c r="P16" s="965"/>
      <c r="Q16" s="24"/>
      <c r="R16" s="25"/>
      <c r="S16" s="25"/>
      <c r="T16" s="25"/>
      <c r="U16" s="25"/>
      <c r="V16" s="25"/>
      <c r="W16" s="25"/>
      <c r="X16" s="25"/>
      <c r="Y16" s="26"/>
      <c r="Z16" s="1042" t="s">
        <v>10</v>
      </c>
      <c r="AA16" s="1043"/>
      <c r="AB16" s="1043"/>
      <c r="AC16" s="1043"/>
      <c r="AD16" s="1063"/>
      <c r="AE16" s="28"/>
      <c r="AF16" s="32"/>
      <c r="AG16" s="22"/>
      <c r="AH16" s="22"/>
      <c r="AI16" s="22"/>
      <c r="AJ16" s="1778"/>
      <c r="AK16" s="1778"/>
      <c r="AL16" s="1779"/>
    </row>
    <row r="17" spans="2:40" ht="14.25" customHeight="1">
      <c r="B17" s="974"/>
      <c r="C17" s="1791" t="s">
        <v>53</v>
      </c>
      <c r="D17" s="1002"/>
      <c r="E17" s="1002"/>
      <c r="F17" s="1002"/>
      <c r="G17" s="1002"/>
      <c r="H17" s="1002"/>
      <c r="I17" s="1002"/>
      <c r="J17" s="1002"/>
      <c r="K17" s="1792"/>
      <c r="L17" s="27"/>
      <c r="M17" s="27"/>
      <c r="N17" s="27"/>
      <c r="O17" s="27"/>
      <c r="P17" s="27"/>
      <c r="Q17" s="27"/>
      <c r="R17" s="27"/>
      <c r="S17" s="27"/>
      <c r="U17" s="963" t="s">
        <v>11</v>
      </c>
      <c r="V17" s="964"/>
      <c r="W17" s="964"/>
      <c r="X17" s="964"/>
      <c r="Y17" s="965"/>
      <c r="Z17" s="18"/>
      <c r="AA17" s="19"/>
      <c r="AB17" s="19"/>
      <c r="AC17" s="19"/>
      <c r="AD17" s="19"/>
      <c r="AE17" s="1787"/>
      <c r="AF17" s="1787"/>
      <c r="AG17" s="1787"/>
      <c r="AH17" s="1787"/>
      <c r="AI17" s="1787"/>
      <c r="AJ17" s="1787"/>
      <c r="AK17" s="1787"/>
      <c r="AL17" s="17"/>
      <c r="AN17" s="3"/>
    </row>
    <row r="18" spans="2:40" ht="14.25" customHeight="1">
      <c r="B18" s="974"/>
      <c r="C18" s="966" t="s">
        <v>12</v>
      </c>
      <c r="D18" s="966"/>
      <c r="E18" s="966"/>
      <c r="F18" s="966"/>
      <c r="G18" s="966"/>
      <c r="H18" s="1788"/>
      <c r="I18" s="1788"/>
      <c r="J18" s="1788"/>
      <c r="K18" s="1789"/>
      <c r="L18" s="963" t="s">
        <v>13</v>
      </c>
      <c r="M18" s="964"/>
      <c r="N18" s="964"/>
      <c r="O18" s="964"/>
      <c r="P18" s="965"/>
      <c r="Q18" s="29"/>
      <c r="R18" s="30"/>
      <c r="S18" s="30"/>
      <c r="T18" s="30"/>
      <c r="U18" s="30"/>
      <c r="V18" s="30"/>
      <c r="W18" s="30"/>
      <c r="X18" s="30"/>
      <c r="Y18" s="31"/>
      <c r="Z18" s="953" t="s">
        <v>14</v>
      </c>
      <c r="AA18" s="953"/>
      <c r="AB18" s="953"/>
      <c r="AC18" s="953"/>
      <c r="AD18" s="954"/>
      <c r="AE18" s="15"/>
      <c r="AF18" s="16"/>
      <c r="AG18" s="16"/>
      <c r="AH18" s="16"/>
      <c r="AI18" s="16"/>
      <c r="AJ18" s="16"/>
      <c r="AK18" s="16"/>
      <c r="AL18" s="17"/>
      <c r="AN18" s="3"/>
    </row>
    <row r="19" spans="2:40" ht="13.5" customHeight="1">
      <c r="B19" s="974"/>
      <c r="C19" s="1041" t="s">
        <v>15</v>
      </c>
      <c r="D19" s="1041"/>
      <c r="E19" s="1041"/>
      <c r="F19" s="1041"/>
      <c r="G19" s="1041"/>
      <c r="H19" s="1785"/>
      <c r="I19" s="1785"/>
      <c r="J19" s="1785"/>
      <c r="K19" s="1785"/>
      <c r="L19" s="1777" t="s">
        <v>86</v>
      </c>
      <c r="M19" s="1778"/>
      <c r="N19" s="1778"/>
      <c r="O19" s="1778"/>
      <c r="P19" s="1778"/>
      <c r="Q19" s="1778"/>
      <c r="R19" s="1778"/>
      <c r="S19" s="1778"/>
      <c r="T19" s="1778"/>
      <c r="U19" s="1778"/>
      <c r="V19" s="1778"/>
      <c r="W19" s="1778"/>
      <c r="X19" s="1778"/>
      <c r="Y19" s="1778"/>
      <c r="Z19" s="1778"/>
      <c r="AA19" s="1778"/>
      <c r="AB19" s="1778"/>
      <c r="AC19" s="1778"/>
      <c r="AD19" s="1778"/>
      <c r="AE19" s="1778"/>
      <c r="AF19" s="1778"/>
      <c r="AG19" s="1778"/>
      <c r="AH19" s="1778"/>
      <c r="AI19" s="1778"/>
      <c r="AJ19" s="1778"/>
      <c r="AK19" s="1778"/>
      <c r="AL19" s="1779"/>
      <c r="AN19" s="3"/>
    </row>
    <row r="20" spans="2:40" ht="14.25" customHeight="1">
      <c r="B20" s="974"/>
      <c r="C20" s="1041"/>
      <c r="D20" s="1041"/>
      <c r="E20" s="1041"/>
      <c r="F20" s="1041"/>
      <c r="G20" s="1041"/>
      <c r="H20" s="1785"/>
      <c r="I20" s="1785"/>
      <c r="J20" s="1785"/>
      <c r="K20" s="1785"/>
      <c r="L20" s="1780" t="s">
        <v>87</v>
      </c>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0"/>
      <c r="AI20" s="1070"/>
      <c r="AJ20" s="1070"/>
      <c r="AK20" s="1070"/>
      <c r="AL20" s="1781"/>
      <c r="AN20" s="3"/>
    </row>
    <row r="21" spans="2:40">
      <c r="B21" s="975"/>
      <c r="C21" s="1065"/>
      <c r="D21" s="1065"/>
      <c r="E21" s="1065"/>
      <c r="F21" s="1065"/>
      <c r="G21" s="1065"/>
      <c r="H21" s="1786"/>
      <c r="I21" s="1786"/>
      <c r="J21" s="1786"/>
      <c r="K21" s="1786"/>
      <c r="L21" s="1782"/>
      <c r="M21" s="1783"/>
      <c r="N21" s="1783"/>
      <c r="O21" s="1783"/>
      <c r="P21" s="1783"/>
      <c r="Q21" s="1783"/>
      <c r="R21" s="1783"/>
      <c r="S21" s="1783"/>
      <c r="T21" s="1783"/>
      <c r="U21" s="1783"/>
      <c r="V21" s="1783"/>
      <c r="W21" s="1783"/>
      <c r="X21" s="1783"/>
      <c r="Y21" s="1783"/>
      <c r="Z21" s="1783"/>
      <c r="AA21" s="1783"/>
      <c r="AB21" s="1783"/>
      <c r="AC21" s="1783"/>
      <c r="AD21" s="1783"/>
      <c r="AE21" s="1783"/>
      <c r="AF21" s="1783"/>
      <c r="AG21" s="1783"/>
      <c r="AH21" s="1783"/>
      <c r="AI21" s="1783"/>
      <c r="AJ21" s="1783"/>
      <c r="AK21" s="1783"/>
      <c r="AL21" s="1784"/>
      <c r="AN21" s="3"/>
    </row>
    <row r="22" spans="2:40" ht="13.5" customHeight="1">
      <c r="B22" s="987" t="s">
        <v>90</v>
      </c>
      <c r="C22" s="1056" t="s">
        <v>122</v>
      </c>
      <c r="D22" s="1044"/>
      <c r="E22" s="1044"/>
      <c r="F22" s="1044"/>
      <c r="G22" s="1044"/>
      <c r="H22" s="1044"/>
      <c r="I22" s="1044"/>
      <c r="J22" s="1044"/>
      <c r="K22" s="1045"/>
      <c r="L22" s="1777" t="s">
        <v>86</v>
      </c>
      <c r="M22" s="1778"/>
      <c r="N22" s="1778"/>
      <c r="O22" s="1778"/>
      <c r="P22" s="1778"/>
      <c r="Q22" s="1778"/>
      <c r="R22" s="1778"/>
      <c r="S22" s="1778"/>
      <c r="T22" s="1778"/>
      <c r="U22" s="1778"/>
      <c r="V22" s="1778"/>
      <c r="W22" s="1778"/>
      <c r="X22" s="1778"/>
      <c r="Y22" s="1778"/>
      <c r="Z22" s="1778"/>
      <c r="AA22" s="1778"/>
      <c r="AB22" s="1778"/>
      <c r="AC22" s="1778"/>
      <c r="AD22" s="1778"/>
      <c r="AE22" s="1778"/>
      <c r="AF22" s="1778"/>
      <c r="AG22" s="1778"/>
      <c r="AH22" s="1778"/>
      <c r="AI22" s="1778"/>
      <c r="AJ22" s="1778"/>
      <c r="AK22" s="1778"/>
      <c r="AL22" s="1779"/>
      <c r="AN22" s="3"/>
    </row>
    <row r="23" spans="2:40" ht="14.25" customHeight="1">
      <c r="B23" s="988"/>
      <c r="C23" s="1075"/>
      <c r="D23" s="1076"/>
      <c r="E23" s="1076"/>
      <c r="F23" s="1076"/>
      <c r="G23" s="1076"/>
      <c r="H23" s="1076"/>
      <c r="I23" s="1076"/>
      <c r="J23" s="1076"/>
      <c r="K23" s="1080"/>
      <c r="L23" s="1780" t="s">
        <v>87</v>
      </c>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781"/>
      <c r="AN23" s="3"/>
    </row>
    <row r="24" spans="2:40">
      <c r="B24" s="988"/>
      <c r="C24" s="1060"/>
      <c r="D24" s="1061"/>
      <c r="E24" s="1061"/>
      <c r="F24" s="1061"/>
      <c r="G24" s="1061"/>
      <c r="H24" s="1061"/>
      <c r="I24" s="1061"/>
      <c r="J24" s="1061"/>
      <c r="K24" s="1062"/>
      <c r="L24" s="1782"/>
      <c r="M24" s="1783"/>
      <c r="N24" s="1783"/>
      <c r="O24" s="1783"/>
      <c r="P24" s="1783"/>
      <c r="Q24" s="1783"/>
      <c r="R24" s="1783"/>
      <c r="S24" s="1783"/>
      <c r="T24" s="1783"/>
      <c r="U24" s="1783"/>
      <c r="V24" s="1783"/>
      <c r="W24" s="1783"/>
      <c r="X24" s="1783"/>
      <c r="Y24" s="1783"/>
      <c r="Z24" s="1783"/>
      <c r="AA24" s="1783"/>
      <c r="AB24" s="1783"/>
      <c r="AC24" s="1783"/>
      <c r="AD24" s="1783"/>
      <c r="AE24" s="1783"/>
      <c r="AF24" s="1783"/>
      <c r="AG24" s="1783"/>
      <c r="AH24" s="1783"/>
      <c r="AI24" s="1783"/>
      <c r="AJ24" s="1783"/>
      <c r="AK24" s="1783"/>
      <c r="AL24" s="1784"/>
      <c r="AN24" s="3"/>
    </row>
    <row r="25" spans="2:40" ht="14.25" customHeight="1">
      <c r="B25" s="988"/>
      <c r="C25" s="1041" t="s">
        <v>89</v>
      </c>
      <c r="D25" s="1041"/>
      <c r="E25" s="1041"/>
      <c r="F25" s="1041"/>
      <c r="G25" s="1041"/>
      <c r="H25" s="1041"/>
      <c r="I25" s="1041"/>
      <c r="J25" s="1041"/>
      <c r="K25" s="1041"/>
      <c r="L25" s="963" t="s">
        <v>9</v>
      </c>
      <c r="M25" s="964"/>
      <c r="N25" s="964"/>
      <c r="O25" s="964"/>
      <c r="P25" s="965"/>
      <c r="Q25" s="24"/>
      <c r="R25" s="25"/>
      <c r="S25" s="25"/>
      <c r="T25" s="25"/>
      <c r="U25" s="25"/>
      <c r="V25" s="25"/>
      <c r="W25" s="25"/>
      <c r="X25" s="25"/>
      <c r="Y25" s="26"/>
      <c r="Z25" s="1042" t="s">
        <v>10</v>
      </c>
      <c r="AA25" s="1043"/>
      <c r="AB25" s="1043"/>
      <c r="AC25" s="1043"/>
      <c r="AD25" s="1063"/>
      <c r="AE25" s="28"/>
      <c r="AF25" s="32"/>
      <c r="AG25" s="22"/>
      <c r="AH25" s="22"/>
      <c r="AI25" s="22"/>
      <c r="AJ25" s="1778"/>
      <c r="AK25" s="1778"/>
      <c r="AL25" s="1779"/>
      <c r="AN25" s="3"/>
    </row>
    <row r="26" spans="2:40" ht="13.5" customHeight="1">
      <c r="B26" s="988"/>
      <c r="C26" s="1054" t="s">
        <v>16</v>
      </c>
      <c r="D26" s="1054"/>
      <c r="E26" s="1054"/>
      <c r="F26" s="1054"/>
      <c r="G26" s="1054"/>
      <c r="H26" s="1054"/>
      <c r="I26" s="1054"/>
      <c r="J26" s="1054"/>
      <c r="K26" s="1054"/>
      <c r="L26" s="1777" t="s">
        <v>86</v>
      </c>
      <c r="M26" s="1778"/>
      <c r="N26" s="1778"/>
      <c r="O26" s="1778"/>
      <c r="P26" s="1778"/>
      <c r="Q26" s="1778"/>
      <c r="R26" s="1778"/>
      <c r="S26" s="1778"/>
      <c r="T26" s="1778"/>
      <c r="U26" s="1778"/>
      <c r="V26" s="1778"/>
      <c r="W26" s="1778"/>
      <c r="X26" s="1778"/>
      <c r="Y26" s="1778"/>
      <c r="Z26" s="1778"/>
      <c r="AA26" s="1778"/>
      <c r="AB26" s="1778"/>
      <c r="AC26" s="1778"/>
      <c r="AD26" s="1778"/>
      <c r="AE26" s="1778"/>
      <c r="AF26" s="1778"/>
      <c r="AG26" s="1778"/>
      <c r="AH26" s="1778"/>
      <c r="AI26" s="1778"/>
      <c r="AJ26" s="1778"/>
      <c r="AK26" s="1778"/>
      <c r="AL26" s="1779"/>
      <c r="AN26" s="3"/>
    </row>
    <row r="27" spans="2:40" ht="14.25" customHeight="1">
      <c r="B27" s="988"/>
      <c r="C27" s="1054"/>
      <c r="D27" s="1054"/>
      <c r="E27" s="1054"/>
      <c r="F27" s="1054"/>
      <c r="G27" s="1054"/>
      <c r="H27" s="1054"/>
      <c r="I27" s="1054"/>
      <c r="J27" s="1054"/>
      <c r="K27" s="1054"/>
      <c r="L27" s="1780" t="s">
        <v>87</v>
      </c>
      <c r="M27" s="1070"/>
      <c r="N27" s="1070"/>
      <c r="O27" s="1070"/>
      <c r="P27" s="1070"/>
      <c r="Q27" s="1070"/>
      <c r="R27" s="1070"/>
      <c r="S27" s="1070"/>
      <c r="T27" s="1070"/>
      <c r="U27" s="1070"/>
      <c r="V27" s="1070"/>
      <c r="W27" s="1070"/>
      <c r="X27" s="1070"/>
      <c r="Y27" s="1070"/>
      <c r="Z27" s="1070"/>
      <c r="AA27" s="1070"/>
      <c r="AB27" s="1070"/>
      <c r="AC27" s="1070"/>
      <c r="AD27" s="1070"/>
      <c r="AE27" s="1070"/>
      <c r="AF27" s="1070"/>
      <c r="AG27" s="1070"/>
      <c r="AH27" s="1070"/>
      <c r="AI27" s="1070"/>
      <c r="AJ27" s="1070"/>
      <c r="AK27" s="1070"/>
      <c r="AL27" s="1781"/>
      <c r="AN27" s="3"/>
    </row>
    <row r="28" spans="2:40">
      <c r="B28" s="988"/>
      <c r="C28" s="1054"/>
      <c r="D28" s="1054"/>
      <c r="E28" s="1054"/>
      <c r="F28" s="1054"/>
      <c r="G28" s="1054"/>
      <c r="H28" s="1054"/>
      <c r="I28" s="1054"/>
      <c r="J28" s="1054"/>
      <c r="K28" s="1054"/>
      <c r="L28" s="1782"/>
      <c r="M28" s="1783"/>
      <c r="N28" s="1783"/>
      <c r="O28" s="1783"/>
      <c r="P28" s="1783"/>
      <c r="Q28" s="1783"/>
      <c r="R28" s="1783"/>
      <c r="S28" s="1783"/>
      <c r="T28" s="1783"/>
      <c r="U28" s="1783"/>
      <c r="V28" s="1783"/>
      <c r="W28" s="1783"/>
      <c r="X28" s="1783"/>
      <c r="Y28" s="1783"/>
      <c r="Z28" s="1783"/>
      <c r="AA28" s="1783"/>
      <c r="AB28" s="1783"/>
      <c r="AC28" s="1783"/>
      <c r="AD28" s="1783"/>
      <c r="AE28" s="1783"/>
      <c r="AF28" s="1783"/>
      <c r="AG28" s="1783"/>
      <c r="AH28" s="1783"/>
      <c r="AI28" s="1783"/>
      <c r="AJ28" s="1783"/>
      <c r="AK28" s="1783"/>
      <c r="AL28" s="1784"/>
      <c r="AN28" s="3"/>
    </row>
    <row r="29" spans="2:40" ht="14.25" customHeight="1">
      <c r="B29" s="988"/>
      <c r="C29" s="1041" t="s">
        <v>89</v>
      </c>
      <c r="D29" s="1041"/>
      <c r="E29" s="1041"/>
      <c r="F29" s="1041"/>
      <c r="G29" s="1041"/>
      <c r="H29" s="1041"/>
      <c r="I29" s="1041"/>
      <c r="J29" s="1041"/>
      <c r="K29" s="1041"/>
      <c r="L29" s="963" t="s">
        <v>9</v>
      </c>
      <c r="M29" s="964"/>
      <c r="N29" s="964"/>
      <c r="O29" s="964"/>
      <c r="P29" s="965"/>
      <c r="Q29" s="28"/>
      <c r="R29" s="32"/>
      <c r="S29" s="32"/>
      <c r="T29" s="32"/>
      <c r="U29" s="32"/>
      <c r="V29" s="32"/>
      <c r="W29" s="32"/>
      <c r="X29" s="32"/>
      <c r="Y29" s="33"/>
      <c r="Z29" s="1042" t="s">
        <v>10</v>
      </c>
      <c r="AA29" s="1043"/>
      <c r="AB29" s="1043"/>
      <c r="AC29" s="1043"/>
      <c r="AD29" s="1063"/>
      <c r="AE29" s="28"/>
      <c r="AF29" s="32"/>
      <c r="AG29" s="22"/>
      <c r="AH29" s="22"/>
      <c r="AI29" s="22"/>
      <c r="AJ29" s="1778"/>
      <c r="AK29" s="1778"/>
      <c r="AL29" s="1779"/>
      <c r="AN29" s="3"/>
    </row>
    <row r="30" spans="2:40" ht="14.25" customHeight="1">
      <c r="B30" s="988"/>
      <c r="C30" s="1041" t="s">
        <v>17</v>
      </c>
      <c r="D30" s="1041"/>
      <c r="E30" s="1041"/>
      <c r="F30" s="1041"/>
      <c r="G30" s="1041"/>
      <c r="H30" s="1041"/>
      <c r="I30" s="1041"/>
      <c r="J30" s="1041"/>
      <c r="K30" s="1041"/>
      <c r="L30" s="1776"/>
      <c r="M30" s="1776"/>
      <c r="N30" s="1776"/>
      <c r="O30" s="1776"/>
      <c r="P30" s="1776"/>
      <c r="Q30" s="1776"/>
      <c r="R30" s="1776"/>
      <c r="S30" s="1776"/>
      <c r="T30" s="1776"/>
      <c r="U30" s="1776"/>
      <c r="V30" s="1776"/>
      <c r="W30" s="1776"/>
      <c r="X30" s="1776"/>
      <c r="Y30" s="1776"/>
      <c r="Z30" s="1776"/>
      <c r="AA30" s="1776"/>
      <c r="AB30" s="1776"/>
      <c r="AC30" s="1776"/>
      <c r="AD30" s="1776"/>
      <c r="AE30" s="1776"/>
      <c r="AF30" s="1776"/>
      <c r="AG30" s="1776"/>
      <c r="AH30" s="1776"/>
      <c r="AI30" s="1776"/>
      <c r="AJ30" s="1776"/>
      <c r="AK30" s="1776"/>
      <c r="AL30" s="1776"/>
      <c r="AN30" s="3"/>
    </row>
    <row r="31" spans="2:40" ht="13.5" customHeight="1">
      <c r="B31" s="988"/>
      <c r="C31" s="1041" t="s">
        <v>18</v>
      </c>
      <c r="D31" s="1041"/>
      <c r="E31" s="1041"/>
      <c r="F31" s="1041"/>
      <c r="G31" s="1041"/>
      <c r="H31" s="1041"/>
      <c r="I31" s="1041"/>
      <c r="J31" s="1041"/>
      <c r="K31" s="1041"/>
      <c r="L31" s="1777" t="s">
        <v>86</v>
      </c>
      <c r="M31" s="1778"/>
      <c r="N31" s="1778"/>
      <c r="O31" s="1778"/>
      <c r="P31" s="1778"/>
      <c r="Q31" s="1778"/>
      <c r="R31" s="1778"/>
      <c r="S31" s="1778"/>
      <c r="T31" s="1778"/>
      <c r="U31" s="1778"/>
      <c r="V31" s="1778"/>
      <c r="W31" s="1778"/>
      <c r="X31" s="1778"/>
      <c r="Y31" s="1778"/>
      <c r="Z31" s="1778"/>
      <c r="AA31" s="1778"/>
      <c r="AB31" s="1778"/>
      <c r="AC31" s="1778"/>
      <c r="AD31" s="1778"/>
      <c r="AE31" s="1778"/>
      <c r="AF31" s="1778"/>
      <c r="AG31" s="1778"/>
      <c r="AH31" s="1778"/>
      <c r="AI31" s="1778"/>
      <c r="AJ31" s="1778"/>
      <c r="AK31" s="1778"/>
      <c r="AL31" s="1779"/>
      <c r="AN31" s="3"/>
    </row>
    <row r="32" spans="2:40" ht="14.25" customHeight="1">
      <c r="B32" s="988"/>
      <c r="C32" s="1041"/>
      <c r="D32" s="1041"/>
      <c r="E32" s="1041"/>
      <c r="F32" s="1041"/>
      <c r="G32" s="1041"/>
      <c r="H32" s="1041"/>
      <c r="I32" s="1041"/>
      <c r="J32" s="1041"/>
      <c r="K32" s="1041"/>
      <c r="L32" s="1780" t="s">
        <v>87</v>
      </c>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781"/>
      <c r="AN32" s="3"/>
    </row>
    <row r="33" spans="2:40">
      <c r="B33" s="989"/>
      <c r="C33" s="1041"/>
      <c r="D33" s="1041"/>
      <c r="E33" s="1041"/>
      <c r="F33" s="1041"/>
      <c r="G33" s="1041"/>
      <c r="H33" s="1041"/>
      <c r="I33" s="1041"/>
      <c r="J33" s="1041"/>
      <c r="K33" s="1041"/>
      <c r="L33" s="1782"/>
      <c r="M33" s="1783"/>
      <c r="N33" s="1082"/>
      <c r="O33" s="1082"/>
      <c r="P33" s="1082"/>
      <c r="Q33" s="1082"/>
      <c r="R33" s="1082"/>
      <c r="S33" s="1082"/>
      <c r="T33" s="1082"/>
      <c r="U33" s="1082"/>
      <c r="V33" s="1082"/>
      <c r="W33" s="1082"/>
      <c r="X33" s="1082"/>
      <c r="Y33" s="1082"/>
      <c r="Z33" s="1082"/>
      <c r="AA33" s="1082"/>
      <c r="AB33" s="1082"/>
      <c r="AC33" s="1783"/>
      <c r="AD33" s="1783"/>
      <c r="AE33" s="1783"/>
      <c r="AF33" s="1783"/>
      <c r="AG33" s="1783"/>
      <c r="AH33" s="1082"/>
      <c r="AI33" s="1082"/>
      <c r="AJ33" s="1082"/>
      <c r="AK33" s="1082"/>
      <c r="AL33" s="1083"/>
      <c r="AN33" s="3"/>
    </row>
    <row r="34" spans="2:40" ht="13.5" customHeight="1">
      <c r="B34" s="987" t="s">
        <v>43</v>
      </c>
      <c r="C34" s="977" t="s">
        <v>91</v>
      </c>
      <c r="D34" s="978"/>
      <c r="E34" s="978"/>
      <c r="F34" s="978"/>
      <c r="G34" s="978"/>
      <c r="H34" s="978"/>
      <c r="I34" s="978"/>
      <c r="J34" s="978"/>
      <c r="K34" s="978"/>
      <c r="L34" s="978"/>
      <c r="M34" s="1768" t="s">
        <v>19</v>
      </c>
      <c r="N34" s="1745"/>
      <c r="O34" s="53" t="s">
        <v>45</v>
      </c>
      <c r="P34" s="49"/>
      <c r="Q34" s="50"/>
      <c r="R34" s="1095" t="s">
        <v>20</v>
      </c>
      <c r="S34" s="1096"/>
      <c r="T34" s="1096"/>
      <c r="U34" s="1096"/>
      <c r="V34" s="1096"/>
      <c r="W34" s="1096"/>
      <c r="X34" s="1097"/>
      <c r="Y34" s="1770" t="s">
        <v>56</v>
      </c>
      <c r="Z34" s="1771"/>
      <c r="AA34" s="1771"/>
      <c r="AB34" s="1772"/>
      <c r="AC34" s="1773" t="s">
        <v>57</v>
      </c>
      <c r="AD34" s="1774"/>
      <c r="AE34" s="1774"/>
      <c r="AF34" s="1774"/>
      <c r="AG34" s="1775"/>
      <c r="AH34" s="1755" t="s">
        <v>50</v>
      </c>
      <c r="AI34" s="1756"/>
      <c r="AJ34" s="1756"/>
      <c r="AK34" s="1756"/>
      <c r="AL34" s="1757"/>
      <c r="AN34" s="3"/>
    </row>
    <row r="35" spans="2:40" ht="14.25" customHeight="1">
      <c r="B35" s="988"/>
      <c r="C35" s="980"/>
      <c r="D35" s="981"/>
      <c r="E35" s="981"/>
      <c r="F35" s="981"/>
      <c r="G35" s="981"/>
      <c r="H35" s="981"/>
      <c r="I35" s="981"/>
      <c r="J35" s="981"/>
      <c r="K35" s="981"/>
      <c r="L35" s="981"/>
      <c r="M35" s="1769"/>
      <c r="N35" s="1748"/>
      <c r="O35" s="54" t="s">
        <v>46</v>
      </c>
      <c r="P35" s="51"/>
      <c r="Q35" s="52"/>
      <c r="R35" s="1221"/>
      <c r="S35" s="1222"/>
      <c r="T35" s="1222"/>
      <c r="U35" s="1222"/>
      <c r="V35" s="1222"/>
      <c r="W35" s="1222"/>
      <c r="X35" s="1223"/>
      <c r="Y35" s="55" t="s">
        <v>31</v>
      </c>
      <c r="Z35" s="14"/>
      <c r="AA35" s="14"/>
      <c r="AB35" s="14"/>
      <c r="AC35" s="1758" t="s">
        <v>32</v>
      </c>
      <c r="AD35" s="1759"/>
      <c r="AE35" s="1759"/>
      <c r="AF35" s="1759"/>
      <c r="AG35" s="1760"/>
      <c r="AH35" s="1761" t="s">
        <v>51</v>
      </c>
      <c r="AI35" s="1762"/>
      <c r="AJ35" s="1762"/>
      <c r="AK35" s="1762"/>
      <c r="AL35" s="1763"/>
      <c r="AN35" s="3"/>
    </row>
    <row r="36" spans="2:40" ht="14.25" customHeight="1">
      <c r="B36" s="988"/>
      <c r="C36" s="974"/>
      <c r="D36" s="68"/>
      <c r="E36" s="1752" t="s">
        <v>2</v>
      </c>
      <c r="F36" s="1752"/>
      <c r="G36" s="1752"/>
      <c r="H36" s="1752"/>
      <c r="I36" s="1752"/>
      <c r="J36" s="1752"/>
      <c r="K36" s="1752"/>
      <c r="L36" s="1764"/>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988"/>
      <c r="C37" s="974"/>
      <c r="D37" s="68"/>
      <c r="E37" s="1752" t="s">
        <v>3</v>
      </c>
      <c r="F37" s="1753"/>
      <c r="G37" s="1753"/>
      <c r="H37" s="1753"/>
      <c r="I37" s="1753"/>
      <c r="J37" s="1753"/>
      <c r="K37" s="1753"/>
      <c r="L37" s="175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988"/>
      <c r="C38" s="974"/>
      <c r="D38" s="68"/>
      <c r="E38" s="1752" t="s">
        <v>4</v>
      </c>
      <c r="F38" s="1753"/>
      <c r="G38" s="1753"/>
      <c r="H38" s="1753"/>
      <c r="I38" s="1753"/>
      <c r="J38" s="1753"/>
      <c r="K38" s="1753"/>
      <c r="L38" s="175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988"/>
      <c r="C39" s="974"/>
      <c r="D39" s="68"/>
      <c r="E39" s="1752" t="s">
        <v>6</v>
      </c>
      <c r="F39" s="1753"/>
      <c r="G39" s="1753"/>
      <c r="H39" s="1753"/>
      <c r="I39" s="1753"/>
      <c r="J39" s="1753"/>
      <c r="K39" s="1753"/>
      <c r="L39" s="175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988"/>
      <c r="C40" s="974"/>
      <c r="D40" s="68"/>
      <c r="E40" s="1752" t="s">
        <v>5</v>
      </c>
      <c r="F40" s="1753"/>
      <c r="G40" s="1753"/>
      <c r="H40" s="1753"/>
      <c r="I40" s="1753"/>
      <c r="J40" s="1753"/>
      <c r="K40" s="1753"/>
      <c r="L40" s="175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988"/>
      <c r="C41" s="974"/>
      <c r="D41" s="69"/>
      <c r="E41" s="1765" t="s">
        <v>44</v>
      </c>
      <c r="F41" s="1766"/>
      <c r="G41" s="1766"/>
      <c r="H41" s="1766"/>
      <c r="I41" s="1766"/>
      <c r="J41" s="1766"/>
      <c r="K41" s="1766"/>
      <c r="L41" s="1767"/>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c r="B42" s="988"/>
      <c r="C42" s="974"/>
      <c r="D42" s="71"/>
      <c r="E42" s="1750" t="s">
        <v>76</v>
      </c>
      <c r="F42" s="1750"/>
      <c r="G42" s="1750"/>
      <c r="H42" s="1750"/>
      <c r="I42" s="1750"/>
      <c r="J42" s="1750"/>
      <c r="K42" s="1750"/>
      <c r="L42" s="1751"/>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c r="B43" s="988"/>
      <c r="C43" s="974"/>
      <c r="D43" s="68"/>
      <c r="E43" s="1752" t="s">
        <v>77</v>
      </c>
      <c r="F43" s="1753"/>
      <c r="G43" s="1753"/>
      <c r="H43" s="1753"/>
      <c r="I43" s="1753"/>
      <c r="J43" s="1753"/>
      <c r="K43" s="1753"/>
      <c r="L43" s="175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988"/>
      <c r="C44" s="974"/>
      <c r="D44" s="68"/>
      <c r="E44" s="1752" t="s">
        <v>78</v>
      </c>
      <c r="F44" s="1753"/>
      <c r="G44" s="1753"/>
      <c r="H44" s="1753"/>
      <c r="I44" s="1753"/>
      <c r="J44" s="1753"/>
      <c r="K44" s="1753"/>
      <c r="L44" s="175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988"/>
      <c r="C45" s="974"/>
      <c r="D45" s="68"/>
      <c r="E45" s="1752" t="s">
        <v>79</v>
      </c>
      <c r="F45" s="1753"/>
      <c r="G45" s="1753"/>
      <c r="H45" s="1753"/>
      <c r="I45" s="1753"/>
      <c r="J45" s="1753"/>
      <c r="K45" s="1753"/>
      <c r="L45" s="175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988"/>
      <c r="C46" s="974"/>
      <c r="D46" s="68"/>
      <c r="E46" s="1752" t="s">
        <v>80</v>
      </c>
      <c r="F46" s="1753"/>
      <c r="G46" s="1753"/>
      <c r="H46" s="1753"/>
      <c r="I46" s="1753"/>
      <c r="J46" s="1753"/>
      <c r="K46" s="1753"/>
      <c r="L46" s="175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989"/>
      <c r="C47" s="974"/>
      <c r="D47" s="68"/>
      <c r="E47" s="1752" t="s">
        <v>81</v>
      </c>
      <c r="F47" s="1753"/>
      <c r="G47" s="1753"/>
      <c r="H47" s="1753"/>
      <c r="I47" s="1753"/>
      <c r="J47" s="1753"/>
      <c r="K47" s="1753"/>
      <c r="L47" s="175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1256" t="s">
        <v>47</v>
      </c>
      <c r="C48" s="1256"/>
      <c r="D48" s="1256"/>
      <c r="E48" s="1256"/>
      <c r="F48" s="1256"/>
      <c r="G48" s="1256"/>
      <c r="H48" s="1256"/>
      <c r="I48" s="1256"/>
      <c r="J48" s="1256"/>
      <c r="K48" s="1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56" t="s">
        <v>48</v>
      </c>
      <c r="C49" s="1256"/>
      <c r="D49" s="1256"/>
      <c r="E49" s="1256"/>
      <c r="F49" s="1256"/>
      <c r="G49" s="1256"/>
      <c r="H49" s="1256"/>
      <c r="I49" s="1256"/>
      <c r="J49" s="1256"/>
      <c r="K49" s="12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66" t="s">
        <v>21</v>
      </c>
      <c r="C50" s="966"/>
      <c r="D50" s="966"/>
      <c r="E50" s="966"/>
      <c r="F50" s="966"/>
      <c r="G50" s="966"/>
      <c r="H50" s="966"/>
      <c r="I50" s="966"/>
      <c r="J50" s="966"/>
      <c r="K50" s="96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c r="B51" s="1742" t="s">
        <v>49</v>
      </c>
      <c r="C51" s="1742"/>
      <c r="D51" s="1742"/>
      <c r="E51" s="1742"/>
      <c r="F51" s="1742"/>
      <c r="G51" s="1742"/>
      <c r="H51" s="1742"/>
      <c r="I51" s="1742"/>
      <c r="J51" s="1742"/>
      <c r="K51" s="17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70" t="s">
        <v>40</v>
      </c>
      <c r="C52" s="971"/>
      <c r="D52" s="971"/>
      <c r="E52" s="971"/>
      <c r="F52" s="971"/>
      <c r="G52" s="971"/>
      <c r="H52" s="971"/>
      <c r="I52" s="971"/>
      <c r="J52" s="971"/>
      <c r="K52" s="971"/>
      <c r="L52" s="971"/>
      <c r="M52" s="971"/>
      <c r="N52" s="9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73" t="s">
        <v>22</v>
      </c>
      <c r="C53" s="976" t="s">
        <v>92</v>
      </c>
      <c r="D53" s="953"/>
      <c r="E53" s="953"/>
      <c r="F53" s="953"/>
      <c r="G53" s="953"/>
      <c r="H53" s="953"/>
      <c r="I53" s="953"/>
      <c r="J53" s="953"/>
      <c r="K53" s="953"/>
      <c r="L53" s="953"/>
      <c r="M53" s="953"/>
      <c r="N53" s="953"/>
      <c r="O53" s="953"/>
      <c r="P53" s="953"/>
      <c r="Q53" s="953"/>
      <c r="R53" s="953"/>
      <c r="S53" s="953"/>
      <c r="T53" s="954"/>
      <c r="U53" s="976" t="s">
        <v>33</v>
      </c>
      <c r="V53" s="998"/>
      <c r="W53" s="998"/>
      <c r="X53" s="998"/>
      <c r="Y53" s="998"/>
      <c r="Z53" s="998"/>
      <c r="AA53" s="998"/>
      <c r="AB53" s="998"/>
      <c r="AC53" s="998"/>
      <c r="AD53" s="998"/>
      <c r="AE53" s="998"/>
      <c r="AF53" s="998"/>
      <c r="AG53" s="998"/>
      <c r="AH53" s="998"/>
      <c r="AI53" s="998"/>
      <c r="AJ53" s="998"/>
      <c r="AK53" s="998"/>
      <c r="AL53" s="1743"/>
      <c r="AN53" s="3"/>
    </row>
    <row r="54" spans="2:40">
      <c r="B54" s="974"/>
      <c r="C54" s="1744"/>
      <c r="D54" s="996"/>
      <c r="E54" s="996"/>
      <c r="F54" s="996"/>
      <c r="G54" s="996"/>
      <c r="H54" s="996"/>
      <c r="I54" s="996"/>
      <c r="J54" s="996"/>
      <c r="K54" s="996"/>
      <c r="L54" s="996"/>
      <c r="M54" s="996"/>
      <c r="N54" s="996"/>
      <c r="O54" s="996"/>
      <c r="P54" s="996"/>
      <c r="Q54" s="996"/>
      <c r="R54" s="996"/>
      <c r="S54" s="996"/>
      <c r="T54" s="1745"/>
      <c r="U54" s="1744"/>
      <c r="V54" s="996"/>
      <c r="W54" s="996"/>
      <c r="X54" s="996"/>
      <c r="Y54" s="996"/>
      <c r="Z54" s="996"/>
      <c r="AA54" s="996"/>
      <c r="AB54" s="996"/>
      <c r="AC54" s="996"/>
      <c r="AD54" s="996"/>
      <c r="AE54" s="996"/>
      <c r="AF54" s="996"/>
      <c r="AG54" s="996"/>
      <c r="AH54" s="996"/>
      <c r="AI54" s="996"/>
      <c r="AJ54" s="996"/>
      <c r="AK54" s="996"/>
      <c r="AL54" s="1745"/>
      <c r="AN54" s="3"/>
    </row>
    <row r="55" spans="2:40">
      <c r="B55" s="974"/>
      <c r="C55" s="1746"/>
      <c r="D55" s="1747"/>
      <c r="E55" s="1747"/>
      <c r="F55" s="1747"/>
      <c r="G55" s="1747"/>
      <c r="H55" s="1747"/>
      <c r="I55" s="1747"/>
      <c r="J55" s="1747"/>
      <c r="K55" s="1747"/>
      <c r="L55" s="1747"/>
      <c r="M55" s="1747"/>
      <c r="N55" s="1747"/>
      <c r="O55" s="1747"/>
      <c r="P55" s="1747"/>
      <c r="Q55" s="1747"/>
      <c r="R55" s="1747"/>
      <c r="S55" s="1747"/>
      <c r="T55" s="1748"/>
      <c r="U55" s="1746"/>
      <c r="V55" s="1747"/>
      <c r="W55" s="1747"/>
      <c r="X55" s="1747"/>
      <c r="Y55" s="1747"/>
      <c r="Z55" s="1747"/>
      <c r="AA55" s="1747"/>
      <c r="AB55" s="1747"/>
      <c r="AC55" s="1747"/>
      <c r="AD55" s="1747"/>
      <c r="AE55" s="1747"/>
      <c r="AF55" s="1747"/>
      <c r="AG55" s="1747"/>
      <c r="AH55" s="1747"/>
      <c r="AI55" s="1747"/>
      <c r="AJ55" s="1747"/>
      <c r="AK55" s="1747"/>
      <c r="AL55" s="1748"/>
      <c r="AN55" s="3"/>
    </row>
    <row r="56" spans="2:40">
      <c r="B56" s="974"/>
      <c r="C56" s="1746"/>
      <c r="D56" s="1747"/>
      <c r="E56" s="1747"/>
      <c r="F56" s="1747"/>
      <c r="G56" s="1747"/>
      <c r="H56" s="1747"/>
      <c r="I56" s="1747"/>
      <c r="J56" s="1747"/>
      <c r="K56" s="1747"/>
      <c r="L56" s="1747"/>
      <c r="M56" s="1747"/>
      <c r="N56" s="1747"/>
      <c r="O56" s="1747"/>
      <c r="P56" s="1747"/>
      <c r="Q56" s="1747"/>
      <c r="R56" s="1747"/>
      <c r="S56" s="1747"/>
      <c r="T56" s="1748"/>
      <c r="U56" s="1746"/>
      <c r="V56" s="1747"/>
      <c r="W56" s="1747"/>
      <c r="X56" s="1747"/>
      <c r="Y56" s="1747"/>
      <c r="Z56" s="1747"/>
      <c r="AA56" s="1747"/>
      <c r="AB56" s="1747"/>
      <c r="AC56" s="1747"/>
      <c r="AD56" s="1747"/>
      <c r="AE56" s="1747"/>
      <c r="AF56" s="1747"/>
      <c r="AG56" s="1747"/>
      <c r="AH56" s="1747"/>
      <c r="AI56" s="1747"/>
      <c r="AJ56" s="1747"/>
      <c r="AK56" s="1747"/>
      <c r="AL56" s="1748"/>
      <c r="AN56" s="3"/>
    </row>
    <row r="57" spans="2:40">
      <c r="B57" s="975"/>
      <c r="C57" s="1749"/>
      <c r="D57" s="998"/>
      <c r="E57" s="998"/>
      <c r="F57" s="998"/>
      <c r="G57" s="998"/>
      <c r="H57" s="998"/>
      <c r="I57" s="998"/>
      <c r="J57" s="998"/>
      <c r="K57" s="998"/>
      <c r="L57" s="998"/>
      <c r="M57" s="998"/>
      <c r="N57" s="998"/>
      <c r="O57" s="998"/>
      <c r="P57" s="998"/>
      <c r="Q57" s="998"/>
      <c r="R57" s="998"/>
      <c r="S57" s="998"/>
      <c r="T57" s="1743"/>
      <c r="U57" s="1749"/>
      <c r="V57" s="998"/>
      <c r="W57" s="998"/>
      <c r="X57" s="998"/>
      <c r="Y57" s="998"/>
      <c r="Z57" s="998"/>
      <c r="AA57" s="998"/>
      <c r="AB57" s="998"/>
      <c r="AC57" s="998"/>
      <c r="AD57" s="998"/>
      <c r="AE57" s="998"/>
      <c r="AF57" s="998"/>
      <c r="AG57" s="998"/>
      <c r="AH57" s="998"/>
      <c r="AI57" s="998"/>
      <c r="AJ57" s="998"/>
      <c r="AK57" s="998"/>
      <c r="AL57" s="1743"/>
      <c r="AN57" s="3"/>
    </row>
    <row r="58" spans="2:40" ht="14.25" customHeight="1">
      <c r="B58" s="963" t="s">
        <v>23</v>
      </c>
      <c r="C58" s="964"/>
      <c r="D58" s="964"/>
      <c r="E58" s="964"/>
      <c r="F58" s="965"/>
      <c r="G58" s="966" t="s">
        <v>24</v>
      </c>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N58" s="3"/>
    </row>
    <row r="60" spans="2:40">
      <c r="B60" s="14" t="s">
        <v>52</v>
      </c>
    </row>
    <row r="61" spans="2:40">
      <c r="B61" s="14" t="s">
        <v>118</v>
      </c>
    </row>
    <row r="62" spans="2:40">
      <c r="B62" s="14" t="s">
        <v>119</v>
      </c>
    </row>
    <row r="63" spans="2:40">
      <c r="B63" s="14" t="s">
        <v>123</v>
      </c>
    </row>
    <row r="64" spans="2:40">
      <c r="B64" s="14" t="s">
        <v>59</v>
      </c>
    </row>
    <row r="65" spans="2:41">
      <c r="B65" s="14" t="s">
        <v>93</v>
      </c>
    </row>
    <row r="66" spans="2:41">
      <c r="B66" s="14" t="s">
        <v>60</v>
      </c>
      <c r="AN66" s="3"/>
      <c r="AO66" s="14"/>
    </row>
    <row r="67" spans="2:41">
      <c r="B67" s="14" t="s">
        <v>54</v>
      </c>
    </row>
    <row r="68" spans="2:41">
      <c r="B68" s="14" t="s">
        <v>62</v>
      </c>
    </row>
    <row r="69" spans="2:41">
      <c r="B69" s="14" t="s">
        <v>120</v>
      </c>
    </row>
    <row r="70" spans="2:41">
      <c r="B70" s="14" t="s">
        <v>117</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B05D066D-F6BB-4600-986C-C1D440CBBC3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手続き</vt:lpstr>
      <vt:lpstr>一覧</vt:lpstr>
      <vt:lpstr>一覧（取り下げ）</vt:lpstr>
      <vt:lpstr>別紙2</vt:lpstr>
      <vt:lpstr>別紙１－１</vt:lpstr>
      <vt:lpstr>別紙5</vt:lpstr>
      <vt:lpstr>別紙6</vt:lpstr>
      <vt:lpstr>別紙7</vt:lpstr>
      <vt:lpstr>（参考資料）別紙7－2</vt:lpstr>
      <vt:lpstr>別紙7－3</vt:lpstr>
      <vt:lpstr>別紙12－２</vt:lpstr>
      <vt:lpstr>別紙14－4</vt:lpstr>
      <vt:lpstr>別紙25－2</vt:lpstr>
      <vt:lpstr>別紙27</vt:lpstr>
      <vt:lpstr>別紙28</vt:lpstr>
      <vt:lpstr>別紙２ 成果の確認の根拠データ</vt:lpstr>
      <vt:lpstr>別紙34 </vt:lpstr>
      <vt:lpstr>別紙35</vt:lpstr>
      <vt:lpstr>別紙37</vt:lpstr>
      <vt:lpstr>別紙37-2</vt:lpstr>
      <vt:lpstr>別紙38</vt:lpstr>
      <vt:lpstr>別紙39</vt:lpstr>
      <vt:lpstr>別紙40</vt:lpstr>
      <vt:lpstr>別紙41</vt:lpstr>
      <vt:lpstr>参考1</vt:lpstr>
      <vt:lpstr>参考2</vt:lpstr>
      <vt:lpstr>勤務一覧（夜勤加算用）</vt:lpstr>
      <vt:lpstr>勤務一覧（夜勤加算用）記入例</vt:lpstr>
      <vt:lpstr>別紙●24</vt:lpstr>
      <vt:lpstr>'（参考資料）別紙7－2'!Print_Area</vt:lpstr>
      <vt:lpstr>一覧!Print_Area</vt:lpstr>
      <vt:lpstr>'一覧（取り下げ）'!Print_Area</vt:lpstr>
      <vt:lpstr>'勤務一覧（夜勤加算用）'!Print_Area</vt:lpstr>
      <vt:lpstr>'勤務一覧（夜勤加算用）記入例'!Print_Area</vt:lpstr>
      <vt:lpstr>参考1!Print_Area</vt:lpstr>
      <vt:lpstr>参考2!Print_Area</vt:lpstr>
      <vt:lpstr>手続き!Print_Area</vt:lpstr>
      <vt:lpstr>別紙●24!Print_Area</vt:lpstr>
      <vt:lpstr>'別紙12－２'!Print_Area</vt:lpstr>
      <vt:lpstr>'別紙14－4'!Print_Area</vt:lpstr>
      <vt:lpstr>'別紙２ 成果の確認の根拠データ'!Print_Area</vt:lpstr>
      <vt:lpstr>'別紙25－2'!Print_Area</vt:lpstr>
      <vt:lpstr>別紙27!Print_Area</vt:lpstr>
      <vt:lpstr>'別紙34 '!Print_Area</vt:lpstr>
      <vt:lpstr>別紙35!Print_Area</vt:lpstr>
      <vt:lpstr>別紙37!Print_Area</vt:lpstr>
      <vt:lpstr>'別紙37-2'!Print_Area</vt:lpstr>
      <vt:lpstr>別紙38!Print_Area</vt:lpstr>
      <vt:lpstr>別紙39!Print_Area</vt:lpstr>
      <vt:lpstr>別紙40!Print_Area</vt:lpstr>
      <vt:lpstr>別紙41!Print_Area</vt:lpstr>
      <vt:lpstr>別紙5!Print_Area</vt:lpstr>
      <vt:lpstr>別紙6!Print_Area</vt:lpstr>
      <vt:lpstr>別紙7!Print_Area</vt:lpstr>
      <vt:lpstr>'別紙7－3'!Print_Area</vt:lpstr>
      <vt:lpstr>一覧!Print_Titles</vt:lpstr>
      <vt:lpstr>'一覧（取り下げ）'!Print_Titles</vt:lpstr>
      <vt:lpstr>'勤務一覧（夜勤加算用）'!Print_Titles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川井　友輔</cp:lastModifiedBy>
  <cp:lastPrinted>2025-03-31T01:43:48Z</cp:lastPrinted>
  <dcterms:created xsi:type="dcterms:W3CDTF">1997-01-08T22:48:59Z</dcterms:created>
  <dcterms:modified xsi:type="dcterms:W3CDTF">2025-03-31T01:43:51Z</dcterms:modified>
</cp:coreProperties>
</file>