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02 条例・規則改正\R6.4.1施行（施設基準条例・規則改正）\規則改正\様式変更_電子化関連\電子化書類（検討中）\施設G内での検討結果\１．特養\HP用\"/>
    </mc:Choice>
  </mc:AlternateContent>
  <xr:revisionPtr revIDLastSave="0" documentId="13_ncr:1_{F5083CAF-78B0-49E0-8DB8-AA1A4DE1EBC8}" xr6:coauthVersionLast="47" xr6:coauthVersionMax="47" xr10:uidLastSave="{00000000-0000-0000-0000-000000000000}"/>
  <bookViews>
    <workbookView xWindow="-108" yWindow="-108" windowWidth="23256" windowHeight="14160" tabRatio="885" xr2:uid="{00000000-000D-0000-FFFF-FFFF00000000}"/>
  </bookViews>
  <sheets>
    <sheet name="手続き" sheetId="170" r:id="rId1"/>
    <sheet name="確認表" sheetId="176" r:id="rId2"/>
    <sheet name="別紙様式第一号（二）" sheetId="200" r:id="rId3"/>
    <sheet name="付表第一号（十五）" sheetId="186" r:id="rId4"/>
    <sheet name="（参考）付表第一号（十五）" sheetId="195" r:id="rId5"/>
    <sheet name="標準様式１" sheetId="198" r:id="rId6"/>
    <sheet name="標準様式１（シフト記号表）" sheetId="199" r:id="rId7"/>
    <sheet name="標準様式６" sheetId="197" r:id="rId8"/>
    <sheet name="標準様式７" sheetId="185" r:id="rId9"/>
    <sheet name="参考6" sheetId="171" r:id="rId10"/>
    <sheet name="参考６②" sheetId="181" r:id="rId11"/>
    <sheet name="別紙●24" sheetId="66" state="hidden" r:id="rId12"/>
  </sheets>
  <externalReferences>
    <externalReference r:id="rId13"/>
  </externalReferences>
  <definedNames>
    <definedName name="【記載例】シフト記号">#REF!</definedName>
    <definedName name="【記載例】シフト記号表" localSheetId="7">'[1]【記載例】シフト記号表（勤務時間帯）'!$C$6:$C$47</definedName>
    <definedName name="【記載例】シフト記号表">#REF!</definedName>
    <definedName name="_xlnm.Print_Area" localSheetId="4">'（参考）付表第一号（十五）'!$A$1:$AB$6</definedName>
    <definedName name="_xlnm.Print_Area" localSheetId="1">確認表!$A$1:$Z$64</definedName>
    <definedName name="_xlnm.Print_Area" localSheetId="9">参考6!$A$1:$T$75</definedName>
    <definedName name="_xlnm.Print_Area" localSheetId="10">参考６②!$A$1:$AF$41</definedName>
    <definedName name="_xlnm.Print_Area" localSheetId="0">手続き!$A$1:$H$53</definedName>
    <definedName name="_xlnm.Print_Area" localSheetId="7">標準様式６!$A$1:$N$64</definedName>
    <definedName name="_xlnm.Print_Area" localSheetId="3">'付表第一号（十五）'!$A$1:$AB$75</definedName>
    <definedName name="_xlnm.Print_Area" localSheetId="11">別紙●24!$A$1:$AM$77</definedName>
    <definedName name="_xlnm.Print_Area" localSheetId="2">'別紙様式第一号（二）'!$A$1:$AI$72</definedName>
    <definedName name="シフト記号表" localSheetId="7">#N/A</definedName>
    <definedName name="シフト記号表">#REF!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職種" localSheetId="7">#N/A</definedName>
    <definedName name="職種">#REF!</definedName>
    <definedName name="生活相談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76" l="1"/>
  <c r="F54" i="176"/>
  <c r="D47" i="199"/>
  <c r="L46" i="199"/>
  <c r="L45" i="199"/>
  <c r="L47" i="199" s="1"/>
  <c r="D44" i="199"/>
  <c r="L43" i="199"/>
  <c r="L42" i="199"/>
  <c r="L44" i="199" s="1"/>
  <c r="D41" i="199"/>
  <c r="L40" i="199"/>
  <c r="L39" i="199"/>
  <c r="L41" i="199" s="1"/>
  <c r="D38" i="199"/>
  <c r="D37" i="199"/>
  <c r="D36" i="199"/>
  <c r="D35" i="199"/>
  <c r="D34" i="199"/>
  <c r="D33" i="199"/>
  <c r="D32" i="199"/>
  <c r="D31" i="199"/>
  <c r="D30" i="199"/>
  <c r="D29" i="199"/>
  <c r="D28" i="199"/>
  <c r="D27" i="199"/>
  <c r="D26" i="199"/>
  <c r="D25" i="199"/>
  <c r="D24" i="199"/>
  <c r="D23" i="199"/>
  <c r="L22" i="199"/>
  <c r="D22" i="199"/>
  <c r="L21" i="199"/>
  <c r="D21" i="199"/>
  <c r="L20" i="199"/>
  <c r="D20" i="199"/>
  <c r="L19" i="199"/>
  <c r="D19" i="199"/>
  <c r="L18" i="199"/>
  <c r="D18" i="199"/>
  <c r="L17" i="199"/>
  <c r="D17" i="199"/>
  <c r="L16" i="199"/>
  <c r="D16" i="199"/>
  <c r="L15" i="199"/>
  <c r="D15" i="199"/>
  <c r="L14" i="199"/>
  <c r="D14" i="199"/>
  <c r="L13" i="199"/>
  <c r="D13" i="199"/>
  <c r="L12" i="199"/>
  <c r="D12" i="199"/>
  <c r="L11" i="199"/>
  <c r="D11" i="199"/>
  <c r="L10" i="199"/>
  <c r="D10" i="199"/>
  <c r="L9" i="199"/>
  <c r="D9" i="199"/>
  <c r="L8" i="199"/>
  <c r="D8" i="199"/>
  <c r="L7" i="199"/>
  <c r="D7" i="199"/>
  <c r="L6" i="199"/>
  <c r="D6" i="199"/>
  <c r="BA74" i="198"/>
  <c r="AZ74" i="198"/>
  <c r="AY74" i="198"/>
  <c r="AX74" i="198"/>
  <c r="AW74" i="198"/>
  <c r="AV74" i="198"/>
  <c r="AU74" i="198"/>
  <c r="AT74" i="198"/>
  <c r="AS74" i="198"/>
  <c r="AR74" i="198"/>
  <c r="AQ74" i="198"/>
  <c r="AP74" i="198"/>
  <c r="AO74" i="198"/>
  <c r="AN74" i="198"/>
  <c r="AM74" i="198"/>
  <c r="AL74" i="198"/>
  <c r="AK74" i="198"/>
  <c r="AJ74" i="198"/>
  <c r="AI74" i="198"/>
  <c r="AH74" i="198"/>
  <c r="AG74" i="198"/>
  <c r="AF74" i="198"/>
  <c r="AE74" i="198"/>
  <c r="AD74" i="198"/>
  <c r="AC74" i="198"/>
  <c r="AB74" i="198"/>
  <c r="AA74" i="198"/>
  <c r="Z74" i="198"/>
  <c r="Y74" i="198"/>
  <c r="X74" i="198"/>
  <c r="W74" i="198"/>
  <c r="BA72" i="198"/>
  <c r="AZ72" i="198"/>
  <c r="AY72" i="198"/>
  <c r="AX72" i="198"/>
  <c r="AW72" i="198"/>
  <c r="AV72" i="198"/>
  <c r="AU72" i="198"/>
  <c r="AT72" i="198"/>
  <c r="AS72" i="198"/>
  <c r="AR72" i="198"/>
  <c r="AQ72" i="198"/>
  <c r="AP72" i="198"/>
  <c r="AO72" i="198"/>
  <c r="AN72" i="198"/>
  <c r="AM72" i="198"/>
  <c r="AL72" i="198"/>
  <c r="AK72" i="198"/>
  <c r="AJ72" i="198"/>
  <c r="AI72" i="198"/>
  <c r="AH72" i="198"/>
  <c r="AG72" i="198"/>
  <c r="AF72" i="198"/>
  <c r="AE72" i="198"/>
  <c r="AD72" i="198"/>
  <c r="AC72" i="198"/>
  <c r="AB72" i="198"/>
  <c r="AA72" i="198"/>
  <c r="Z72" i="198"/>
  <c r="Y72" i="198"/>
  <c r="X72" i="198"/>
  <c r="W72" i="198"/>
  <c r="BA70" i="198"/>
  <c r="AZ70" i="198"/>
  <c r="AY70" i="198"/>
  <c r="AX70" i="198"/>
  <c r="AW70" i="198"/>
  <c r="AV70" i="198"/>
  <c r="AU70" i="198"/>
  <c r="AT70" i="198"/>
  <c r="AS70" i="198"/>
  <c r="AR70" i="198"/>
  <c r="AQ70" i="198"/>
  <c r="AP70" i="198"/>
  <c r="AO70" i="198"/>
  <c r="AN70" i="198"/>
  <c r="AM70" i="198"/>
  <c r="AL70" i="198"/>
  <c r="AK70" i="198"/>
  <c r="AJ70" i="198"/>
  <c r="AI70" i="198"/>
  <c r="AH70" i="198"/>
  <c r="AG70" i="198"/>
  <c r="AF70" i="198"/>
  <c r="AE70" i="198"/>
  <c r="AD70" i="198"/>
  <c r="AC70" i="198"/>
  <c r="AB70" i="198"/>
  <c r="AA70" i="198"/>
  <c r="Z70" i="198"/>
  <c r="Y70" i="198"/>
  <c r="X70" i="198"/>
  <c r="W70" i="198"/>
  <c r="BA68" i="198"/>
  <c r="AZ68" i="198"/>
  <c r="AY68" i="198"/>
  <c r="AX68" i="198"/>
  <c r="AW68" i="198"/>
  <c r="AV68" i="198"/>
  <c r="AU68" i="198"/>
  <c r="AT68" i="198"/>
  <c r="AS68" i="198"/>
  <c r="AR68" i="198"/>
  <c r="AQ68" i="198"/>
  <c r="AP68" i="198"/>
  <c r="AO68" i="198"/>
  <c r="AN68" i="198"/>
  <c r="AM68" i="198"/>
  <c r="AL68" i="198"/>
  <c r="AK68" i="198"/>
  <c r="AJ68" i="198"/>
  <c r="AI68" i="198"/>
  <c r="AH68" i="198"/>
  <c r="AG68" i="198"/>
  <c r="AF68" i="198"/>
  <c r="AE68" i="198"/>
  <c r="AD68" i="198"/>
  <c r="AC68" i="198"/>
  <c r="AB68" i="198"/>
  <c r="AA68" i="198"/>
  <c r="Z68" i="198"/>
  <c r="Y68" i="198"/>
  <c r="X68" i="198"/>
  <c r="W68" i="198"/>
  <c r="BA66" i="198"/>
  <c r="AZ66" i="198"/>
  <c r="AY66" i="198"/>
  <c r="AX66" i="198"/>
  <c r="AW66" i="198"/>
  <c r="AV66" i="198"/>
  <c r="AU66" i="198"/>
  <c r="AT66" i="198"/>
  <c r="AS66" i="198"/>
  <c r="AR66" i="198"/>
  <c r="AQ66" i="198"/>
  <c r="AP66" i="198"/>
  <c r="AO66" i="198"/>
  <c r="AN66" i="198"/>
  <c r="AM66" i="198"/>
  <c r="AL66" i="198"/>
  <c r="AK66" i="198"/>
  <c r="AJ66" i="198"/>
  <c r="AI66" i="198"/>
  <c r="AH66" i="198"/>
  <c r="AG66" i="198"/>
  <c r="AF66" i="198"/>
  <c r="AE66" i="198"/>
  <c r="AD66" i="198"/>
  <c r="BB66" i="198" s="1"/>
  <c r="BD66" i="198" s="1"/>
  <c r="AC66" i="198"/>
  <c r="AB66" i="198"/>
  <c r="AA66" i="198"/>
  <c r="Z66" i="198"/>
  <c r="Y66" i="198"/>
  <c r="X66" i="198"/>
  <c r="W66" i="198"/>
  <c r="BA64" i="198"/>
  <c r="AZ64" i="198"/>
  <c r="AY64" i="198"/>
  <c r="AX64" i="198"/>
  <c r="AW64" i="198"/>
  <c r="AV64" i="198"/>
  <c r="AU64" i="198"/>
  <c r="AT64" i="198"/>
  <c r="AS64" i="198"/>
  <c r="AR64" i="198"/>
  <c r="AQ64" i="198"/>
  <c r="AP64" i="198"/>
  <c r="AO64" i="198"/>
  <c r="AN64" i="198"/>
  <c r="AM64" i="198"/>
  <c r="AL64" i="198"/>
  <c r="AK64" i="198"/>
  <c r="AJ64" i="198"/>
  <c r="AI64" i="198"/>
  <c r="AH64" i="198"/>
  <c r="AG64" i="198"/>
  <c r="AF64" i="198"/>
  <c r="AE64" i="198"/>
  <c r="AD64" i="198"/>
  <c r="AC64" i="198"/>
  <c r="AB64" i="198"/>
  <c r="AA64" i="198"/>
  <c r="Z64" i="198"/>
  <c r="Y64" i="198"/>
  <c r="X64" i="198"/>
  <c r="W64" i="198"/>
  <c r="BA62" i="198"/>
  <c r="AZ62" i="198"/>
  <c r="AY62" i="198"/>
  <c r="AX62" i="198"/>
  <c r="AW62" i="198"/>
  <c r="AV62" i="198"/>
  <c r="AU62" i="198"/>
  <c r="AT62" i="198"/>
  <c r="AS62" i="198"/>
  <c r="AR62" i="198"/>
  <c r="AQ62" i="198"/>
  <c r="AP62" i="198"/>
  <c r="AO62" i="198"/>
  <c r="AN62" i="198"/>
  <c r="AM62" i="198"/>
  <c r="AL62" i="198"/>
  <c r="AK62" i="198"/>
  <c r="AJ62" i="198"/>
  <c r="AI62" i="198"/>
  <c r="AH62" i="198"/>
  <c r="AG62" i="198"/>
  <c r="AF62" i="198"/>
  <c r="AE62" i="198"/>
  <c r="AD62" i="198"/>
  <c r="AC62" i="198"/>
  <c r="AB62" i="198"/>
  <c r="AA62" i="198"/>
  <c r="Z62" i="198"/>
  <c r="Y62" i="198"/>
  <c r="X62" i="198"/>
  <c r="W62" i="198"/>
  <c r="BA60" i="198"/>
  <c r="AZ60" i="198"/>
  <c r="AY60" i="198"/>
  <c r="AX60" i="198"/>
  <c r="AW60" i="198"/>
  <c r="AV60" i="198"/>
  <c r="AU60" i="198"/>
  <c r="AT60" i="198"/>
  <c r="AS60" i="198"/>
  <c r="AR60" i="198"/>
  <c r="AQ60" i="198"/>
  <c r="AP60" i="198"/>
  <c r="AO60" i="198"/>
  <c r="AN60" i="198"/>
  <c r="AM60" i="198"/>
  <c r="AL60" i="198"/>
  <c r="AK60" i="198"/>
  <c r="AJ60" i="198"/>
  <c r="AI60" i="198"/>
  <c r="AH60" i="198"/>
  <c r="AG60" i="198"/>
  <c r="AF60" i="198"/>
  <c r="AE60" i="198"/>
  <c r="AD60" i="198"/>
  <c r="AC60" i="198"/>
  <c r="AB60" i="198"/>
  <c r="AA60" i="198"/>
  <c r="Z60" i="198"/>
  <c r="Y60" i="198"/>
  <c r="X60" i="198"/>
  <c r="W60" i="198"/>
  <c r="BA58" i="198"/>
  <c r="AZ58" i="198"/>
  <c r="AY58" i="198"/>
  <c r="AX58" i="198"/>
  <c r="AW58" i="198"/>
  <c r="AV58" i="198"/>
  <c r="AU58" i="198"/>
  <c r="AT58" i="198"/>
  <c r="AS58" i="198"/>
  <c r="AR58" i="198"/>
  <c r="AQ58" i="198"/>
  <c r="AP58" i="198"/>
  <c r="AO58" i="198"/>
  <c r="AN58" i="198"/>
  <c r="AM58" i="198"/>
  <c r="AL58" i="198"/>
  <c r="AK58" i="198"/>
  <c r="AJ58" i="198"/>
  <c r="AI58" i="198"/>
  <c r="AH58" i="198"/>
  <c r="AG58" i="198"/>
  <c r="AF58" i="198"/>
  <c r="AE58" i="198"/>
  <c r="AD58" i="198"/>
  <c r="AC58" i="198"/>
  <c r="AB58" i="198"/>
  <c r="AA58" i="198"/>
  <c r="Z58" i="198"/>
  <c r="Y58" i="198"/>
  <c r="X58" i="198"/>
  <c r="W58" i="198"/>
  <c r="BA56" i="198"/>
  <c r="AZ56" i="198"/>
  <c r="AY56" i="198"/>
  <c r="AX56" i="198"/>
  <c r="AW56" i="198"/>
  <c r="AV56" i="198"/>
  <c r="AU56" i="198"/>
  <c r="AT56" i="198"/>
  <c r="AS56" i="198"/>
  <c r="AR56" i="198"/>
  <c r="AQ56" i="198"/>
  <c r="AP56" i="198"/>
  <c r="AO56" i="198"/>
  <c r="AN56" i="198"/>
  <c r="AM56" i="198"/>
  <c r="AL56" i="198"/>
  <c r="AK56" i="198"/>
  <c r="AJ56" i="198"/>
  <c r="AI56" i="198"/>
  <c r="AH56" i="198"/>
  <c r="AG56" i="198"/>
  <c r="AF56" i="198"/>
  <c r="AE56" i="198"/>
  <c r="AD56" i="198"/>
  <c r="AC56" i="198"/>
  <c r="AB56" i="198"/>
  <c r="AA56" i="198"/>
  <c r="Z56" i="198"/>
  <c r="Y56" i="198"/>
  <c r="X56" i="198"/>
  <c r="W56" i="198"/>
  <c r="BA54" i="198"/>
  <c r="AZ54" i="198"/>
  <c r="AY54" i="198"/>
  <c r="AX54" i="198"/>
  <c r="AW54" i="198"/>
  <c r="AV54" i="198"/>
  <c r="AU54" i="198"/>
  <c r="AT54" i="198"/>
  <c r="AS54" i="198"/>
  <c r="AR54" i="198"/>
  <c r="AQ54" i="198"/>
  <c r="AP54" i="198"/>
  <c r="AO54" i="198"/>
  <c r="AN54" i="198"/>
  <c r="AM54" i="198"/>
  <c r="AL54" i="198"/>
  <c r="AK54" i="198"/>
  <c r="AJ54" i="198"/>
  <c r="AI54" i="198"/>
  <c r="AH54" i="198"/>
  <c r="AG54" i="198"/>
  <c r="AF54" i="198"/>
  <c r="AE54" i="198"/>
  <c r="AD54" i="198"/>
  <c r="AC54" i="198"/>
  <c r="AB54" i="198"/>
  <c r="AA54" i="198"/>
  <c r="Z54" i="198"/>
  <c r="Y54" i="198"/>
  <c r="X54" i="198"/>
  <c r="W54" i="198"/>
  <c r="BA52" i="198"/>
  <c r="AZ52" i="198"/>
  <c r="AY52" i="198"/>
  <c r="AX52" i="198"/>
  <c r="AW52" i="198"/>
  <c r="AV52" i="198"/>
  <c r="AU52" i="198"/>
  <c r="AT52" i="198"/>
  <c r="AS52" i="198"/>
  <c r="AR52" i="198"/>
  <c r="AQ52" i="198"/>
  <c r="AP52" i="198"/>
  <c r="AO52" i="198"/>
  <c r="AN52" i="198"/>
  <c r="AM52" i="198"/>
  <c r="AL52" i="198"/>
  <c r="AK52" i="198"/>
  <c r="AJ52" i="198"/>
  <c r="AI52" i="198"/>
  <c r="AH52" i="198"/>
  <c r="AG52" i="198"/>
  <c r="AF52" i="198"/>
  <c r="AE52" i="198"/>
  <c r="AD52" i="198"/>
  <c r="AC52" i="198"/>
  <c r="AB52" i="198"/>
  <c r="AA52" i="198"/>
  <c r="Z52" i="198"/>
  <c r="Y52" i="198"/>
  <c r="X52" i="198"/>
  <c r="W52" i="198"/>
  <c r="BA50" i="198"/>
  <c r="AZ50" i="198"/>
  <c r="AY50" i="198"/>
  <c r="AX50" i="198"/>
  <c r="AW50" i="198"/>
  <c r="AV50" i="198"/>
  <c r="AU50" i="198"/>
  <c r="AT50" i="198"/>
  <c r="AS50" i="198"/>
  <c r="AR50" i="198"/>
  <c r="AQ50" i="198"/>
  <c r="AP50" i="198"/>
  <c r="AO50" i="198"/>
  <c r="AN50" i="198"/>
  <c r="AM50" i="198"/>
  <c r="AL50" i="198"/>
  <c r="AK50" i="198"/>
  <c r="AJ50" i="198"/>
  <c r="AI50" i="198"/>
  <c r="AH50" i="198"/>
  <c r="AG50" i="198"/>
  <c r="AF50" i="198"/>
  <c r="AE50" i="198"/>
  <c r="AD50" i="198"/>
  <c r="BB50" i="198" s="1"/>
  <c r="BD50" i="198" s="1"/>
  <c r="AC50" i="198"/>
  <c r="AB50" i="198"/>
  <c r="AA50" i="198"/>
  <c r="Z50" i="198"/>
  <c r="Y50" i="198"/>
  <c r="X50" i="198"/>
  <c r="W50" i="198"/>
  <c r="BA48" i="198"/>
  <c r="AZ48" i="198"/>
  <c r="AY48" i="198"/>
  <c r="AX48" i="198"/>
  <c r="AW48" i="198"/>
  <c r="AV48" i="198"/>
  <c r="AU48" i="198"/>
  <c r="AT48" i="198"/>
  <c r="AS48" i="198"/>
  <c r="AR48" i="198"/>
  <c r="AQ48" i="198"/>
  <c r="AP48" i="198"/>
  <c r="AO48" i="198"/>
  <c r="AN48" i="198"/>
  <c r="AM48" i="198"/>
  <c r="AL48" i="198"/>
  <c r="AK48" i="198"/>
  <c r="AJ48" i="198"/>
  <c r="AI48" i="198"/>
  <c r="AH48" i="198"/>
  <c r="AG48" i="198"/>
  <c r="AF48" i="198"/>
  <c r="AE48" i="198"/>
  <c r="AD48" i="198"/>
  <c r="AC48" i="198"/>
  <c r="AB48" i="198"/>
  <c r="AA48" i="198"/>
  <c r="Z48" i="198"/>
  <c r="Y48" i="198"/>
  <c r="X48" i="198"/>
  <c r="W48" i="198"/>
  <c r="BA46" i="198"/>
  <c r="AZ46" i="198"/>
  <c r="AY46" i="198"/>
  <c r="AX46" i="198"/>
  <c r="AW46" i="198"/>
  <c r="AV46" i="198"/>
  <c r="AU46" i="198"/>
  <c r="AT46" i="198"/>
  <c r="AS46" i="198"/>
  <c r="AR46" i="198"/>
  <c r="AQ46" i="198"/>
  <c r="AP46" i="198"/>
  <c r="AO46" i="198"/>
  <c r="AN46" i="198"/>
  <c r="AM46" i="198"/>
  <c r="AL46" i="198"/>
  <c r="AK46" i="198"/>
  <c r="AJ46" i="198"/>
  <c r="AI46" i="198"/>
  <c r="AH46" i="198"/>
  <c r="AG46" i="198"/>
  <c r="AF46" i="198"/>
  <c r="AE46" i="198"/>
  <c r="AD46" i="198"/>
  <c r="AC46" i="198"/>
  <c r="AB46" i="198"/>
  <c r="AA46" i="198"/>
  <c r="Z46" i="198"/>
  <c r="Y46" i="198"/>
  <c r="X46" i="198"/>
  <c r="W46" i="198"/>
  <c r="BA44" i="198"/>
  <c r="AZ44" i="198"/>
  <c r="AY44" i="198"/>
  <c r="AX44" i="198"/>
  <c r="AW44" i="198"/>
  <c r="AV44" i="198"/>
  <c r="AU44" i="198"/>
  <c r="AT44" i="198"/>
  <c r="AS44" i="198"/>
  <c r="AR44" i="198"/>
  <c r="AQ44" i="198"/>
  <c r="AP44" i="198"/>
  <c r="AO44" i="198"/>
  <c r="AN44" i="198"/>
  <c r="AM44" i="198"/>
  <c r="AL44" i="198"/>
  <c r="AK44" i="198"/>
  <c r="AJ44" i="198"/>
  <c r="AI44" i="198"/>
  <c r="AH44" i="198"/>
  <c r="AG44" i="198"/>
  <c r="AF44" i="198"/>
  <c r="AE44" i="198"/>
  <c r="AD44" i="198"/>
  <c r="AC44" i="198"/>
  <c r="AB44" i="198"/>
  <c r="AA44" i="198"/>
  <c r="Z44" i="198"/>
  <c r="Y44" i="198"/>
  <c r="X44" i="198"/>
  <c r="W44" i="198"/>
  <c r="BA42" i="198"/>
  <c r="AZ42" i="198"/>
  <c r="AY42" i="198"/>
  <c r="AX42" i="198"/>
  <c r="AW42" i="198"/>
  <c r="AV42" i="198"/>
  <c r="AU42" i="198"/>
  <c r="AT42" i="198"/>
  <c r="AS42" i="198"/>
  <c r="AR42" i="198"/>
  <c r="AQ42" i="198"/>
  <c r="AP42" i="198"/>
  <c r="AO42" i="198"/>
  <c r="AN42" i="198"/>
  <c r="AM42" i="198"/>
  <c r="AL42" i="198"/>
  <c r="AK42" i="198"/>
  <c r="AJ42" i="198"/>
  <c r="AI42" i="198"/>
  <c r="AH42" i="198"/>
  <c r="AG42" i="198"/>
  <c r="AF42" i="198"/>
  <c r="AE42" i="198"/>
  <c r="AD42" i="198"/>
  <c r="AC42" i="198"/>
  <c r="AB42" i="198"/>
  <c r="AA42" i="198"/>
  <c r="Z42" i="198"/>
  <c r="Y42" i="198"/>
  <c r="X42" i="198"/>
  <c r="W42" i="198"/>
  <c r="BA40" i="198"/>
  <c r="AZ40" i="198"/>
  <c r="AY40" i="198"/>
  <c r="AX40" i="198"/>
  <c r="AW40" i="198"/>
  <c r="AV40" i="198"/>
  <c r="AU40" i="198"/>
  <c r="AT40" i="198"/>
  <c r="AS40" i="198"/>
  <c r="AR40" i="198"/>
  <c r="AQ40" i="198"/>
  <c r="AP40" i="198"/>
  <c r="AO40" i="198"/>
  <c r="AN40" i="198"/>
  <c r="AM40" i="198"/>
  <c r="AL40" i="198"/>
  <c r="AK40" i="198"/>
  <c r="AJ40" i="198"/>
  <c r="AI40" i="198"/>
  <c r="AH40" i="198"/>
  <c r="AG40" i="198"/>
  <c r="AF40" i="198"/>
  <c r="AE40" i="198"/>
  <c r="AD40" i="198"/>
  <c r="AC40" i="198"/>
  <c r="AB40" i="198"/>
  <c r="AA40" i="198"/>
  <c r="Z40" i="198"/>
  <c r="Y40" i="198"/>
  <c r="X40" i="198"/>
  <c r="W40" i="198"/>
  <c r="BA38" i="198"/>
  <c r="AZ38" i="198"/>
  <c r="AY38" i="198"/>
  <c r="AX38" i="198"/>
  <c r="AW38" i="198"/>
  <c r="AV38" i="198"/>
  <c r="AU38" i="198"/>
  <c r="AT38" i="198"/>
  <c r="AS38" i="198"/>
  <c r="AR38" i="198"/>
  <c r="AQ38" i="198"/>
  <c r="AP38" i="198"/>
  <c r="AO38" i="198"/>
  <c r="AN38" i="198"/>
  <c r="AM38" i="198"/>
  <c r="AL38" i="198"/>
  <c r="AK38" i="198"/>
  <c r="AJ38" i="198"/>
  <c r="AI38" i="198"/>
  <c r="AH38" i="198"/>
  <c r="AG38" i="198"/>
  <c r="AF38" i="198"/>
  <c r="AE38" i="198"/>
  <c r="AD38" i="198"/>
  <c r="AC38" i="198"/>
  <c r="AB38" i="198"/>
  <c r="AA38" i="198"/>
  <c r="Z38" i="198"/>
  <c r="Y38" i="198"/>
  <c r="X38" i="198"/>
  <c r="W38" i="198"/>
  <c r="BA36" i="198"/>
  <c r="AZ36" i="198"/>
  <c r="AY36" i="198"/>
  <c r="AX36" i="198"/>
  <c r="AW36" i="198"/>
  <c r="AV36" i="198"/>
  <c r="AU36" i="198"/>
  <c r="AT36" i="198"/>
  <c r="AS36" i="198"/>
  <c r="AR36" i="198"/>
  <c r="AQ36" i="198"/>
  <c r="AP36" i="198"/>
  <c r="AO36" i="198"/>
  <c r="AN36" i="198"/>
  <c r="AM36" i="198"/>
  <c r="AL36" i="198"/>
  <c r="AK36" i="198"/>
  <c r="AJ36" i="198"/>
  <c r="AI36" i="198"/>
  <c r="AH36" i="198"/>
  <c r="AG36" i="198"/>
  <c r="AF36" i="198"/>
  <c r="AE36" i="198"/>
  <c r="AD36" i="198"/>
  <c r="AC36" i="198"/>
  <c r="AB36" i="198"/>
  <c r="AA36" i="198"/>
  <c r="Z36" i="198"/>
  <c r="Y36" i="198"/>
  <c r="X36" i="198"/>
  <c r="W36" i="198"/>
  <c r="BA34" i="198"/>
  <c r="AZ34" i="198"/>
  <c r="AY34" i="198"/>
  <c r="AX34" i="198"/>
  <c r="AW34" i="198"/>
  <c r="AV34" i="198"/>
  <c r="AU34" i="198"/>
  <c r="AT34" i="198"/>
  <c r="AS34" i="198"/>
  <c r="AR34" i="198"/>
  <c r="AQ34" i="198"/>
  <c r="AP34" i="198"/>
  <c r="AO34" i="198"/>
  <c r="AN34" i="198"/>
  <c r="AM34" i="198"/>
  <c r="AL34" i="198"/>
  <c r="AK34" i="198"/>
  <c r="AJ34" i="198"/>
  <c r="AI34" i="198"/>
  <c r="AH34" i="198"/>
  <c r="AG34" i="198"/>
  <c r="AF34" i="198"/>
  <c r="AE34" i="198"/>
  <c r="AD34" i="198"/>
  <c r="BB34" i="198" s="1"/>
  <c r="BD34" i="198" s="1"/>
  <c r="AC34" i="198"/>
  <c r="AB34" i="198"/>
  <c r="AA34" i="198"/>
  <c r="Z34" i="198"/>
  <c r="Y34" i="198"/>
  <c r="X34" i="198"/>
  <c r="W34" i="198"/>
  <c r="BA32" i="198"/>
  <c r="AZ32" i="198"/>
  <c r="AY32" i="198"/>
  <c r="AX32" i="198"/>
  <c r="AW32" i="198"/>
  <c r="AV32" i="198"/>
  <c r="AU32" i="198"/>
  <c r="AT32" i="198"/>
  <c r="AS32" i="198"/>
  <c r="AR32" i="198"/>
  <c r="AQ32" i="198"/>
  <c r="AP32" i="198"/>
  <c r="AO32" i="198"/>
  <c r="AN32" i="198"/>
  <c r="AM32" i="198"/>
  <c r="AL32" i="198"/>
  <c r="AK32" i="198"/>
  <c r="AJ32" i="198"/>
  <c r="AI32" i="198"/>
  <c r="AH32" i="198"/>
  <c r="AG32" i="198"/>
  <c r="AF32" i="198"/>
  <c r="AE32" i="198"/>
  <c r="AD32" i="198"/>
  <c r="AC32" i="198"/>
  <c r="AB32" i="198"/>
  <c r="AA32" i="198"/>
  <c r="Z32" i="198"/>
  <c r="Y32" i="198"/>
  <c r="X32" i="198"/>
  <c r="W32" i="198"/>
  <c r="BA30" i="198"/>
  <c r="AZ30" i="198"/>
  <c r="AY30" i="198"/>
  <c r="AX30" i="198"/>
  <c r="AW30" i="198"/>
  <c r="AV30" i="198"/>
  <c r="AU30" i="198"/>
  <c r="AT30" i="198"/>
  <c r="AS30" i="198"/>
  <c r="AR30" i="198"/>
  <c r="AQ30" i="198"/>
  <c r="AP30" i="198"/>
  <c r="AO30" i="198"/>
  <c r="AN30" i="198"/>
  <c r="AM30" i="198"/>
  <c r="AL30" i="198"/>
  <c r="AK30" i="198"/>
  <c r="AJ30" i="198"/>
  <c r="AI30" i="198"/>
  <c r="AH30" i="198"/>
  <c r="AG30" i="198"/>
  <c r="AF30" i="198"/>
  <c r="AE30" i="198"/>
  <c r="AD30" i="198"/>
  <c r="AC30" i="198"/>
  <c r="AB30" i="198"/>
  <c r="AA30" i="198"/>
  <c r="Z30" i="198"/>
  <c r="Y30" i="198"/>
  <c r="X30" i="198"/>
  <c r="W30" i="198"/>
  <c r="BA28" i="198"/>
  <c r="AZ28" i="198"/>
  <c r="AY28" i="198"/>
  <c r="AX28" i="198"/>
  <c r="AW28" i="198"/>
  <c r="AV28" i="198"/>
  <c r="AU28" i="198"/>
  <c r="AT28" i="198"/>
  <c r="AS28" i="198"/>
  <c r="AR28" i="198"/>
  <c r="AQ28" i="198"/>
  <c r="AP28" i="198"/>
  <c r="AO28" i="198"/>
  <c r="AN28" i="198"/>
  <c r="AM28" i="198"/>
  <c r="AL28" i="198"/>
  <c r="AK28" i="198"/>
  <c r="AJ28" i="198"/>
  <c r="AI28" i="198"/>
  <c r="AH28" i="198"/>
  <c r="AG28" i="198"/>
  <c r="AF28" i="198"/>
  <c r="AE28" i="198"/>
  <c r="AD28" i="198"/>
  <c r="AC28" i="198"/>
  <c r="AB28" i="198"/>
  <c r="AA28" i="198"/>
  <c r="Z28" i="198"/>
  <c r="Y28" i="198"/>
  <c r="X28" i="198"/>
  <c r="W28" i="198"/>
  <c r="BA26" i="198"/>
  <c r="AZ26" i="198"/>
  <c r="AY26" i="198"/>
  <c r="AX26" i="198"/>
  <c r="AW26" i="198"/>
  <c r="AV26" i="198"/>
  <c r="AU26" i="198"/>
  <c r="AT26" i="198"/>
  <c r="AS26" i="198"/>
  <c r="AR26" i="198"/>
  <c r="AQ26" i="198"/>
  <c r="AP26" i="198"/>
  <c r="AO26" i="198"/>
  <c r="AN26" i="198"/>
  <c r="AM26" i="198"/>
  <c r="AL26" i="198"/>
  <c r="AK26" i="198"/>
  <c r="AJ26" i="198"/>
  <c r="AI26" i="198"/>
  <c r="AH26" i="198"/>
  <c r="AG26" i="198"/>
  <c r="AF26" i="198"/>
  <c r="AE26" i="198"/>
  <c r="AD26" i="198"/>
  <c r="AC26" i="198"/>
  <c r="AB26" i="198"/>
  <c r="AA26" i="198"/>
  <c r="Z26" i="198"/>
  <c r="Y26" i="198"/>
  <c r="X26" i="198"/>
  <c r="W26" i="198"/>
  <c r="BA24" i="198"/>
  <c r="AZ24" i="198"/>
  <c r="AY24" i="198"/>
  <c r="AX24" i="198"/>
  <c r="AW24" i="198"/>
  <c r="AV24" i="198"/>
  <c r="AU24" i="198"/>
  <c r="AT24" i="198"/>
  <c r="AS24" i="198"/>
  <c r="AR24" i="198"/>
  <c r="AQ24" i="198"/>
  <c r="AP24" i="198"/>
  <c r="AO24" i="198"/>
  <c r="AN24" i="198"/>
  <c r="AM24" i="198"/>
  <c r="AL24" i="198"/>
  <c r="AK24" i="198"/>
  <c r="AJ24" i="198"/>
  <c r="AI24" i="198"/>
  <c r="AH24" i="198"/>
  <c r="AG24" i="198"/>
  <c r="AF24" i="198"/>
  <c r="AE24" i="198"/>
  <c r="AD24" i="198"/>
  <c r="AC24" i="198"/>
  <c r="AB24" i="198"/>
  <c r="AA24" i="198"/>
  <c r="Z24" i="198"/>
  <c r="Y24" i="198"/>
  <c r="X24" i="198"/>
  <c r="W24" i="198"/>
  <c r="BA22" i="198"/>
  <c r="AZ22" i="198"/>
  <c r="AY22" i="198"/>
  <c r="AX22" i="198"/>
  <c r="AW22" i="198"/>
  <c r="AV22" i="198"/>
  <c r="AU22" i="198"/>
  <c r="AT22" i="198"/>
  <c r="AS22" i="198"/>
  <c r="AR22" i="198"/>
  <c r="AQ22" i="198"/>
  <c r="AP22" i="198"/>
  <c r="AO22" i="198"/>
  <c r="AN22" i="198"/>
  <c r="AM22" i="198"/>
  <c r="AL22" i="198"/>
  <c r="AK22" i="198"/>
  <c r="AJ22" i="198"/>
  <c r="AI22" i="198"/>
  <c r="AH22" i="198"/>
  <c r="AG22" i="198"/>
  <c r="AF22" i="198"/>
  <c r="AE22" i="198"/>
  <c r="AD22" i="198"/>
  <c r="AC22" i="198"/>
  <c r="AB22" i="198"/>
  <c r="AA22" i="198"/>
  <c r="Z22" i="198"/>
  <c r="Y22" i="198"/>
  <c r="X22" i="198"/>
  <c r="W22" i="198"/>
  <c r="BA20" i="198"/>
  <c r="AZ20" i="198"/>
  <c r="AY20" i="198"/>
  <c r="AX20" i="198"/>
  <c r="AW20" i="198"/>
  <c r="AV20" i="198"/>
  <c r="AU20" i="198"/>
  <c r="AT20" i="198"/>
  <c r="AS20" i="198"/>
  <c r="AR20" i="198"/>
  <c r="AQ20" i="198"/>
  <c r="AP20" i="198"/>
  <c r="AO20" i="198"/>
  <c r="AN20" i="198"/>
  <c r="AM20" i="198"/>
  <c r="AL20" i="198"/>
  <c r="AK20" i="198"/>
  <c r="AJ20" i="198"/>
  <c r="AI20" i="198"/>
  <c r="AH20" i="198"/>
  <c r="AG20" i="198"/>
  <c r="AF20" i="198"/>
  <c r="AE20" i="198"/>
  <c r="AD20" i="198"/>
  <c r="AC20" i="198"/>
  <c r="AB20" i="198"/>
  <c r="AA20" i="198"/>
  <c r="Z20" i="198"/>
  <c r="Y20" i="198"/>
  <c r="X20" i="198"/>
  <c r="W20" i="198"/>
  <c r="BA18" i="198"/>
  <c r="AZ18" i="198"/>
  <c r="AY18" i="198"/>
  <c r="AX18" i="198"/>
  <c r="AW18" i="198"/>
  <c r="AV18" i="198"/>
  <c r="AU18" i="198"/>
  <c r="AT18" i="198"/>
  <c r="AS18" i="198"/>
  <c r="AR18" i="198"/>
  <c r="AQ18" i="198"/>
  <c r="AP18" i="198"/>
  <c r="AO18" i="198"/>
  <c r="AN18" i="198"/>
  <c r="AM18" i="198"/>
  <c r="AL18" i="198"/>
  <c r="AK18" i="198"/>
  <c r="AJ18" i="198"/>
  <c r="AI18" i="198"/>
  <c r="AH18" i="198"/>
  <c r="AG18" i="198"/>
  <c r="AF18" i="198"/>
  <c r="AE18" i="198"/>
  <c r="AD18" i="198"/>
  <c r="BB18" i="198" s="1"/>
  <c r="BD18" i="198" s="1"/>
  <c r="AC18" i="198"/>
  <c r="AB18" i="198"/>
  <c r="AA18" i="198"/>
  <c r="Z18" i="198"/>
  <c r="Y18" i="198"/>
  <c r="X18" i="198"/>
  <c r="W18" i="198"/>
  <c r="B17" i="198"/>
  <c r="B19" i="198" s="1"/>
  <c r="B21" i="198" s="1"/>
  <c r="B23" i="198" s="1"/>
  <c r="B25" i="198" s="1"/>
  <c r="B27" i="198" s="1"/>
  <c r="B29" i="198" s="1"/>
  <c r="B31" i="198" s="1"/>
  <c r="B33" i="198" s="1"/>
  <c r="B35" i="198" s="1"/>
  <c r="B37" i="198" s="1"/>
  <c r="B39" i="198" s="1"/>
  <c r="B41" i="198" s="1"/>
  <c r="B43" i="198" s="1"/>
  <c r="B45" i="198" s="1"/>
  <c r="B47" i="198" s="1"/>
  <c r="B49" i="198" s="1"/>
  <c r="B51" i="198" s="1"/>
  <c r="B53" i="198" s="1"/>
  <c r="B55" i="198" s="1"/>
  <c r="B57" i="198" s="1"/>
  <c r="B59" i="198" s="1"/>
  <c r="B61" i="198" s="1"/>
  <c r="B63" i="198" s="1"/>
  <c r="B65" i="198" s="1"/>
  <c r="B67" i="198" s="1"/>
  <c r="B69" i="198" s="1"/>
  <c r="B71" i="198" s="1"/>
  <c r="B73" i="198" s="1"/>
  <c r="BA16" i="198"/>
  <c r="AZ16" i="198"/>
  <c r="AY16" i="198"/>
  <c r="AX16" i="198"/>
  <c r="AW16" i="198"/>
  <c r="AV16" i="198"/>
  <c r="AU16" i="198"/>
  <c r="AT16" i="198"/>
  <c r="AS16" i="198"/>
  <c r="AR16" i="198"/>
  <c r="AQ16" i="198"/>
  <c r="AP16" i="198"/>
  <c r="AO16" i="198"/>
  <c r="AN16" i="198"/>
  <c r="AM16" i="198"/>
  <c r="AL16" i="198"/>
  <c r="AK16" i="198"/>
  <c r="AJ16" i="198"/>
  <c r="AI16" i="198"/>
  <c r="AH16" i="198"/>
  <c r="AG16" i="198"/>
  <c r="AF16" i="198"/>
  <c r="AE16" i="198"/>
  <c r="AD16" i="198"/>
  <c r="AC16" i="198"/>
  <c r="AB16" i="198"/>
  <c r="AA16" i="198"/>
  <c r="Z16" i="198"/>
  <c r="Y16" i="198"/>
  <c r="X16" i="198"/>
  <c r="W16" i="198"/>
  <c r="B15" i="198"/>
  <c r="BA14" i="198"/>
  <c r="AW14" i="198"/>
  <c r="AV14" i="198"/>
  <c r="AO14" i="198"/>
  <c r="AN14" i="198"/>
  <c r="AG14" i="198"/>
  <c r="AF14" i="198"/>
  <c r="Y14" i="198"/>
  <c r="X14" i="198"/>
  <c r="BA13" i="198"/>
  <c r="AZ13" i="198"/>
  <c r="AZ14" i="198" s="1"/>
  <c r="AW13" i="198"/>
  <c r="AV13" i="198"/>
  <c r="AU13" i="198"/>
  <c r="AU14" i="198" s="1"/>
  <c r="AR13" i="198"/>
  <c r="AR14" i="198" s="1"/>
  <c r="AO13" i="198"/>
  <c r="AN13" i="198"/>
  <c r="AM13" i="198"/>
  <c r="AM14" i="198" s="1"/>
  <c r="AJ13" i="198"/>
  <c r="AJ14" i="198" s="1"/>
  <c r="AG13" i="198"/>
  <c r="AF13" i="198"/>
  <c r="AE13" i="198"/>
  <c r="AE14" i="198" s="1"/>
  <c r="AB13" i="198"/>
  <c r="AB14" i="198" s="1"/>
  <c r="Y13" i="198"/>
  <c r="X13" i="198"/>
  <c r="W13" i="198"/>
  <c r="W14" i="198" s="1"/>
  <c r="BA12" i="198"/>
  <c r="AZ12" i="198"/>
  <c r="AY12" i="198"/>
  <c r="AY13" i="198" s="1"/>
  <c r="AY14" i="198" s="1"/>
  <c r="BB10" i="198"/>
  <c r="AF2" i="198"/>
  <c r="AT13" i="198" s="1"/>
  <c r="AT14" i="198" s="1"/>
  <c r="BB28" i="198" l="1"/>
  <c r="BD28" i="198" s="1"/>
  <c r="BB60" i="198"/>
  <c r="BD60" i="198" s="1"/>
  <c r="BB16" i="198"/>
  <c r="BD16" i="198" s="1"/>
  <c r="BB44" i="198"/>
  <c r="BD44" i="198" s="1"/>
  <c r="BB30" i="198"/>
  <c r="BD30" i="198" s="1"/>
  <c r="BB32" i="198"/>
  <c r="BD32" i="198" s="1"/>
  <c r="BB46" i="198"/>
  <c r="BD46" i="198" s="1"/>
  <c r="BB48" i="198"/>
  <c r="BD48" i="198" s="1"/>
  <c r="BB62" i="198"/>
  <c r="BD62" i="198" s="1"/>
  <c r="BB64" i="198"/>
  <c r="BD64" i="198" s="1"/>
  <c r="BB26" i="198"/>
  <c r="BD26" i="198" s="1"/>
  <c r="BB42" i="198"/>
  <c r="BD42" i="198" s="1"/>
  <c r="BB58" i="198"/>
  <c r="BD58" i="198" s="1"/>
  <c r="BB74" i="198"/>
  <c r="BD74" i="198" s="1"/>
  <c r="BB20" i="198"/>
  <c r="BD20" i="198" s="1"/>
  <c r="BB36" i="198"/>
  <c r="BD36" i="198" s="1"/>
  <c r="BB52" i="198"/>
  <c r="BD52" i="198" s="1"/>
  <c r="BB68" i="198"/>
  <c r="BD68" i="198" s="1"/>
  <c r="BB22" i="198"/>
  <c r="BD22" i="198" s="1"/>
  <c r="BB24" i="198"/>
  <c r="BD24" i="198" s="1"/>
  <c r="BB38" i="198"/>
  <c r="BD38" i="198" s="1"/>
  <c r="BB40" i="198"/>
  <c r="BD40" i="198" s="1"/>
  <c r="BB54" i="198"/>
  <c r="BD54" i="198" s="1"/>
  <c r="BB56" i="198"/>
  <c r="BD56" i="198" s="1"/>
  <c r="BB70" i="198"/>
  <c r="BD70" i="198" s="1"/>
  <c r="BB72" i="198"/>
  <c r="BD72" i="198" s="1"/>
  <c r="Z13" i="198"/>
  <c r="Z14" i="198" s="1"/>
  <c r="AH13" i="198"/>
  <c r="AH14" i="198" s="1"/>
  <c r="AP13" i="198"/>
  <c r="AP14" i="198" s="1"/>
  <c r="AX13" i="198"/>
  <c r="AX14" i="198" s="1"/>
  <c r="AA13" i="198"/>
  <c r="AA14" i="198" s="1"/>
  <c r="AI13" i="198"/>
  <c r="AI14" i="198" s="1"/>
  <c r="AQ13" i="198"/>
  <c r="AQ14" i="198" s="1"/>
  <c r="AC13" i="198"/>
  <c r="AC14" i="198" s="1"/>
  <c r="AK13" i="198"/>
  <c r="AK14" i="198" s="1"/>
  <c r="AS13" i="198"/>
  <c r="AS14" i="198" s="1"/>
  <c r="AD13" i="198"/>
  <c r="AD14" i="198" s="1"/>
  <c r="AL13" i="198"/>
  <c r="AL14" i="198" s="1"/>
  <c r="F58" i="176" l="1"/>
  <c r="F53" i="176"/>
  <c r="F55" i="176"/>
  <c r="F56" i="176"/>
  <c r="F57" i="176"/>
  <c r="F52" i="176"/>
  <c r="J56" i="171" l="1"/>
  <c r="S36" i="181"/>
  <c r="K16" i="181"/>
  <c r="K36" i="181"/>
  <c r="E38" i="171"/>
  <c r="I38" i="171" s="1"/>
  <c r="E36" i="171"/>
  <c r="I36" i="171"/>
  <c r="E34" i="171"/>
  <c r="I34" i="171"/>
  <c r="E32" i="171"/>
  <c r="I32" i="171" s="1"/>
  <c r="I9" i="171"/>
  <c r="E9" i="171"/>
  <c r="J26" i="171"/>
  <c r="J28" i="171"/>
  <c r="E64" i="171"/>
  <c r="I64" i="171" s="1"/>
  <c r="J20" i="171"/>
  <c r="E62" i="171"/>
  <c r="I62" i="171"/>
  <c r="E66" i="171"/>
  <c r="I66" i="171"/>
  <c r="E68" i="171"/>
  <c r="I68" i="1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6" authorId="0" shapeId="0" xr:uid="{D0006D6B-22C5-4401-82A2-EB19FE0FEF5F}">
      <text>
        <r>
          <rPr>
            <b/>
            <sz val="9"/>
            <color indexed="81"/>
            <rFont val="MS P ゴシック"/>
            <family val="3"/>
            <charset val="128"/>
          </rPr>
          <t>※記載例です。
適宜修正の上、ご使用ください。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M12" authorId="0" shapeId="0" xr:uid="{00000000-0006-0000-0500-000001000000}">
      <text>
        <r>
          <rPr>
            <sz val="10"/>
            <color indexed="81"/>
            <rFont val="HGPｺﾞｼｯｸM"/>
            <family val="3"/>
            <charset val="128"/>
          </rPr>
          <t>実人数（常勤換算）は、別紙７①または別紙７②で作成した「従業者の勤務の体制及び勤務形態一覧表」で算出した各職種の「人数」または「常勤換算数」を入力してください。
※別紙7②の最終ページでは、常勤換算後の人数（４週の合計から算出）が計算されますので、こちらのご活用をお勧めします。</t>
        </r>
      </text>
    </comment>
  </commentList>
</comments>
</file>

<file path=xl/sharedStrings.xml><?xml version="1.0" encoding="utf-8"?>
<sst xmlns="http://schemas.openxmlformats.org/spreadsheetml/2006/main" count="1181" uniqueCount="612">
  <si>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</si>
  <si>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</si>
  <si>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</si>
  <si>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</si>
  <si>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</si>
  <si>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</si>
  <si>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</si>
  <si>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</si>
  <si>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</si>
  <si>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</si>
  <si>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</si>
  <si>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</si>
  <si>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</si>
  <si>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</si>
  <si>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</si>
  <si>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</si>
  <si>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</si>
  <si>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</si>
  <si>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</si>
  <si>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</si>
  <si>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</si>
  <si>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</si>
  <si>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</si>
  <si>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</si>
  <si>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</si>
  <si>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</si>
  <si>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</si>
  <si>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</si>
  <si>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</si>
  <si>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</si>
  <si>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</si>
  <si>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</si>
  <si>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</si>
  <si>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</si>
  <si>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</si>
  <si>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</si>
  <si>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</si>
  <si>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</si>
  <si>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</si>
  <si>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</si>
  <si>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</si>
  <si>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</si>
  <si>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</si>
  <si>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</si>
  <si>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</si>
  <si>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</si>
  <si>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</si>
  <si>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</si>
  <si>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</si>
  <si>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</si>
  <si>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</si>
  <si>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</si>
  <si>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</si>
  <si>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</si>
  <si>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</si>
  <si>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</si>
  <si>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</si>
  <si>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</si>
  <si>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</si>
  <si>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</si>
  <si>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</si>
  <si>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人</t>
  </si>
  <si>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</si>
  <si>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</si>
  <si>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</si>
  <si>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</si>
  <si>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</si>
  <si>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</si>
  <si>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</si>
  <si>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</si>
  <si>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</si>
  <si>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</si>
  <si>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</si>
  <si>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</si>
  <si>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</si>
  <si>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</si>
  <si>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</si>
  <si>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</si>
  <si>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</si>
  <si>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</si>
  <si>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</si>
  <si>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人</t>
    <rPh sb="0" eb="1">
      <t>ニン</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</si>
  <si>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</si>
  <si>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</si>
  <si>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</si>
  <si>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</si>
  <si>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</si>
  <si>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</si>
  <si>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</si>
  <si>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t>
  </si>
  <si>
    <t>□</t>
    <phoneticPr fontId="4"/>
  </si>
  <si>
    <t>■</t>
    <phoneticPr fontId="4"/>
  </si>
  <si>
    <t>）</t>
    <phoneticPr fontId="4"/>
  </si>
  <si>
    <t>㎡</t>
  </si>
  <si>
    <t>片廊下の幅</t>
  </si>
  <si>
    <t>中廊下の幅</t>
  </si>
  <si>
    <t>管理者</t>
    <rPh sb="0" eb="2">
      <t>カンリ</t>
    </rPh>
    <rPh sb="2" eb="3">
      <t>シャ</t>
    </rPh>
    <phoneticPr fontId="4"/>
  </si>
  <si>
    <t>生年月日</t>
    <rPh sb="0" eb="2">
      <t>セイネン</t>
    </rPh>
    <rPh sb="2" eb="4">
      <t>ガッピ</t>
    </rPh>
    <phoneticPr fontId="4"/>
  </si>
  <si>
    <t>（郵便番号</t>
    <rPh sb="1" eb="5">
      <t>ユウビンバンゴウ</t>
    </rPh>
    <phoneticPr fontId="4"/>
  </si>
  <si>
    <t>添付書類</t>
  </si>
  <si>
    <t>〇</t>
    <phoneticPr fontId="4"/>
  </si>
  <si>
    <t>月</t>
    <rPh sb="0" eb="1">
      <t>ゲツ</t>
    </rPh>
    <phoneticPr fontId="4"/>
  </si>
  <si>
    <t>日</t>
  </si>
  <si>
    <t>備考</t>
    <rPh sb="0" eb="2">
      <t>ビコウ</t>
    </rPh>
    <phoneticPr fontId="4"/>
  </si>
  <si>
    <t>施 設 名 称</t>
    <rPh sb="0" eb="1">
      <t>シ</t>
    </rPh>
    <rPh sb="2" eb="3">
      <t>セツ</t>
    </rPh>
    <rPh sb="4" eb="5">
      <t>ナ</t>
    </rPh>
    <rPh sb="6" eb="7">
      <t>ショウ</t>
    </rPh>
    <phoneticPr fontId="4"/>
  </si>
  <si>
    <t>①施　　設</t>
    <rPh sb="1" eb="2">
      <t>シ</t>
    </rPh>
    <rPh sb="4" eb="5">
      <t>セツ</t>
    </rPh>
    <phoneticPr fontId="4"/>
  </si>
  <si>
    <t>定員</t>
    <rPh sb="0" eb="2">
      <t>テイイン</t>
    </rPh>
    <phoneticPr fontId="4"/>
  </si>
  <si>
    <t>前年度平均</t>
    <rPh sb="0" eb="3">
      <t>ゼンネンド</t>
    </rPh>
    <rPh sb="3" eb="5">
      <t>ヘイキン</t>
    </rPh>
    <phoneticPr fontId="4"/>
  </si>
  <si>
    <t>従来型</t>
    <rPh sb="0" eb="2">
      <t>ジュウライ</t>
    </rPh>
    <rPh sb="2" eb="3">
      <t>ガタ</t>
    </rPh>
    <phoneticPr fontId="4"/>
  </si>
  <si>
    <t>ユニット型</t>
    <rPh sb="4" eb="5">
      <t>ガタ</t>
    </rPh>
    <phoneticPr fontId="4"/>
  </si>
  <si>
    <t>②短期入所</t>
    <rPh sb="1" eb="3">
      <t>タンキ</t>
    </rPh>
    <rPh sb="3" eb="5">
      <t>ニュウショ</t>
    </rPh>
    <phoneticPr fontId="4"/>
  </si>
  <si>
    <t>併設型</t>
    <phoneticPr fontId="4"/>
  </si>
  <si>
    <t>③合　　計</t>
    <rPh sb="1" eb="2">
      <t>ア</t>
    </rPh>
    <rPh sb="4" eb="5">
      <t>ケイ</t>
    </rPh>
    <phoneticPr fontId="4"/>
  </si>
  <si>
    <t>※併設の場合</t>
    <rPh sb="1" eb="3">
      <t>ヘイセツ</t>
    </rPh>
    <rPh sb="4" eb="6">
      <t>バアイ</t>
    </rPh>
    <phoneticPr fontId="4"/>
  </si>
  <si>
    <t>職　　種</t>
    <rPh sb="0" eb="1">
      <t>ショク</t>
    </rPh>
    <rPh sb="3" eb="4">
      <t>タネ</t>
    </rPh>
    <phoneticPr fontId="4"/>
  </si>
  <si>
    <t>基　　準</t>
    <rPh sb="0" eb="1">
      <t>モト</t>
    </rPh>
    <rPh sb="3" eb="4">
      <t>ジュン</t>
    </rPh>
    <phoneticPr fontId="4"/>
  </si>
  <si>
    <t>基準人員</t>
    <rPh sb="0" eb="2">
      <t>キジュン</t>
    </rPh>
    <rPh sb="2" eb="4">
      <t>ジンイン</t>
    </rPh>
    <phoneticPr fontId="4"/>
  </si>
  <si>
    <t>実人員</t>
    <rPh sb="0" eb="1">
      <t>ジツ</t>
    </rPh>
    <rPh sb="1" eb="3">
      <t>ジンイン</t>
    </rPh>
    <phoneticPr fontId="4"/>
  </si>
  <si>
    <t>備　　考</t>
    <rPh sb="0" eb="1">
      <t>ソナエ</t>
    </rPh>
    <rPh sb="3" eb="4">
      <t>コウ</t>
    </rPh>
    <phoneticPr fontId="4"/>
  </si>
  <si>
    <t>看護・介護</t>
  </si>
  <si>
    <t>↓</t>
    <phoneticPr fontId="4"/>
  </si>
  <si>
    <t>人</t>
    <rPh sb="0" eb="1">
      <t>ヒト</t>
    </rPh>
    <phoneticPr fontId="4"/>
  </si>
  <si>
    <t>131以上：</t>
    <rPh sb="3" eb="5">
      <t>イジョウ</t>
    </rPh>
    <phoneticPr fontId="4"/>
  </si>
  <si>
    <t>131～180：常勤換算で3+1</t>
    <rPh sb="8" eb="10">
      <t>ジョウキン</t>
    </rPh>
    <rPh sb="10" eb="12">
      <t>カンサン</t>
    </rPh>
    <phoneticPr fontId="4"/>
  </si>
  <si>
    <t>181～230：常勤換算で3+2</t>
    <rPh sb="8" eb="10">
      <t>ジョウキン</t>
    </rPh>
    <rPh sb="10" eb="12">
      <t>カンサン</t>
    </rPh>
    <phoneticPr fontId="4"/>
  </si>
  <si>
    <t>230～281：常勤換算で3+3</t>
    <rPh sb="8" eb="10">
      <t>ジョウキン</t>
    </rPh>
    <rPh sb="10" eb="12">
      <t>カンサン</t>
    </rPh>
    <phoneticPr fontId="4"/>
  </si>
  <si>
    <t>※①施設より計算</t>
    <rPh sb="2" eb="4">
      <t>シセツ</t>
    </rPh>
    <phoneticPr fontId="4"/>
  </si>
  <si>
    <t>１以上</t>
  </si>
  <si>
    <t>機能訓練指導員</t>
  </si>
  <si>
    <t>介護支援専門員</t>
  </si>
  <si>
    <t>夜勤職員</t>
  </si>
  <si>
    <t>従来</t>
  </si>
  <si>
    <t>101以上：</t>
    <rPh sb="3" eb="5">
      <t>イジョウ</t>
    </rPh>
    <phoneticPr fontId="4"/>
  </si>
  <si>
    <t>101～125：常勤換算で4+1</t>
    <rPh sb="8" eb="10">
      <t>ジョウキン</t>
    </rPh>
    <rPh sb="10" eb="12">
      <t>カンサン</t>
    </rPh>
    <phoneticPr fontId="4"/>
  </si>
  <si>
    <t>126～150：常勤換算で4+2</t>
    <rPh sb="8" eb="10">
      <t>ジョウキン</t>
    </rPh>
    <rPh sb="10" eb="12">
      <t>カンサン</t>
    </rPh>
    <phoneticPr fontId="4"/>
  </si>
  <si>
    <t>151～175：常勤換算で4+3</t>
    <rPh sb="8" eb="10">
      <t>ジョウキン</t>
    </rPh>
    <rPh sb="10" eb="12">
      <t>カンサン</t>
    </rPh>
    <phoneticPr fontId="4"/>
  </si>
  <si>
    <t>ユニット</t>
  </si>
  <si>
    <t>２ユニットごとに１以上</t>
  </si>
  <si>
    <t>※人員基準は、前年度の平均値に対する配置（定員や現在の入所者数に対する配置ではない）がこの表では定員で算出（目安）</t>
    <rPh sb="45" eb="46">
      <t>ヒョウ</t>
    </rPh>
    <rPh sb="48" eb="50">
      <t>テイイン</t>
    </rPh>
    <rPh sb="51" eb="53">
      <t>サンシュツ</t>
    </rPh>
    <rPh sb="54" eb="56">
      <t>メヤス</t>
    </rPh>
    <phoneticPr fontId="4"/>
  </si>
  <si>
    <t>参考6</t>
    <phoneticPr fontId="4"/>
  </si>
  <si>
    <t>入所者に対し健康管理及び療養上の指導を行うために必要な数</t>
    <rPh sb="0" eb="3">
      <t>ニュウショシャ</t>
    </rPh>
    <rPh sb="4" eb="5">
      <t>タイ</t>
    </rPh>
    <phoneticPr fontId="4"/>
  </si>
  <si>
    <t>特養入所者と短期利用者の合計数に対しての配置が必要。
原則、常勤の者。ただし1人を超えて配置されている生活相談員が時間帯を明確に区分したうえで他の職務に従事する場合はこの限りでない。</t>
    <rPh sb="27" eb="29">
      <t>ゲンソク</t>
    </rPh>
    <rPh sb="30" eb="32">
      <t>ジョウキン</t>
    </rPh>
    <rPh sb="33" eb="34">
      <t>モノ</t>
    </rPh>
    <rPh sb="39" eb="40">
      <t>ニン</t>
    </rPh>
    <rPh sb="41" eb="42">
      <t>コ</t>
    </rPh>
    <rPh sb="44" eb="46">
      <t>ハイチ</t>
    </rPh>
    <rPh sb="51" eb="53">
      <t>セイカツ</t>
    </rPh>
    <rPh sb="53" eb="56">
      <t>ソウダンイン</t>
    </rPh>
    <rPh sb="57" eb="59">
      <t>ジカン</t>
    </rPh>
    <rPh sb="59" eb="60">
      <t>タイ</t>
    </rPh>
    <rPh sb="61" eb="63">
      <t>メイカク</t>
    </rPh>
    <rPh sb="64" eb="66">
      <t>クブン</t>
    </rPh>
    <rPh sb="71" eb="72">
      <t>ホカ</t>
    </rPh>
    <rPh sb="73" eb="75">
      <t>ショクム</t>
    </rPh>
    <rPh sb="76" eb="78">
      <t>ジュウジ</t>
    </rPh>
    <rPh sb="80" eb="82">
      <t>バアイ</t>
    </rPh>
    <rPh sb="85" eb="86">
      <t>カギ</t>
    </rPh>
    <phoneticPr fontId="4"/>
  </si>
  <si>
    <t>看護職員のうち、1人以上は、常勤の者</t>
    <rPh sb="0" eb="2">
      <t>カンゴ</t>
    </rPh>
    <rPh sb="2" eb="4">
      <t>ショクイン</t>
    </rPh>
    <rPh sb="9" eb="10">
      <t>ニン</t>
    </rPh>
    <rPh sb="10" eb="12">
      <t>イジョウ</t>
    </rPh>
    <rPh sb="14" eb="16">
      <t>ジョウキン</t>
    </rPh>
    <rPh sb="17" eb="18">
      <t>モノ</t>
    </rPh>
    <phoneticPr fontId="4"/>
  </si>
  <si>
    <t>専らその職務に従事する常勤の者でなければならない。ただし、入所者の処遇に支障がない場合は、他の職務に従事可能</t>
    <rPh sb="0" eb="1">
      <t>モッパ</t>
    </rPh>
    <rPh sb="4" eb="6">
      <t>ショクム</t>
    </rPh>
    <rPh sb="7" eb="9">
      <t>ジュウジ</t>
    </rPh>
    <rPh sb="11" eb="13">
      <t>ジョウキン</t>
    </rPh>
    <rPh sb="14" eb="15">
      <t>モノ</t>
    </rPh>
    <rPh sb="29" eb="32">
      <t>ニュウショシャ</t>
    </rPh>
    <rPh sb="33" eb="35">
      <t>ショグウ</t>
    </rPh>
    <rPh sb="36" eb="38">
      <t>シショウ</t>
    </rPh>
    <rPh sb="41" eb="43">
      <t>バアイ</t>
    </rPh>
    <rPh sb="45" eb="46">
      <t>ホカ</t>
    </rPh>
    <rPh sb="47" eb="49">
      <t>ショクム</t>
    </rPh>
    <rPh sb="50" eb="52">
      <t>ジュウジ</t>
    </rPh>
    <rPh sb="52" eb="54">
      <t>カノウ</t>
    </rPh>
    <phoneticPr fontId="4"/>
  </si>
  <si>
    <t>他の職務に従事することができる。</t>
    <rPh sb="0" eb="1">
      <t>ホカ</t>
    </rPh>
    <rPh sb="2" eb="4">
      <t>ショクム</t>
    </rPh>
    <rPh sb="5" eb="7">
      <t>ジュウジ</t>
    </rPh>
    <phoneticPr fontId="4"/>
  </si>
  <si>
    <t>常勤換算方法で、入所者の数が3又はその端数を増すごとに1以上</t>
    <rPh sb="4" eb="6">
      <t>ホウホウ</t>
    </rPh>
    <phoneticPr fontId="4"/>
  </si>
  <si>
    <r>
      <t xml:space="preserve">特養入所者と短期利用者の合計数に対しての配置が必要。
</t>
    </r>
    <r>
      <rPr>
        <sz val="8"/>
        <color indexed="10"/>
        <rFont val="HG丸ｺﾞｼｯｸM-PRO"/>
        <family val="3"/>
        <charset val="128"/>
      </rPr>
      <t>※ユニット型の場合、日中はユニットごとに常時１名以上必要</t>
    </r>
    <phoneticPr fontId="4"/>
  </si>
  <si>
    <t>看護：</t>
    <rPh sb="0" eb="2">
      <t>カンゴ</t>
    </rPh>
    <phoneticPr fontId="4"/>
  </si>
  <si>
    <t>介護：</t>
    <rPh sb="0" eb="2">
      <t>カイゴ</t>
    </rPh>
    <phoneticPr fontId="4"/>
  </si>
  <si>
    <t>指定の更新について</t>
    <phoneticPr fontId="4"/>
  </si>
  <si>
    <t>更新制度の対象となる介護保険施設等</t>
    <rPh sb="10" eb="12">
      <t>カイゴ</t>
    </rPh>
    <rPh sb="12" eb="14">
      <t>ホケン</t>
    </rPh>
    <rPh sb="14" eb="16">
      <t>シセツ</t>
    </rPh>
    <rPh sb="16" eb="17">
      <t>トウ</t>
    </rPh>
    <phoneticPr fontId="4"/>
  </si>
  <si>
    <t>更新申請の受付時期</t>
  </si>
  <si>
    <t>指定の更新に関する手続き【介護老人福祉施設（特別養護老人ホーム）】</t>
    <rPh sb="0" eb="2">
      <t>シテイ</t>
    </rPh>
    <rPh sb="3" eb="5">
      <t>コウシン</t>
    </rPh>
    <rPh sb="6" eb="7">
      <t>カン</t>
    </rPh>
    <rPh sb="9" eb="11">
      <t>テツヅ</t>
    </rPh>
    <rPh sb="13" eb="15">
      <t>カイゴ</t>
    </rPh>
    <rPh sb="15" eb="17">
      <t>ロウジン</t>
    </rPh>
    <rPh sb="17" eb="19">
      <t>フクシ</t>
    </rPh>
    <rPh sb="19" eb="21">
      <t>シセツ</t>
    </rPh>
    <rPh sb="22" eb="24">
      <t>トクベツ</t>
    </rPh>
    <rPh sb="24" eb="26">
      <t>ヨウゴ</t>
    </rPh>
    <rPh sb="26" eb="28">
      <t>ロウジン</t>
    </rPh>
    <phoneticPr fontId="4"/>
  </si>
  <si>
    <t>（介護保険法第７１条、第７２条、第１１５条の１１及び介護保険法施行令第４条の規定により、指定があったものとみなされた事業所を除く。）</t>
    <phoneticPr fontId="4"/>
  </si>
  <si>
    <t>　１）介護保険施設</t>
    <phoneticPr fontId="4"/>
  </si>
  <si>
    <t>【手続き先：介護事業者課施設指導グループ】</t>
    <phoneticPr fontId="4"/>
  </si>
  <si>
    <t>　２）指定居宅サービス事業所、指定介護予防サービス事業所</t>
    <phoneticPr fontId="4"/>
  </si>
  <si>
    <t>【手続き先：介護事業者課居宅グループ】</t>
    <phoneticPr fontId="4"/>
  </si>
  <si>
    <t>指定の更新に必要な書類</t>
    <rPh sb="0" eb="2">
      <t>シテイ</t>
    </rPh>
    <phoneticPr fontId="4"/>
  </si>
  <si>
    <t>指定の更新にかかる手数料</t>
    <phoneticPr fontId="4"/>
  </si>
  <si>
    <t>フリガナ</t>
    <phoneticPr fontId="4"/>
  </si>
  <si>
    <t>介護老人福祉施設</t>
    <phoneticPr fontId="4"/>
  </si>
  <si>
    <t>短期入所生活介護</t>
    <phoneticPr fontId="4"/>
  </si>
  <si>
    <t>※更新申請時に、次の事項に該当する場合は、別途届出が必要です。</t>
    <rPh sb="8" eb="9">
      <t>ツギ</t>
    </rPh>
    <rPh sb="10" eb="12">
      <t>ジコウ</t>
    </rPh>
    <rPh sb="13" eb="15">
      <t>ガイトウ</t>
    </rPh>
    <rPh sb="17" eb="19">
      <t>バアイ</t>
    </rPh>
    <phoneticPr fontId="4"/>
  </si>
  <si>
    <t>介護給付費算定に係る体制等に関する届出・・・新規に加算を算定する又は加算を取り下げる　など</t>
    <rPh sb="22" eb="24">
      <t>シンキ</t>
    </rPh>
    <rPh sb="25" eb="27">
      <t>カサン</t>
    </rPh>
    <rPh sb="28" eb="30">
      <t>サンテイ</t>
    </rPh>
    <rPh sb="32" eb="33">
      <t>マタ</t>
    </rPh>
    <rPh sb="34" eb="36">
      <t>カサン</t>
    </rPh>
    <rPh sb="37" eb="38">
      <t>ト</t>
    </rPh>
    <rPh sb="39" eb="40">
      <t>サ</t>
    </rPh>
    <phoneticPr fontId="4"/>
  </si>
  <si>
    <t>大阪府知事　様</t>
    <phoneticPr fontId="4"/>
  </si>
  <si>
    <t xml:space="preserve">   主たる事務所の所在地</t>
    <phoneticPr fontId="4"/>
  </si>
  <si>
    <t xml:space="preserve">   名 称</t>
    <phoneticPr fontId="4"/>
  </si>
  <si>
    <t>申請者</t>
    <rPh sb="0" eb="2">
      <t>シンセイ</t>
    </rPh>
    <phoneticPr fontId="4"/>
  </si>
  <si>
    <t>-</t>
    <phoneticPr fontId="4"/>
  </si>
  <si>
    <t>区</t>
    <rPh sb="0" eb="1">
      <t>ク</t>
    </rPh>
    <phoneticPr fontId="4"/>
  </si>
  <si>
    <t>氏名</t>
    <rPh sb="0" eb="2">
      <t>シメイ</t>
    </rPh>
    <phoneticPr fontId="4"/>
  </si>
  <si>
    <t>職名</t>
    <rPh sb="0" eb="2">
      <t>ショクメイ</t>
    </rPh>
    <phoneticPr fontId="4"/>
  </si>
  <si>
    <t xml:space="preserve">   代表者の職・氏名</t>
    <rPh sb="7" eb="8">
      <t>ショク</t>
    </rPh>
    <phoneticPr fontId="4"/>
  </si>
  <si>
    <t>施設の所在地</t>
    <rPh sb="0" eb="2">
      <t>シセツ</t>
    </rPh>
    <phoneticPr fontId="4"/>
  </si>
  <si>
    <t>名　　称</t>
    <rPh sb="0" eb="1">
      <t>ナ</t>
    </rPh>
    <rPh sb="3" eb="4">
      <t>ショウ</t>
    </rPh>
    <phoneticPr fontId="4"/>
  </si>
  <si>
    <t>指定の更新申請に係る確認（質問兼告知等）表</t>
    <rPh sb="0" eb="2">
      <t>シテイ</t>
    </rPh>
    <rPh sb="8" eb="9">
      <t>カカ</t>
    </rPh>
    <rPh sb="10" eb="12">
      <t>カクニン</t>
    </rPh>
    <rPh sb="13" eb="15">
      <t>シツモン</t>
    </rPh>
    <rPh sb="15" eb="16">
      <t>ケン</t>
    </rPh>
    <rPh sb="16" eb="18">
      <t>コクチ</t>
    </rPh>
    <rPh sb="18" eb="19">
      <t>ナド</t>
    </rPh>
    <rPh sb="20" eb="21">
      <t>ヒョウ</t>
    </rPh>
    <phoneticPr fontId="4"/>
  </si>
  <si>
    <t>別紙更新申請書（様式第1号の3）のとおり</t>
    <rPh sb="0" eb="2">
      <t>ベッシ</t>
    </rPh>
    <rPh sb="2" eb="4">
      <t>コウシン</t>
    </rPh>
    <rPh sb="4" eb="6">
      <t>シンセイ</t>
    </rPh>
    <rPh sb="6" eb="7">
      <t>ショ</t>
    </rPh>
    <phoneticPr fontId="4"/>
  </si>
  <si>
    <t>記載事項</t>
  </si>
  <si>
    <t>開設者の登記事項証明書又は条例等</t>
  </si>
  <si>
    <t>併設する施設の概要（併設する施設がある場合）</t>
  </si>
  <si>
    <t>建物の構造概要及び平面図並びに設備の概要</t>
  </si>
  <si>
    <t>入所者の推定数</t>
  </si>
  <si>
    <t>施設の管理者の氏名、生年月日及び住所</t>
  </si>
  <si>
    <t>運営規程</t>
  </si>
  <si>
    <t>入所者からの苦情を処理するために講じる措置の概要</t>
  </si>
  <si>
    <t>当該申請に係る事業に係る従業者の勤務の体制及び勤務形態</t>
  </si>
  <si>
    <t>従業者の資格要件について</t>
  </si>
  <si>
    <t>協力病院（歯科も含む）の名称及び診療科目名並びに当該協力病院との契約内容</t>
  </si>
  <si>
    <t>当該申請に係る事業に係る施設介護サービス費の請求に関する事項</t>
  </si>
  <si>
    <t>介護支援専門員の氏名及びその登録番号</t>
  </si>
  <si>
    <t>質問項目</t>
  </si>
  <si>
    <t>変更なし</t>
    <rPh sb="0" eb="2">
      <t>ヘンコウ</t>
    </rPh>
    <phoneticPr fontId="4"/>
  </si>
  <si>
    <t>・</t>
    <phoneticPr fontId="4"/>
  </si>
  <si>
    <t>□</t>
    <phoneticPr fontId="4"/>
  </si>
  <si>
    <t>変更あり</t>
  </si>
  <si>
    <t>変更あり</t>
    <phoneticPr fontId="4"/>
  </si>
  <si>
    <t>変更あり</t>
    <phoneticPr fontId="4"/>
  </si>
  <si>
    <t>厚生労働省が定める人員基準を</t>
    <rPh sb="0" eb="2">
      <t>コウセイ</t>
    </rPh>
    <rPh sb="2" eb="5">
      <t>ロウドウショウ</t>
    </rPh>
    <rPh sb="6" eb="7">
      <t>サダ</t>
    </rPh>
    <rPh sb="9" eb="11">
      <t>ジンイン</t>
    </rPh>
    <rPh sb="11" eb="13">
      <t>キジュン</t>
    </rPh>
    <phoneticPr fontId="4"/>
  </si>
  <si>
    <t>□</t>
    <phoneticPr fontId="4"/>
  </si>
  <si>
    <t>□</t>
    <phoneticPr fontId="4"/>
  </si>
  <si>
    <t>満たしている</t>
    <rPh sb="0" eb="1">
      <t>ミ</t>
    </rPh>
    <phoneticPr fontId="4"/>
  </si>
  <si>
    <t>満たしていない</t>
    <rPh sb="0" eb="1">
      <t>ミ</t>
    </rPh>
    <phoneticPr fontId="4"/>
  </si>
  <si>
    <t>厚生労働省が定める資格要件を</t>
    <rPh sb="0" eb="2">
      <t>コウセイ</t>
    </rPh>
    <rPh sb="2" eb="5">
      <t>ロウドウショウ</t>
    </rPh>
    <rPh sb="6" eb="7">
      <t>サダ</t>
    </rPh>
    <rPh sb="9" eb="11">
      <t>シカク</t>
    </rPh>
    <rPh sb="11" eb="13">
      <t>ヨウケン</t>
    </rPh>
    <phoneticPr fontId="4"/>
  </si>
  <si>
    <t>短期入所生活介護事業所の指定更新申請</t>
    <phoneticPr fontId="4"/>
  </si>
  <si>
    <t>不要（指定なし等）</t>
    <rPh sb="0" eb="2">
      <t>フヨウ</t>
    </rPh>
    <rPh sb="3" eb="5">
      <t>シテイ</t>
    </rPh>
    <rPh sb="7" eb="8">
      <t>トウ</t>
    </rPh>
    <phoneticPr fontId="4"/>
  </si>
  <si>
    <t>※   上記質問項目で、「変更あり」の場合は、別途変更届出が必要となります。更新申請と併せて、別途変更の届出や介護給付費算定に係る体制等に関する届出をしてください。</t>
    <rPh sb="47" eb="49">
      <t>ベット</t>
    </rPh>
    <phoneticPr fontId="4"/>
  </si>
  <si>
    <t>１　指定の更新申請を行う施設の名称</t>
    <rPh sb="2" eb="4">
      <t>シテイ</t>
    </rPh>
    <phoneticPr fontId="4"/>
  </si>
  <si>
    <t>２　指定の更新申請を行う事業の種類</t>
    <rPh sb="2" eb="4">
      <t>シテイ</t>
    </rPh>
    <phoneticPr fontId="4"/>
  </si>
  <si>
    <t>３　各事業の指定に係る記載事項についての変更の有無等</t>
    <rPh sb="20" eb="22">
      <t>ヘンコウ</t>
    </rPh>
    <rPh sb="23" eb="25">
      <t>ウム</t>
    </rPh>
    <rPh sb="25" eb="26">
      <t>トウ</t>
    </rPh>
    <phoneticPr fontId="4"/>
  </si>
  <si>
    <t>４　指定の更新申請の必要書類の確認</t>
    <rPh sb="2" eb="4">
      <t>シテイ</t>
    </rPh>
    <rPh sb="5" eb="7">
      <t>コウシン</t>
    </rPh>
    <rPh sb="7" eb="9">
      <t>シンセイ</t>
    </rPh>
    <rPh sb="10" eb="12">
      <t>ヒツヨウ</t>
    </rPh>
    <rPh sb="12" eb="14">
      <t>ショルイ</t>
    </rPh>
    <rPh sb="15" eb="17">
      <t>カクニン</t>
    </rPh>
    <phoneticPr fontId="4"/>
  </si>
  <si>
    <t>変更届出（介護報酬以外）・・・・管理者や介護支援専門員が変更になった　など</t>
    <rPh sb="16" eb="19">
      <t>カンリシャ</t>
    </rPh>
    <rPh sb="20" eb="22">
      <t>カイゴ</t>
    </rPh>
    <rPh sb="22" eb="24">
      <t>シエン</t>
    </rPh>
    <rPh sb="24" eb="27">
      <t>センモンイン</t>
    </rPh>
    <rPh sb="28" eb="30">
      <t>ヘンコウ</t>
    </rPh>
    <phoneticPr fontId="4"/>
  </si>
  <si>
    <t>～</t>
    <phoneticPr fontId="4"/>
  </si>
  <si>
    <t>人員基準確認表（介護老人福祉施設）</t>
    <rPh sb="6" eb="7">
      <t>ヒョウ</t>
    </rPh>
    <rPh sb="8" eb="10">
      <t>カイゴ</t>
    </rPh>
    <rPh sb="10" eb="12">
      <t>ロウジン</t>
    </rPh>
    <rPh sb="12" eb="14">
      <t>フクシ</t>
    </rPh>
    <rPh sb="14" eb="16">
      <t>シセツ</t>
    </rPh>
    <phoneticPr fontId="4"/>
  </si>
  <si>
    <t>施設コード</t>
    <rPh sb="0" eb="1">
      <t>シ</t>
    </rPh>
    <rPh sb="1" eb="2">
      <t>セツ</t>
    </rPh>
    <phoneticPr fontId="4"/>
  </si>
  <si>
    <t>事業所コード</t>
    <rPh sb="0" eb="3">
      <t>ジギョウショ</t>
    </rPh>
    <phoneticPr fontId="4"/>
  </si>
  <si>
    <t>空床型</t>
    <phoneticPr fontId="4"/>
  </si>
  <si>
    <t>（常勤換算）</t>
    <phoneticPr fontId="4"/>
  </si>
  <si>
    <t>常勤専従で１以上（支障がなければ同一敷地内の他の事業所、施設又はサテライト施設の職務に従事可）</t>
    <phoneticPr fontId="4"/>
  </si>
  <si>
    <t>医師</t>
    <phoneticPr fontId="4"/>
  </si>
  <si>
    <t>生活相談員</t>
    <phoneticPr fontId="4"/>
  </si>
  <si>
    <t>入所者の数が100又はその端数を増すごとに１以上</t>
    <phoneticPr fontId="4"/>
  </si>
  <si>
    <t>【資格要件】社会福祉法第19条第1項各号のいずれかに該当する者又はそれと同等以上の能力を有すると認められる者（介護福祉士、介護支援専門員）</t>
    <rPh sb="1" eb="3">
      <t>シカク</t>
    </rPh>
    <rPh sb="3" eb="5">
      <t>ヨウケン</t>
    </rPh>
    <rPh sb="6" eb="8">
      <t>シャカイ</t>
    </rPh>
    <rPh sb="8" eb="10">
      <t>フクシ</t>
    </rPh>
    <rPh sb="10" eb="11">
      <t>ホウ</t>
    </rPh>
    <rPh sb="11" eb="12">
      <t>ダイ</t>
    </rPh>
    <rPh sb="14" eb="15">
      <t>ジョウ</t>
    </rPh>
    <rPh sb="15" eb="16">
      <t>ダイ</t>
    </rPh>
    <rPh sb="17" eb="18">
      <t>コウ</t>
    </rPh>
    <rPh sb="18" eb="19">
      <t>カク</t>
    </rPh>
    <rPh sb="19" eb="20">
      <t>ゴウ</t>
    </rPh>
    <rPh sb="26" eb="28">
      <t>ガイトウ</t>
    </rPh>
    <rPh sb="30" eb="31">
      <t>モノ</t>
    </rPh>
    <rPh sb="31" eb="32">
      <t>マタ</t>
    </rPh>
    <rPh sb="36" eb="38">
      <t>ドウトウ</t>
    </rPh>
    <rPh sb="38" eb="40">
      <t>イジョウ</t>
    </rPh>
    <rPh sb="41" eb="43">
      <t>ノウリョク</t>
    </rPh>
    <rPh sb="44" eb="45">
      <t>ユウ</t>
    </rPh>
    <rPh sb="48" eb="49">
      <t>ミト</t>
    </rPh>
    <rPh sb="53" eb="54">
      <t>モノ</t>
    </rPh>
    <rPh sb="55" eb="57">
      <t>カイゴ</t>
    </rPh>
    <rPh sb="57" eb="60">
      <t>フクシシ</t>
    </rPh>
    <rPh sb="61" eb="63">
      <t>カイゴ</t>
    </rPh>
    <rPh sb="63" eb="65">
      <t>シエン</t>
    </rPh>
    <rPh sb="65" eb="68">
      <t>センモンイン</t>
    </rPh>
    <phoneticPr fontId="4"/>
  </si>
  <si>
    <t>※③合計より計算</t>
    <phoneticPr fontId="4"/>
  </si>
  <si>
    <t>※③合計より計算</t>
    <phoneticPr fontId="4"/>
  </si>
  <si>
    <t>うち看護師</t>
    <phoneticPr fontId="4"/>
  </si>
  <si>
    <r>
      <t xml:space="preserve">●看護体制加算Ⅰを算定している場合は、常勤の正看護師が必要。
●看護体制加算Ⅱを算定している場合は、常勤換算で左記基準＋１名が必要（短期と要按分）
</t>
    </r>
    <r>
      <rPr>
        <sz val="8"/>
        <color indexed="10"/>
        <rFont val="HG丸ｺﾞｼｯｸM-PRO"/>
        <family val="3"/>
        <charset val="128"/>
      </rPr>
      <t>※看護職員が機能訓練指導員と兼務している場合は、各々の勤務時間を切り分けること。</t>
    </r>
    <rPh sb="75" eb="77">
      <t>カンゴ</t>
    </rPh>
    <rPh sb="77" eb="79">
      <t>ショクイン</t>
    </rPh>
    <rPh sb="80" eb="82">
      <t>キノウ</t>
    </rPh>
    <rPh sb="82" eb="84">
      <t>クンレン</t>
    </rPh>
    <rPh sb="84" eb="87">
      <t>シドウイン</t>
    </rPh>
    <rPh sb="88" eb="90">
      <t>ケンム</t>
    </rPh>
    <rPh sb="94" eb="96">
      <t>バアイ</t>
    </rPh>
    <rPh sb="98" eb="100">
      <t>オノオノ</t>
    </rPh>
    <rPh sb="101" eb="103">
      <t>キンム</t>
    </rPh>
    <rPh sb="103" eb="105">
      <t>ジカン</t>
    </rPh>
    <rPh sb="106" eb="107">
      <t>キ</t>
    </rPh>
    <rPh sb="108" eb="109">
      <t>ワ</t>
    </rPh>
    <phoneticPr fontId="4"/>
  </si>
  <si>
    <t xml:space="preserve">30以下：常勤換算で１以上
</t>
    <phoneticPr fontId="4"/>
  </si>
  <si>
    <t>31～50：常勤換算で２以上
　</t>
    <phoneticPr fontId="4"/>
  </si>
  <si>
    <t>51～130：常勤換算で３以上
　</t>
    <phoneticPr fontId="4"/>
  </si>
  <si>
    <t>131以上：常勤換算３＋130を超えて50又はその端数を増すごとに１以上
　</t>
    <phoneticPr fontId="4"/>
  </si>
  <si>
    <t>管理栄養士・栄養士</t>
    <phoneticPr fontId="4"/>
  </si>
  <si>
    <t>※③合計より計算</t>
    <phoneticPr fontId="4"/>
  </si>
  <si>
    <t>うち管理栄養士</t>
    <phoneticPr fontId="4"/>
  </si>
  <si>
    <t>看護職員と兼務でも可。個別機能訓練加算を算定している場合は、常勤専従で配置が必要。</t>
    <phoneticPr fontId="4"/>
  </si>
  <si>
    <t>※③合計より計算</t>
    <phoneticPr fontId="4"/>
  </si>
  <si>
    <t>1以上（入所者の数が100又はその端数を増すごとに１を標準）</t>
    <phoneticPr fontId="4"/>
  </si>
  <si>
    <t>26～60：２以上</t>
    <phoneticPr fontId="4"/>
  </si>
  <si>
    <t>特養入所者と短期利用者の合計数に対しての配置が必要。
夜勤職員配置加算を算定している場合は、常勤換算で左記基準＋１以上必要</t>
    <phoneticPr fontId="4"/>
  </si>
  <si>
    <t>61～80：３以上</t>
    <phoneticPr fontId="4"/>
  </si>
  <si>
    <t>81～100：４以上</t>
    <phoneticPr fontId="4"/>
  </si>
  <si>
    <t>101～：25又はその端数を増すごとに１加えた数以上</t>
    <phoneticPr fontId="4"/>
  </si>
  <si>
    <t>【</t>
    <phoneticPr fontId="4"/>
  </si>
  <si>
    <t>ユニット】÷２</t>
    <phoneticPr fontId="4"/>
  </si>
  <si>
    <t>届出済</t>
    <rPh sb="0" eb="2">
      <t>トドケデ</t>
    </rPh>
    <rPh sb="2" eb="3">
      <t>スミ</t>
    </rPh>
    <phoneticPr fontId="4"/>
  </si>
  <si>
    <t>予定あり</t>
    <rPh sb="0" eb="2">
      <t>ヨテイ</t>
    </rPh>
    <phoneticPr fontId="4"/>
  </si>
  <si>
    <r>
      <t>参考6②</t>
    </r>
    <r>
      <rPr>
        <i/>
        <sz val="10"/>
        <rFont val="HGPｺﾞｼｯｸM"/>
        <family val="3"/>
        <charset val="128"/>
      </rPr>
      <t>　　　　</t>
    </r>
    <rPh sb="0" eb="2">
      <t>サンコウ</t>
    </rPh>
    <phoneticPr fontId="4"/>
  </si>
  <si>
    <t>　</t>
    <phoneticPr fontId="4"/>
  </si>
  <si>
    <t>夜勤職員配置及び夜勤職員配置加算算定表</t>
    <rPh sb="0" eb="2">
      <t>ヤキン</t>
    </rPh>
    <rPh sb="2" eb="4">
      <t>ショクイン</t>
    </rPh>
    <rPh sb="4" eb="6">
      <t>ハイチ</t>
    </rPh>
    <rPh sb="6" eb="7">
      <t>オヨ</t>
    </rPh>
    <phoneticPr fontId="4"/>
  </si>
  <si>
    <t>（短期入所生活介護・介護老人福祉施設）　</t>
    <rPh sb="1" eb="3">
      <t>タンキ</t>
    </rPh>
    <rPh sb="3" eb="5">
      <t>ニュウショ</t>
    </rPh>
    <rPh sb="5" eb="7">
      <t>セイカツ</t>
    </rPh>
    <rPh sb="7" eb="9">
      <t>カイゴ</t>
    </rPh>
    <rPh sb="14" eb="16">
      <t>フクシ</t>
    </rPh>
    <phoneticPr fontId="4"/>
  </si>
  <si>
    <t>施設名</t>
    <rPh sb="0" eb="2">
      <t>シセツ</t>
    </rPh>
    <rPh sb="2" eb="3">
      <t>メイ</t>
    </rPh>
    <phoneticPr fontId="4"/>
  </si>
  <si>
    <t>□</t>
    <phoneticPr fontId="4"/>
  </si>
  <si>
    <t>区分</t>
    <rPh sb="0" eb="2">
      <t>クブン</t>
    </rPh>
    <phoneticPr fontId="4"/>
  </si>
  <si>
    <t>従来型</t>
    <rPh sb="0" eb="3">
      <t>ジュウライガタ</t>
    </rPh>
    <phoneticPr fontId="4"/>
  </si>
  <si>
    <t>ユニット型</t>
    <phoneticPr fontId="4"/>
  </si>
  <si>
    <t>■</t>
    <phoneticPr fontId="4"/>
  </si>
  <si>
    <t>夜勤時間帯</t>
    <rPh sb="0" eb="2">
      <t>ヤキン</t>
    </rPh>
    <rPh sb="2" eb="5">
      <t>ジカンタイ</t>
    </rPh>
    <phoneticPr fontId="4"/>
  </si>
  <si>
    <t>時</t>
    <rPh sb="0" eb="1">
      <t>ジ</t>
    </rPh>
    <phoneticPr fontId="4"/>
  </si>
  <si>
    <t>分</t>
    <rPh sb="0" eb="1">
      <t>フン</t>
    </rPh>
    <phoneticPr fontId="4"/>
  </si>
  <si>
    <t>翌朝</t>
    <rPh sb="0" eb="2">
      <t>ヨクアサ</t>
    </rPh>
    <phoneticPr fontId="4"/>
  </si>
  <si>
    <t>　　　</t>
    <phoneticPr fontId="4"/>
  </si>
  <si>
    <t>（１６時間）　←施設が決める午後１０時から午前５時を含む連続する１６時間</t>
    <phoneticPr fontId="4"/>
  </si>
  <si>
    <t>計算月</t>
    <rPh sb="0" eb="2">
      <t>ケイサン</t>
    </rPh>
    <rPh sb="2" eb="3">
      <t>ツキ</t>
    </rPh>
    <phoneticPr fontId="4"/>
  </si>
  <si>
    <t>令和</t>
    <rPh sb="0" eb="2">
      <t>レイワ</t>
    </rPh>
    <phoneticPr fontId="4"/>
  </si>
  <si>
    <t>１　夜勤を行う看護職員又は介護職員の数（１日平均夜勤職員数）</t>
    <phoneticPr fontId="4"/>
  </si>
  <si>
    <r>
      <t>計算月の延夜勤時間数（ア）</t>
    </r>
    <r>
      <rPr>
        <sz val="10"/>
        <color indexed="10"/>
        <rFont val="HGPｺﾞｼｯｸM"/>
        <family val="3"/>
        <charset val="128"/>
      </rPr>
      <t>※</t>
    </r>
    <rPh sb="0" eb="2">
      <t>ケイサン</t>
    </rPh>
    <rPh sb="2" eb="3">
      <t>ツキ</t>
    </rPh>
    <rPh sb="4" eb="5">
      <t>ノ</t>
    </rPh>
    <rPh sb="5" eb="7">
      <t>ヤキン</t>
    </rPh>
    <rPh sb="7" eb="9">
      <t>ジカン</t>
    </rPh>
    <rPh sb="9" eb="10">
      <t>スウ</t>
    </rPh>
    <phoneticPr fontId="4"/>
  </si>
  <si>
    <t>時間</t>
    <rPh sb="0" eb="2">
      <t>ジカン</t>
    </rPh>
    <phoneticPr fontId="4"/>
  </si>
  <si>
    <t>←</t>
    <phoneticPr fontId="4"/>
  </si>
  <si>
    <t>計算月における看護職員又は介護職員の延夜勤時間数</t>
  </si>
  <si>
    <t>※（ア）の算定根拠を別途記録しておいてください。</t>
    <phoneticPr fontId="4"/>
  </si>
  <si>
    <t>月の日数（イ）</t>
    <rPh sb="0" eb="1">
      <t>ツキ</t>
    </rPh>
    <rPh sb="2" eb="4">
      <t>ニッスウ</t>
    </rPh>
    <phoneticPr fontId="4"/>
  </si>
  <si>
    <t>日</t>
    <rPh sb="0" eb="1">
      <t>ニチ</t>
    </rPh>
    <phoneticPr fontId="4"/>
  </si>
  <si>
    <t>←</t>
    <phoneticPr fontId="4"/>
  </si>
  <si>
    <t>暦月（２８～３１日）</t>
    <rPh sb="0" eb="1">
      <t>コヨミ</t>
    </rPh>
    <rPh sb="1" eb="2">
      <t>ツキ</t>
    </rPh>
    <rPh sb="8" eb="9">
      <t>ニチ</t>
    </rPh>
    <phoneticPr fontId="4"/>
  </si>
  <si>
    <t>１日平均夜勤職員数（ウ）</t>
    <phoneticPr fontId="4"/>
  </si>
  <si>
    <t>←　</t>
    <phoneticPr fontId="4"/>
  </si>
  <si>
    <r>
      <t>（ア）／（（イ）×１６時間）</t>
    </r>
    <r>
      <rPr>
        <sz val="10"/>
        <color indexed="10"/>
        <rFont val="HGPｺﾞｼｯｸM"/>
        <family val="3"/>
        <charset val="128"/>
      </rPr>
      <t>※小数点第３位以下切捨て</t>
    </r>
    <phoneticPr fontId="4"/>
  </si>
  <si>
    <t>２　夜勤職員基準</t>
    <rPh sb="2" eb="4">
      <t>ヤキン</t>
    </rPh>
    <rPh sb="4" eb="6">
      <t>ショクイン</t>
    </rPh>
    <rPh sb="6" eb="8">
      <t>キジュン</t>
    </rPh>
    <phoneticPr fontId="4"/>
  </si>
  <si>
    <t>入所者（入居者）の数※１</t>
    <rPh sb="0" eb="3">
      <t>ニュウショシャ</t>
    </rPh>
    <rPh sb="4" eb="7">
      <t>ニュウキョシャ</t>
    </rPh>
    <rPh sb="9" eb="10">
      <t>カズ</t>
    </rPh>
    <phoneticPr fontId="4"/>
  </si>
  <si>
    <t>＜夜勤職員基準＞</t>
    <rPh sb="1" eb="3">
      <t>ヤキン</t>
    </rPh>
    <rPh sb="3" eb="5">
      <t>ショクイン</t>
    </rPh>
    <rPh sb="5" eb="7">
      <t>キジュン</t>
    </rPh>
    <phoneticPr fontId="4"/>
  </si>
  <si>
    <t>入所（入居者）の数</t>
    <rPh sb="0" eb="2">
      <t>ニュウショ</t>
    </rPh>
    <rPh sb="3" eb="6">
      <t>ニュウキョシャ</t>
    </rPh>
    <rPh sb="8" eb="9">
      <t>カズ</t>
    </rPh>
    <phoneticPr fontId="4"/>
  </si>
  <si>
    <t>職員数※２</t>
    <rPh sb="0" eb="2">
      <t>ショクイン</t>
    </rPh>
    <rPh sb="2" eb="3">
      <t>スウ</t>
    </rPh>
    <phoneticPr fontId="4"/>
  </si>
  <si>
    <t>２ユニット毎に１名</t>
    <rPh sb="5" eb="6">
      <t>ゴト</t>
    </rPh>
    <rPh sb="8" eb="9">
      <t>メイ</t>
    </rPh>
    <phoneticPr fontId="4"/>
  </si>
  <si>
    <t>２５以下</t>
    <rPh sb="2" eb="4">
      <t>イカ</t>
    </rPh>
    <phoneticPr fontId="4"/>
  </si>
  <si>
    <t>１</t>
    <phoneticPr fontId="4"/>
  </si>
  <si>
    <t>２６～６０</t>
    <phoneticPr fontId="4"/>
  </si>
  <si>
    <t>２</t>
    <phoneticPr fontId="4"/>
  </si>
  <si>
    <t>＋</t>
    <phoneticPr fontId="4"/>
  </si>
  <si>
    <t>＝</t>
    <phoneticPr fontId="4"/>
  </si>
  <si>
    <t>（エ）</t>
    <phoneticPr fontId="4"/>
  </si>
  <si>
    <t>６１～８０</t>
    <phoneticPr fontId="4"/>
  </si>
  <si>
    <t>３</t>
    <phoneticPr fontId="4"/>
  </si>
  <si>
    <t>８１～１００</t>
    <phoneticPr fontId="4"/>
  </si>
  <si>
    <t>４</t>
    <phoneticPr fontId="4"/>
  </si>
  <si>
    <t>１０１～</t>
    <phoneticPr fontId="4"/>
  </si>
  <si>
    <t>４＋（入居者の数－１００）÷２５</t>
    <rPh sb="3" eb="6">
      <t>ニュウキョシャ</t>
    </rPh>
    <rPh sb="7" eb="8">
      <t>カズ</t>
    </rPh>
    <phoneticPr fontId="4"/>
  </si>
  <si>
    <t>※１　入所者（入居者）の数</t>
    <rPh sb="3" eb="6">
      <t>ニュウショシャ</t>
    </rPh>
    <rPh sb="7" eb="10">
      <t>ニュウキョシャ</t>
    </rPh>
    <rPh sb="12" eb="13">
      <t>カズ</t>
    </rPh>
    <phoneticPr fontId="4"/>
  </si>
  <si>
    <t>：介護老人福祉施設の場合は、介護老人福祉施設の入所者数と併設又は空床利用の短期入所生活介護の利用者数の合計
　介護老人福祉施設以外の施設に併設している短期入所生活介護事業所及び単独型短期入所生活介護事業所の場合は、短期入所生活介護の利用者数</t>
    <rPh sb="1" eb="3">
      <t>カイゴ</t>
    </rPh>
    <rPh sb="3" eb="5">
      <t>ロウジン</t>
    </rPh>
    <rPh sb="5" eb="7">
      <t>フクシ</t>
    </rPh>
    <rPh sb="7" eb="9">
      <t>シセツ</t>
    </rPh>
    <rPh sb="10" eb="12">
      <t>バアイ</t>
    </rPh>
    <rPh sb="14" eb="16">
      <t>カイゴ</t>
    </rPh>
    <rPh sb="16" eb="18">
      <t>ロウジン</t>
    </rPh>
    <rPh sb="18" eb="20">
      <t>フクシ</t>
    </rPh>
    <rPh sb="20" eb="22">
      <t>シセツ</t>
    </rPh>
    <rPh sb="23" eb="26">
      <t>ニュウショシャ</t>
    </rPh>
    <rPh sb="26" eb="27">
      <t>カズ</t>
    </rPh>
    <rPh sb="28" eb="30">
      <t>ヘイセツ</t>
    </rPh>
    <rPh sb="30" eb="31">
      <t>マタ</t>
    </rPh>
    <rPh sb="32" eb="33">
      <t>ソラ</t>
    </rPh>
    <rPh sb="33" eb="34">
      <t>ショウ</t>
    </rPh>
    <rPh sb="34" eb="36">
      <t>リヨウ</t>
    </rPh>
    <rPh sb="37" eb="39">
      <t>タンキ</t>
    </rPh>
    <rPh sb="39" eb="41">
      <t>ニュウショ</t>
    </rPh>
    <rPh sb="41" eb="43">
      <t>セイカツ</t>
    </rPh>
    <rPh sb="43" eb="45">
      <t>カイゴ</t>
    </rPh>
    <rPh sb="46" eb="49">
      <t>リヨウシャ</t>
    </rPh>
    <rPh sb="49" eb="50">
      <t>スウ</t>
    </rPh>
    <rPh sb="51" eb="53">
      <t>ゴウケイ</t>
    </rPh>
    <rPh sb="55" eb="57">
      <t>カイゴ</t>
    </rPh>
    <rPh sb="57" eb="59">
      <t>ロウジン</t>
    </rPh>
    <rPh sb="59" eb="61">
      <t>フクシ</t>
    </rPh>
    <rPh sb="61" eb="63">
      <t>シセツ</t>
    </rPh>
    <rPh sb="63" eb="65">
      <t>イガイ</t>
    </rPh>
    <rPh sb="66" eb="68">
      <t>シセツ</t>
    </rPh>
    <rPh sb="69" eb="71">
      <t>ヘイセツ</t>
    </rPh>
    <rPh sb="75" eb="77">
      <t>タンキ</t>
    </rPh>
    <rPh sb="77" eb="79">
      <t>ニュウショ</t>
    </rPh>
    <rPh sb="79" eb="81">
      <t>セイカツ</t>
    </rPh>
    <rPh sb="81" eb="83">
      <t>カイゴ</t>
    </rPh>
    <rPh sb="83" eb="86">
      <t>ジギョウショ</t>
    </rPh>
    <rPh sb="86" eb="87">
      <t>オヨ</t>
    </rPh>
    <rPh sb="88" eb="91">
      <t>タンドクガタ</t>
    </rPh>
    <rPh sb="91" eb="93">
      <t>タンキ</t>
    </rPh>
    <rPh sb="93" eb="95">
      <t>ニュウショ</t>
    </rPh>
    <rPh sb="95" eb="97">
      <t>セイカツ</t>
    </rPh>
    <rPh sb="97" eb="99">
      <t>カイゴ</t>
    </rPh>
    <rPh sb="99" eb="102">
      <t>ジギョウショ</t>
    </rPh>
    <rPh sb="103" eb="105">
      <t>バアイ</t>
    </rPh>
    <rPh sb="107" eb="109">
      <t>タンキ</t>
    </rPh>
    <rPh sb="109" eb="111">
      <t>ニュウショ</t>
    </rPh>
    <rPh sb="111" eb="113">
      <t>セイカツ</t>
    </rPh>
    <rPh sb="113" eb="115">
      <t>カイゴ</t>
    </rPh>
    <rPh sb="116" eb="118">
      <t>リヨウ</t>
    </rPh>
    <rPh sb="118" eb="119">
      <t>シャ</t>
    </rPh>
    <rPh sb="119" eb="120">
      <t>スウ</t>
    </rPh>
    <phoneticPr fontId="4"/>
  </si>
  <si>
    <t>※２　職員数</t>
    <rPh sb="3" eb="6">
      <t>ショクインスウ</t>
    </rPh>
    <phoneticPr fontId="4"/>
  </si>
  <si>
    <t>：介護老人福祉施設以外の施設に併設している短期入所生活介護事業所の場合は、当該職員数に併設本体施設として必要とされる夜勤職員の数を加えてください。</t>
    <rPh sb="1" eb="3">
      <t>カイゴ</t>
    </rPh>
    <rPh sb="3" eb="5">
      <t>ロウジン</t>
    </rPh>
    <rPh sb="5" eb="7">
      <t>フクシ</t>
    </rPh>
    <rPh sb="7" eb="9">
      <t>シセツ</t>
    </rPh>
    <rPh sb="9" eb="11">
      <t>イガイ</t>
    </rPh>
    <rPh sb="12" eb="14">
      <t>シセツ</t>
    </rPh>
    <rPh sb="15" eb="17">
      <t>ヘイセツ</t>
    </rPh>
    <rPh sb="21" eb="23">
      <t>タンキ</t>
    </rPh>
    <rPh sb="23" eb="25">
      <t>ニュウショ</t>
    </rPh>
    <rPh sb="25" eb="27">
      <t>セイカツ</t>
    </rPh>
    <rPh sb="27" eb="29">
      <t>カイゴ</t>
    </rPh>
    <rPh sb="29" eb="32">
      <t>ジギョウショ</t>
    </rPh>
    <rPh sb="33" eb="35">
      <t>バアイ</t>
    </rPh>
    <rPh sb="37" eb="39">
      <t>トウガイ</t>
    </rPh>
    <rPh sb="39" eb="42">
      <t>ショクインスウ</t>
    </rPh>
    <rPh sb="43" eb="45">
      <t>ヘイセツ</t>
    </rPh>
    <rPh sb="45" eb="47">
      <t>ホンタイ</t>
    </rPh>
    <rPh sb="47" eb="49">
      <t>シセツ</t>
    </rPh>
    <rPh sb="52" eb="54">
      <t>ヒツヨウ</t>
    </rPh>
    <rPh sb="58" eb="60">
      <t>ヤキン</t>
    </rPh>
    <rPh sb="60" eb="62">
      <t>ショクイン</t>
    </rPh>
    <rPh sb="63" eb="64">
      <t>カズ</t>
    </rPh>
    <rPh sb="65" eb="66">
      <t>クワ</t>
    </rPh>
    <phoneticPr fontId="4"/>
  </si>
  <si>
    <t>３　夜勤職員配置加算算定</t>
    <rPh sb="2" eb="4">
      <t>ヤキン</t>
    </rPh>
    <rPh sb="4" eb="6">
      <t>ショクイン</t>
    </rPh>
    <rPh sb="6" eb="8">
      <t>ハイチ</t>
    </rPh>
    <rPh sb="8" eb="10">
      <t>カサン</t>
    </rPh>
    <rPh sb="10" eb="12">
      <t>サンテイ</t>
    </rPh>
    <phoneticPr fontId="4"/>
  </si>
  <si>
    <t>１日平均夜勤職員数（ウ）</t>
    <phoneticPr fontId="4"/>
  </si>
  <si>
    <t>＞</t>
    <phoneticPr fontId="4"/>
  </si>
  <si>
    <t>　平成１８年４月の介護保険法の改正により、介護サービスの質を確保するため、事業者が指定基準を遵守しているかを定期的に確認する指定の更新制（６年間）が導入されました。
　一定期間（６年）毎に指定の更新を受けなければ、指定の効力を失い、介護報酬の請求ができなくなりますので、必ず有効期間満了日までに更新手続きを行ってください。（介護保険法第86条の2）</t>
    <rPh sb="162" eb="164">
      <t>カイゴ</t>
    </rPh>
    <rPh sb="164" eb="166">
      <t>ホケン</t>
    </rPh>
    <rPh sb="166" eb="167">
      <t>ホウ</t>
    </rPh>
    <phoneticPr fontId="4"/>
  </si>
  <si>
    <t>※大阪府が所管する市町村に所在する事業所
　⇒摂津市、守口市、門真市、大東市、交野市、四條畷市、藤井寺市、羽曳野市、島本町</t>
    <rPh sb="13" eb="15">
      <t>ショザイ</t>
    </rPh>
    <rPh sb="17" eb="20">
      <t>ジギョウショ</t>
    </rPh>
    <phoneticPr fontId="4"/>
  </si>
  <si>
    <t>　指定更新については、大阪府福祉行政事務手数料条例で定める手数料（１６，０００円）を徴収しています。</t>
    <phoneticPr fontId="4"/>
  </si>
  <si>
    <t>　【納付方法】</t>
    <rPh sb="2" eb="4">
      <t>ノウフ</t>
    </rPh>
    <rPh sb="4" eb="6">
      <t>ホウホウ</t>
    </rPh>
    <phoneticPr fontId="4"/>
  </si>
  <si>
    <t>　※大阪府証紙は平成30年10月１日から廃止となりました。</t>
    <phoneticPr fontId="4"/>
  </si>
  <si>
    <r>
      <t>　　⇒コンビニ納付の場合、</t>
    </r>
    <r>
      <rPr>
        <u/>
        <sz val="11"/>
        <rFont val="HGPｺﾞｼｯｸM"/>
        <family val="3"/>
        <charset val="128"/>
      </rPr>
      <t>事前の手続きが必須</t>
    </r>
    <r>
      <rPr>
        <sz val="11"/>
        <rFont val="HGPｺﾞｼｯｸM"/>
        <family val="3"/>
        <charset val="128"/>
      </rPr>
      <t>ですので、下記リンクより方法をご確認ください。</t>
    </r>
    <rPh sb="7" eb="9">
      <t>ノウフ</t>
    </rPh>
    <rPh sb="10" eb="12">
      <t>バアイ</t>
    </rPh>
    <rPh sb="13" eb="15">
      <t>ジゼン</t>
    </rPh>
    <rPh sb="20" eb="22">
      <t>ヒッス</t>
    </rPh>
    <rPh sb="27" eb="29">
      <t>カキ</t>
    </rPh>
    <rPh sb="34" eb="36">
      <t>ホウホウ</t>
    </rPh>
    <rPh sb="38" eb="40">
      <t>カクニン</t>
    </rPh>
    <phoneticPr fontId="4"/>
  </si>
  <si>
    <t>http://www.pref.osaka.lg.jp/koreishisetsu/kaigohokennshisetu/tesuuryou.html</t>
    <phoneticPr fontId="4"/>
  </si>
  <si>
    <r>
      <t>　更新日の約３か月前に更新申請の案内をいたしますが、介護保険施設等においても有効期間満了日を事前にご確認の上、</t>
    </r>
    <r>
      <rPr>
        <b/>
        <u/>
        <sz val="12"/>
        <rFont val="HGPｺﾞｼｯｸM"/>
        <family val="3"/>
        <charset val="128"/>
      </rPr>
      <t>必ず有効期間満了日までに更新手続きを行ってください</t>
    </r>
    <r>
      <rPr>
        <u/>
        <sz val="12"/>
        <rFont val="HGPｺﾞｼｯｸM"/>
        <family val="3"/>
        <charset val="128"/>
      </rPr>
      <t>。</t>
    </r>
    <rPh sb="5" eb="6">
      <t>ヤク</t>
    </rPh>
    <rPh sb="8" eb="9">
      <t>ゲツ</t>
    </rPh>
    <rPh sb="9" eb="10">
      <t>マエ</t>
    </rPh>
    <rPh sb="26" eb="28">
      <t>カイゴ</t>
    </rPh>
    <rPh sb="28" eb="30">
      <t>ホケン</t>
    </rPh>
    <rPh sb="30" eb="32">
      <t>シセツ</t>
    </rPh>
    <rPh sb="32" eb="33">
      <t>トウ</t>
    </rPh>
    <rPh sb="38" eb="40">
      <t>ユウコウ</t>
    </rPh>
    <rPh sb="40" eb="42">
      <t>キカン</t>
    </rPh>
    <rPh sb="42" eb="44">
      <t>マンリョウ</t>
    </rPh>
    <rPh sb="44" eb="45">
      <t>ビ</t>
    </rPh>
    <rPh sb="46" eb="48">
      <t>ジゼン</t>
    </rPh>
    <phoneticPr fontId="4"/>
  </si>
  <si>
    <t>※大阪府が所管する介護保険施設は、政令市及び中核市を除く市町村に所在する施設です。</t>
    <rPh sb="9" eb="11">
      <t>カイゴ</t>
    </rPh>
    <rPh sb="11" eb="13">
      <t>ホケン</t>
    </rPh>
    <rPh sb="13" eb="15">
      <t>シセツ</t>
    </rPh>
    <rPh sb="17" eb="20">
      <t>セイレイシ</t>
    </rPh>
    <rPh sb="20" eb="21">
      <t>オヨ</t>
    </rPh>
    <rPh sb="22" eb="25">
      <t>チュウカクシ</t>
    </rPh>
    <rPh sb="26" eb="27">
      <t>ノゾ</t>
    </rPh>
    <rPh sb="28" eb="31">
      <t>シチョウソン</t>
    </rPh>
    <rPh sb="32" eb="34">
      <t>ショザイ</t>
    </rPh>
    <rPh sb="36" eb="38">
      <t>シセツ</t>
    </rPh>
    <phoneticPr fontId="4"/>
  </si>
  <si>
    <t>政令市及び中核市については権限移譲していますので、各市窓口へお問い合わせください。</t>
    <rPh sb="0" eb="3">
      <t>セイレイシ</t>
    </rPh>
    <rPh sb="3" eb="4">
      <t>オヨ</t>
    </rPh>
    <rPh sb="5" eb="8">
      <t>チュウカクシ</t>
    </rPh>
    <rPh sb="27" eb="29">
      <t>マドグチ</t>
    </rPh>
    <phoneticPr fontId="4"/>
  </si>
  <si>
    <t>その他の市町村については権限移譲していますので、各市町村または広域福祉課へお問い合わせください。</t>
    <rPh sb="25" eb="28">
      <t>シチョウソン</t>
    </rPh>
    <phoneticPr fontId="4"/>
  </si>
  <si>
    <r>
      <t>指定の更新申請に係る</t>
    </r>
    <r>
      <rPr>
        <b/>
        <sz val="11.5"/>
        <rFont val="HGPｺﾞｼｯｸM"/>
        <family val="3"/>
        <charset val="128"/>
      </rPr>
      <t xml:space="preserve">確認（質問兼告知等）表 </t>
    </r>
    <phoneticPr fontId="4"/>
  </si>
  <si>
    <t>栄養マネジメント強化加算を算定している場合は、管理栄養士を常勤換算で入所者の数を50（施設に常勤栄養士を1人以上配置し、給食管理を行っている場合は70）で除して得た数以上配置が必要。</t>
    <phoneticPr fontId="4"/>
  </si>
  <si>
    <t>介護老人福祉施設（従来型）の夜間の人員配置基準及び介護老人福祉施設の夜勤職員配置加算について、見守り機器やインカム等のICTを導入する場合、基準や要件の緩和があります（届出要）。</t>
  </si>
  <si>
    <t>※</t>
    <phoneticPr fontId="4"/>
  </si>
  <si>
    <t>別紙様式第一号（二）</t>
    <phoneticPr fontId="4"/>
  </si>
  <si>
    <t>指定居宅サービス事業所</t>
    <rPh sb="10" eb="11">
      <t>ショ</t>
    </rPh>
    <phoneticPr fontId="4"/>
  </si>
  <si>
    <t>介護保険施設</t>
    <rPh sb="0" eb="2">
      <t>カイゴ</t>
    </rPh>
    <rPh sb="2" eb="4">
      <t>ホケン</t>
    </rPh>
    <rPh sb="4" eb="6">
      <t>シセツ</t>
    </rPh>
    <phoneticPr fontId="4"/>
  </si>
  <si>
    <t>指定介護予防サービス事業所</t>
    <rPh sb="0" eb="2">
      <t>シテイ</t>
    </rPh>
    <rPh sb="2" eb="4">
      <t>カイゴ</t>
    </rPh>
    <rPh sb="4" eb="6">
      <t>ヨボウ</t>
    </rPh>
    <rPh sb="10" eb="13">
      <t>ジギョウショ</t>
    </rPh>
    <phoneticPr fontId="4"/>
  </si>
  <si>
    <t>指定（許可）更新申請書</t>
    <rPh sb="6" eb="8">
      <t>コウシン</t>
    </rPh>
    <phoneticPr fontId="4"/>
  </si>
  <si>
    <t>年</t>
  </si>
  <si>
    <t>月</t>
  </si>
  <si>
    <t>知事（市長）殿</t>
    <rPh sb="0" eb="2">
      <t>チジ</t>
    </rPh>
    <rPh sb="3" eb="5">
      <t>シチョウ</t>
    </rPh>
    <rPh sb="6" eb="7">
      <t>ドノ</t>
    </rPh>
    <phoneticPr fontId="4"/>
  </si>
  <si>
    <t>所在地</t>
    <rPh sb="0" eb="3">
      <t>ショザイチ</t>
    </rPh>
    <phoneticPr fontId="4"/>
  </si>
  <si>
    <t>申請者</t>
  </si>
  <si>
    <t>名称</t>
    <rPh sb="0" eb="2">
      <t>メイショウ</t>
    </rPh>
    <phoneticPr fontId="48"/>
  </si>
  <si>
    <t>代表者職名・氏名</t>
    <rPh sb="0" eb="3">
      <t>ダイヒョウシャ</t>
    </rPh>
    <rPh sb="3" eb="5">
      <t>ショクメイ</t>
    </rPh>
    <rPh sb="6" eb="8">
      <t>シメイ</t>
    </rPh>
    <phoneticPr fontId="4"/>
  </si>
  <si>
    <t>　  介護保険法に規定する事業所（施設）に係る指定（許可）の更新を受けたいので、下記のとおり、</t>
    <rPh sb="15" eb="16">
      <t>ショ</t>
    </rPh>
    <rPh sb="30" eb="32">
      <t>コウシン</t>
    </rPh>
    <phoneticPr fontId="4"/>
  </si>
  <si>
    <t>関係書類を添えて申請します。</t>
  </si>
  <si>
    <t>法人番号</t>
    <rPh sb="0" eb="2">
      <t>ホウジン</t>
    </rPh>
    <rPh sb="2" eb="4">
      <t>バンゴウ</t>
    </rPh>
    <phoneticPr fontId="4"/>
  </si>
  <si>
    <t>申　請　者</t>
    <rPh sb="0" eb="1">
      <t>サル</t>
    </rPh>
    <rPh sb="2" eb="3">
      <t>ショウ</t>
    </rPh>
    <rPh sb="4" eb="5">
      <t>モノ</t>
    </rPh>
    <phoneticPr fontId="48"/>
  </si>
  <si>
    <t>名称</t>
    <rPh sb="0" eb="1">
      <t>ナ</t>
    </rPh>
    <rPh sb="1" eb="2">
      <t>ショウ</t>
    </rPh>
    <phoneticPr fontId="4"/>
  </si>
  <si>
    <t>主たる事務所の
所在地</t>
    <rPh sb="8" eb="11">
      <t>ショザイチ</t>
    </rPh>
    <phoneticPr fontId="4"/>
  </si>
  <si>
    <t>（郵便番号</t>
    <phoneticPr fontId="4"/>
  </si>
  <si>
    <t>都</t>
    <rPh sb="0" eb="1">
      <t>ト</t>
    </rPh>
    <phoneticPr fontId="4"/>
  </si>
  <si>
    <t>道</t>
    <rPh sb="0" eb="1">
      <t>ミチ</t>
    </rPh>
    <phoneticPr fontId="4"/>
  </si>
  <si>
    <t>市</t>
    <rPh sb="0" eb="1">
      <t>シ</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</si>
  <si>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</si>
  <si>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</si>
  <si>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</si>
  <si>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</si>
  <si>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</si>
  <si>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（内線）</t>
    <rPh sb="1" eb="3">
      <t>ナイセン</t>
    </rPh>
    <phoneticPr fontId="4"/>
  </si>
  <si>
    <t>ＦＡＸ番号</t>
  </si>
  <si>
    <t>Email</t>
    <phoneticPr fontId="4"/>
  </si>
  <si>
    <t>代表者（開設者）の職名・氏名・生年月日</t>
    <rPh sb="4" eb="7">
      <t>カイセツシャ</t>
    </rPh>
    <rPh sb="10" eb="11">
      <t>メイ</t>
    </rPh>
    <rPh sb="15" eb="17">
      <t>セイネン</t>
    </rPh>
    <rPh sb="17" eb="19">
      <t>ガッピ</t>
    </rPh>
    <phoneticPr fontId="4"/>
  </si>
  <si>
    <t>氏　名</t>
    <rPh sb="0" eb="3">
      <t>シメイ</t>
    </rPh>
    <phoneticPr fontId="4"/>
  </si>
  <si>
    <t>代表者（開設者）の住所</t>
    <rPh sb="4" eb="7">
      <t>カイセツシャ</t>
    </rPh>
    <phoneticPr fontId="4"/>
  </si>
  <si>
    <t>事 業 所</t>
    <rPh sb="0" eb="1">
      <t>コト</t>
    </rPh>
    <rPh sb="2" eb="3">
      <t>ギョウ</t>
    </rPh>
    <rPh sb="4" eb="5">
      <t>ジョ</t>
    </rPh>
    <phoneticPr fontId="48"/>
  </si>
  <si>
    <t>事業等の種類</t>
    <rPh sb="0" eb="2">
      <t>ジギョウ</t>
    </rPh>
    <rPh sb="2" eb="3">
      <t>トウ</t>
    </rPh>
    <rPh sb="4" eb="6">
      <t>シュルイ</t>
    </rPh>
    <phoneticPr fontId="48"/>
  </si>
  <si>
    <t>介護保険事業所番号</t>
    <phoneticPr fontId="48"/>
  </si>
  <si>
    <t>指定有効期間満了日</t>
    <rPh sb="0" eb="2">
      <t>シテイ</t>
    </rPh>
    <rPh sb="2" eb="4">
      <t>ユウコウ</t>
    </rPh>
    <rPh sb="4" eb="6">
      <t>キカン</t>
    </rPh>
    <rPh sb="6" eb="9">
      <t>マンリョウビ</t>
    </rPh>
    <phoneticPr fontId="4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</si>
  <si>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</si>
  <si>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48"/>
  </si>
  <si>
    <t>生年月日</t>
    <rPh sb="0" eb="2">
      <t>セイネン</t>
    </rPh>
    <rPh sb="2" eb="4">
      <t>ガッピ</t>
    </rPh>
    <phoneticPr fontId="48"/>
  </si>
  <si>
    <t>住所</t>
    <rPh sb="0" eb="2">
      <t>ジュウショ</t>
    </rPh>
    <phoneticPr fontId="4"/>
  </si>
  <si>
    <t>備考</t>
    <rPh sb="0" eb="2">
      <t>ビコウ</t>
    </rPh>
    <phoneticPr fontId="48"/>
  </si>
  <si>
    <t xml:space="preserve">１
２
３
４
</t>
    <phoneticPr fontId="4"/>
  </si>
  <si>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4"/>
  </si>
  <si>
    <t>（標準様式６）</t>
    <rPh sb="1" eb="3">
      <t>ヒョウジュン</t>
    </rPh>
    <rPh sb="3" eb="5">
      <t>ヨウシキ</t>
    </rPh>
    <phoneticPr fontId="4"/>
  </si>
  <si>
    <t>誓　約　書</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</si>
  <si>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</si>
  <si>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</si>
  <si>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</si>
  <si>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介護保険法第８６条第２項</t>
    <rPh sb="0" eb="2">
      <t>カイゴ</t>
    </rPh>
    <rPh sb="2" eb="5">
      <t>ホケンホウ</t>
    </rPh>
    <rPh sb="5" eb="6">
      <t>ダイ</t>
    </rPh>
    <rPh sb="8" eb="9">
      <t>ジョウ</t>
    </rPh>
    <rPh sb="9" eb="10">
      <t>ダイ</t>
    </rPh>
    <rPh sb="11" eb="12">
      <t>コウ</t>
    </rPh>
    <phoneticPr fontId="60"/>
  </si>
  <si>
    <t>一</t>
    <rPh sb="0" eb="1">
      <t>イチ</t>
    </rPh>
    <phoneticPr fontId="4"/>
  </si>
  <si>
    <t>二</t>
    <rPh sb="0" eb="1">
      <t>ニ</t>
    </rPh>
    <phoneticPr fontId="4"/>
  </si>
  <si>
    <t>三</t>
    <rPh sb="0" eb="1">
      <t>サン</t>
    </rPh>
    <phoneticPr fontId="4"/>
  </si>
  <si>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</si>
  <si>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三の二</t>
    <rPh sb="0" eb="1">
      <t>サン</t>
    </rPh>
    <rPh sb="2" eb="3">
      <t>ニ</t>
    </rPh>
    <phoneticPr fontId="4"/>
  </si>
  <si>
    <t>三の三</t>
    <rPh sb="0" eb="1">
      <t>サン</t>
    </rPh>
    <rPh sb="2" eb="3">
      <t>サン</t>
    </rPh>
    <phoneticPr fontId="4"/>
  </si>
  <si>
    <t>四</t>
    <rPh sb="0" eb="1">
      <t>ヨン</t>
    </rPh>
    <phoneticPr fontId="4"/>
  </si>
  <si>
    <t>五</t>
    <rPh sb="0" eb="1">
      <t>ゴ</t>
    </rPh>
    <phoneticPr fontId="4"/>
  </si>
  <si>
    <t>五の二</t>
    <rPh sb="0" eb="1">
      <t>ゴ</t>
    </rPh>
    <rPh sb="2" eb="3">
      <t>ニ</t>
    </rPh>
    <phoneticPr fontId="4"/>
  </si>
  <si>
    <t>六</t>
    <rPh sb="0" eb="1">
      <t>ロク</t>
    </rPh>
    <phoneticPr fontId="4"/>
  </si>
  <si>
    <t>七</t>
    <rPh sb="0" eb="1">
      <t>ナナ</t>
    </rPh>
    <phoneticPr fontId="4"/>
  </si>
  <si>
    <t>イ</t>
    <phoneticPr fontId="4"/>
  </si>
  <si>
    <t>ロ</t>
    <phoneticPr fontId="4"/>
  </si>
  <si>
    <t>ハ</t>
    <phoneticPr fontId="4"/>
  </si>
  <si>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4"/>
  </si>
  <si>
    <t>ホ</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</si>
  <si>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</si>
  <si>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</si>
  <si>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</si>
  <si>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</si>
  <si>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付表第一号（十五）  介護老人福祉施設の指定等に係る記載事項</t>
    <rPh sb="22" eb="23">
      <t>トウ</t>
    </rPh>
    <phoneticPr fontId="4"/>
  </si>
  <si>
    <t>施　設</t>
    <phoneticPr fontId="4"/>
  </si>
  <si>
    <t>名    称</t>
  </si>
  <si>
    <t>所在地</t>
    <phoneticPr fontId="4"/>
  </si>
  <si>
    <t>（郵便番号     　</t>
    <phoneticPr fontId="4"/>
  </si>
  <si>
    <t xml:space="preserve"> － </t>
    <phoneticPr fontId="4"/>
  </si>
  <si>
    <t xml:space="preserve">  ）</t>
    <phoneticPr fontId="4"/>
  </si>
  <si>
    <t>連絡先</t>
  </si>
  <si>
    <t>FAX 番号</t>
  </si>
  <si>
    <t>管　理　者</t>
    <phoneticPr fontId="4"/>
  </si>
  <si>
    <t>住所</t>
    <phoneticPr fontId="4"/>
  </si>
  <si>
    <t xml:space="preserve">（郵便番号  </t>
    <phoneticPr fontId="4"/>
  </si>
  <si>
    <t>－</t>
  </si>
  <si>
    <t xml:space="preserve">   ）</t>
    <phoneticPr fontId="4"/>
  </si>
  <si>
    <t>氏　　名</t>
    <phoneticPr fontId="4"/>
  </si>
  <si>
    <t>生年月日</t>
  </si>
  <si>
    <t>同一敷地内の他の事業所又は施設の
従業者との兼務（兼務の場合のみ記入）</t>
    <phoneticPr fontId="4"/>
  </si>
  <si>
    <t>名称</t>
    <phoneticPr fontId="4"/>
  </si>
  <si>
    <t>兼務する職種</t>
    <phoneticPr fontId="4"/>
  </si>
  <si>
    <t>及び勤務時間等</t>
    <phoneticPr fontId="4"/>
  </si>
  <si>
    <t>短期入所生活介護の有無</t>
  </si>
  <si>
    <t>事業の実施形態</t>
  </si>
  <si>
    <t>協力医療
機関</t>
    <phoneticPr fontId="4"/>
  </si>
  <si>
    <t>名称</t>
  </si>
  <si>
    <t>主な診療科名</t>
  </si>
  <si>
    <t>サービス提供単位１</t>
    <rPh sb="4" eb="6">
      <t>テイキョウ</t>
    </rPh>
    <phoneticPr fontId="4"/>
  </si>
  <si>
    <t>介護形式（いずれか一方を選択）</t>
    <phoneticPr fontId="4"/>
  </si>
  <si>
    <t>従来型</t>
  </si>
  <si>
    <t>○人員に関する基準の確認に必要な事項</t>
    <rPh sb="1" eb="18">
      <t>ジ</t>
    </rPh>
    <phoneticPr fontId="4"/>
  </si>
  <si>
    <t>従業者の職種・員数</t>
  </si>
  <si>
    <t>医  師</t>
  </si>
  <si>
    <t>生活相談員</t>
  </si>
  <si>
    <t>介護職員</t>
  </si>
  <si>
    <t>看護職員</t>
  </si>
  <si>
    <t>専従</t>
  </si>
  <si>
    <t>※兼務</t>
  </si>
  <si>
    <t>介護老人福祉施設及び
短期入所生活介護従事人数</t>
  </si>
  <si>
    <t>常  勤（人）</t>
  </si>
  <si>
    <t>非常勤（人）</t>
  </si>
  <si>
    <t>常勤換算後の人数（人）</t>
  </si>
  <si>
    <t>栄養士</t>
  </si>
  <si>
    <t>介護支援専門員等</t>
  </si>
  <si>
    <t>入所者数</t>
  </si>
  <si>
    <t>人（推定数を記入）</t>
    <phoneticPr fontId="4"/>
  </si>
  <si>
    <t>短期入所利用者数</t>
  </si>
  <si>
    <t>○設備に関する基準の確認に必要な事項</t>
    <rPh sb="1" eb="18">
      <t>セ</t>
    </rPh>
    <phoneticPr fontId="4"/>
  </si>
  <si>
    <t>居室</t>
  </si>
  <si>
    <t>１室あたりの最大定員</t>
  </si>
  <si>
    <t>利用者１人あたりの最小床面積</t>
  </si>
  <si>
    <t>食堂と機能訓練室の合計面積</t>
  </si>
  <si>
    <t>廊下</t>
  </si>
  <si>
    <t>ｍ</t>
  </si>
  <si>
    <t>入所定員</t>
    <rPh sb="0" eb="2">
      <t>ニュウショ</t>
    </rPh>
    <rPh sb="2" eb="4">
      <t>テイイン</t>
    </rPh>
    <phoneticPr fontId="4"/>
  </si>
  <si>
    <t>人</t>
    <rPh sb="0" eb="1">
      <t xml:space="preserve">ニン </t>
    </rPh>
    <phoneticPr fontId="4"/>
  </si>
  <si>
    <t>サービス提供単位２</t>
    <rPh sb="4" eb="6">
      <t>テイキョウ</t>
    </rPh>
    <phoneticPr fontId="4"/>
  </si>
  <si>
    <t xml:space="preserve">１
２
３
４
５
６
</t>
    <phoneticPr fontId="4"/>
  </si>
  <si>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4"/>
  </si>
  <si>
    <r>
      <t>介護老人福祉施設の指定に係る記載事項</t>
    </r>
    <r>
      <rPr>
        <b/>
        <sz val="11.5"/>
        <rFont val="HGPｺﾞｼｯｸM"/>
        <family val="3"/>
        <charset val="128"/>
      </rPr>
      <t>（付表第一号（十五））</t>
    </r>
    <r>
      <rPr>
        <sz val="11.5"/>
        <rFont val="HGPｺﾞｼｯｸM"/>
        <family val="3"/>
        <charset val="128"/>
      </rPr>
      <t xml:space="preserve"> </t>
    </r>
    <r>
      <rPr>
        <sz val="11.5"/>
        <color indexed="10"/>
        <rFont val="HGPｺﾞｼｯｸM"/>
        <family val="3"/>
        <charset val="128"/>
      </rPr>
      <t>※</t>
    </r>
    <r>
      <rPr>
        <u/>
        <sz val="11.5"/>
        <color indexed="10"/>
        <rFont val="HGPｺﾞｼｯｸM"/>
        <family val="3"/>
        <charset val="128"/>
      </rPr>
      <t>付表の添付書類は不要</t>
    </r>
    <rPh sb="21" eb="24">
      <t>ダイイチゴウ</t>
    </rPh>
    <rPh sb="25" eb="27">
      <t>ジュウゴ</t>
    </rPh>
    <phoneticPr fontId="4"/>
  </si>
  <si>
    <t>（標準様式1）</t>
    <rPh sb="1" eb="3">
      <t>ヒョウジュン</t>
    </rPh>
    <rPh sb="3" eb="5">
      <t>ヨウシキ</t>
    </rPh>
    <phoneticPr fontId="4"/>
  </si>
  <si>
    <t>従業者の勤務の体制及び勤務形態一覧表　</t>
  </si>
  <si>
    <t>サービス種別（</t>
    <rPh sb="4" eb="6">
      <t>シュベツ</t>
    </rPh>
    <phoneticPr fontId="73"/>
  </si>
  <si>
    <t>）</t>
    <phoneticPr fontId="73"/>
  </si>
  <si>
    <t>令和</t>
    <rPh sb="0" eb="2">
      <t>レイワ</t>
    </rPh>
    <phoneticPr fontId="73"/>
  </si>
  <si>
    <t>(</t>
    <phoneticPr fontId="73"/>
  </si>
  <si>
    <t>)</t>
    <phoneticPr fontId="73"/>
  </si>
  <si>
    <t>年</t>
    <rPh sb="0" eb="1">
      <t>ネン</t>
    </rPh>
    <phoneticPr fontId="73"/>
  </si>
  <si>
    <t>月</t>
    <rPh sb="0" eb="1">
      <t>ゲツ</t>
    </rPh>
    <phoneticPr fontId="73"/>
  </si>
  <si>
    <t>事業所名（</t>
    <rPh sb="0" eb="3">
      <t>ジギョウショ</t>
    </rPh>
    <rPh sb="3" eb="4">
      <t>メイ</t>
    </rPh>
    <phoneticPr fontId="73"/>
  </si>
  <si>
    <t>(1)</t>
    <phoneticPr fontId="73"/>
  </si>
  <si>
    <t>４週</t>
  </si>
  <si>
    <t>(2)</t>
    <phoneticPr fontId="7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</si>
  <si>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</si>
  <si>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73"/>
  </si>
  <si>
    <t>時間/週</t>
    <rPh sb="0" eb="2">
      <t>ジカン</t>
    </rPh>
    <rPh sb="3" eb="4">
      <t>シュウ</t>
    </rPh>
    <phoneticPr fontId="73"/>
  </si>
  <si>
    <t>時間/月</t>
    <rPh sb="0" eb="2">
      <t>ジカン</t>
    </rPh>
    <rPh sb="3" eb="4">
      <t>ツキ</t>
    </rPh>
    <phoneticPr fontId="73"/>
  </si>
  <si>
    <t>(4) 入所者数（利用者数）</t>
    <rPh sb="4" eb="7">
      <t>ニュウショシャ</t>
    </rPh>
    <rPh sb="7" eb="8">
      <t>スウ</t>
    </rPh>
    <rPh sb="9" eb="12">
      <t>リヨウシャ</t>
    </rPh>
    <rPh sb="12" eb="13">
      <t>スウ</t>
    </rPh>
    <phoneticPr fontId="73"/>
  </si>
  <si>
    <t>（前年度の平均値または推定数）</t>
    <rPh sb="1" eb="4">
      <t>ゼンネンド</t>
    </rPh>
    <rPh sb="5" eb="8">
      <t>ヘイキンチ</t>
    </rPh>
    <rPh sb="11" eb="14">
      <t>スイテイスウ</t>
    </rPh>
    <phoneticPr fontId="73"/>
  </si>
  <si>
    <t>人</t>
    <rPh sb="0" eb="1">
      <t>ニン</t>
    </rPh>
    <phoneticPr fontId="73"/>
  </si>
  <si>
    <t>No</t>
    <phoneticPr fontId="73"/>
  </si>
  <si>
    <t>(5)
ユニットリーダー</t>
    <phoneticPr fontId="73"/>
  </si>
  <si>
    <t>(6)
ユニット名</t>
    <rPh sb="8" eb="9">
      <t>メイ</t>
    </rPh>
    <phoneticPr fontId="73"/>
  </si>
  <si>
    <t>(7) 
職種</t>
    <phoneticPr fontId="4"/>
  </si>
  <si>
    <t>(8)
勤務
形態</t>
    <phoneticPr fontId="4"/>
  </si>
  <si>
    <t>(9) 資格</t>
    <rPh sb="4" eb="6">
      <t>シカク</t>
    </rPh>
    <phoneticPr fontId="73"/>
  </si>
  <si>
    <t>(10) 氏　名</t>
    <phoneticPr fontId="4"/>
  </si>
  <si>
    <t>(11)</t>
    <phoneticPr fontId="7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</si>
  <si>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</si>
  <si>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</si>
  <si>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73"/>
  </si>
  <si>
    <t>2週目</t>
    <rPh sb="1" eb="2">
      <t>シュウ</t>
    </rPh>
    <rPh sb="2" eb="3">
      <t>メ</t>
    </rPh>
    <phoneticPr fontId="73"/>
  </si>
  <si>
    <t>3週目</t>
    <rPh sb="1" eb="2">
      <t>シュウ</t>
    </rPh>
    <rPh sb="2" eb="3">
      <t>メ</t>
    </rPh>
    <phoneticPr fontId="73"/>
  </si>
  <si>
    <t>4週目</t>
    <rPh sb="1" eb="2">
      <t>シュウ</t>
    </rPh>
    <rPh sb="2" eb="3">
      <t>メ</t>
    </rPh>
    <phoneticPr fontId="73"/>
  </si>
  <si>
    <t>5週目</t>
    <rPh sb="1" eb="2">
      <t>シュウ</t>
    </rPh>
    <rPh sb="2" eb="3">
      <t>メ</t>
    </rPh>
    <phoneticPr fontId="73"/>
  </si>
  <si>
    <t>シフト記号</t>
    <rPh sb="3" eb="5">
      <t>キゴウ</t>
    </rPh>
    <phoneticPr fontId="75"/>
  </si>
  <si>
    <t>b</t>
    <phoneticPr fontId="73"/>
  </si>
  <si>
    <t>勤務時間数</t>
    <rPh sb="0" eb="2">
      <t>キンム</t>
    </rPh>
    <rPh sb="2" eb="5">
      <t>ジカンスウ</t>
    </rPh>
    <phoneticPr fontId="73"/>
  </si>
  <si>
    <t>e</t>
    <phoneticPr fontId="73"/>
  </si>
  <si>
    <t>f</t>
    <phoneticPr fontId="73"/>
  </si>
  <si>
    <t>a</t>
    <phoneticPr fontId="73"/>
  </si>
  <si>
    <t>d</t>
    <phoneticPr fontId="73"/>
  </si>
  <si>
    <t>h</t>
    <phoneticPr fontId="73"/>
  </si>
  <si>
    <t>i</t>
    <phoneticPr fontId="73"/>
  </si>
  <si>
    <t>A</t>
    <phoneticPr fontId="73"/>
  </si>
  <si>
    <t>B</t>
    <phoneticPr fontId="73"/>
  </si>
  <si>
    <t>C</t>
    <phoneticPr fontId="73"/>
  </si>
  <si>
    <t>-</t>
    <phoneticPr fontId="73"/>
  </si>
  <si>
    <t>D</t>
    <phoneticPr fontId="73"/>
  </si>
  <si>
    <t>記号</t>
    <rPh sb="0" eb="2">
      <t>キゴウ</t>
    </rPh>
    <phoneticPr fontId="73"/>
  </si>
  <si>
    <t>区分</t>
    <rPh sb="0" eb="2">
      <t>クブン</t>
    </rPh>
    <phoneticPr fontId="73"/>
  </si>
  <si>
    <t>常勤で専従</t>
    <rPh sb="0" eb="2">
      <t>ジョウキン</t>
    </rPh>
    <rPh sb="3" eb="5">
      <t>センジュウ</t>
    </rPh>
    <phoneticPr fontId="73"/>
  </si>
  <si>
    <t>常勤で兼務</t>
    <rPh sb="0" eb="2">
      <t>ジョウキン</t>
    </rPh>
    <rPh sb="3" eb="5">
      <t>ケンム</t>
    </rPh>
    <phoneticPr fontId="73"/>
  </si>
  <si>
    <t>非常勤で専従</t>
    <rPh sb="0" eb="3">
      <t>ヒジョウキン</t>
    </rPh>
    <rPh sb="4" eb="6">
      <t>センジュウ</t>
    </rPh>
    <phoneticPr fontId="73"/>
  </si>
  <si>
    <t>非常勤で兼務</t>
    <rPh sb="0" eb="3">
      <t>ヒジョウキン</t>
    </rPh>
    <rPh sb="4" eb="6">
      <t>ケンム</t>
    </rPh>
    <phoneticPr fontId="73"/>
  </si>
  <si>
    <t>■シフト記号表（勤務時間帯）</t>
    <rPh sb="4" eb="6">
      <t>キゴウ</t>
    </rPh>
    <rPh sb="6" eb="7">
      <t>ヒョウ</t>
    </rPh>
    <rPh sb="8" eb="10">
      <t>キンム</t>
    </rPh>
    <rPh sb="10" eb="13">
      <t>ジカンタイ</t>
    </rPh>
    <phoneticPr fontId="73"/>
  </si>
  <si>
    <t>※24時間表記</t>
    <rPh sb="3" eb="5">
      <t>ジカン</t>
    </rPh>
    <rPh sb="5" eb="7">
      <t>ヒョウキ</t>
    </rPh>
    <phoneticPr fontId="7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</si>
  <si>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73"/>
  </si>
  <si>
    <t>勤務時間</t>
    <rPh sb="0" eb="2">
      <t>キンム</t>
    </rPh>
    <rPh sb="2" eb="4">
      <t>ジカン</t>
    </rPh>
    <phoneticPr fontId="73"/>
  </si>
  <si>
    <t>自由記載欄</t>
    <rPh sb="0" eb="2">
      <t>ジユウ</t>
    </rPh>
    <rPh sb="2" eb="4">
      <t>キサイ</t>
    </rPh>
    <rPh sb="4" eb="5">
      <t>ラン</t>
    </rPh>
    <phoneticPr fontId="73"/>
  </si>
  <si>
    <t>始業時刻</t>
    <rPh sb="0" eb="2">
      <t>シギョウ</t>
    </rPh>
    <rPh sb="2" eb="4">
      <t>ジコク</t>
    </rPh>
    <phoneticPr fontId="73"/>
  </si>
  <si>
    <t>終業時刻</t>
    <rPh sb="0" eb="2">
      <t>シュウギョウ</t>
    </rPh>
    <rPh sb="2" eb="4">
      <t>ジコク</t>
    </rPh>
    <phoneticPr fontId="73"/>
  </si>
  <si>
    <t>うち、休憩時間</t>
    <rPh sb="3" eb="5">
      <t>キュウケイ</t>
    </rPh>
    <rPh sb="5" eb="7">
      <t>ジカン</t>
    </rPh>
    <phoneticPr fontId="73"/>
  </si>
  <si>
    <t>：</t>
    <phoneticPr fontId="73"/>
  </si>
  <si>
    <t>～</t>
    <phoneticPr fontId="73"/>
  </si>
  <si>
    <t>（</t>
    <phoneticPr fontId="73"/>
  </si>
  <si>
    <t>c</t>
    <phoneticPr fontId="73"/>
  </si>
  <si>
    <t>g</t>
    <phoneticPr fontId="73"/>
  </si>
  <si>
    <t>j</t>
    <phoneticPr fontId="73"/>
  </si>
  <si>
    <t>k</t>
    <phoneticPr fontId="73"/>
  </si>
  <si>
    <t>l</t>
    <phoneticPr fontId="73"/>
  </si>
  <si>
    <t>m</t>
    <phoneticPr fontId="73"/>
  </si>
  <si>
    <t>n</t>
    <phoneticPr fontId="73"/>
  </si>
  <si>
    <t>o</t>
    <phoneticPr fontId="73"/>
  </si>
  <si>
    <t>p</t>
    <phoneticPr fontId="73"/>
  </si>
  <si>
    <t>q</t>
    <phoneticPr fontId="73"/>
  </si>
  <si>
    <t>r</t>
    <phoneticPr fontId="73"/>
  </si>
  <si>
    <t>s</t>
    <phoneticPr fontId="73"/>
  </si>
  <si>
    <t>t</t>
    <phoneticPr fontId="73"/>
  </si>
  <si>
    <t>u</t>
    <phoneticPr fontId="73"/>
  </si>
  <si>
    <t>v</t>
    <phoneticPr fontId="73"/>
  </si>
  <si>
    <t>w</t>
    <phoneticPr fontId="73"/>
  </si>
  <si>
    <t>x</t>
    <phoneticPr fontId="73"/>
  </si>
  <si>
    <t>y</t>
    <phoneticPr fontId="73"/>
  </si>
  <si>
    <t>z</t>
    <phoneticPr fontId="73"/>
  </si>
  <si>
    <t>aa</t>
    <phoneticPr fontId="73"/>
  </si>
  <si>
    <t>ab</t>
    <phoneticPr fontId="73"/>
  </si>
  <si>
    <t>ac</t>
    <phoneticPr fontId="73"/>
  </si>
  <si>
    <t>ad</t>
    <phoneticPr fontId="73"/>
  </si>
  <si>
    <t>ae</t>
    <phoneticPr fontId="73"/>
  </si>
  <si>
    <t>af</t>
    <phoneticPr fontId="73"/>
  </si>
  <si>
    <t>ag</t>
    <phoneticPr fontId="73"/>
  </si>
  <si>
    <t>1日に2回勤務する場合</t>
    <rPh sb="1" eb="2">
      <t>ニチ</t>
    </rPh>
    <rPh sb="4" eb="5">
      <t>カイ</t>
    </rPh>
    <rPh sb="5" eb="7">
      <t>キンム</t>
    </rPh>
    <rPh sb="9" eb="11">
      <t>バアイ</t>
    </rPh>
    <phoneticPr fontId="73"/>
  </si>
  <si>
    <t>ah</t>
    <phoneticPr fontId="73"/>
  </si>
  <si>
    <t>1日に2回勤務する場合</t>
    <phoneticPr fontId="73"/>
  </si>
  <si>
    <t>ai</t>
    <phoneticPr fontId="73"/>
  </si>
  <si>
    <t>・シフト記号が足りない場合は、適宜、行を追加してください。</t>
    <rPh sb="4" eb="6">
      <t>キゴウ</t>
    </rPh>
    <rPh sb="7" eb="8">
      <t>タ</t>
    </rPh>
    <rPh sb="11" eb="13">
      <t>バアイ</t>
    </rPh>
    <rPh sb="15" eb="17">
      <t>テキギ</t>
    </rPh>
    <rPh sb="18" eb="19">
      <t>ギョウ</t>
    </rPh>
    <rPh sb="20" eb="22">
      <t>ツイカ</t>
    </rPh>
    <phoneticPr fontId="7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</si>
  <si>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73"/>
  </si>
  <si>
    <t>　　  ※ 指定基準の確認に際しては、４週分の入力で差し支えありません。</t>
  </si>
  <si>
    <r>
      <t>従業者の勤務の体制及び勤務形態一覧表</t>
    </r>
    <r>
      <rPr>
        <b/>
        <sz val="11.5"/>
        <rFont val="HGPｺﾞｼｯｸM"/>
        <family val="3"/>
        <charset val="128"/>
      </rPr>
      <t>（標準様式１）</t>
    </r>
    <r>
      <rPr>
        <sz val="11.5"/>
        <rFont val="HGPｺﾞｼｯｸM"/>
        <family val="3"/>
        <charset val="128"/>
      </rPr>
      <t xml:space="preserve"> </t>
    </r>
    <r>
      <rPr>
        <sz val="11.5"/>
        <color indexed="10"/>
        <rFont val="HGPｺﾞｼｯｸM"/>
        <family val="3"/>
        <charset val="128"/>
      </rPr>
      <t>※申請日の直近月の実績分</t>
    </r>
    <rPh sb="19" eb="23">
      <t>ヒョウジュンヨウシキ</t>
    </rPh>
    <phoneticPr fontId="4"/>
  </si>
  <si>
    <t>（参考）  介護老人福祉施設の指定等に係る記載事項記入欄不足時の資料</t>
    <rPh sb="17" eb="18">
      <t>トウ</t>
    </rPh>
    <phoneticPr fontId="4"/>
  </si>
  <si>
    <t>■協力医療機関</t>
    <phoneticPr fontId="4"/>
  </si>
  <si>
    <r>
      <rPr>
        <sz val="11"/>
        <rFont val="ＭＳ Ｐゴシック"/>
        <family val="3"/>
        <charset val="128"/>
        <scheme val="minor"/>
      </rPr>
      <t>　申請者が下記のいずれにも該当しない者であることを誓約します。</t>
    </r>
    <r>
      <rPr>
        <sz val="10"/>
        <rFont val="ＭＳ Ｐゴシック"/>
        <family val="3"/>
        <charset val="128"/>
        <scheme val="minor"/>
      </rPr>
      <t xml:space="preserve">
</t>
    </r>
    <rPh sb="5" eb="7">
      <t>カキ</t>
    </rPh>
    <phoneticPr fontId="4"/>
  </si>
  <si>
    <t>第八十八条第一項に規定する人員を有しないとき。</t>
  </si>
  <si>
    <t>第八十八条第二項に規定する指定介護老人福祉施設の設備及び運営に関する基準に従って適正な介護老人福祉施設の運営をすることができないと認められるとき。</t>
  </si>
  <si>
    <t>当該特別養護老人ホームの開設者が、労働に関する法律の規定であって政令で定めるものにより罰金の刑に処せられ、その執行を終わり、又は執行を受けることがなくなるまでの者であるとき。</t>
  </si>
  <si>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</si>
  <si>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</si>
  <si>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</si>
  <si>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</si>
  <si>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当該特別養護老人ホームの開設者が、指定の申請前五年以内に居宅サービス等に関し不正又は著しく不当な行為をした者であるとき。</t>
  </si>
  <si>
    <t>当該特別養護老人ホームの開設者の役員又はその長のうちに次のいずれかに該当する者があるとき。</t>
  </si>
  <si>
    <t>禁錮以上の刑に処せられ、その執行を終わり、又は執行を受けることがなくなるまでの者</t>
  </si>
  <si>
    <t>第三号、第三号の二又は前号に該当する者</t>
  </si>
  <si>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</si>
  <si>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</si>
  <si>
    <t>施設サービス用</t>
    <rPh sb="0" eb="2">
      <t>シセツ</t>
    </rPh>
    <rPh sb="6" eb="7">
      <t>ヨウ</t>
    </rPh>
    <phoneticPr fontId="7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</si>
  <si>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</si>
  <si>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</si>
  <si>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</si>
  <si>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</si>
  <si>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</si>
  <si>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</si>
  <si>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</si>
  <si>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</si>
  <si>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</si>
  <si>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</si>
  <si>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</si>
  <si>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</si>
  <si>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</si>
  <si>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</si>
  <si>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</si>
  <si>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</si>
  <si>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</si>
  <si>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</si>
  <si>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</si>
  <si>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</si>
  <si>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</si>
  <si>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</si>
  <si>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</si>
  <si>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</si>
  <si>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</si>
  <si>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(12) 従業者ごとに、合計勤務時間数を入力してください。</t>
    <rPh sb="6" eb="9">
      <t>ジュウギョウシャ</t>
    </rPh>
    <rPh sb="13" eb="15">
      <t>ゴウケイ</t>
    </rPh>
    <rPh sb="15" eb="17">
      <t>キンム</t>
    </rPh>
    <rPh sb="17" eb="20">
      <t>ジカンスウ</t>
    </rPh>
    <rPh sb="21" eb="23">
      <t>ニュウリョク</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</si>
  <si>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</si>
  <si>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</si>
  <si>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</si>
  <si>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</si>
  <si>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</si>
  <si>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7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</si>
  <si>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73"/>
  </si>
  <si>
    <t xml:space="preserve"> （15) 必要項目を満たしていれば、各事業所で使用するシフト表等をもって代替書類として差し支えありません。</t>
    <phoneticPr fontId="73"/>
  </si>
  <si>
    <t>・職種ごとの勤務時間を「○：○○～○：○○」と表記することが困難な場合は、No18～33を活用し、</t>
    <rPh sb="45" eb="47">
      <t>カツヨウ</t>
    </rPh>
    <phoneticPr fontId="73"/>
  </si>
  <si>
    <t xml:space="preserve">   勤務時間数のみを入力してください。</t>
    <phoneticPr fontId="7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</si>
  <si>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73"/>
  </si>
  <si>
    <t xml:space="preserve">   入力の補助を目的とするものですので、結果に誤りがないかご確認ください。</t>
    <phoneticPr fontId="73"/>
  </si>
  <si>
    <r>
      <t>人員確認表</t>
    </r>
    <r>
      <rPr>
        <b/>
        <sz val="11.5"/>
        <rFont val="HGPｺﾞｼｯｸM"/>
        <family val="3"/>
        <charset val="128"/>
      </rPr>
      <t>（参考6）</t>
    </r>
    <r>
      <rPr>
        <sz val="11.5"/>
        <rFont val="HGPｺﾞｼｯｸM"/>
        <family val="3"/>
        <charset val="128"/>
      </rPr>
      <t>、</t>
    </r>
    <r>
      <rPr>
        <b/>
        <sz val="11.5"/>
        <rFont val="HGPｺﾞｼｯｸM"/>
        <family val="3"/>
        <charset val="128"/>
      </rPr>
      <t>（参考６②）</t>
    </r>
    <r>
      <rPr>
        <sz val="11.5"/>
        <rFont val="HGPｺﾞｼｯｸM"/>
        <family val="3"/>
        <charset val="128"/>
      </rPr>
      <t xml:space="preserve"> </t>
    </r>
    <r>
      <rPr>
        <sz val="11.5"/>
        <color indexed="10"/>
        <rFont val="HGPｺﾞｼｯｸM"/>
        <family val="3"/>
        <charset val="128"/>
      </rPr>
      <t>※標準様式１と同一月分</t>
    </r>
    <rPh sb="12" eb="14">
      <t>サンコウ</t>
    </rPh>
    <rPh sb="19" eb="23">
      <t>ヒョウジュンヨウシキ</t>
    </rPh>
    <phoneticPr fontId="4"/>
  </si>
  <si>
    <t>令和６年４月１日版</t>
    <rPh sb="3" eb="4">
      <t>ネン</t>
    </rPh>
    <phoneticPr fontId="4"/>
  </si>
  <si>
    <r>
      <t>当該事業所に勤務する介護支援専門員一覧</t>
    </r>
    <r>
      <rPr>
        <b/>
        <sz val="11.5"/>
        <rFont val="HGPｺﾞｼｯｸM"/>
        <family val="3"/>
        <charset val="128"/>
      </rPr>
      <t>（標準様式７）</t>
    </r>
    <rPh sb="20" eb="24">
      <t>ヒョウジュンヨウシキ</t>
    </rPh>
    <phoneticPr fontId="4"/>
  </si>
  <si>
    <r>
      <t>介護保険法第８６条第２項各号に該当しないことを誓約する書面</t>
    </r>
    <r>
      <rPr>
        <b/>
        <sz val="11.5"/>
        <rFont val="HGPｺﾞｼｯｸM"/>
        <family val="3"/>
        <charset val="128"/>
      </rPr>
      <t xml:space="preserve">（誓約書）（標準様式６） </t>
    </r>
    <rPh sb="35" eb="39">
      <t>ヒョウジュンヨウシキ</t>
    </rPh>
    <phoneticPr fontId="4"/>
  </si>
  <si>
    <r>
      <t>介護保険施設指定(開設許可)</t>
    </r>
    <r>
      <rPr>
        <b/>
        <sz val="11.5"/>
        <rFont val="HGPｺﾞｼｯｸM"/>
        <family val="3"/>
        <charset val="128"/>
      </rPr>
      <t>更新申請書（別紙様式第一号（二））</t>
    </r>
    <phoneticPr fontId="4"/>
  </si>
  <si>
    <t>　①手数料納付窓口（府庁別館１階玄関ホール内、府庁本館１階りそな銀行大手支店）</t>
    <phoneticPr fontId="4"/>
  </si>
  <si>
    <t>　②コンビニ納付（ローソン、ファミリーマート、ミニストップの店舗に限ります。）</t>
    <rPh sb="6" eb="8">
      <t>ノウフ</t>
    </rPh>
    <phoneticPr fontId="4"/>
  </si>
  <si>
    <r>
      <t>コンビニ納付後に発券されるチケット（大阪府手数料納付済証）</t>
    </r>
    <r>
      <rPr>
        <sz val="11.5"/>
        <color rgb="FFFF0000"/>
        <rFont val="HGPｺﾞｼｯｸM"/>
        <family val="3"/>
        <charset val="128"/>
      </rPr>
      <t>※府庁窓口で納付された場合は不要</t>
    </r>
    <rPh sb="8" eb="10">
      <t>ハッケン</t>
    </rPh>
    <phoneticPr fontId="4"/>
  </si>
  <si>
    <t>大阪府</t>
    <rPh sb="0" eb="3">
      <t>オオサカフ</t>
    </rPh>
    <phoneticPr fontId="4"/>
  </si>
  <si>
    <t>知事    殿</t>
    <phoneticPr fontId="4"/>
  </si>
  <si>
    <t>≪要 提出≫※標準様式１と併せて提出してください。</t>
    <rPh sb="1" eb="2">
      <t>ヨウ</t>
    </rPh>
    <rPh sb="3" eb="5">
      <t>テイシュツ</t>
    </rPh>
    <rPh sb="7" eb="11">
      <t>ヒョウジュンヨウシキ</t>
    </rPh>
    <rPh sb="13" eb="14">
      <t>アワ</t>
    </rPh>
    <rPh sb="16" eb="18">
      <t>テイシュツ</t>
    </rPh>
    <phoneticPr fontId="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</si>
</sst>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
    <numFmt numFmtId="178" formatCode="0_ "/>
    <numFmt numFmtId="179" formatCode="yyyy&quot;年&quot;m&quot;月&quot;d&quot;日&quot;;@"/>
    <numFmt numFmtId="180" formatCode="0.00_ "/>
    <numFmt numFmtId="181" formatCode="#,##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2"/>
      <name val="HGSｺﾞｼｯｸM"/>
      <family val="3"/>
      <charset val="128"/>
    </font>
    <font>
      <sz val="11"/>
      <name val="HGPｺﾞｼｯｸM"/>
      <family val="3"/>
      <charset val="128"/>
    </font>
    <font>
      <sz val="12"/>
      <name val="HGPｺﾞｼｯｸM"/>
      <family val="3"/>
      <charset val="128"/>
    </font>
    <font>
      <sz val="10"/>
      <name val="HGPｺﾞｼｯｸM"/>
      <family val="3"/>
      <charset val="128"/>
    </font>
    <font>
      <b/>
      <sz val="11"/>
      <name val="HGPｺﾞｼｯｸM"/>
      <family val="3"/>
      <charset val="128"/>
    </font>
    <font>
      <b/>
      <sz val="14"/>
      <name val="HGPｺﾞｼｯｸM"/>
      <family val="3"/>
      <charset val="128"/>
    </font>
    <font>
      <u/>
      <sz val="11"/>
      <name val="HGPｺﾞｼｯｸM"/>
      <family val="3"/>
      <charset val="128"/>
    </font>
    <font>
      <i/>
      <sz val="10"/>
      <name val="HGPｺﾞｼｯｸM"/>
      <family val="3"/>
      <charset val="128"/>
    </font>
    <font>
      <sz val="10"/>
      <name val="ＭＳ Ｐゴシック"/>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8"/>
      <color indexed="10"/>
      <name val="HG丸ｺﾞｼｯｸM-PRO"/>
      <family val="3"/>
      <charset val="128"/>
    </font>
    <font>
      <b/>
      <sz val="12"/>
      <name val="HGPｺﾞｼｯｸM"/>
      <family val="3"/>
      <charset val="128"/>
    </font>
    <font>
      <b/>
      <u/>
      <sz val="12"/>
      <name val="HGPｺﾞｼｯｸM"/>
      <family val="3"/>
      <charset val="128"/>
    </font>
    <font>
      <sz val="10"/>
      <color indexed="81"/>
      <name val="HGPｺﾞｼｯｸM"/>
      <family val="3"/>
      <charset val="128"/>
    </font>
    <font>
      <sz val="10"/>
      <color indexed="10"/>
      <name val="HGPｺﾞｼｯｸM"/>
      <family val="3"/>
      <charset val="128"/>
    </font>
    <font>
      <sz val="12"/>
      <name val="ＭＳ Ｐゴシック"/>
      <family val="3"/>
      <charset val="128"/>
    </font>
    <font>
      <sz val="11.5"/>
      <name val="HGPｺﾞｼｯｸM"/>
      <family val="3"/>
      <charset val="128"/>
    </font>
    <font>
      <sz val="11.5"/>
      <color indexed="10"/>
      <name val="HGPｺﾞｼｯｸM"/>
      <family val="3"/>
      <charset val="128"/>
    </font>
    <font>
      <u/>
      <sz val="11.5"/>
      <color indexed="10"/>
      <name val="HGPｺﾞｼｯｸM"/>
      <family val="3"/>
      <charset val="128"/>
    </font>
    <font>
      <b/>
      <sz val="11.5"/>
      <name val="HGPｺﾞｼｯｸM"/>
      <family val="3"/>
      <charset val="128"/>
    </font>
    <font>
      <u/>
      <sz val="12"/>
      <name val="HGPｺﾞｼｯｸM"/>
      <family val="3"/>
      <charset val="128"/>
    </font>
    <font>
      <sz val="11"/>
      <color theme="1"/>
      <name val="HGPｺﾞｼｯｸM"/>
      <family val="3"/>
      <charset val="128"/>
    </font>
    <font>
      <sz val="10"/>
      <color theme="1"/>
      <name val="HGPｺﾞｼｯｸM"/>
      <family val="3"/>
      <charset val="128"/>
    </font>
    <font>
      <sz val="11"/>
      <color rgb="FFFF0000"/>
      <name val="HGPｺﾞｼｯｸM"/>
      <family val="3"/>
      <charset val="128"/>
    </font>
    <font>
      <sz val="10"/>
      <color rgb="FFFF0000"/>
      <name val="HGPｺﾞｼｯｸM"/>
      <family val="3"/>
      <charset val="128"/>
    </font>
    <font>
      <sz val="11"/>
      <color rgb="FF000000"/>
      <name val="HGPｺﾞｼｯｸM"/>
      <family val="3"/>
      <charset val="128"/>
    </font>
    <font>
      <b/>
      <sz val="14"/>
      <color theme="0"/>
      <name val="HGPｺﾞｼｯｸM"/>
      <family val="3"/>
      <charset val="128"/>
    </font>
    <font>
      <sz val="11"/>
      <color rgb="FFFF0000"/>
      <name val="ＭＳ Ｐゴシック"/>
      <family val="3"/>
      <charset val="128"/>
    </font>
    <font>
      <sz val="8"/>
      <color rgb="FFFF0000"/>
      <name val="HG丸ｺﾞｼｯｸM-PRO"/>
      <family val="3"/>
      <charset val="128"/>
    </font>
    <font>
      <sz val="11"/>
      <color theme="1"/>
      <name val="HG丸ｺﾞｼｯｸM-PRO"/>
      <family val="3"/>
      <charset val="128"/>
    </font>
    <font>
      <sz val="12"/>
      <color theme="1"/>
      <name val="HG丸ｺﾞｼｯｸM-PRO"/>
      <family val="3"/>
      <charset val="128"/>
    </font>
    <font>
      <sz val="7"/>
      <color rgb="FFFF0000"/>
      <name val="HG丸ｺﾞｼｯｸM-PRO"/>
      <family val="3"/>
      <charset val="128"/>
    </font>
    <font>
      <sz val="10"/>
      <color rgb="FFFF0000"/>
      <name val="HG丸ｺﾞｼｯｸM-PRO"/>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1"/>
      <name val="ＭＳ Ｐゴシック"/>
      <family val="3"/>
      <charset val="128"/>
      <scheme val="major"/>
    </font>
    <font>
      <u/>
      <sz val="10"/>
      <color theme="10"/>
      <name val="Times New Roman"/>
      <family val="1"/>
    </font>
    <font>
      <sz val="8"/>
      <color rgb="FF000000"/>
      <name val="ＭＳ Ｐゴシック"/>
      <family val="3"/>
      <charset val="128"/>
      <scheme val="minor"/>
    </font>
    <font>
      <u/>
      <sz val="16"/>
      <name val="HGSｺﾞｼｯｸE"/>
      <family val="3"/>
      <charset val="128"/>
    </font>
    <font>
      <sz val="16"/>
      <color rgb="FF000000"/>
      <name val="HGSｺﾞｼｯｸM"/>
      <family val="3"/>
      <charset val="128"/>
    </font>
    <font>
      <sz val="11.5"/>
      <color rgb="FFFF0000"/>
      <name val="HGPｺﾞｼｯｸM"/>
      <family val="3"/>
      <charset val="128"/>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9" tint="0.39997558519241921"/>
        <bgColor indexed="64"/>
      </patternFill>
    </fill>
    <fill>
      <patternFill patternType="solid">
        <fgColor rgb="FFCCFFFF"/>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24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bottom style="thin">
        <color indexed="64"/>
      </bottom>
      <diagonal/>
    </border>
    <border>
      <left/>
      <right style="medium">
        <color indexed="64"/>
      </right>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right style="medium">
        <color rgb="FF000000"/>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thin">
        <color rgb="FF000000"/>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s>
  <cellStyleXfs count="15">
    <xf numFmtId="0" fontId="0" fillId="0" borderId="0"/>
    <xf numFmtId="0" fontId="5" fillId="0" borderId="0" applyNumberFormat="0" applyFill="0" applyBorder="0" applyAlignment="0" applyProtection="0">
      <alignment vertical="top"/>
      <protection locked="0"/>
    </xf>
    <xf numFmtId="38" fontId="3" fillId="0" borderId="0" applyFont="0" applyFill="0" applyBorder="0" applyAlignment="0" applyProtection="0"/>
    <xf numFmtId="0" fontId="9" fillId="0" borderId="0">
      <alignment vertical="center"/>
    </xf>
    <xf numFmtId="0" fontId="27" fillId="0" borderId="0" applyBorder="0"/>
    <xf numFmtId="0" fontId="3" fillId="0" borderId="0"/>
    <xf numFmtId="0" fontId="27" fillId="0" borderId="0" applyBorder="0"/>
    <xf numFmtId="0" fontId="50" fillId="0" borderId="0"/>
    <xf numFmtId="0" fontId="59" fillId="0" borderId="0"/>
    <xf numFmtId="0" fontId="3" fillId="0" borderId="0">
      <alignment vertical="center"/>
    </xf>
    <xf numFmtId="0" fontId="50" fillId="0" borderId="0"/>
    <xf numFmtId="0" fontId="2" fillId="0" borderId="0">
      <alignment vertical="center"/>
    </xf>
    <xf numFmtId="38" fontId="2" fillId="0" borderId="0" applyFont="0" applyFill="0" applyBorder="0" applyAlignment="0" applyProtection="0">
      <alignment vertical="center"/>
    </xf>
    <xf numFmtId="0" fontId="81" fillId="0" borderId="0" applyNumberFormat="0" applyFill="0" applyBorder="0" applyAlignment="0" applyProtection="0"/>
    <xf numFmtId="0" fontId="1" fillId="0" borderId="0">
      <alignment vertical="center"/>
    </xf>
  </cellStyleXfs>
  <cellXfs count="1409">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33" fillId="2" borderId="0" xfId="0" applyFont="1" applyFill="1" applyBorder="1" applyAlignment="1">
      <alignment vertical="center"/>
    </xf>
    <xf numFmtId="0" fontId="11" fillId="2" borderId="0" xfId="0" applyFont="1" applyFill="1" applyAlignment="1">
      <alignment vertical="top"/>
    </xf>
    <xf numFmtId="0" fontId="35" fillId="2" borderId="0" xfId="0" applyFont="1" applyFill="1" applyAlignment="1">
      <alignment vertical="top"/>
    </xf>
    <xf numFmtId="0" fontId="15" fillId="2" borderId="0" xfId="0" applyFont="1" applyFill="1" applyAlignment="1">
      <alignment vertical="top"/>
    </xf>
    <xf numFmtId="0" fontId="19" fillId="2" borderId="0" xfId="0" applyFont="1" applyFill="1" applyAlignment="1">
      <alignment vertical="center"/>
    </xf>
    <xf numFmtId="0" fontId="19" fillId="2" borderId="8" xfId="0" applyFont="1" applyFill="1" applyBorder="1" applyAlignment="1">
      <alignment vertical="center"/>
    </xf>
    <xf numFmtId="0" fontId="19" fillId="3" borderId="7" xfId="0" applyFont="1" applyFill="1" applyBorder="1" applyAlignment="1">
      <alignment horizontal="left" vertical="center" shrinkToFit="1"/>
    </xf>
    <xf numFmtId="0" fontId="19" fillId="4" borderId="7" xfId="0" applyFont="1" applyFill="1" applyBorder="1" applyAlignment="1">
      <alignment horizontal="center" vertical="center"/>
    </xf>
    <xf numFmtId="0" fontId="19" fillId="3" borderId="4" xfId="0" applyFont="1" applyFill="1" applyBorder="1" applyAlignment="1">
      <alignment vertical="center" shrinkToFit="1"/>
    </xf>
    <xf numFmtId="0" fontId="19" fillId="2" borderId="37" xfId="0" applyFont="1" applyFill="1" applyBorder="1" applyAlignment="1">
      <alignment horizontal="center" vertical="center"/>
    </xf>
    <xf numFmtId="0" fontId="19" fillId="6" borderId="38" xfId="0" applyFont="1" applyFill="1" applyBorder="1" applyAlignment="1">
      <alignment vertical="center" shrinkToFit="1"/>
    </xf>
    <xf numFmtId="0" fontId="19" fillId="2" borderId="39" xfId="0" applyFont="1" applyFill="1" applyBorder="1" applyAlignment="1">
      <alignment vertical="center"/>
    </xf>
    <xf numFmtId="0" fontId="19" fillId="6" borderId="7" xfId="0" applyFont="1" applyFill="1" applyBorder="1" applyAlignment="1">
      <alignment vertical="center" shrinkToFit="1"/>
    </xf>
    <xf numFmtId="2" fontId="19" fillId="2" borderId="1" xfId="0" applyNumberFormat="1" applyFont="1" applyFill="1" applyBorder="1" applyAlignment="1">
      <alignment horizontal="left" vertical="center"/>
    </xf>
    <xf numFmtId="0" fontId="19" fillId="2" borderId="17" xfId="0" applyFont="1" applyFill="1" applyBorder="1" applyAlignment="1">
      <alignment vertical="center"/>
    </xf>
    <xf numFmtId="0" fontId="19" fillId="2" borderId="16" xfId="0" applyFont="1" applyFill="1" applyBorder="1" applyAlignment="1">
      <alignment vertical="center"/>
    </xf>
    <xf numFmtId="0" fontId="21" fillId="2" borderId="16" xfId="0" applyFont="1" applyFill="1" applyBorder="1" applyAlignment="1">
      <alignment vertical="top" wrapText="1"/>
    </xf>
    <xf numFmtId="0" fontId="21" fillId="2" borderId="5" xfId="0" applyFont="1" applyFill="1" applyBorder="1" applyAlignment="1">
      <alignment vertical="top" wrapText="1"/>
    </xf>
    <xf numFmtId="0" fontId="21" fillId="2" borderId="15" xfId="0" applyFont="1" applyFill="1" applyBorder="1" applyAlignment="1">
      <alignment vertical="top" wrapText="1"/>
    </xf>
    <xf numFmtId="0" fontId="19" fillId="2" borderId="1" xfId="0" applyFont="1" applyFill="1" applyBorder="1" applyAlignment="1">
      <alignment horizontal="right" vertical="center"/>
    </xf>
    <xf numFmtId="0" fontId="19" fillId="2" borderId="27" xfId="0" applyFont="1" applyFill="1" applyBorder="1" applyAlignment="1">
      <alignment horizontal="right" vertical="center"/>
    </xf>
    <xf numFmtId="0" fontId="19" fillId="2" borderId="16" xfId="0" applyFont="1" applyFill="1" applyBorder="1" applyAlignment="1">
      <alignment horizontal="right"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shrinkToFit="1"/>
    </xf>
    <xf numFmtId="0" fontId="21" fillId="2" borderId="17" xfId="0" applyFont="1" applyFill="1" applyBorder="1" applyAlignment="1">
      <alignment vertical="top"/>
    </xf>
    <xf numFmtId="0" fontId="19" fillId="2" borderId="27" xfId="0" applyFont="1" applyFill="1" applyBorder="1" applyAlignment="1">
      <alignment vertical="top" wrapText="1"/>
    </xf>
    <xf numFmtId="0" fontId="19" fillId="2" borderId="35" xfId="0" applyFont="1" applyFill="1" applyBorder="1" applyAlignment="1">
      <alignment vertical="center"/>
    </xf>
    <xf numFmtId="176" fontId="19" fillId="2" borderId="40" xfId="0" applyNumberFormat="1" applyFont="1" applyFill="1" applyBorder="1" applyAlignment="1">
      <alignment horizontal="right" vertical="center"/>
    </xf>
    <xf numFmtId="176" fontId="19" fillId="2" borderId="35" xfId="0" applyNumberFormat="1" applyFont="1" applyFill="1" applyBorder="1" applyAlignment="1">
      <alignment horizontal="right" vertical="center"/>
    </xf>
    <xf numFmtId="0" fontId="19" fillId="2" borderId="41" xfId="0" applyFont="1" applyFill="1" applyBorder="1" applyAlignment="1">
      <alignment vertical="top" wrapText="1"/>
    </xf>
    <xf numFmtId="0" fontId="19" fillId="2" borderId="41" xfId="0" applyFont="1" applyFill="1" applyBorder="1" applyAlignment="1">
      <alignment vertical="center"/>
    </xf>
    <xf numFmtId="0" fontId="19" fillId="2" borderId="42" xfId="0" applyFont="1" applyFill="1" applyBorder="1" applyAlignment="1">
      <alignment vertical="center"/>
    </xf>
    <xf numFmtId="0" fontId="21" fillId="2" borderId="43" xfId="0" applyFont="1" applyFill="1" applyBorder="1" applyAlignment="1">
      <alignment vertical="center" shrinkToFit="1"/>
    </xf>
    <xf numFmtId="0" fontId="21" fillId="2" borderId="44" xfId="0" applyFont="1" applyFill="1" applyBorder="1" applyAlignment="1">
      <alignment vertical="center" shrinkToFit="1"/>
    </xf>
    <xf numFmtId="0" fontId="11" fillId="2" borderId="17" xfId="0" applyFont="1" applyFill="1" applyBorder="1" applyAlignment="1">
      <alignment vertical="center"/>
    </xf>
    <xf numFmtId="0" fontId="11" fillId="2" borderId="27" xfId="0" applyFont="1" applyFill="1" applyBorder="1" applyAlignment="1">
      <alignment vertical="center"/>
    </xf>
    <xf numFmtId="0" fontId="11" fillId="2" borderId="16" xfId="0" applyFont="1" applyFill="1" applyBorder="1" applyAlignment="1">
      <alignment vertical="center"/>
    </xf>
    <xf numFmtId="0" fontId="11" fillId="2" borderId="5" xfId="0" applyFont="1" applyFill="1" applyBorder="1" applyAlignment="1">
      <alignment vertical="center"/>
    </xf>
    <xf numFmtId="0" fontId="11" fillId="2" borderId="15" xfId="0" applyFont="1" applyFill="1" applyBorder="1" applyAlignment="1">
      <alignment vertical="center"/>
    </xf>
    <xf numFmtId="0" fontId="11" fillId="2" borderId="0" xfId="0" applyFont="1" applyFill="1" applyBorder="1" applyAlignment="1">
      <alignment horizontal="right" vertical="center"/>
    </xf>
    <xf numFmtId="0" fontId="11" fillId="2" borderId="1"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1" fillId="2" borderId="0" xfId="0" applyFont="1" applyFill="1" applyBorder="1" applyAlignment="1">
      <alignment vertical="center" shrinkToFit="1"/>
    </xf>
    <xf numFmtId="0" fontId="11" fillId="5" borderId="0" xfId="0" applyFont="1" applyFill="1" applyAlignment="1">
      <alignment vertical="top"/>
    </xf>
    <xf numFmtId="0" fontId="11" fillId="2" borderId="0" xfId="0" applyFont="1" applyFill="1" applyBorder="1" applyAlignment="1">
      <alignment horizontal="center" vertical="center"/>
    </xf>
    <xf numFmtId="0" fontId="34" fillId="2" borderId="0" xfId="0" applyFont="1" applyFill="1" applyBorder="1" applyAlignment="1">
      <alignment vertical="center"/>
    </xf>
    <xf numFmtId="0" fontId="11" fillId="2" borderId="0" xfId="0" applyFont="1" applyFill="1" applyBorder="1" applyAlignment="1">
      <alignment vertical="center" wrapText="1"/>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6" xfId="0" applyFont="1" applyFill="1" applyBorder="1" applyAlignment="1">
      <alignment vertical="center"/>
    </xf>
    <xf numFmtId="0" fontId="11" fillId="2" borderId="4" xfId="0" applyFont="1" applyFill="1" applyBorder="1" applyAlignment="1">
      <alignment vertical="center"/>
    </xf>
    <xf numFmtId="0" fontId="13" fillId="2" borderId="4" xfId="0" applyFont="1" applyFill="1" applyBorder="1" applyAlignment="1">
      <alignment vertical="center"/>
    </xf>
    <xf numFmtId="0" fontId="13" fillId="2" borderId="1" xfId="0" applyFont="1" applyFill="1" applyBorder="1" applyAlignment="1">
      <alignment vertical="center"/>
    </xf>
    <xf numFmtId="0" fontId="11" fillId="2" borderId="17" xfId="0" applyFont="1" applyFill="1" applyBorder="1" applyAlignment="1">
      <alignment vertical="center" wrapText="1"/>
    </xf>
    <xf numFmtId="0" fontId="13" fillId="2" borderId="4" xfId="0" applyFont="1" applyFill="1" applyBorder="1" applyAlignment="1">
      <alignment horizontal="center" vertical="center"/>
    </xf>
    <xf numFmtId="0" fontId="11" fillId="2" borderId="5" xfId="0" applyFont="1" applyFill="1" applyBorder="1" applyAlignment="1">
      <alignment vertical="center" wrapText="1"/>
    </xf>
    <xf numFmtId="0" fontId="11" fillId="4" borderId="0" xfId="0" applyFont="1" applyFill="1" applyBorder="1" applyAlignment="1">
      <alignment horizontal="center" vertical="center" shrinkToFit="1"/>
    </xf>
    <xf numFmtId="0" fontId="11" fillId="4" borderId="34"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4" borderId="45"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4" borderId="33" xfId="0" applyFont="1" applyFill="1" applyBorder="1" applyAlignment="1">
      <alignment horizontal="center" vertical="center" shrinkToFit="1"/>
    </xf>
    <xf numFmtId="0" fontId="11" fillId="4" borderId="46" xfId="0" applyFont="1" applyFill="1" applyBorder="1" applyAlignment="1">
      <alignment horizontal="center" vertical="center" shrinkToFit="1"/>
    </xf>
    <xf numFmtId="0" fontId="11" fillId="4" borderId="47"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4" borderId="36" xfId="0" applyFont="1" applyFill="1" applyBorder="1" applyAlignment="1">
      <alignment horizontal="center" vertical="center" shrinkToFit="1"/>
    </xf>
    <xf numFmtId="0" fontId="11" fillId="4" borderId="40"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4" borderId="35" xfId="0" applyFont="1" applyFill="1" applyBorder="1" applyAlignment="1">
      <alignment horizontal="center" vertical="center" shrinkToFit="1"/>
    </xf>
    <xf numFmtId="0" fontId="11" fillId="2" borderId="27" xfId="0" applyFont="1" applyFill="1" applyBorder="1" applyAlignment="1">
      <alignment vertical="center" wrapText="1"/>
    </xf>
    <xf numFmtId="0" fontId="11" fillId="2" borderId="16" xfId="0" applyFont="1" applyFill="1" applyBorder="1" applyAlignment="1">
      <alignment vertical="center" wrapText="1"/>
    </xf>
    <xf numFmtId="0" fontId="11" fillId="2" borderId="15" xfId="0" applyFont="1" applyFill="1" applyBorder="1" applyAlignment="1">
      <alignment vertical="center" wrapText="1"/>
    </xf>
    <xf numFmtId="0" fontId="11" fillId="4" borderId="17"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11" fillId="4" borderId="5"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21" fillId="2" borderId="17" xfId="0" applyFont="1" applyFill="1" applyBorder="1" applyAlignment="1">
      <alignment vertical="top" wrapText="1"/>
    </xf>
    <xf numFmtId="0" fontId="21" fillId="2" borderId="0" xfId="0" applyFont="1" applyFill="1" applyBorder="1" applyAlignment="1">
      <alignment vertical="top" wrapText="1"/>
    </xf>
    <xf numFmtId="0" fontId="21" fillId="2" borderId="27" xfId="0" applyFont="1" applyFill="1" applyBorder="1" applyAlignment="1">
      <alignment vertical="top" wrapText="1"/>
    </xf>
    <xf numFmtId="0" fontId="20" fillId="2" borderId="0" xfId="0" applyFont="1" applyFill="1" applyAlignment="1">
      <alignment horizontal="center" vertical="center"/>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1" xfId="0" applyFont="1" applyFill="1" applyBorder="1" applyAlignment="1">
      <alignment vertical="center"/>
    </xf>
    <xf numFmtId="0" fontId="19" fillId="2" borderId="27" xfId="0" applyFont="1" applyFill="1" applyBorder="1" applyAlignment="1">
      <alignment vertical="center"/>
    </xf>
    <xf numFmtId="0" fontId="19" fillId="2" borderId="15" xfId="0" applyFont="1" applyFill="1" applyBorder="1" applyAlignment="1">
      <alignment vertical="center"/>
    </xf>
    <xf numFmtId="0" fontId="19" fillId="2" borderId="4" xfId="0" applyFont="1" applyFill="1" applyBorder="1" applyAlignment="1">
      <alignment vertical="center"/>
    </xf>
    <xf numFmtId="0" fontId="19" fillId="2" borderId="0" xfId="0" applyFont="1" applyFill="1" applyBorder="1" applyAlignment="1">
      <alignment vertical="center"/>
    </xf>
    <xf numFmtId="0" fontId="19" fillId="2" borderId="5" xfId="0" applyFont="1" applyFill="1" applyBorder="1" applyAlignment="1">
      <alignment vertical="center"/>
    </xf>
    <xf numFmtId="0" fontId="19" fillId="2" borderId="48" xfId="0" applyFont="1" applyFill="1" applyBorder="1" applyAlignment="1">
      <alignment vertical="center"/>
    </xf>
    <xf numFmtId="0" fontId="21" fillId="2" borderId="27" xfId="0" applyFont="1" applyFill="1" applyBorder="1" applyAlignment="1">
      <alignment horizontal="left" vertical="top" wrapText="1"/>
    </xf>
    <xf numFmtId="0" fontId="19" fillId="2" borderId="3" xfId="0" applyFont="1" applyFill="1" applyBorder="1" applyAlignment="1">
      <alignment vertical="center"/>
    </xf>
    <xf numFmtId="0" fontId="21" fillId="2" borderId="16" xfId="0" applyFont="1" applyFill="1" applyBorder="1" applyAlignment="1">
      <alignment vertical="top"/>
    </xf>
    <xf numFmtId="0" fontId="37" fillId="0" borderId="0" xfId="0" applyFont="1"/>
    <xf numFmtId="0" fontId="11" fillId="2" borderId="4" xfId="0" applyFont="1" applyFill="1" applyBorder="1" applyAlignment="1">
      <alignment horizontal="left" vertical="center" shrinkToFit="1"/>
    </xf>
    <xf numFmtId="0" fontId="11" fillId="4" borderId="4" xfId="0" applyFont="1" applyFill="1" applyBorder="1" applyAlignment="1">
      <alignment horizontal="center" vertical="center" shrinkToFit="1"/>
    </xf>
    <xf numFmtId="0" fontId="19" fillId="2" borderId="2" xfId="0" applyFont="1" applyFill="1" applyBorder="1" applyAlignment="1">
      <alignment horizontal="center" vertical="center"/>
    </xf>
    <xf numFmtId="0" fontId="13" fillId="2" borderId="0" xfId="3" applyNumberFormat="1" applyFont="1" applyFill="1" applyAlignment="1">
      <alignment vertical="center"/>
    </xf>
    <xf numFmtId="0" fontId="13" fillId="2" borderId="0" xfId="3" applyNumberFormat="1" applyFont="1" applyFill="1" applyAlignment="1">
      <alignment horizontal="center" vertical="center"/>
    </xf>
    <xf numFmtId="0" fontId="13" fillId="2" borderId="17" xfId="3" applyNumberFormat="1" applyFont="1" applyFill="1" applyBorder="1" applyAlignment="1">
      <alignment horizontal="center" vertical="center"/>
    </xf>
    <xf numFmtId="0" fontId="13" fillId="4" borderId="0" xfId="0" applyNumberFormat="1" applyFont="1" applyFill="1" applyBorder="1" applyAlignment="1">
      <alignment horizontal="center" vertical="center"/>
    </xf>
    <xf numFmtId="0" fontId="13" fillId="2" borderId="0" xfId="0" applyNumberFormat="1" applyFont="1" applyFill="1" applyBorder="1" applyAlignment="1">
      <alignment vertical="center"/>
    </xf>
    <xf numFmtId="0" fontId="13" fillId="2" borderId="27" xfId="0" applyNumberFormat="1" applyFont="1" applyFill="1" applyBorder="1" applyAlignment="1">
      <alignment vertical="center"/>
    </xf>
    <xf numFmtId="0" fontId="13" fillId="2" borderId="7" xfId="3" applyNumberFormat="1" applyFont="1" applyFill="1" applyBorder="1" applyAlignment="1">
      <alignment horizontal="center" vertical="center" shrinkToFit="1"/>
    </xf>
    <xf numFmtId="0" fontId="13" fillId="2" borderId="5" xfId="3" applyNumberFormat="1" applyFont="1" applyFill="1" applyBorder="1" applyAlignment="1">
      <alignment horizontal="center" vertical="center" shrinkToFit="1"/>
    </xf>
    <xf numFmtId="0" fontId="13" fillId="2" borderId="5" xfId="3" applyNumberFormat="1" applyFont="1" applyFill="1" applyBorder="1" applyAlignment="1">
      <alignment horizontal="left" vertical="center" shrinkToFit="1"/>
    </xf>
    <xf numFmtId="0" fontId="13" fillId="2" borderId="15" xfId="3" applyNumberFormat="1" applyFont="1" applyFill="1" applyBorder="1" applyAlignment="1">
      <alignment horizontal="left" vertical="center" shrinkToFit="1"/>
    </xf>
    <xf numFmtId="0" fontId="13" fillId="2" borderId="0" xfId="3" applyNumberFormat="1" applyFont="1" applyFill="1" applyBorder="1" applyAlignment="1">
      <alignment horizontal="distributed" vertical="center"/>
    </xf>
    <xf numFmtId="0" fontId="13" fillId="2" borderId="0" xfId="3" applyNumberFormat="1" applyFont="1" applyFill="1" applyBorder="1" applyAlignment="1">
      <alignment horizontal="left" vertical="center" shrinkToFit="1"/>
    </xf>
    <xf numFmtId="0" fontId="14" fillId="2" borderId="5" xfId="3" applyNumberFormat="1" applyFont="1" applyFill="1" applyBorder="1" applyAlignment="1">
      <alignment horizontal="left" vertical="center"/>
    </xf>
    <xf numFmtId="0" fontId="13" fillId="2" borderId="5" xfId="3" applyNumberFormat="1" applyFont="1" applyFill="1" applyBorder="1" applyAlignment="1">
      <alignment horizontal="distributed" vertical="center"/>
    </xf>
    <xf numFmtId="0" fontId="13" fillId="2" borderId="0" xfId="3" applyNumberFormat="1" applyFont="1" applyFill="1" applyBorder="1" applyAlignment="1">
      <alignment horizontal="left" vertical="center"/>
    </xf>
    <xf numFmtId="0" fontId="13" fillId="2" borderId="0" xfId="2" applyNumberFormat="1" applyFont="1" applyFill="1" applyBorder="1" applyAlignment="1">
      <alignment horizontal="left" vertical="center"/>
    </xf>
    <xf numFmtId="0" fontId="13" fillId="2" borderId="0" xfId="2" applyNumberFormat="1" applyFont="1" applyFill="1" applyBorder="1" applyAlignment="1">
      <alignment horizontal="center" vertical="center"/>
    </xf>
    <xf numFmtId="0" fontId="13" fillId="2" borderId="0" xfId="2" applyNumberFormat="1" applyFont="1" applyFill="1" applyAlignment="1">
      <alignment vertical="center"/>
    </xf>
    <xf numFmtId="0" fontId="13" fillId="2" borderId="0" xfId="3" applyNumberFormat="1" applyFont="1" applyFill="1" applyAlignment="1">
      <alignment horizontal="right" vertical="center"/>
    </xf>
    <xf numFmtId="0" fontId="13" fillId="2" borderId="0" xfId="3" applyNumberFormat="1" applyFont="1" applyFill="1" applyBorder="1" applyAlignment="1">
      <alignment horizontal="right" vertical="center"/>
    </xf>
    <xf numFmtId="0" fontId="13" fillId="2" borderId="0" xfId="2" applyNumberFormat="1" applyFont="1" applyFill="1" applyBorder="1" applyAlignment="1">
      <alignment vertical="center"/>
    </xf>
    <xf numFmtId="0" fontId="13" fillId="2" borderId="0" xfId="0" applyNumberFormat="1" applyFont="1" applyFill="1" applyBorder="1" applyAlignment="1">
      <alignment horizontal="center" vertical="center"/>
    </xf>
    <xf numFmtId="0" fontId="13" fillId="2" borderId="39" xfId="0" applyNumberFormat="1" applyFont="1" applyFill="1" applyBorder="1" applyAlignment="1">
      <alignment horizontal="right" vertical="center"/>
    </xf>
    <xf numFmtId="0" fontId="13" fillId="2" borderId="0" xfId="2" applyNumberFormat="1" applyFont="1" applyFill="1" applyAlignment="1">
      <alignment horizontal="center" vertical="center"/>
    </xf>
    <xf numFmtId="0" fontId="13" fillId="2" borderId="0" xfId="0" applyNumberFormat="1" applyFont="1" applyFill="1" applyAlignment="1">
      <alignment horizontal="left" vertical="center" wrapText="1"/>
    </xf>
    <xf numFmtId="0" fontId="13" fillId="2" borderId="5" xfId="3" applyNumberFormat="1" applyFont="1" applyFill="1" applyBorder="1" applyAlignment="1">
      <alignment vertical="center"/>
    </xf>
    <xf numFmtId="0" fontId="13" fillId="2" borderId="5" xfId="2" applyNumberFormat="1" applyFont="1" applyFill="1" applyBorder="1" applyAlignment="1">
      <alignment vertical="center"/>
    </xf>
    <xf numFmtId="0" fontId="13" fillId="2" borderId="5" xfId="0" applyNumberFormat="1" applyFont="1" applyFill="1" applyBorder="1" applyAlignment="1">
      <alignment vertical="center"/>
    </xf>
    <xf numFmtId="0" fontId="13" fillId="2" borderId="5" xfId="2" applyNumberFormat="1" applyFont="1" applyFill="1" applyBorder="1" applyAlignment="1">
      <alignment horizontal="center" vertical="center"/>
    </xf>
    <xf numFmtId="0" fontId="13" fillId="2" borderId="0" xfId="0" applyNumberFormat="1" applyFont="1" applyFill="1" applyAlignment="1">
      <alignment vertical="center" wrapText="1"/>
    </xf>
    <xf numFmtId="0" fontId="13" fillId="2" borderId="0" xfId="0" applyNumberFormat="1" applyFont="1" applyFill="1" applyAlignment="1">
      <alignment vertical="center"/>
    </xf>
    <xf numFmtId="0" fontId="11" fillId="9" borderId="0" xfId="0" applyFont="1" applyFill="1" applyAlignment="1">
      <alignment horizontal="right" vertical="top"/>
    </xf>
    <xf numFmtId="0" fontId="12" fillId="2" borderId="0" xfId="0" applyFont="1" applyFill="1" applyAlignment="1">
      <alignment vertical="top"/>
    </xf>
    <xf numFmtId="0" fontId="12" fillId="5" borderId="0" xfId="0" applyFont="1" applyFill="1" applyAlignment="1">
      <alignment vertical="top"/>
    </xf>
    <xf numFmtId="0" fontId="23" fillId="5" borderId="0" xfId="0" applyFont="1" applyFill="1" applyAlignment="1">
      <alignment vertical="top"/>
    </xf>
    <xf numFmtId="0" fontId="28" fillId="2" borderId="0" xfId="0" applyFont="1" applyFill="1" applyAlignment="1">
      <alignment vertical="top"/>
    </xf>
    <xf numFmtId="0" fontId="5" fillId="3" borderId="17" xfId="1" applyFill="1" applyBorder="1" applyAlignment="1" applyProtection="1">
      <alignment vertical="center" wrapText="1"/>
    </xf>
    <xf numFmtId="0" fontId="0" fillId="3" borderId="0" xfId="0" applyFill="1" applyBorder="1" applyAlignment="1">
      <alignment vertical="center" wrapText="1"/>
    </xf>
    <xf numFmtId="0" fontId="28" fillId="3" borderId="3" xfId="0" applyFont="1" applyFill="1" applyBorder="1" applyAlignment="1">
      <alignment vertical="center"/>
    </xf>
    <xf numFmtId="0" fontId="28" fillId="3" borderId="17" xfId="0" applyFont="1" applyFill="1" applyBorder="1" applyAlignment="1">
      <alignment vertical="center"/>
    </xf>
    <xf numFmtId="0" fontId="28" fillId="3" borderId="16" xfId="0" applyFont="1" applyFill="1" applyBorder="1" applyAlignment="1">
      <alignment vertical="center"/>
    </xf>
    <xf numFmtId="0" fontId="19" fillId="2" borderId="0" xfId="0" applyFont="1" applyFill="1" applyBorder="1" applyAlignment="1">
      <alignment vertical="center"/>
    </xf>
    <xf numFmtId="0" fontId="19" fillId="2" borderId="27" xfId="0" applyFont="1" applyFill="1" applyBorder="1" applyAlignment="1">
      <alignment vertical="center"/>
    </xf>
    <xf numFmtId="0" fontId="13" fillId="2" borderId="0" xfId="3" applyNumberFormat="1" applyFont="1" applyFill="1" applyAlignment="1">
      <alignment horizontal="left" vertical="top" wrapText="1"/>
    </xf>
    <xf numFmtId="0" fontId="13" fillId="2" borderId="0" xfId="3" applyNumberFormat="1" applyFont="1" applyFill="1" applyAlignment="1">
      <alignment vertical="top"/>
    </xf>
    <xf numFmtId="0" fontId="45" fillId="2" borderId="0" xfId="4" applyFont="1" applyFill="1" applyAlignment="1">
      <alignment vertical="center"/>
    </xf>
    <xf numFmtId="0" fontId="46" fillId="2" borderId="0" xfId="4" applyFont="1" applyFill="1" applyAlignment="1">
      <alignment vertical="center"/>
    </xf>
    <xf numFmtId="0" fontId="47" fillId="2" borderId="0" xfId="4" applyFont="1" applyFill="1" applyAlignment="1">
      <alignment vertical="center"/>
    </xf>
    <xf numFmtId="0" fontId="46" fillId="2" borderId="0" xfId="4" applyFont="1" applyFill="1" applyBorder="1" applyAlignment="1">
      <alignment vertical="center"/>
    </xf>
    <xf numFmtId="0" fontId="45" fillId="2" borderId="0" xfId="4" applyFont="1" applyFill="1" applyBorder="1" applyAlignment="1">
      <alignment vertical="center"/>
    </xf>
    <xf numFmtId="0" fontId="46" fillId="2" borderId="0" xfId="5" applyFont="1" applyFill="1" applyAlignment="1">
      <alignment vertical="center"/>
    </xf>
    <xf numFmtId="0" fontId="45" fillId="2" borderId="0" xfId="5" applyFont="1" applyFill="1" applyAlignment="1">
      <alignment vertical="center"/>
    </xf>
    <xf numFmtId="0" fontId="46" fillId="2" borderId="0" xfId="4" applyFont="1" applyFill="1" applyAlignment="1">
      <alignment vertical="top"/>
    </xf>
    <xf numFmtId="0" fontId="46" fillId="2" borderId="0" xfId="4" applyFont="1" applyFill="1" applyAlignment="1">
      <alignment vertical="top" wrapText="1"/>
    </xf>
    <xf numFmtId="49" fontId="45" fillId="0" borderId="93" xfId="5" applyNumberFormat="1" applyFont="1" applyBorder="1" applyAlignment="1">
      <alignment horizontal="center" vertical="center"/>
    </xf>
    <xf numFmtId="49" fontId="45" fillId="0" borderId="94" xfId="5" applyNumberFormat="1" applyFont="1" applyBorder="1" applyAlignment="1">
      <alignment horizontal="center" vertical="center"/>
    </xf>
    <xf numFmtId="0" fontId="45" fillId="2" borderId="94" xfId="4" applyFont="1" applyFill="1" applyBorder="1" applyAlignment="1">
      <alignment vertical="center"/>
    </xf>
    <xf numFmtId="0" fontId="45" fillId="2" borderId="95" xfId="4" applyFont="1" applyFill="1" applyBorder="1" applyAlignment="1">
      <alignment vertical="center"/>
    </xf>
    <xf numFmtId="0" fontId="46" fillId="2" borderId="4" xfId="5" applyFont="1" applyFill="1" applyBorder="1" applyAlignment="1">
      <alignment vertical="center" wrapText="1"/>
    </xf>
    <xf numFmtId="0" fontId="46" fillId="2" borderId="0" xfId="5" applyFont="1" applyFill="1" applyAlignment="1">
      <alignment horizontal="center" vertical="center" wrapText="1"/>
    </xf>
    <xf numFmtId="0" fontId="45" fillId="2" borderId="0" xfId="5" applyFont="1" applyFill="1" applyAlignment="1">
      <alignment horizontal="center" vertical="center"/>
    </xf>
    <xf numFmtId="0" fontId="46" fillId="2" borderId="16" xfId="4" applyFont="1" applyFill="1" applyBorder="1" applyAlignment="1">
      <alignment vertical="center"/>
    </xf>
    <xf numFmtId="0" fontId="46" fillId="2" borderId="5" xfId="4" applyFont="1" applyFill="1" applyBorder="1" applyAlignment="1">
      <alignment vertical="center"/>
    </xf>
    <xf numFmtId="0" fontId="46" fillId="2" borderId="15" xfId="4" applyFont="1" applyFill="1" applyBorder="1" applyAlignment="1">
      <alignment vertical="center"/>
    </xf>
    <xf numFmtId="49" fontId="49" fillId="2" borderId="7" xfId="4" applyNumberFormat="1" applyFont="1" applyFill="1" applyBorder="1" applyAlignment="1">
      <alignment vertical="center"/>
    </xf>
    <xf numFmtId="49" fontId="46" fillId="2" borderId="7" xfId="4" applyNumberFormat="1" applyFont="1" applyFill="1" applyBorder="1" applyAlignment="1">
      <alignment vertical="center"/>
    </xf>
    <xf numFmtId="0" fontId="45" fillId="2" borderId="0" xfId="4" applyFont="1" applyFill="1" applyBorder="1" applyAlignment="1">
      <alignment horizontal="centerContinuous" vertical="center"/>
    </xf>
    <xf numFmtId="0" fontId="46" fillId="2" borderId="113" xfId="4" applyFont="1" applyFill="1" applyBorder="1" applyAlignment="1">
      <alignment horizontal="center" vertical="center"/>
    </xf>
    <xf numFmtId="0" fontId="46" fillId="2" borderId="111" xfId="4" applyFont="1" applyFill="1" applyBorder="1" applyAlignment="1">
      <alignment horizontal="center" vertical="center"/>
    </xf>
    <xf numFmtId="0" fontId="46" fillId="2" borderId="114" xfId="5" applyFont="1" applyFill="1" applyBorder="1" applyAlignment="1">
      <alignment horizontal="center" vertical="center" wrapText="1"/>
    </xf>
    <xf numFmtId="0" fontId="46" fillId="2" borderId="115" xfId="5" applyFont="1" applyFill="1" applyBorder="1" applyAlignment="1">
      <alignment horizontal="center" vertical="center" wrapText="1"/>
    </xf>
    <xf numFmtId="0" fontId="46" fillId="2" borderId="116" xfId="5" applyFont="1" applyFill="1" applyBorder="1" applyAlignment="1">
      <alignment horizontal="center" vertical="center" wrapText="1"/>
    </xf>
    <xf numFmtId="0" fontId="45" fillId="2" borderId="0" xfId="4" applyFont="1" applyFill="1" applyBorder="1" applyAlignment="1">
      <alignment vertical="center" wrapText="1"/>
    </xf>
    <xf numFmtId="0" fontId="45" fillId="2" borderId="0" xfId="4" applyFont="1" applyFill="1" applyAlignment="1">
      <alignment horizontal="left" vertical="center"/>
    </xf>
    <xf numFmtId="0" fontId="59" fillId="0" borderId="0" xfId="8"/>
    <xf numFmtId="0" fontId="62" fillId="2" borderId="0" xfId="9" applyFont="1" applyFill="1">
      <alignment vertical="center"/>
    </xf>
    <xf numFmtId="0" fontId="62" fillId="0" borderId="0" xfId="9" applyFont="1">
      <alignment vertical="center"/>
    </xf>
    <xf numFmtId="0" fontId="62" fillId="2" borderId="106" xfId="9" applyFont="1" applyFill="1" applyBorder="1" applyAlignment="1">
      <alignment horizontal="center" vertical="center"/>
    </xf>
    <xf numFmtId="0" fontId="62" fillId="2" borderId="12" xfId="9" applyFont="1" applyFill="1" applyBorder="1" applyAlignment="1">
      <alignment horizontal="center" vertical="center"/>
    </xf>
    <xf numFmtId="0" fontId="48" fillId="2" borderId="119" xfId="9" applyFont="1" applyFill="1" applyBorder="1" applyAlignment="1">
      <alignment horizontal="left" vertical="center"/>
    </xf>
    <xf numFmtId="0" fontId="64" fillId="2" borderId="120" xfId="9" applyFont="1" applyFill="1" applyBorder="1" applyAlignment="1">
      <alignment horizontal="left" vertical="center"/>
    </xf>
    <xf numFmtId="0" fontId="67" fillId="2" borderId="0" xfId="10" applyFont="1" applyFill="1" applyAlignment="1">
      <alignment horizontal="left" vertical="top"/>
    </xf>
    <xf numFmtId="0" fontId="68" fillId="2" borderId="17" xfId="10" applyFont="1" applyFill="1" applyBorder="1" applyAlignment="1">
      <alignment horizontal="left" vertical="center" wrapText="1"/>
    </xf>
    <xf numFmtId="0" fontId="68" fillId="2" borderId="0" xfId="10" applyFont="1" applyFill="1" applyAlignment="1">
      <alignment horizontal="left" vertical="center" wrapText="1"/>
    </xf>
    <xf numFmtId="0" fontId="68" fillId="2" borderId="103" xfId="10" applyFont="1" applyFill="1" applyBorder="1" applyAlignment="1">
      <alignment horizontal="left" vertical="center" wrapText="1"/>
    </xf>
    <xf numFmtId="0" fontId="68" fillId="2" borderId="4" xfId="10" applyFont="1" applyFill="1" applyBorder="1" applyAlignment="1">
      <alignment horizontal="center" vertical="center" wrapText="1"/>
    </xf>
    <xf numFmtId="0" fontId="46" fillId="2" borderId="0" xfId="5" applyFont="1" applyFill="1" applyAlignment="1">
      <alignment vertical="center" wrapText="1"/>
    </xf>
    <xf numFmtId="0" fontId="67" fillId="2" borderId="0" xfId="10" applyFont="1" applyFill="1" applyAlignment="1">
      <alignment horizontal="left" vertical="center"/>
    </xf>
    <xf numFmtId="0" fontId="68" fillId="2" borderId="137" xfId="10" applyFont="1" applyFill="1" applyBorder="1" applyAlignment="1">
      <alignment vertical="center" wrapText="1"/>
    </xf>
    <xf numFmtId="0" fontId="68" fillId="2" borderId="153" xfId="10" applyFont="1" applyFill="1" applyBorder="1" applyAlignment="1">
      <alignment vertical="center" wrapText="1"/>
    </xf>
    <xf numFmtId="0" fontId="68" fillId="2" borderId="16" xfId="10" applyFont="1" applyFill="1" applyBorder="1" applyAlignment="1">
      <alignment vertical="top" wrapText="1"/>
    </xf>
    <xf numFmtId="0" fontId="68" fillId="2" borderId="5" xfId="10" applyFont="1" applyFill="1" applyBorder="1" applyAlignment="1">
      <alignment vertical="center" wrapText="1"/>
    </xf>
    <xf numFmtId="0" fontId="68" fillId="2" borderId="5" xfId="10" applyFont="1" applyFill="1" applyBorder="1" applyAlignment="1">
      <alignment vertical="top" wrapText="1"/>
    </xf>
    <xf numFmtId="0" fontId="68" fillId="2" borderId="104" xfId="10" applyFont="1" applyFill="1" applyBorder="1" applyAlignment="1">
      <alignment vertical="top" wrapText="1"/>
    </xf>
    <xf numFmtId="0" fontId="67" fillId="2" borderId="0" xfId="10" applyFont="1" applyFill="1" applyAlignment="1">
      <alignment horizontal="center" vertical="center"/>
    </xf>
    <xf numFmtId="0" fontId="67" fillId="2" borderId="127" xfId="10" applyFont="1" applyFill="1" applyBorder="1" applyAlignment="1">
      <alignment vertical="center" wrapText="1"/>
    </xf>
    <xf numFmtId="0" fontId="68" fillId="2" borderId="127" xfId="10" applyFont="1" applyFill="1" applyBorder="1" applyAlignment="1">
      <alignment vertical="center" wrapText="1"/>
    </xf>
    <xf numFmtId="0" fontId="68" fillId="2" borderId="0" xfId="10" applyFont="1" applyFill="1" applyAlignment="1">
      <alignment vertical="center" wrapText="1"/>
    </xf>
    <xf numFmtId="0" fontId="68" fillId="2" borderId="137" xfId="10" applyFont="1" applyFill="1" applyBorder="1" applyAlignment="1">
      <alignment vertical="top" wrapText="1"/>
    </xf>
    <xf numFmtId="0" fontId="68" fillId="2" borderId="0" xfId="10" applyFont="1" applyFill="1" applyAlignment="1">
      <alignment vertical="top" wrapText="1"/>
    </xf>
    <xf numFmtId="0" fontId="68" fillId="2" borderId="61" xfId="10" applyFont="1" applyFill="1" applyBorder="1" applyAlignment="1">
      <alignment horizontal="right" vertical="center" wrapText="1"/>
    </xf>
    <xf numFmtId="0" fontId="68" fillId="2" borderId="110" xfId="10" applyFont="1" applyFill="1" applyBorder="1" applyAlignment="1">
      <alignment vertical="top" wrapText="1"/>
    </xf>
    <xf numFmtId="0" fontId="68" fillId="2" borderId="111" xfId="10" applyFont="1" applyFill="1" applyBorder="1" applyAlignment="1">
      <alignment vertical="center" wrapText="1"/>
    </xf>
    <xf numFmtId="0" fontId="68" fillId="2" borderId="111" xfId="10" applyFont="1" applyFill="1" applyBorder="1" applyAlignment="1">
      <alignment vertical="top" wrapText="1"/>
    </xf>
    <xf numFmtId="0" fontId="68" fillId="2" borderId="116" xfId="10" applyFont="1" applyFill="1" applyBorder="1" applyAlignment="1">
      <alignment vertical="top" wrapText="1"/>
    </xf>
    <xf numFmtId="0" fontId="68" fillId="2" borderId="145" xfId="10" applyFont="1" applyFill="1" applyBorder="1" applyAlignment="1">
      <alignment vertical="center" wrapText="1"/>
    </xf>
    <xf numFmtId="0" fontId="67" fillId="2" borderId="0" xfId="10" applyFont="1" applyFill="1" applyAlignment="1">
      <alignment horizontal="left" vertical="top" indent="4"/>
    </xf>
    <xf numFmtId="0" fontId="67" fillId="2" borderId="0" xfId="10" applyFont="1" applyFill="1" applyAlignment="1">
      <alignment horizontal="left" vertical="top" indent="6"/>
    </xf>
    <xf numFmtId="0" fontId="55" fillId="2" borderId="0" xfId="10" applyFont="1" applyFill="1" applyAlignment="1">
      <alignment horizontal="left" vertical="top"/>
    </xf>
    <xf numFmtId="0" fontId="80" fillId="2" borderId="0" xfId="10" applyFont="1" applyFill="1" applyAlignment="1">
      <alignment horizontal="left" vertical="center"/>
    </xf>
    <xf numFmtId="0" fontId="52" fillId="2" borderId="0" xfId="10" applyFont="1" applyFill="1" applyAlignment="1">
      <alignment horizontal="left" vertical="top"/>
    </xf>
    <xf numFmtId="0" fontId="51" fillId="2" borderId="0" xfId="10" applyFont="1" applyFill="1" applyAlignment="1">
      <alignment horizontal="left" vertical="top"/>
    </xf>
    <xf numFmtId="0" fontId="53" fillId="2" borderId="0" xfId="10" applyFont="1" applyFill="1" applyAlignment="1">
      <alignment horizontal="center" vertical="center"/>
    </xf>
    <xf numFmtId="0" fontId="54" fillId="2" borderId="0" xfId="10" applyFont="1" applyFill="1" applyAlignment="1">
      <alignment vertical="center"/>
    </xf>
    <xf numFmtId="0" fontId="54" fillId="2" borderId="0" xfId="10" applyFont="1" applyFill="1" applyAlignment="1">
      <alignment horizontal="right" vertical="center"/>
    </xf>
    <xf numFmtId="0" fontId="54" fillId="2" borderId="0" xfId="10" applyFont="1" applyFill="1" applyAlignment="1">
      <alignment horizontal="center" vertical="center"/>
    </xf>
    <xf numFmtId="0" fontId="54" fillId="2" borderId="0" xfId="10" applyFont="1" applyFill="1" applyAlignment="1">
      <alignment horizontal="left" vertical="center"/>
    </xf>
    <xf numFmtId="0" fontId="55" fillId="2" borderId="0" xfId="10" applyFont="1" applyFill="1"/>
    <xf numFmtId="0" fontId="51" fillId="2" borderId="0" xfId="10" applyFont="1" applyFill="1" applyAlignment="1">
      <alignment horizontal="left"/>
    </xf>
    <xf numFmtId="0" fontId="52" fillId="2" borderId="0" xfId="10" applyFont="1" applyFill="1" applyAlignment="1">
      <alignment horizontal="right" vertical="top"/>
    </xf>
    <xf numFmtId="0" fontId="51" fillId="2" borderId="5" xfId="10" applyFont="1" applyFill="1" applyBorder="1"/>
    <xf numFmtId="0" fontId="54" fillId="2" borderId="0" xfId="10" applyFont="1" applyFill="1" applyAlignment="1">
      <alignment horizontal="center" vertical="top"/>
    </xf>
    <xf numFmtId="0" fontId="58" fillId="2" borderId="0" xfId="10" applyFont="1" applyFill="1" applyAlignment="1">
      <alignment horizontal="left" vertical="top"/>
    </xf>
    <xf numFmtId="0" fontId="56" fillId="2" borderId="0" xfId="10" applyFont="1" applyFill="1" applyAlignment="1">
      <alignment horizontal="left" vertical="top" wrapText="1"/>
    </xf>
    <xf numFmtId="0" fontId="51" fillId="2" borderId="3" xfId="10" applyFont="1" applyFill="1" applyBorder="1" applyAlignment="1">
      <alignment horizontal="left" vertical="top"/>
    </xf>
    <xf numFmtId="0" fontId="51" fillId="2" borderId="4" xfId="10" applyFont="1" applyFill="1" applyBorder="1" applyAlignment="1">
      <alignment horizontal="left" vertical="top"/>
    </xf>
    <xf numFmtId="0" fontId="51" fillId="2" borderId="1" xfId="10" applyFont="1" applyFill="1" applyBorder="1" applyAlignment="1">
      <alignment horizontal="left" vertical="top"/>
    </xf>
    <xf numFmtId="0" fontId="51" fillId="2" borderId="17" xfId="10" applyFont="1" applyFill="1" applyBorder="1" applyAlignment="1">
      <alignment horizontal="left" vertical="top"/>
    </xf>
    <xf numFmtId="0" fontId="61" fillId="0" borderId="0" xfId="8" applyFont="1" applyAlignment="1">
      <alignment horizontal="left" vertical="center" wrapText="1"/>
    </xf>
    <xf numFmtId="0" fontId="51" fillId="2" borderId="27" xfId="10" applyFont="1" applyFill="1" applyBorder="1" applyAlignment="1">
      <alignment horizontal="left" vertical="top"/>
    </xf>
    <xf numFmtId="0" fontId="82" fillId="2" borderId="0" xfId="10" applyFont="1" applyFill="1" applyAlignment="1">
      <alignment horizontal="left" vertical="center"/>
    </xf>
    <xf numFmtId="0" fontId="82" fillId="2" borderId="0" xfId="10" applyFont="1" applyFill="1" applyAlignment="1">
      <alignment horizontal="left" vertical="top"/>
    </xf>
    <xf numFmtId="0" fontId="82" fillId="2" borderId="0" xfId="10" applyFont="1" applyFill="1" applyAlignment="1">
      <alignment horizontal="right" vertical="top"/>
    </xf>
    <xf numFmtId="0" fontId="51" fillId="2" borderId="16" xfId="10" applyFont="1" applyFill="1" applyBorder="1" applyAlignment="1">
      <alignment horizontal="left" vertical="top"/>
    </xf>
    <xf numFmtId="0" fontId="82" fillId="2" borderId="5" xfId="10" applyFont="1" applyFill="1" applyBorder="1" applyAlignment="1">
      <alignment horizontal="left" vertical="top"/>
    </xf>
    <xf numFmtId="0" fontId="61" fillId="0" borderId="5" xfId="8" applyFont="1" applyBorder="1" applyAlignment="1">
      <alignment horizontal="left" vertical="center" wrapText="1"/>
    </xf>
    <xf numFmtId="0" fontId="51" fillId="2" borderId="15" xfId="10" applyFont="1" applyFill="1" applyBorder="1" applyAlignment="1">
      <alignment horizontal="left" vertical="top"/>
    </xf>
    <xf numFmtId="0" fontId="71" fillId="0" borderId="0" xfId="14" applyFont="1">
      <alignment vertical="center"/>
    </xf>
    <xf numFmtId="0" fontId="71" fillId="0" borderId="0" xfId="14" applyFont="1" applyAlignment="1">
      <alignment horizontal="left" vertical="center"/>
    </xf>
    <xf numFmtId="0" fontId="72" fillId="0" borderId="0" xfId="14" applyFont="1" applyAlignment="1">
      <alignment horizontal="left" vertical="center"/>
    </xf>
    <xf numFmtId="0" fontId="72" fillId="0" borderId="0" xfId="14" applyFont="1" applyAlignment="1">
      <alignment horizontal="right" vertical="center"/>
    </xf>
    <xf numFmtId="0" fontId="72" fillId="0" borderId="0" xfId="14" applyFont="1">
      <alignment vertical="center"/>
    </xf>
    <xf numFmtId="0" fontId="72" fillId="2" borderId="0" xfId="14" applyFont="1" applyFill="1">
      <alignment vertical="center"/>
    </xf>
    <xf numFmtId="0" fontId="72" fillId="2" borderId="0" xfId="14" applyFont="1" applyFill="1" applyAlignment="1">
      <alignment horizontal="center" vertical="center"/>
    </xf>
    <xf numFmtId="0" fontId="71" fillId="2" borderId="0" xfId="14" quotePrefix="1" applyFont="1" applyFill="1">
      <alignment vertical="center"/>
    </xf>
    <xf numFmtId="0" fontId="72" fillId="0" borderId="0" xfId="14" applyFont="1" applyAlignment="1">
      <alignment horizontal="center" vertical="center"/>
    </xf>
    <xf numFmtId="0" fontId="71" fillId="0" borderId="0" xfId="14" applyFont="1" applyAlignment="1">
      <alignment horizontal="right" vertical="center"/>
    </xf>
    <xf numFmtId="20" fontId="71" fillId="2" borderId="0" xfId="14" applyNumberFormat="1" applyFont="1" applyFill="1">
      <alignment vertical="center"/>
    </xf>
    <xf numFmtId="0" fontId="71" fillId="2" borderId="0" xfId="14" applyFont="1" applyFill="1" applyAlignment="1">
      <alignment horizontal="center" vertical="center"/>
    </xf>
    <xf numFmtId="0" fontId="71" fillId="2" borderId="0" xfId="14" applyFont="1" applyFill="1">
      <alignment vertical="center"/>
    </xf>
    <xf numFmtId="0" fontId="74" fillId="0" borderId="0" xfId="14" applyFont="1">
      <alignment vertical="center"/>
    </xf>
    <xf numFmtId="0" fontId="74" fillId="2" borderId="0" xfId="14" applyFont="1" applyFill="1">
      <alignment vertical="center"/>
    </xf>
    <xf numFmtId="0" fontId="71" fillId="0" borderId="0" xfId="14" applyFont="1" applyAlignment="1">
      <alignment horizontal="center" vertical="center"/>
    </xf>
    <xf numFmtId="0" fontId="71" fillId="2" borderId="0" xfId="14" applyFont="1" applyFill="1" applyAlignment="1">
      <alignment horizontal="left" vertical="center"/>
    </xf>
    <xf numFmtId="20" fontId="71" fillId="0" borderId="0" xfId="14" applyNumberFormat="1" applyFont="1">
      <alignment vertical="center"/>
    </xf>
    <xf numFmtId="176" fontId="71" fillId="0" borderId="0" xfId="14" applyNumberFormat="1" applyFont="1">
      <alignment vertical="center"/>
    </xf>
    <xf numFmtId="0" fontId="71" fillId="2" borderId="0" xfId="14" applyFont="1" applyFill="1" applyAlignment="1">
      <alignment horizontal="right" vertical="center"/>
    </xf>
    <xf numFmtId="0" fontId="10" fillId="0" borderId="0" xfId="14" applyFont="1">
      <alignment vertical="center"/>
    </xf>
    <xf numFmtId="0" fontId="10" fillId="0" borderId="0" xfId="14" applyFont="1" applyAlignment="1">
      <alignment horizontal="left" vertical="center"/>
    </xf>
    <xf numFmtId="0" fontId="10" fillId="0" borderId="0" xfId="14" applyFont="1" applyAlignment="1">
      <alignment horizontal="right" vertical="center"/>
    </xf>
    <xf numFmtId="0" fontId="71" fillId="0" borderId="59" xfId="14" applyFont="1" applyBorder="1" applyAlignment="1">
      <alignment vertical="center" wrapText="1"/>
    </xf>
    <xf numFmtId="0" fontId="71" fillId="0" borderId="60" xfId="14" applyFont="1" applyBorder="1" applyAlignment="1">
      <alignment vertical="center" wrapText="1"/>
    </xf>
    <xf numFmtId="0" fontId="71" fillId="0" borderId="0" xfId="14" applyFont="1" applyAlignment="1">
      <alignment vertical="center" wrapText="1"/>
    </xf>
    <xf numFmtId="0" fontId="71" fillId="0" borderId="103" xfId="14" applyFont="1" applyBorder="1" applyAlignment="1">
      <alignment vertical="center" wrapText="1"/>
    </xf>
    <xf numFmtId="0" fontId="74" fillId="0" borderId="8" xfId="14" applyFont="1" applyBorder="1" applyAlignment="1">
      <alignment horizontal="center" vertical="center"/>
    </xf>
    <xf numFmtId="0" fontId="74" fillId="0" borderId="2" xfId="14" applyFont="1" applyBorder="1" applyAlignment="1">
      <alignment horizontal="center" vertical="center"/>
    </xf>
    <xf numFmtId="0" fontId="74" fillId="0" borderId="52" xfId="14" applyFont="1" applyBorder="1" applyAlignment="1">
      <alignment horizontal="center" vertical="center"/>
    </xf>
    <xf numFmtId="0" fontId="74" fillId="0" borderId="51" xfId="14" applyFont="1" applyBorder="1" applyAlignment="1">
      <alignment horizontal="center" vertical="center"/>
    </xf>
    <xf numFmtId="0" fontId="71" fillId="0" borderId="61" xfId="14" applyFont="1" applyBorder="1" applyAlignment="1">
      <alignment vertical="center" wrapText="1"/>
    </xf>
    <xf numFmtId="0" fontId="71" fillId="0" borderId="62" xfId="14" applyFont="1" applyBorder="1" applyAlignment="1">
      <alignment vertical="center" wrapText="1"/>
    </xf>
    <xf numFmtId="0" fontId="74" fillId="0" borderId="92" xfId="14" applyFont="1" applyBorder="1" applyAlignment="1">
      <alignment horizontal="center" vertical="center" wrapText="1"/>
    </xf>
    <xf numFmtId="0" fontId="74" fillId="0" borderId="76" xfId="14" applyFont="1" applyBorder="1" applyAlignment="1">
      <alignment horizontal="center" vertical="center" wrapText="1"/>
    </xf>
    <xf numFmtId="0" fontId="74" fillId="0" borderId="25" xfId="14" applyFont="1" applyBorder="1" applyAlignment="1">
      <alignment horizontal="center" vertical="center" wrapText="1"/>
    </xf>
    <xf numFmtId="0" fontId="74" fillId="0" borderId="54" xfId="14" applyFont="1" applyBorder="1" applyAlignment="1">
      <alignment horizontal="center" vertical="center" wrapText="1"/>
    </xf>
    <xf numFmtId="0" fontId="74" fillId="0" borderId="53" xfId="14" applyFont="1" applyBorder="1" applyAlignment="1">
      <alignment horizontal="center" vertical="center" wrapText="1"/>
    </xf>
    <xf numFmtId="0" fontId="10" fillId="2" borderId="81" xfId="14" applyFont="1" applyFill="1" applyBorder="1">
      <alignment vertical="center"/>
    </xf>
    <xf numFmtId="0" fontId="10" fillId="2" borderId="59" xfId="14" applyFont="1" applyFill="1" applyBorder="1">
      <alignment vertical="center"/>
    </xf>
    <xf numFmtId="0" fontId="10" fillId="2" borderId="60" xfId="14" applyFont="1" applyFill="1" applyBorder="1">
      <alignment vertical="center"/>
    </xf>
    <xf numFmtId="0" fontId="71" fillId="2" borderId="195" xfId="14" applyFont="1" applyFill="1" applyBorder="1" applyAlignment="1" applyProtection="1">
      <alignment horizontal="center" vertical="center" shrinkToFit="1"/>
      <protection locked="0"/>
    </xf>
    <xf numFmtId="0" fontId="71" fillId="2" borderId="237" xfId="14" applyFont="1" applyFill="1" applyBorder="1" applyAlignment="1" applyProtection="1">
      <alignment horizontal="center" vertical="center" shrinkToFit="1"/>
      <protection locked="0"/>
    </xf>
    <xf numFmtId="0" fontId="71" fillId="2" borderId="196" xfId="14" applyFont="1" applyFill="1" applyBorder="1" applyAlignment="1" applyProtection="1">
      <alignment horizontal="center" vertical="center" shrinkToFit="1"/>
      <protection locked="0"/>
    </xf>
    <xf numFmtId="0" fontId="71" fillId="2" borderId="197" xfId="14" applyFont="1" applyFill="1" applyBorder="1" applyAlignment="1" applyProtection="1">
      <alignment horizontal="center" vertical="center" shrinkToFit="1"/>
      <protection locked="0"/>
    </xf>
    <xf numFmtId="0" fontId="71" fillId="2" borderId="238" xfId="14" applyFont="1" applyFill="1" applyBorder="1" applyAlignment="1" applyProtection="1">
      <alignment horizontal="center" vertical="center" shrinkToFit="1"/>
      <protection locked="0"/>
    </xf>
    <xf numFmtId="0" fontId="10" fillId="2" borderId="202" xfId="14" applyFont="1" applyFill="1" applyBorder="1">
      <alignment vertical="center"/>
    </xf>
    <xf numFmtId="0" fontId="10" fillId="2" borderId="203" xfId="14" applyFont="1" applyFill="1" applyBorder="1">
      <alignment vertical="center"/>
    </xf>
    <xf numFmtId="0" fontId="10" fillId="2" borderId="204" xfId="14" applyFont="1" applyFill="1" applyBorder="1">
      <alignment vertical="center"/>
    </xf>
    <xf numFmtId="181" fontId="71" fillId="2" borderId="223" xfId="14" applyNumberFormat="1" applyFont="1" applyFill="1" applyBorder="1" applyAlignment="1">
      <alignment horizontal="center" vertical="center" shrinkToFit="1"/>
    </xf>
    <xf numFmtId="181" fontId="71" fillId="2" borderId="218" xfId="14" applyNumberFormat="1" applyFont="1" applyFill="1" applyBorder="1" applyAlignment="1">
      <alignment horizontal="center" vertical="center" shrinkToFit="1"/>
    </xf>
    <xf numFmtId="181" fontId="71" fillId="2" borderId="206" xfId="14" applyNumberFormat="1" applyFont="1" applyFill="1" applyBorder="1" applyAlignment="1">
      <alignment horizontal="center" vertical="center" shrinkToFit="1"/>
    </xf>
    <xf numFmtId="181" fontId="71" fillId="2" borderId="219" xfId="14" applyNumberFormat="1" applyFont="1" applyFill="1" applyBorder="1" applyAlignment="1">
      <alignment horizontal="center" vertical="center" shrinkToFit="1"/>
    </xf>
    <xf numFmtId="181" fontId="71" fillId="2" borderId="207" xfId="14" applyNumberFormat="1" applyFont="1" applyFill="1" applyBorder="1" applyAlignment="1">
      <alignment horizontal="center" vertical="center" shrinkToFit="1"/>
    </xf>
    <xf numFmtId="181" fontId="71" fillId="2" borderId="205" xfId="14" applyNumberFormat="1" applyFont="1" applyFill="1" applyBorder="1" applyAlignment="1">
      <alignment horizontal="center" vertical="center" shrinkToFit="1"/>
    </xf>
    <xf numFmtId="0" fontId="10" fillId="2" borderId="3" xfId="14" applyFont="1" applyFill="1" applyBorder="1">
      <alignment vertical="center"/>
    </xf>
    <xf numFmtId="0" fontId="10" fillId="2" borderId="4" xfId="14" applyFont="1" applyFill="1" applyBorder="1">
      <alignment vertical="center"/>
    </xf>
    <xf numFmtId="0" fontId="10" fillId="2" borderId="102" xfId="14" applyFont="1" applyFill="1" applyBorder="1">
      <alignment vertical="center"/>
    </xf>
    <xf numFmtId="0" fontId="71" fillId="2" borderId="239" xfId="14" applyFont="1" applyFill="1" applyBorder="1" applyAlignment="1" applyProtection="1">
      <alignment horizontal="center" vertical="center" shrinkToFit="1"/>
      <protection locked="0"/>
    </xf>
    <xf numFmtId="0" fontId="71" fillId="2" borderId="224" xfId="14" applyFont="1" applyFill="1" applyBorder="1" applyAlignment="1" applyProtection="1">
      <alignment horizontal="center" vertical="center" shrinkToFit="1"/>
      <protection locked="0"/>
    </xf>
    <xf numFmtId="0" fontId="71" fillId="2" borderId="212" xfId="14" applyFont="1" applyFill="1" applyBorder="1" applyAlignment="1" applyProtection="1">
      <alignment horizontal="center" vertical="center" shrinkToFit="1"/>
      <protection locked="0"/>
    </xf>
    <xf numFmtId="0" fontId="71" fillId="2" borderId="225" xfId="14" applyFont="1" applyFill="1" applyBorder="1" applyAlignment="1" applyProtection="1">
      <alignment horizontal="center" vertical="center" shrinkToFit="1"/>
      <protection locked="0"/>
    </xf>
    <xf numFmtId="0" fontId="71" fillId="2" borderId="213" xfId="14" applyFont="1" applyFill="1" applyBorder="1" applyAlignment="1" applyProtection="1">
      <alignment horizontal="center" vertical="center" shrinkToFit="1"/>
      <protection locked="0"/>
    </xf>
    <xf numFmtId="0" fontId="71" fillId="2" borderId="226" xfId="14" applyFont="1" applyFill="1" applyBorder="1" applyAlignment="1" applyProtection="1">
      <alignment horizontal="center" vertical="center" shrinkToFit="1"/>
      <protection locked="0"/>
    </xf>
    <xf numFmtId="0" fontId="71" fillId="2" borderId="211" xfId="14" applyFont="1" applyFill="1" applyBorder="1" applyAlignment="1" applyProtection="1">
      <alignment horizontal="center" vertical="center" shrinkToFit="1"/>
      <protection locked="0"/>
    </xf>
    <xf numFmtId="0" fontId="71" fillId="2" borderId="214" xfId="14" applyFont="1" applyFill="1" applyBorder="1" applyAlignment="1" applyProtection="1">
      <alignment horizontal="center" vertical="center" shrinkToFit="1"/>
      <protection locked="0"/>
    </xf>
    <xf numFmtId="181" fontId="71" fillId="2" borderId="240" xfId="14" applyNumberFormat="1" applyFont="1" applyFill="1" applyBorder="1" applyAlignment="1">
      <alignment horizontal="center" vertical="center" shrinkToFit="1"/>
    </xf>
    <xf numFmtId="0" fontId="71" fillId="2" borderId="241" xfId="14" applyFont="1" applyFill="1" applyBorder="1" applyAlignment="1" applyProtection="1">
      <alignment horizontal="center" vertical="center" shrinkToFit="1"/>
      <protection locked="0"/>
    </xf>
    <xf numFmtId="0" fontId="10" fillId="2" borderId="218" xfId="14" applyFont="1" applyFill="1" applyBorder="1">
      <alignment vertical="center"/>
    </xf>
    <xf numFmtId="0" fontId="10" fillId="2" borderId="219" xfId="14" applyFont="1" applyFill="1" applyBorder="1">
      <alignment vertical="center"/>
    </xf>
    <xf numFmtId="0" fontId="10" fillId="2" borderId="220" xfId="14" applyFont="1" applyFill="1" applyBorder="1">
      <alignment vertical="center"/>
    </xf>
    <xf numFmtId="0" fontId="10" fillId="2" borderId="17" xfId="14" applyFont="1" applyFill="1" applyBorder="1">
      <alignment vertical="center"/>
    </xf>
    <xf numFmtId="0" fontId="10" fillId="2" borderId="0" xfId="14" applyFont="1" applyFill="1">
      <alignment vertical="center"/>
    </xf>
    <xf numFmtId="0" fontId="10" fillId="2" borderId="103" xfId="14" applyFont="1" applyFill="1" applyBorder="1">
      <alignment vertical="center"/>
    </xf>
    <xf numFmtId="181" fontId="71" fillId="2" borderId="29" xfId="14" applyNumberFormat="1" applyFont="1" applyFill="1" applyBorder="1" applyAlignment="1">
      <alignment horizontal="center" vertical="center" shrinkToFit="1"/>
    </xf>
    <xf numFmtId="0" fontId="71" fillId="2" borderId="242" xfId="14" applyFont="1" applyFill="1" applyBorder="1" applyAlignment="1" applyProtection="1">
      <alignment horizontal="center" vertical="center" shrinkToFit="1"/>
      <protection locked="0"/>
    </xf>
    <xf numFmtId="0" fontId="10" fillId="2" borderId="229" xfId="14" applyFont="1" applyFill="1" applyBorder="1">
      <alignment vertical="center"/>
    </xf>
    <xf numFmtId="0" fontId="10" fillId="2" borderId="230" xfId="14" applyFont="1" applyFill="1" applyBorder="1">
      <alignment vertical="center"/>
    </xf>
    <xf numFmtId="0" fontId="10" fillId="2" borderId="231" xfId="14" applyFont="1" applyFill="1" applyBorder="1">
      <alignment vertical="center"/>
    </xf>
    <xf numFmtId="181" fontId="71" fillId="2" borderId="235" xfId="14" applyNumberFormat="1" applyFont="1" applyFill="1" applyBorder="1" applyAlignment="1">
      <alignment horizontal="center" vertical="center" shrinkToFit="1"/>
    </xf>
    <xf numFmtId="181" fontId="71" fillId="2" borderId="229" xfId="14" applyNumberFormat="1" applyFont="1" applyFill="1" applyBorder="1" applyAlignment="1">
      <alignment horizontal="center" vertical="center" shrinkToFit="1"/>
    </xf>
    <xf numFmtId="181" fontId="71" fillId="2" borderId="232" xfId="14" applyNumberFormat="1" applyFont="1" applyFill="1" applyBorder="1" applyAlignment="1">
      <alignment horizontal="center" vertical="center" shrinkToFit="1"/>
    </xf>
    <xf numFmtId="181" fontId="71" fillId="2" borderId="230" xfId="14" applyNumberFormat="1" applyFont="1" applyFill="1" applyBorder="1" applyAlignment="1">
      <alignment horizontal="center" vertical="center" shrinkToFit="1"/>
    </xf>
    <xf numFmtId="181" fontId="71" fillId="2" borderId="233" xfId="14" applyNumberFormat="1" applyFont="1" applyFill="1" applyBorder="1" applyAlignment="1">
      <alignment horizontal="center" vertical="center" shrinkToFit="1"/>
    </xf>
    <xf numFmtId="181" fontId="71" fillId="2" borderId="243" xfId="14" applyNumberFormat="1" applyFont="1" applyFill="1" applyBorder="1" applyAlignment="1">
      <alignment horizontal="center" vertical="center" shrinkToFit="1"/>
    </xf>
    <xf numFmtId="0" fontId="10" fillId="2" borderId="0" xfId="14" applyFont="1" applyFill="1" applyAlignment="1">
      <alignment horizontal="center" vertical="center"/>
    </xf>
    <xf numFmtId="0" fontId="10" fillId="2" borderId="0" xfId="14" applyFont="1" applyFill="1" applyAlignment="1" applyProtection="1">
      <alignment horizontal="center" vertical="center" shrinkToFit="1"/>
      <protection locked="0"/>
    </xf>
    <xf numFmtId="0" fontId="10" fillId="2" borderId="0" xfId="14" applyFont="1" applyFill="1" applyAlignment="1" applyProtection="1">
      <alignment horizontal="center" vertical="center" wrapText="1"/>
      <protection locked="0"/>
    </xf>
    <xf numFmtId="0" fontId="10" fillId="2" borderId="0" xfId="14" applyFont="1" applyFill="1" applyAlignment="1" applyProtection="1">
      <alignment horizontal="left" vertical="center" wrapText="1"/>
      <protection locked="0"/>
    </xf>
    <xf numFmtId="0" fontId="6" fillId="2" borderId="0" xfId="14" applyFont="1" applyFill="1">
      <alignment vertical="center"/>
    </xf>
    <xf numFmtId="0" fontId="7" fillId="2" borderId="0" xfId="14" applyFont="1" applyFill="1">
      <alignment vertical="center"/>
    </xf>
    <xf numFmtId="0" fontId="7" fillId="2" borderId="0" xfId="14" applyFont="1" applyFill="1" applyAlignment="1">
      <alignment horizontal="center" vertical="center"/>
    </xf>
    <xf numFmtId="0" fontId="10" fillId="2" borderId="0" xfId="14" applyFont="1" applyFill="1" applyAlignment="1">
      <alignment horizontal="center" vertical="center" wrapText="1"/>
    </xf>
    <xf numFmtId="1" fontId="10" fillId="2" borderId="0" xfId="14" applyNumberFormat="1" applyFont="1" applyFill="1" applyAlignment="1">
      <alignment horizontal="center" vertical="center" wrapText="1"/>
    </xf>
    <xf numFmtId="0" fontId="10" fillId="2" borderId="2" xfId="14" applyFont="1" applyFill="1" applyBorder="1" applyAlignment="1">
      <alignment horizontal="center" vertical="center"/>
    </xf>
    <xf numFmtId="0" fontId="71" fillId="2" borderId="2" xfId="14" applyFont="1" applyFill="1" applyBorder="1" applyAlignment="1">
      <alignment horizontal="center" vertical="center"/>
    </xf>
    <xf numFmtId="0" fontId="10" fillId="0" borderId="0" xfId="14" applyFont="1" applyAlignment="1">
      <alignment horizontal="left" vertical="center" wrapText="1"/>
    </xf>
    <xf numFmtId="0" fontId="71" fillId="0" borderId="0" xfId="14" applyFont="1" applyAlignment="1">
      <alignment vertical="center" textRotation="90"/>
    </xf>
    <xf numFmtId="0" fontId="84" fillId="2" borderId="0" xfId="14" applyFont="1" applyFill="1" applyAlignment="1">
      <alignment horizontal="left" vertical="center"/>
    </xf>
    <xf numFmtId="0" fontId="77" fillId="2" borderId="0" xfId="14" applyFont="1" applyFill="1" applyAlignment="1">
      <alignment horizontal="center" vertical="center"/>
    </xf>
    <xf numFmtId="0" fontId="77" fillId="2" borderId="0" xfId="14" applyFont="1" applyFill="1">
      <alignment vertical="center"/>
    </xf>
    <xf numFmtId="0" fontId="77" fillId="2" borderId="0" xfId="14" applyFont="1" applyFill="1" applyAlignment="1">
      <alignment horizontal="left" vertical="center"/>
    </xf>
    <xf numFmtId="0" fontId="78" fillId="2" borderId="0" xfId="14" applyFont="1" applyFill="1">
      <alignment vertical="center"/>
    </xf>
    <xf numFmtId="0" fontId="78" fillId="2" borderId="0" xfId="14" applyFont="1" applyFill="1" applyAlignment="1">
      <alignment horizontal="left" vertical="center"/>
    </xf>
    <xf numFmtId="0" fontId="77" fillId="2" borderId="0" xfId="14" applyFont="1" applyFill="1" applyAlignment="1" applyProtection="1">
      <alignment horizontal="center" vertical="center"/>
      <protection locked="0"/>
    </xf>
    <xf numFmtId="0" fontId="77" fillId="12" borderId="2" xfId="14" applyFont="1" applyFill="1" applyBorder="1" applyAlignment="1" applyProtection="1">
      <alignment horizontal="center" vertical="center"/>
      <protection locked="0"/>
    </xf>
    <xf numFmtId="0" fontId="77" fillId="12" borderId="0" xfId="14" applyFont="1" applyFill="1" applyAlignment="1" applyProtection="1">
      <alignment horizontal="center" vertical="center"/>
      <protection locked="0"/>
    </xf>
    <xf numFmtId="20" fontId="77" fillId="12" borderId="2" xfId="14" applyNumberFormat="1" applyFont="1" applyFill="1" applyBorder="1" applyAlignment="1" applyProtection="1">
      <alignment horizontal="center" vertical="center"/>
      <protection locked="0"/>
    </xf>
    <xf numFmtId="0" fontId="77" fillId="2" borderId="0" xfId="14" applyFont="1" applyFill="1" applyAlignment="1" applyProtection="1">
      <alignment horizontal="right" vertical="center"/>
      <protection locked="0"/>
    </xf>
    <xf numFmtId="0" fontId="77" fillId="2" borderId="0" xfId="14" applyFont="1" applyFill="1" applyProtection="1">
      <alignment vertical="center"/>
      <protection locked="0"/>
    </xf>
    <xf numFmtId="0" fontId="77" fillId="2" borderId="2" xfId="14" applyFont="1" applyFill="1" applyBorder="1" applyAlignment="1">
      <alignment horizontal="center" vertical="center"/>
    </xf>
    <xf numFmtId="0" fontId="77" fillId="12" borderId="2" xfId="14" applyFont="1" applyFill="1" applyBorder="1" applyAlignment="1" applyProtection="1">
      <alignment horizontal="left" vertical="center"/>
      <protection locked="0"/>
    </xf>
    <xf numFmtId="20" fontId="77" fillId="2" borderId="2" xfId="14" applyNumberFormat="1" applyFont="1" applyFill="1" applyBorder="1" applyAlignment="1" applyProtection="1">
      <alignment horizontal="center" vertical="center"/>
      <protection locked="0"/>
    </xf>
    <xf numFmtId="0" fontId="79" fillId="12" borderId="25" xfId="14" applyFont="1" applyFill="1" applyBorder="1" applyAlignment="1" applyProtection="1">
      <alignment horizontal="center" vertical="center"/>
      <protection locked="0"/>
    </xf>
    <xf numFmtId="0" fontId="79" fillId="12" borderId="28" xfId="14" applyFont="1" applyFill="1" applyBorder="1" applyAlignment="1" applyProtection="1">
      <alignment horizontal="center" vertical="center"/>
      <protection locked="0"/>
    </xf>
    <xf numFmtId="0" fontId="79" fillId="12" borderId="29" xfId="14" applyFont="1" applyFill="1" applyBorder="1" applyAlignment="1" applyProtection="1">
      <alignment horizontal="center" vertical="center"/>
      <protection locked="0"/>
    </xf>
    <xf numFmtId="0" fontId="11" fillId="2" borderId="36" xfId="0" applyFont="1" applyFill="1" applyBorder="1" applyAlignment="1">
      <alignment horizontal="left" vertical="center" shrinkToFit="1"/>
    </xf>
    <xf numFmtId="0" fontId="11" fillId="2" borderId="64" xfId="0" applyFont="1" applyFill="1" applyBorder="1" applyAlignment="1">
      <alignment horizontal="left" vertical="center" shrinkToFit="1"/>
    </xf>
    <xf numFmtId="0" fontId="11" fillId="4" borderId="47" xfId="0" applyFont="1" applyFill="1" applyBorder="1" applyAlignment="1">
      <alignment horizontal="center" vertical="center" shrinkToFit="1"/>
    </xf>
    <xf numFmtId="0" fontId="11" fillId="4" borderId="36"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46" fillId="2" borderId="4" xfId="5" applyFont="1" applyFill="1" applyBorder="1" applyAlignment="1">
      <alignment horizontal="center" vertical="center" wrapText="1"/>
    </xf>
    <xf numFmtId="0" fontId="45" fillId="2" borderId="0" xfId="4" applyFont="1" applyFill="1" applyBorder="1" applyAlignment="1">
      <alignment horizontal="center" vertical="center"/>
    </xf>
    <xf numFmtId="0" fontId="45" fillId="2" borderId="0" xfId="6" applyFont="1" applyFill="1" applyBorder="1" applyAlignment="1">
      <alignment horizontal="center" vertical="center" textRotation="255"/>
    </xf>
    <xf numFmtId="0" fontId="33" fillId="3" borderId="0" xfId="0" applyFont="1" applyFill="1" applyBorder="1" applyAlignment="1">
      <alignment horizontal="center" vertical="center" shrinkToFit="1"/>
    </xf>
    <xf numFmtId="0" fontId="77" fillId="9" borderId="0" xfId="14" applyFont="1" applyFill="1">
      <alignment vertical="center"/>
    </xf>
    <xf numFmtId="0" fontId="76" fillId="9" borderId="0" xfId="14" applyFont="1" applyFill="1" applyAlignment="1">
      <alignment horizontal="left" vertical="center"/>
    </xf>
    <xf numFmtId="0" fontId="77" fillId="9" borderId="0" xfId="14" applyFont="1" applyFill="1" applyAlignment="1">
      <alignment horizontal="center" vertical="center"/>
    </xf>
    <xf numFmtId="0" fontId="35" fillId="2" borderId="0" xfId="0" applyFont="1" applyFill="1" applyBorder="1" applyAlignment="1">
      <alignment vertical="top" wrapText="1"/>
    </xf>
    <xf numFmtId="0" fontId="28" fillId="3" borderId="0" xfId="0" applyFont="1" applyFill="1" applyBorder="1" applyAlignment="1">
      <alignment vertical="center" shrinkToFit="1"/>
    </xf>
    <xf numFmtId="0" fontId="28" fillId="3" borderId="27" xfId="0" applyFont="1" applyFill="1" applyBorder="1" applyAlignment="1">
      <alignment vertical="center" shrinkToFit="1"/>
    </xf>
    <xf numFmtId="0" fontId="11" fillId="5" borderId="0" xfId="0" applyFont="1" applyFill="1" applyAlignment="1">
      <alignment vertical="top" wrapText="1"/>
    </xf>
    <xf numFmtId="0" fontId="0" fillId="5" borderId="0" xfId="0" applyFill="1" applyAlignment="1">
      <alignment vertical="top" wrapText="1"/>
    </xf>
    <xf numFmtId="0" fontId="11" fillId="5" borderId="0" xfId="0" applyFont="1" applyFill="1" applyAlignment="1">
      <alignment vertical="top"/>
    </xf>
    <xf numFmtId="0" fontId="0" fillId="5" borderId="0" xfId="0" applyFill="1" applyAlignment="1">
      <alignment vertical="top"/>
    </xf>
    <xf numFmtId="0" fontId="12" fillId="5" borderId="0" xfId="0" applyFont="1" applyFill="1" applyAlignment="1">
      <alignment vertical="center" wrapText="1"/>
    </xf>
    <xf numFmtId="0" fontId="27" fillId="5" borderId="0" xfId="0" applyFont="1" applyFill="1" applyAlignment="1">
      <alignment vertical="center" wrapText="1"/>
    </xf>
    <xf numFmtId="0" fontId="11" fillId="3" borderId="3" xfId="0" applyFont="1" applyFill="1" applyBorder="1" applyAlignment="1">
      <alignment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38" fillId="7" borderId="0" xfId="0" applyFont="1" applyFill="1" applyAlignment="1">
      <alignment vertical="top"/>
    </xf>
    <xf numFmtId="0" fontId="11" fillId="5" borderId="0" xfId="0" applyFont="1" applyFill="1" applyAlignment="1">
      <alignment vertical="center" wrapText="1"/>
    </xf>
    <xf numFmtId="0" fontId="35" fillId="5" borderId="0" xfId="0" applyFont="1" applyFill="1" applyAlignment="1">
      <alignment vertical="top" wrapText="1"/>
    </xf>
    <xf numFmtId="0" fontId="39" fillId="5" borderId="0" xfId="0" applyFont="1" applyFill="1" applyAlignment="1">
      <alignment vertical="top" wrapText="1"/>
    </xf>
    <xf numFmtId="0" fontId="13" fillId="5" borderId="0" xfId="0" applyFont="1" applyFill="1" applyAlignment="1">
      <alignment vertical="top" wrapText="1"/>
    </xf>
    <xf numFmtId="0" fontId="18" fillId="5" borderId="0" xfId="0" applyFont="1" applyFill="1" applyAlignment="1">
      <alignment vertical="top" wrapText="1"/>
    </xf>
    <xf numFmtId="0" fontId="5" fillId="3" borderId="0" xfId="1" applyFill="1" applyBorder="1" applyAlignment="1" applyProtection="1">
      <alignment vertical="center" wrapText="1"/>
    </xf>
    <xf numFmtId="0" fontId="0" fillId="3" borderId="0" xfId="0" applyFill="1" applyAlignment="1">
      <alignment vertical="center" wrapText="1"/>
    </xf>
    <xf numFmtId="0" fontId="0" fillId="3" borderId="27" xfId="0" applyFill="1" applyBorder="1" applyAlignment="1">
      <alignment vertical="center" wrapText="1"/>
    </xf>
    <xf numFmtId="0" fontId="11" fillId="3" borderId="17" xfId="0" applyFont="1" applyFill="1" applyBorder="1" applyAlignment="1">
      <alignment vertical="center" wrapText="1"/>
    </xf>
    <xf numFmtId="0" fontId="0" fillId="0" borderId="0" xfId="0" applyFont="1" applyBorder="1" applyAlignment="1">
      <alignment vertical="center" wrapText="1"/>
    </xf>
    <xf numFmtId="0" fontId="0" fillId="0" borderId="27" xfId="0" applyFont="1" applyBorder="1" applyAlignment="1">
      <alignment vertical="center" wrapText="1"/>
    </xf>
    <xf numFmtId="0" fontId="28" fillId="3" borderId="0" xfId="0" applyFont="1" applyFill="1" applyBorder="1" applyAlignment="1">
      <alignment horizontal="left" vertical="center" shrinkToFit="1"/>
    </xf>
    <xf numFmtId="0" fontId="28" fillId="3" borderId="27" xfId="0" applyFont="1" applyFill="1" applyBorder="1" applyAlignment="1">
      <alignment horizontal="left" vertical="center" shrinkToFit="1"/>
    </xf>
    <xf numFmtId="0" fontId="28" fillId="3" borderId="5" xfId="0" applyFont="1" applyFill="1" applyBorder="1" applyAlignment="1">
      <alignment vertical="center" shrinkToFit="1"/>
    </xf>
    <xf numFmtId="0" fontId="28" fillId="3" borderId="15" xfId="0" applyFont="1" applyFill="1" applyBorder="1" applyAlignment="1">
      <alignment vertical="center" shrinkToFit="1"/>
    </xf>
    <xf numFmtId="0" fontId="28" fillId="3" borderId="4" xfId="0" applyFont="1" applyFill="1" applyBorder="1" applyAlignment="1">
      <alignment vertical="center" shrinkToFit="1"/>
    </xf>
    <xf numFmtId="0" fontId="28" fillId="3" borderId="1" xfId="0" applyFont="1" applyFill="1" applyBorder="1" applyAlignment="1">
      <alignment vertical="center" shrinkToFit="1"/>
    </xf>
    <xf numFmtId="0" fontId="0" fillId="0" borderId="0" xfId="0" applyBorder="1" applyAlignment="1">
      <alignment vertical="center" wrapText="1"/>
    </xf>
    <xf numFmtId="0" fontId="0" fillId="0" borderId="27" xfId="0" applyBorder="1" applyAlignment="1">
      <alignment vertical="center" wrapText="1"/>
    </xf>
    <xf numFmtId="0" fontId="11" fillId="3" borderId="16" xfId="0" applyFont="1" applyFill="1" applyBorder="1" applyAlignment="1">
      <alignment vertical="center" wrapText="1"/>
    </xf>
    <xf numFmtId="0" fontId="0" fillId="0" borderId="5"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11" fillId="2" borderId="40" xfId="0" applyFont="1" applyFill="1" applyBorder="1" applyAlignment="1">
      <alignment vertical="center" wrapText="1"/>
    </xf>
    <xf numFmtId="0" fontId="11" fillId="2" borderId="35" xfId="0" applyFont="1" applyFill="1" applyBorder="1" applyAlignment="1">
      <alignment vertical="center" wrapText="1"/>
    </xf>
    <xf numFmtId="0" fontId="11" fillId="2" borderId="34" xfId="0" applyFont="1" applyFill="1" applyBorder="1" applyAlignment="1">
      <alignment horizontal="left" vertical="center" shrinkToFit="1"/>
    </xf>
    <xf numFmtId="0" fontId="11" fillId="2" borderId="58" xfId="0" applyFont="1" applyFill="1" applyBorder="1" applyAlignment="1">
      <alignment horizontal="left" vertical="center" shrinkToFit="1"/>
    </xf>
    <xf numFmtId="0" fontId="11" fillId="2" borderId="40"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64" xfId="0" applyFont="1" applyFill="1" applyBorder="1" applyAlignment="1">
      <alignment horizontal="left" vertical="center" wrapText="1"/>
    </xf>
    <xf numFmtId="0" fontId="13" fillId="2" borderId="3" xfId="0" applyFont="1" applyFill="1" applyBorder="1" applyAlignment="1">
      <alignment vertical="center" shrinkToFit="1"/>
    </xf>
    <xf numFmtId="0" fontId="13" fillId="2" borderId="4" xfId="0" applyFont="1" applyFill="1" applyBorder="1" applyAlignment="1">
      <alignment vertical="center" shrinkToFit="1"/>
    </xf>
    <xf numFmtId="0" fontId="11" fillId="2" borderId="0" xfId="0" applyFont="1" applyFill="1" applyBorder="1" applyAlignment="1">
      <alignment vertical="center" shrinkToFit="1"/>
    </xf>
    <xf numFmtId="0" fontId="11" fillId="2" borderId="27" xfId="0" applyFont="1" applyFill="1" applyBorder="1" applyAlignment="1">
      <alignment vertical="center" shrinkToFit="1"/>
    </xf>
    <xf numFmtId="0" fontId="13" fillId="3" borderId="4" xfId="0" applyFont="1" applyFill="1" applyBorder="1" applyAlignment="1">
      <alignment horizontal="center" vertical="center" shrinkToFit="1"/>
    </xf>
    <xf numFmtId="0" fontId="13" fillId="3" borderId="16"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11" fillId="4" borderId="40" xfId="0" applyFont="1" applyFill="1" applyBorder="1" applyAlignment="1">
      <alignment horizontal="center" vertical="center" shrinkToFit="1"/>
    </xf>
    <xf numFmtId="0" fontId="11" fillId="4" borderId="47" xfId="0" applyFont="1" applyFill="1" applyBorder="1" applyAlignment="1">
      <alignment horizontal="center"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11" fillId="2" borderId="48" xfId="0" applyFont="1" applyFill="1" applyBorder="1" applyAlignment="1">
      <alignment horizontal="left" vertical="center" shrinkToFit="1"/>
    </xf>
    <xf numFmtId="0" fontId="11" fillId="2" borderId="36" xfId="0" applyFont="1" applyFill="1" applyBorder="1" applyAlignment="1">
      <alignment horizontal="left" vertical="center" shrinkToFit="1"/>
    </xf>
    <xf numFmtId="0" fontId="11" fillId="2" borderId="64" xfId="0" applyFont="1" applyFill="1" applyBorder="1" applyAlignment="1">
      <alignment horizontal="left"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3" xfId="0" applyFont="1" applyFill="1" applyBorder="1" applyAlignment="1">
      <alignment vertical="center" wrapText="1"/>
    </xf>
    <xf numFmtId="0" fontId="11" fillId="2" borderId="34" xfId="0" applyFont="1" applyFill="1" applyBorder="1" applyAlignment="1">
      <alignment vertical="center" wrapText="1"/>
    </xf>
    <xf numFmtId="0" fontId="11" fillId="2" borderId="1" xfId="0" applyFont="1" applyFill="1" applyBorder="1" applyAlignment="1">
      <alignment vertical="center" wrapText="1"/>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7" xfId="0" applyFont="1" applyFill="1" applyBorder="1" applyAlignment="1">
      <alignment horizontal="center" vertical="center"/>
    </xf>
    <xf numFmtId="0" fontId="33" fillId="3" borderId="0" xfId="0" applyFont="1" applyFill="1" applyBorder="1" applyAlignment="1">
      <alignment horizontal="right" vertical="center" shrinkToFit="1"/>
    </xf>
    <xf numFmtId="0" fontId="11" fillId="3" borderId="0" xfId="0" applyFont="1" applyFill="1" applyBorder="1" applyAlignment="1">
      <alignment vertical="top" wrapText="1"/>
    </xf>
    <xf numFmtId="0" fontId="11" fillId="3" borderId="0" xfId="0" applyFont="1" applyFill="1" applyBorder="1" applyAlignment="1">
      <alignment vertical="center" shrinkToFit="1"/>
    </xf>
    <xf numFmtId="0" fontId="11" fillId="2" borderId="2" xfId="0" applyFont="1" applyFill="1" applyBorder="1" applyAlignment="1">
      <alignment vertical="center" shrinkToFit="1"/>
    </xf>
    <xf numFmtId="0" fontId="0" fillId="0" borderId="2" xfId="0" applyBorder="1" applyAlignment="1">
      <alignment vertical="center" shrinkToFit="1"/>
    </xf>
    <xf numFmtId="0" fontId="13" fillId="3" borderId="2" xfId="0" applyFont="1" applyFill="1" applyBorder="1" applyAlignment="1">
      <alignment horizontal="left" vertical="center" wrapText="1"/>
    </xf>
    <xf numFmtId="0" fontId="0" fillId="0" borderId="4" xfId="0" applyBorder="1" applyAlignment="1">
      <alignment vertical="center" wrapText="1"/>
    </xf>
    <xf numFmtId="0" fontId="0" fillId="0" borderId="1" xfId="0" applyBorder="1" applyAlignment="1">
      <alignment vertical="center" wrapText="1"/>
    </xf>
    <xf numFmtId="0" fontId="11" fillId="2" borderId="16" xfId="0" applyFont="1" applyFill="1" applyBorder="1" applyAlignment="1">
      <alignment vertical="center" wrapText="1"/>
    </xf>
    <xf numFmtId="0" fontId="11" fillId="2" borderId="8" xfId="0" applyFont="1" applyFill="1" applyBorder="1" applyAlignment="1">
      <alignment horizontal="center" vertical="center"/>
    </xf>
    <xf numFmtId="0" fontId="11" fillId="2" borderId="47" xfId="0" applyFont="1" applyFill="1" applyBorder="1" applyAlignment="1">
      <alignment vertical="center" wrapText="1"/>
    </xf>
    <xf numFmtId="0" fontId="11" fillId="2" borderId="36" xfId="0" applyFont="1" applyFill="1" applyBorder="1" applyAlignment="1">
      <alignment vertical="center" wrapText="1"/>
    </xf>
    <xf numFmtId="0" fontId="11" fillId="4" borderId="35" xfId="0" applyFont="1" applyFill="1" applyBorder="1" applyAlignment="1">
      <alignment horizontal="center" vertical="center" shrinkToFit="1"/>
    </xf>
    <xf numFmtId="0" fontId="11" fillId="4" borderId="3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46" xfId="0" applyFont="1" applyFill="1" applyBorder="1" applyAlignment="1">
      <alignment vertical="center" wrapText="1"/>
    </xf>
    <xf numFmtId="0" fontId="11" fillId="2" borderId="45" xfId="0" applyFont="1" applyFill="1" applyBorder="1" applyAlignment="1">
      <alignment vertical="center" wrapText="1"/>
    </xf>
    <xf numFmtId="0" fontId="35" fillId="2" borderId="3" xfId="0" applyFont="1" applyFill="1" applyBorder="1" applyAlignment="1">
      <alignment vertical="top" wrapText="1"/>
    </xf>
    <xf numFmtId="0" fontId="35" fillId="2" borderId="4" xfId="0" applyFont="1" applyFill="1" applyBorder="1" applyAlignment="1">
      <alignment vertical="top" wrapText="1"/>
    </xf>
    <xf numFmtId="0" fontId="35" fillId="2" borderId="1" xfId="0" applyFont="1" applyFill="1" applyBorder="1" applyAlignment="1">
      <alignment vertical="top" wrapText="1"/>
    </xf>
    <xf numFmtId="0" fontId="11" fillId="2" borderId="5" xfId="0" applyFont="1" applyFill="1" applyBorder="1" applyAlignment="1">
      <alignment vertical="top" shrinkToFit="1"/>
    </xf>
    <xf numFmtId="0" fontId="11" fillId="2" borderId="15" xfId="0" applyFont="1" applyFill="1" applyBorder="1" applyAlignment="1">
      <alignment vertical="top" shrinkToFit="1"/>
    </xf>
    <xf numFmtId="0" fontId="11" fillId="2" borderId="0" xfId="0" applyFont="1" applyFill="1" applyBorder="1" applyAlignment="1">
      <alignment vertical="top" shrinkToFit="1"/>
    </xf>
    <xf numFmtId="0" fontId="11" fillId="2" borderId="27" xfId="0" applyFont="1" applyFill="1" applyBorder="1" applyAlignment="1">
      <alignment vertical="top" shrinkToFit="1"/>
    </xf>
    <xf numFmtId="0" fontId="11" fillId="2" borderId="4" xfId="0" applyFont="1" applyFill="1" applyBorder="1" applyAlignment="1">
      <alignment vertical="center" shrinkToFit="1"/>
    </xf>
    <xf numFmtId="0" fontId="11" fillId="2" borderId="1" xfId="0" applyFont="1" applyFill="1" applyBorder="1" applyAlignment="1">
      <alignment vertical="center" shrinkToFit="1"/>
    </xf>
    <xf numFmtId="0" fontId="35" fillId="2" borderId="0" xfId="0" applyFont="1" applyFill="1" applyBorder="1" applyAlignment="1">
      <alignment vertical="center" wrapText="1"/>
    </xf>
    <xf numFmtId="0" fontId="39" fillId="0" borderId="0" xfId="0" applyFont="1" applyAlignment="1">
      <alignment vertical="center" wrapText="1"/>
    </xf>
    <xf numFmtId="0" fontId="11" fillId="2" borderId="45" xfId="0" applyFont="1" applyFill="1" applyBorder="1" applyAlignment="1">
      <alignment horizontal="left" vertical="center" shrinkToFit="1"/>
    </xf>
    <xf numFmtId="0" fontId="11" fillId="2" borderId="57" xfId="0" applyFont="1" applyFill="1" applyBorder="1" applyAlignment="1">
      <alignment horizontal="left" vertical="center" shrinkToFit="1"/>
    </xf>
    <xf numFmtId="0" fontId="45" fillId="2" borderId="59" xfId="4" applyFont="1" applyFill="1" applyBorder="1" applyAlignment="1">
      <alignment horizontal="center" vertical="top" wrapText="1"/>
    </xf>
    <xf numFmtId="0" fontId="45" fillId="2" borderId="0" xfId="4" applyFont="1" applyFill="1" applyBorder="1" applyAlignment="1">
      <alignment horizontal="center" vertical="top" wrapText="1"/>
    </xf>
    <xf numFmtId="0" fontId="45" fillId="2" borderId="59" xfId="4" applyFont="1" applyFill="1" applyBorder="1" applyAlignment="1">
      <alignment horizontal="justify" vertical="top" wrapText="1"/>
    </xf>
    <xf numFmtId="0" fontId="45" fillId="2" borderId="0" xfId="4" applyFont="1" applyFill="1" applyBorder="1" applyAlignment="1">
      <alignment horizontal="justify" vertical="top" wrapText="1"/>
    </xf>
    <xf numFmtId="49" fontId="46" fillId="2" borderId="4" xfId="5" applyNumberFormat="1" applyFont="1" applyFill="1" applyBorder="1" applyAlignment="1">
      <alignment horizontal="center" vertical="center" wrapText="1"/>
    </xf>
    <xf numFmtId="0" fontId="46" fillId="2" borderId="4" xfId="5" applyFont="1" applyFill="1" applyBorder="1" applyAlignment="1">
      <alignment horizontal="center" vertical="center" wrapText="1"/>
    </xf>
    <xf numFmtId="0" fontId="46" fillId="2" borderId="102" xfId="5" applyFont="1" applyFill="1" applyBorder="1" applyAlignment="1">
      <alignment horizontal="center" vertical="center" wrapText="1"/>
    </xf>
    <xf numFmtId="0" fontId="46" fillId="2" borderId="17" xfId="5" applyFont="1" applyFill="1" applyBorder="1" applyAlignment="1">
      <alignment horizontal="left" vertical="center" wrapText="1"/>
    </xf>
    <xf numFmtId="0" fontId="46" fillId="2" borderId="0" xfId="5" applyFont="1" applyFill="1" applyAlignment="1">
      <alignment horizontal="left" vertical="center" wrapText="1"/>
    </xf>
    <xf numFmtId="0" fontId="46" fillId="2" borderId="103" xfId="5" applyFont="1" applyFill="1" applyBorder="1" applyAlignment="1">
      <alignment horizontal="left" vertical="center" wrapText="1"/>
    </xf>
    <xf numFmtId="0" fontId="46" fillId="2" borderId="96" xfId="4" applyFont="1" applyFill="1" applyBorder="1" applyAlignment="1">
      <alignment horizontal="center" vertical="center" textRotation="255"/>
    </xf>
    <xf numFmtId="0" fontId="46" fillId="2" borderId="100" xfId="6" applyFont="1" applyFill="1" applyBorder="1" applyAlignment="1">
      <alignment horizontal="center" vertical="center" textRotation="255"/>
    </xf>
    <xf numFmtId="0" fontId="46" fillId="2" borderId="109" xfId="6" applyFont="1" applyFill="1" applyBorder="1" applyAlignment="1">
      <alignment horizontal="center" vertical="center" textRotation="255"/>
    </xf>
    <xf numFmtId="0" fontId="46" fillId="2" borderId="81" xfId="4" applyFont="1" applyFill="1" applyBorder="1" applyAlignment="1">
      <alignment horizontal="left" vertical="center"/>
    </xf>
    <xf numFmtId="0" fontId="46" fillId="2" borderId="59" xfId="4" applyFont="1" applyFill="1" applyBorder="1" applyAlignment="1">
      <alignment horizontal="left" vertical="center"/>
    </xf>
    <xf numFmtId="0" fontId="46" fillId="2" borderId="77" xfId="4" applyFont="1" applyFill="1" applyBorder="1" applyAlignment="1">
      <alignment horizontal="left" vertical="center"/>
    </xf>
    <xf numFmtId="0" fontId="46" fillId="2" borderId="97" xfId="4" applyFont="1" applyFill="1" applyBorder="1" applyAlignment="1">
      <alignment horizontal="left" vertical="center"/>
    </xf>
    <xf numFmtId="0" fontId="46" fillId="2" borderId="98" xfId="4" applyFont="1" applyFill="1" applyBorder="1" applyAlignment="1">
      <alignment horizontal="left" vertical="center"/>
    </xf>
    <xf numFmtId="0" fontId="46" fillId="2" borderId="118" xfId="4" applyFont="1" applyFill="1" applyBorder="1" applyAlignment="1">
      <alignment horizontal="left" vertical="center"/>
    </xf>
    <xf numFmtId="0" fontId="46" fillId="2" borderId="81" xfId="4" applyFont="1" applyFill="1" applyBorder="1" applyAlignment="1">
      <alignment horizontal="center" vertical="center"/>
    </xf>
    <xf numFmtId="0" fontId="46" fillId="2" borderId="59" xfId="4" applyFont="1" applyFill="1" applyBorder="1" applyAlignment="1">
      <alignment horizontal="center" vertical="center"/>
    </xf>
    <xf numFmtId="0" fontId="46" fillId="2" borderId="77" xfId="4" applyFont="1" applyFill="1" applyBorder="1" applyAlignment="1">
      <alignment horizontal="center" vertical="center"/>
    </xf>
    <xf numFmtId="0" fontId="46" fillId="2" borderId="16" xfId="4" applyFont="1" applyFill="1" applyBorder="1" applyAlignment="1">
      <alignment horizontal="center" vertical="center"/>
    </xf>
    <xf numFmtId="0" fontId="46" fillId="2" borderId="5" xfId="4" applyFont="1" applyFill="1" applyBorder="1" applyAlignment="1">
      <alignment horizontal="center" vertical="center"/>
    </xf>
    <xf numFmtId="0" fontId="46" fillId="2" borderId="15" xfId="4" applyFont="1" applyFill="1" applyBorder="1" applyAlignment="1">
      <alignment horizontal="center" vertical="center"/>
    </xf>
    <xf numFmtId="179" fontId="46" fillId="2" borderId="81" xfId="4" applyNumberFormat="1" applyFont="1" applyFill="1" applyBorder="1" applyAlignment="1">
      <alignment horizontal="left" vertical="center" indent="1"/>
    </xf>
    <xf numFmtId="179" fontId="46" fillId="2" borderId="59" xfId="4" applyNumberFormat="1" applyFont="1" applyFill="1" applyBorder="1" applyAlignment="1">
      <alignment horizontal="left" vertical="center" indent="1"/>
    </xf>
    <xf numFmtId="179" fontId="46" fillId="2" borderId="60" xfId="4" applyNumberFormat="1" applyFont="1" applyFill="1" applyBorder="1" applyAlignment="1">
      <alignment horizontal="left" vertical="center" indent="1"/>
    </xf>
    <xf numFmtId="179" fontId="46" fillId="2" borderId="16" xfId="4" applyNumberFormat="1" applyFont="1" applyFill="1" applyBorder="1" applyAlignment="1">
      <alignment horizontal="left" vertical="center" indent="1"/>
    </xf>
    <xf numFmtId="179" fontId="46" fillId="2" borderId="5" xfId="4" applyNumberFormat="1" applyFont="1" applyFill="1" applyBorder="1" applyAlignment="1">
      <alignment horizontal="left" vertical="center" indent="1"/>
    </xf>
    <xf numFmtId="179" fontId="46" fillId="2" borderId="104" xfId="4" applyNumberFormat="1" applyFont="1" applyFill="1" applyBorder="1" applyAlignment="1">
      <alignment horizontal="left" vertical="center" indent="1"/>
    </xf>
    <xf numFmtId="0" fontId="46" fillId="2" borderId="16" xfId="4" applyFont="1" applyFill="1" applyBorder="1" applyAlignment="1">
      <alignment horizontal="left" vertical="center"/>
    </xf>
    <xf numFmtId="0" fontId="46" fillId="2" borderId="5" xfId="4" applyFont="1" applyFill="1" applyBorder="1" applyAlignment="1">
      <alignment horizontal="left" vertical="center"/>
    </xf>
    <xf numFmtId="0" fontId="46" fillId="2" borderId="15" xfId="4" applyFont="1" applyFill="1" applyBorder="1" applyAlignment="1">
      <alignment horizontal="left" vertical="center"/>
    </xf>
    <xf numFmtId="0" fontId="46" fillId="2" borderId="12" xfId="4" applyFont="1" applyFill="1" applyBorder="1" applyAlignment="1">
      <alignment horizontal="left" vertical="center"/>
    </xf>
    <xf numFmtId="0" fontId="46" fillId="2" borderId="13" xfId="4" applyFont="1" applyFill="1" applyBorder="1" applyAlignment="1">
      <alignment horizontal="left" vertical="center"/>
    </xf>
    <xf numFmtId="0" fontId="46" fillId="2" borderId="14" xfId="4" applyFont="1" applyFill="1" applyBorder="1" applyAlignment="1">
      <alignment horizontal="left" vertical="center"/>
    </xf>
    <xf numFmtId="0" fontId="46" fillId="2" borderId="3" xfId="4" applyFont="1" applyFill="1" applyBorder="1" applyAlignment="1">
      <alignment horizontal="left" vertical="center" wrapText="1"/>
    </xf>
    <xf numFmtId="0" fontId="46" fillId="2" borderId="4" xfId="4" applyFont="1" applyFill="1" applyBorder="1" applyAlignment="1">
      <alignment horizontal="left" vertical="center"/>
    </xf>
    <xf numFmtId="0" fontId="46" fillId="2" borderId="1" xfId="4" applyFont="1" applyFill="1" applyBorder="1" applyAlignment="1">
      <alignment horizontal="left" vertical="center"/>
    </xf>
    <xf numFmtId="0" fontId="46" fillId="2" borderId="17" xfId="4" applyFont="1" applyFill="1" applyBorder="1" applyAlignment="1">
      <alignment horizontal="left" vertical="center" wrapText="1"/>
    </xf>
    <xf numFmtId="0" fontId="46" fillId="2" borderId="0" xfId="4" applyFont="1" applyFill="1" applyBorder="1" applyAlignment="1">
      <alignment horizontal="left" vertical="center"/>
    </xf>
    <xf numFmtId="0" fontId="46" fillId="2" borderId="27" xfId="4" applyFont="1" applyFill="1" applyBorder="1" applyAlignment="1">
      <alignment horizontal="left" vertical="center"/>
    </xf>
    <xf numFmtId="0" fontId="46" fillId="2" borderId="17" xfId="4" applyFont="1" applyFill="1" applyBorder="1" applyAlignment="1">
      <alignment horizontal="left" vertical="center"/>
    </xf>
    <xf numFmtId="0" fontId="46" fillId="2" borderId="82" xfId="4" applyFont="1" applyFill="1" applyBorder="1" applyAlignment="1">
      <alignment horizontal="left" vertical="center"/>
    </xf>
    <xf numFmtId="0" fontId="46" fillId="2" borderId="61" xfId="4" applyFont="1" applyFill="1" applyBorder="1" applyAlignment="1">
      <alignment horizontal="left" vertical="center"/>
    </xf>
    <xf numFmtId="0" fontId="46" fillId="2" borderId="78" xfId="4" applyFont="1" applyFill="1" applyBorder="1" applyAlignment="1">
      <alignment horizontal="left" vertical="center"/>
    </xf>
    <xf numFmtId="0" fontId="46" fillId="2" borderId="3" xfId="5" applyFont="1" applyFill="1" applyBorder="1" applyAlignment="1">
      <alignment horizontal="center" vertical="center" wrapText="1"/>
    </xf>
    <xf numFmtId="0" fontId="46" fillId="2" borderId="82" xfId="5" applyFont="1" applyFill="1" applyBorder="1" applyAlignment="1">
      <alignment horizontal="left" vertical="top" wrapText="1"/>
    </xf>
    <xf numFmtId="0" fontId="46" fillId="2" borderId="61" xfId="5" applyFont="1" applyFill="1" applyBorder="1" applyAlignment="1">
      <alignment horizontal="left" vertical="top" wrapText="1"/>
    </xf>
    <xf numFmtId="0" fontId="46" fillId="2" borderId="62" xfId="5" applyFont="1" applyFill="1" applyBorder="1" applyAlignment="1">
      <alignment horizontal="left" vertical="top" wrapText="1"/>
    </xf>
    <xf numFmtId="0" fontId="46" fillId="2" borderId="16" xfId="5" applyFont="1" applyFill="1" applyBorder="1" applyAlignment="1">
      <alignment horizontal="left" vertical="top" wrapText="1"/>
    </xf>
    <xf numFmtId="0" fontId="46" fillId="2" borderId="5" xfId="5" applyFont="1" applyFill="1" applyBorder="1" applyAlignment="1">
      <alignment horizontal="left" vertical="top" wrapText="1"/>
    </xf>
    <xf numFmtId="0" fontId="46" fillId="2" borderId="104" xfId="5" applyFont="1" applyFill="1" applyBorder="1" applyAlignment="1">
      <alignment horizontal="left" vertical="top" wrapText="1"/>
    </xf>
    <xf numFmtId="0" fontId="46" fillId="2" borderId="100" xfId="4" applyFont="1" applyFill="1" applyBorder="1" applyAlignment="1">
      <alignment horizontal="center" vertical="center" textRotation="255"/>
    </xf>
    <xf numFmtId="0" fontId="46" fillId="2" borderId="109" xfId="4" applyFont="1" applyFill="1" applyBorder="1" applyAlignment="1">
      <alignment horizontal="center" vertical="center" textRotation="255"/>
    </xf>
    <xf numFmtId="0" fontId="46" fillId="2" borderId="110" xfId="4" applyFont="1" applyFill="1" applyBorder="1" applyAlignment="1">
      <alignment horizontal="left" vertical="center"/>
    </xf>
    <xf numFmtId="0" fontId="46" fillId="2" borderId="111" xfId="4" applyFont="1" applyFill="1" applyBorder="1" applyAlignment="1">
      <alignment horizontal="left" vertical="center"/>
    </xf>
    <xf numFmtId="0" fontId="46" fillId="2" borderId="112" xfId="4" applyFont="1" applyFill="1" applyBorder="1" applyAlignment="1">
      <alignment horizontal="left" vertical="center"/>
    </xf>
    <xf numFmtId="0" fontId="46" fillId="2" borderId="110" xfId="5" applyFont="1" applyFill="1" applyBorder="1" applyAlignment="1">
      <alignment horizontal="left" vertical="top" wrapText="1"/>
    </xf>
    <xf numFmtId="0" fontId="46" fillId="2" borderId="111" xfId="5" applyFont="1" applyFill="1" applyBorder="1" applyAlignment="1">
      <alignment horizontal="left" vertical="top" wrapText="1"/>
    </xf>
    <xf numFmtId="0" fontId="46" fillId="2" borderId="112" xfId="5" applyFont="1" applyFill="1" applyBorder="1" applyAlignment="1">
      <alignment horizontal="left" vertical="top" wrapText="1"/>
    </xf>
    <xf numFmtId="0" fontId="46" fillId="2" borderId="6" xfId="4" applyFont="1" applyFill="1" applyBorder="1" applyAlignment="1">
      <alignment horizontal="left" vertical="center"/>
    </xf>
    <xf numFmtId="0" fontId="46" fillId="2" borderId="7" xfId="4" applyFont="1" applyFill="1" applyBorder="1" applyAlignment="1">
      <alignment horizontal="left" vertical="center"/>
    </xf>
    <xf numFmtId="0" fontId="46" fillId="2" borderId="8" xfId="4" applyFont="1" applyFill="1" applyBorder="1" applyAlignment="1">
      <alignment horizontal="left" vertical="center"/>
    </xf>
    <xf numFmtId="0" fontId="46" fillId="2" borderId="104" xfId="4" applyFont="1" applyFill="1" applyBorder="1" applyAlignment="1">
      <alignment horizontal="center" vertical="center"/>
    </xf>
    <xf numFmtId="0" fontId="46" fillId="2" borderId="3" xfId="4" applyFont="1" applyFill="1" applyBorder="1" applyAlignment="1">
      <alignment horizontal="left" vertical="center"/>
    </xf>
    <xf numFmtId="0" fontId="46" fillId="2" borderId="106" xfId="4" applyFont="1" applyFill="1" applyBorder="1" applyAlignment="1">
      <alignment horizontal="left" vertical="center"/>
    </xf>
    <xf numFmtId="0" fontId="46" fillId="2" borderId="107" xfId="4" applyFont="1" applyFill="1" applyBorder="1" applyAlignment="1">
      <alignment horizontal="left" vertical="center"/>
    </xf>
    <xf numFmtId="0" fontId="46" fillId="2" borderId="117" xfId="4" applyFont="1" applyFill="1" applyBorder="1" applyAlignment="1">
      <alignment horizontal="left" vertical="center"/>
    </xf>
    <xf numFmtId="179" fontId="46" fillId="2" borderId="6" xfId="5" applyNumberFormat="1" applyFont="1" applyFill="1" applyBorder="1" applyAlignment="1">
      <alignment horizontal="left" vertical="center" wrapText="1" indent="1"/>
    </xf>
    <xf numFmtId="179" fontId="46" fillId="2" borderId="7" xfId="5" applyNumberFormat="1" applyFont="1" applyFill="1" applyBorder="1" applyAlignment="1">
      <alignment horizontal="left" vertical="center" wrapText="1" indent="1"/>
    </xf>
    <xf numFmtId="179" fontId="46" fillId="2" borderId="105" xfId="5" applyNumberFormat="1" applyFont="1" applyFill="1" applyBorder="1" applyAlignment="1">
      <alignment horizontal="left" vertical="center" wrapText="1" indent="1"/>
    </xf>
    <xf numFmtId="0" fontId="46" fillId="2" borderId="12" xfId="4" applyFont="1" applyFill="1" applyBorder="1" applyAlignment="1">
      <alignment horizontal="left" vertical="center" wrapText="1"/>
    </xf>
    <xf numFmtId="0" fontId="46" fillId="2" borderId="13" xfId="4" applyFont="1" applyFill="1" applyBorder="1" applyAlignment="1">
      <alignment horizontal="left" vertical="center" wrapText="1"/>
    </xf>
    <xf numFmtId="0" fontId="46" fillId="2" borderId="101" xfId="4" applyFont="1" applyFill="1" applyBorder="1" applyAlignment="1">
      <alignment horizontal="left" vertical="center" wrapText="1"/>
    </xf>
    <xf numFmtId="0" fontId="46" fillId="2" borderId="0" xfId="4" applyFont="1" applyFill="1" applyAlignment="1">
      <alignment horizontal="left" vertical="top"/>
    </xf>
    <xf numFmtId="0" fontId="46" fillId="2" borderId="0" xfId="4" applyFont="1" applyFill="1" applyAlignment="1">
      <alignment horizontal="left" vertical="top" wrapText="1"/>
    </xf>
    <xf numFmtId="49" fontId="46" fillId="0" borderId="90" xfId="5" applyNumberFormat="1" applyFont="1" applyBorder="1" applyAlignment="1">
      <alignment horizontal="left" vertical="center"/>
    </xf>
    <xf numFmtId="49" fontId="46" fillId="0" borderId="91" xfId="5" applyNumberFormat="1" applyFont="1" applyBorder="1" applyAlignment="1">
      <alignment horizontal="left" vertical="center"/>
    </xf>
    <xf numFmtId="49" fontId="46" fillId="0" borderId="92" xfId="5" applyNumberFormat="1" applyFont="1" applyBorder="1" applyAlignment="1">
      <alignment horizontal="left" vertical="center"/>
    </xf>
    <xf numFmtId="0" fontId="45" fillId="2" borderId="0" xfId="4" applyFont="1" applyFill="1" applyBorder="1" applyAlignment="1">
      <alignment horizontal="center" vertical="center"/>
    </xf>
    <xf numFmtId="179" fontId="46" fillId="2" borderId="16" xfId="4" applyNumberFormat="1" applyFont="1" applyFill="1" applyBorder="1" applyAlignment="1">
      <alignment horizontal="left" vertical="top" indent="1"/>
    </xf>
    <xf numFmtId="179" fontId="46" fillId="2" borderId="5" xfId="4" applyNumberFormat="1" applyFont="1" applyFill="1" applyBorder="1" applyAlignment="1">
      <alignment horizontal="left" vertical="top" indent="1"/>
    </xf>
    <xf numFmtId="179" fontId="46" fillId="2" borderId="104" xfId="4" applyNumberFormat="1" applyFont="1" applyFill="1" applyBorder="1" applyAlignment="1">
      <alignment horizontal="left" vertical="top" indent="1"/>
    </xf>
    <xf numFmtId="0" fontId="49" fillId="2" borderId="3" xfId="4" applyFont="1" applyFill="1" applyBorder="1" applyAlignment="1">
      <alignment horizontal="left" vertical="center"/>
    </xf>
    <xf numFmtId="0" fontId="49" fillId="2" borderId="4" xfId="4" applyFont="1" applyFill="1" applyBorder="1" applyAlignment="1">
      <alignment horizontal="left" vertical="center"/>
    </xf>
    <xf numFmtId="0" fontId="49" fillId="2" borderId="1" xfId="4" applyFont="1" applyFill="1" applyBorder="1" applyAlignment="1">
      <alignment horizontal="left" vertical="center"/>
    </xf>
    <xf numFmtId="0" fontId="49" fillId="2" borderId="17" xfId="4" applyFont="1" applyFill="1" applyBorder="1" applyAlignment="1">
      <alignment horizontal="left" vertical="center"/>
    </xf>
    <xf numFmtId="0" fontId="49" fillId="2" borderId="0" xfId="4" applyFont="1" applyFill="1" applyBorder="1" applyAlignment="1">
      <alignment horizontal="left" vertical="center"/>
    </xf>
    <xf numFmtId="0" fontId="49" fillId="2" borderId="27" xfId="4" applyFont="1" applyFill="1" applyBorder="1" applyAlignment="1">
      <alignment horizontal="left" vertical="center"/>
    </xf>
    <xf numFmtId="0" fontId="49" fillId="2" borderId="82" xfId="4" applyFont="1" applyFill="1" applyBorder="1" applyAlignment="1">
      <alignment horizontal="left" vertical="center"/>
    </xf>
    <xf numFmtId="0" fontId="49" fillId="2" borderId="61" xfId="4" applyFont="1" applyFill="1" applyBorder="1" applyAlignment="1">
      <alignment horizontal="left" vertical="center"/>
    </xf>
    <xf numFmtId="0" fontId="49" fillId="2" borderId="78" xfId="4" applyFont="1" applyFill="1" applyBorder="1" applyAlignment="1">
      <alignment horizontal="left" vertical="center"/>
    </xf>
    <xf numFmtId="0" fontId="46" fillId="0" borderId="3" xfId="4" applyFont="1" applyBorder="1" applyAlignment="1">
      <alignment horizontal="left" vertical="top" wrapText="1"/>
    </xf>
    <xf numFmtId="0" fontId="46" fillId="0" borderId="4" xfId="4" applyFont="1" applyBorder="1" applyAlignment="1">
      <alignment horizontal="left" vertical="top" wrapText="1"/>
    </xf>
    <xf numFmtId="0" fontId="46" fillId="0" borderId="1" xfId="4" applyFont="1" applyBorder="1" applyAlignment="1">
      <alignment horizontal="left" vertical="top" wrapText="1"/>
    </xf>
    <xf numFmtId="0" fontId="46" fillId="0" borderId="16" xfId="4" applyFont="1" applyBorder="1" applyAlignment="1">
      <alignment horizontal="left" vertical="top" wrapText="1"/>
    </xf>
    <xf numFmtId="0" fontId="46" fillId="0" borderId="5" xfId="4" applyFont="1" applyBorder="1" applyAlignment="1">
      <alignment horizontal="left" vertical="top" wrapText="1"/>
    </xf>
    <xf numFmtId="0" fontId="46" fillId="0" borderId="15" xfId="4" applyFont="1" applyBorder="1" applyAlignment="1">
      <alignment horizontal="left" vertical="top" wrapText="1"/>
    </xf>
    <xf numFmtId="0" fontId="46" fillId="2" borderId="108" xfId="4" applyFont="1" applyFill="1" applyBorder="1" applyAlignment="1">
      <alignment horizontal="left" vertical="center"/>
    </xf>
    <xf numFmtId="0" fontId="46" fillId="2" borderId="3" xfId="4" applyFont="1" applyFill="1" applyBorder="1" applyAlignment="1">
      <alignment horizontal="center" vertical="top"/>
    </xf>
    <xf numFmtId="0" fontId="46" fillId="2" borderId="4" xfId="4" applyFont="1" applyFill="1" applyBorder="1" applyAlignment="1">
      <alignment horizontal="center" vertical="top"/>
    </xf>
    <xf numFmtId="0" fontId="45" fillId="2" borderId="0" xfId="4" applyFont="1" applyFill="1" applyBorder="1" applyAlignment="1">
      <alignment horizontal="left" vertical="center"/>
    </xf>
    <xf numFmtId="0" fontId="45" fillId="2" borderId="0" xfId="4" applyFont="1" applyFill="1" applyBorder="1" applyAlignment="1">
      <alignment horizontal="center" vertical="center" textRotation="255"/>
    </xf>
    <xf numFmtId="0" fontId="45" fillId="2" borderId="0" xfId="6" applyFont="1" applyFill="1" applyBorder="1" applyAlignment="1">
      <alignment horizontal="center" vertical="center" textRotation="255"/>
    </xf>
    <xf numFmtId="0" fontId="46" fillId="2" borderId="99" xfId="4" applyFont="1" applyFill="1" applyBorder="1" applyAlignment="1">
      <alignment horizontal="left" vertical="center"/>
    </xf>
    <xf numFmtId="49" fontId="46" fillId="2" borderId="6" xfId="4" applyNumberFormat="1" applyFont="1" applyFill="1" applyBorder="1" applyAlignment="1">
      <alignment horizontal="left" vertical="center"/>
    </xf>
    <xf numFmtId="49" fontId="46" fillId="2" borderId="7" xfId="4" applyNumberFormat="1" applyFont="1" applyFill="1" applyBorder="1" applyAlignment="1">
      <alignment horizontal="left" vertical="center"/>
    </xf>
    <xf numFmtId="49" fontId="46" fillId="2" borderId="7" xfId="4" applyNumberFormat="1" applyFont="1" applyFill="1" applyBorder="1" applyAlignment="1">
      <alignment horizontal="center" vertical="center"/>
    </xf>
    <xf numFmtId="49" fontId="46" fillId="2" borderId="8" xfId="4" applyNumberFormat="1" applyFont="1" applyFill="1" applyBorder="1" applyAlignment="1">
      <alignment horizontal="center" vertical="center"/>
    </xf>
    <xf numFmtId="49" fontId="46" fillId="2" borderId="105" xfId="4" applyNumberFormat="1" applyFont="1" applyFill="1" applyBorder="1" applyAlignment="1">
      <alignment horizontal="left" vertical="center"/>
    </xf>
    <xf numFmtId="0" fontId="46" fillId="2" borderId="2" xfId="5" applyFont="1" applyFill="1" applyBorder="1" applyAlignment="1">
      <alignment horizontal="center" vertical="center"/>
    </xf>
    <xf numFmtId="0" fontId="46" fillId="2" borderId="102" xfId="4" applyFont="1" applyFill="1" applyBorder="1" applyAlignment="1">
      <alignment horizontal="center" vertical="top"/>
    </xf>
    <xf numFmtId="0" fontId="46" fillId="2" borderId="0" xfId="4" applyFont="1" applyFill="1" applyAlignment="1">
      <alignment horizontal="center" vertical="center"/>
    </xf>
    <xf numFmtId="178" fontId="46" fillId="2" borderId="0" xfId="4" applyNumberFormat="1" applyFont="1" applyFill="1" applyAlignment="1">
      <alignment horizontal="right" vertical="center"/>
    </xf>
    <xf numFmtId="178" fontId="46" fillId="2" borderId="0" xfId="4" applyNumberFormat="1" applyFont="1" applyFill="1" applyAlignment="1">
      <alignment horizontal="center" vertical="center"/>
    </xf>
    <xf numFmtId="0" fontId="46" fillId="2" borderId="0" xfId="4" applyFont="1" applyFill="1" applyAlignment="1">
      <alignment horizontal="left" vertical="center" wrapText="1"/>
    </xf>
    <xf numFmtId="0" fontId="66" fillId="2" borderId="0" xfId="10" applyFont="1" applyFill="1" applyAlignment="1">
      <alignment horizontal="left" vertical="top"/>
    </xf>
    <xf numFmtId="0" fontId="68" fillId="2" borderId="79" xfId="10" applyFont="1" applyFill="1" applyBorder="1" applyAlignment="1">
      <alignment horizontal="center" vertical="center" textRotation="255" wrapText="1"/>
    </xf>
    <xf numFmtId="0" fontId="68" fillId="2" borderId="121" xfId="10" applyFont="1" applyFill="1" applyBorder="1" applyAlignment="1">
      <alignment horizontal="center" vertical="center" textRotation="255" wrapText="1"/>
    </xf>
    <xf numFmtId="0" fontId="68" fillId="2" borderId="126" xfId="10" applyFont="1" applyFill="1" applyBorder="1" applyAlignment="1">
      <alignment horizontal="center" vertical="center" textRotation="255" wrapText="1"/>
    </xf>
    <xf numFmtId="0" fontId="68" fillId="2" borderId="127" xfId="10" applyFont="1" applyFill="1" applyBorder="1" applyAlignment="1">
      <alignment horizontal="center" vertical="center" textRotation="255" wrapText="1"/>
    </xf>
    <xf numFmtId="0" fontId="68" fillId="2" borderId="144" xfId="10" applyFont="1" applyFill="1" applyBorder="1" applyAlignment="1">
      <alignment horizontal="center" vertical="center" textRotation="255" wrapText="1"/>
    </xf>
    <xf numFmtId="0" fontId="68" fillId="2" borderId="145" xfId="10" applyFont="1" applyFill="1" applyBorder="1" applyAlignment="1">
      <alignment horizontal="center" vertical="center" textRotation="255" wrapText="1"/>
    </xf>
    <xf numFmtId="0" fontId="68" fillId="2" borderId="122" xfId="10" applyFont="1" applyFill="1" applyBorder="1" applyAlignment="1">
      <alignment horizontal="center" vertical="top"/>
    </xf>
    <xf numFmtId="0" fontId="68" fillId="2" borderId="111" xfId="10" applyFont="1" applyFill="1" applyBorder="1" applyAlignment="1">
      <alignment horizontal="center" vertical="top"/>
    </xf>
    <xf numFmtId="0" fontId="68" fillId="2" borderId="112" xfId="10" applyFont="1" applyFill="1" applyBorder="1" applyAlignment="1">
      <alignment horizontal="center" vertical="top"/>
    </xf>
    <xf numFmtId="0" fontId="68" fillId="2" borderId="123" xfId="10" applyFont="1" applyFill="1" applyBorder="1" applyAlignment="1">
      <alignment horizontal="left" vertical="center" wrapText="1"/>
    </xf>
    <xf numFmtId="0" fontId="68" fillId="2" borderId="124" xfId="10" applyFont="1" applyFill="1" applyBorder="1" applyAlignment="1">
      <alignment horizontal="left" vertical="center" wrapText="1"/>
    </xf>
    <xf numFmtId="0" fontId="68" fillId="2" borderId="125" xfId="10" applyFont="1" applyFill="1" applyBorder="1" applyAlignment="1">
      <alignment horizontal="left" vertical="center" wrapText="1"/>
    </xf>
    <xf numFmtId="0" fontId="69" fillId="2" borderId="128" xfId="10" applyFont="1" applyFill="1" applyBorder="1" applyAlignment="1">
      <alignment horizontal="center" vertical="center" wrapText="1"/>
    </xf>
    <xf numFmtId="0" fontId="69" fillId="2" borderId="129" xfId="10" applyFont="1" applyFill="1" applyBorder="1" applyAlignment="1">
      <alignment horizontal="center" vertical="center" wrapText="1"/>
    </xf>
    <xf numFmtId="0" fontId="69" fillId="2" borderId="130" xfId="10" applyFont="1" applyFill="1" applyBorder="1" applyAlignment="1">
      <alignment horizontal="center" vertical="center" wrapText="1"/>
    </xf>
    <xf numFmtId="0" fontId="68" fillId="2" borderId="131" xfId="10" applyFont="1" applyFill="1" applyBorder="1" applyAlignment="1">
      <alignment horizontal="center" vertical="center" wrapText="1"/>
    </xf>
    <xf numFmtId="0" fontId="68" fillId="2" borderId="132" xfId="10" applyFont="1" applyFill="1" applyBorder="1" applyAlignment="1">
      <alignment horizontal="center" vertical="center" wrapText="1"/>
    </xf>
    <xf numFmtId="0" fontId="68" fillId="2" borderId="133" xfId="10" applyFont="1" applyFill="1" applyBorder="1" applyAlignment="1">
      <alignment horizontal="left" vertical="center" wrapText="1"/>
    </xf>
    <xf numFmtId="0" fontId="68" fillId="2" borderId="134" xfId="10" applyFont="1" applyFill="1" applyBorder="1" applyAlignment="1">
      <alignment horizontal="left" vertical="center" wrapText="1"/>
    </xf>
    <xf numFmtId="0" fontId="68" fillId="2" borderId="135" xfId="10" applyFont="1" applyFill="1" applyBorder="1" applyAlignment="1">
      <alignment horizontal="left" vertical="center" wrapText="1"/>
    </xf>
    <xf numFmtId="0" fontId="68" fillId="2" borderId="136" xfId="10" applyFont="1" applyFill="1" applyBorder="1" applyAlignment="1">
      <alignment horizontal="center" vertical="center" wrapText="1"/>
    </xf>
    <xf numFmtId="0" fontId="68" fillId="2" borderId="137" xfId="10" applyFont="1" applyFill="1" applyBorder="1" applyAlignment="1">
      <alignment horizontal="center" vertical="center" wrapText="1"/>
    </xf>
    <xf numFmtId="0" fontId="68" fillId="2" borderId="138" xfId="10" applyFont="1" applyFill="1" applyBorder="1" applyAlignment="1">
      <alignment horizontal="center" vertical="center" wrapText="1"/>
    </xf>
    <xf numFmtId="0" fontId="68" fillId="2" borderId="0" xfId="10" applyFont="1" applyFill="1" applyAlignment="1">
      <alignment horizontal="center" vertical="center" wrapText="1"/>
    </xf>
    <xf numFmtId="0" fontId="68" fillId="2" borderId="139" xfId="10" applyFont="1" applyFill="1" applyBorder="1" applyAlignment="1">
      <alignment horizontal="center" vertical="center" wrapText="1"/>
    </xf>
    <xf numFmtId="0" fontId="68" fillId="2" borderId="140" xfId="10" applyFont="1" applyFill="1" applyBorder="1" applyAlignment="1">
      <alignment horizontal="center" vertical="center" wrapText="1"/>
    </xf>
    <xf numFmtId="0" fontId="68" fillId="2" borderId="3" xfId="10" applyFont="1" applyFill="1" applyBorder="1" applyAlignment="1">
      <alignment horizontal="center" vertical="center" wrapText="1"/>
    </xf>
    <xf numFmtId="0" fontId="68" fillId="2" borderId="4" xfId="10" applyFont="1" applyFill="1" applyBorder="1" applyAlignment="1">
      <alignment horizontal="center" vertical="center" wrapText="1"/>
    </xf>
    <xf numFmtId="49" fontId="68" fillId="2" borderId="4" xfId="10" applyNumberFormat="1" applyFont="1" applyFill="1" applyBorder="1" applyAlignment="1">
      <alignment horizontal="center" vertical="center" wrapText="1"/>
    </xf>
    <xf numFmtId="49" fontId="68" fillId="2" borderId="142" xfId="10" applyNumberFormat="1" applyFont="1" applyFill="1" applyBorder="1" applyAlignment="1">
      <alignment horizontal="left" vertical="center" wrapText="1"/>
    </xf>
    <xf numFmtId="49" fontId="68" fillId="2" borderId="129" xfId="10" applyNumberFormat="1" applyFont="1" applyFill="1" applyBorder="1" applyAlignment="1">
      <alignment horizontal="left" vertical="center" wrapText="1"/>
    </xf>
    <xf numFmtId="49" fontId="68" fillId="2" borderId="143" xfId="10" applyNumberFormat="1" applyFont="1" applyFill="1" applyBorder="1" applyAlignment="1">
      <alignment horizontal="left" vertical="center" wrapText="1"/>
    </xf>
    <xf numFmtId="0" fontId="68" fillId="2" borderId="146" xfId="10" applyFont="1" applyFill="1" applyBorder="1" applyAlignment="1">
      <alignment horizontal="center" vertical="center" wrapText="1"/>
    </xf>
    <xf numFmtId="49" fontId="68" fillId="2" borderId="147" xfId="10" applyNumberFormat="1" applyFont="1" applyFill="1" applyBorder="1" applyAlignment="1">
      <alignment horizontal="left" vertical="center" wrapText="1"/>
    </xf>
    <xf numFmtId="49" fontId="68" fillId="2" borderId="132" xfId="10" applyNumberFormat="1" applyFont="1" applyFill="1" applyBorder="1" applyAlignment="1">
      <alignment horizontal="left" vertical="center" wrapText="1"/>
    </xf>
    <xf numFmtId="49" fontId="68" fillId="2" borderId="140" xfId="10" applyNumberFormat="1" applyFont="1" applyFill="1" applyBorder="1" applyAlignment="1">
      <alignment horizontal="left" vertical="center" wrapText="1"/>
    </xf>
    <xf numFmtId="49" fontId="68" fillId="2" borderId="148" xfId="10" applyNumberFormat="1" applyFont="1" applyFill="1" applyBorder="1" applyAlignment="1">
      <alignment horizontal="left" vertical="center" wrapText="1"/>
    </xf>
    <xf numFmtId="0" fontId="68" fillId="2" borderId="141" xfId="10" applyFont="1" applyFill="1" applyBorder="1" applyAlignment="1">
      <alignment horizontal="center" vertical="center" wrapText="1"/>
    </xf>
    <xf numFmtId="0" fontId="68" fillId="2" borderId="145" xfId="10" applyFont="1" applyFill="1" applyBorder="1" applyAlignment="1">
      <alignment horizontal="center" vertical="center" wrapText="1"/>
    </xf>
    <xf numFmtId="0" fontId="68" fillId="2" borderId="128" xfId="10" applyFont="1" applyFill="1" applyBorder="1" applyAlignment="1">
      <alignment horizontal="center" vertical="center" wrapText="1"/>
    </xf>
    <xf numFmtId="0" fontId="68" fillId="2" borderId="129" xfId="10" applyFont="1" applyFill="1" applyBorder="1" applyAlignment="1">
      <alignment horizontal="center" vertical="center" wrapText="1"/>
    </xf>
    <xf numFmtId="0" fontId="68" fillId="2" borderId="130" xfId="10" applyFont="1" applyFill="1" applyBorder="1" applyAlignment="1">
      <alignment horizontal="center" vertical="center" wrapText="1"/>
    </xf>
    <xf numFmtId="49" fontId="70" fillId="2" borderId="129" xfId="10" applyNumberFormat="1" applyFont="1" applyFill="1" applyBorder="1" applyAlignment="1">
      <alignment horizontal="right" vertical="center" wrapText="1"/>
    </xf>
    <xf numFmtId="49" fontId="68" fillId="2" borderId="7" xfId="10" applyNumberFormat="1" applyFont="1" applyFill="1" applyBorder="1" applyAlignment="1">
      <alignment horizontal="center" vertical="center" wrapText="1"/>
    </xf>
    <xf numFmtId="49" fontId="68" fillId="2" borderId="8" xfId="10" applyNumberFormat="1" applyFont="1" applyFill="1" applyBorder="1" applyAlignment="1">
      <alignment horizontal="center" vertical="center" wrapText="1"/>
    </xf>
    <xf numFmtId="0" fontId="68" fillId="2" borderId="6" xfId="10" applyFont="1" applyFill="1" applyBorder="1" applyAlignment="1">
      <alignment horizontal="center" vertical="center" wrapText="1"/>
    </xf>
    <xf numFmtId="0" fontId="68" fillId="2" borderId="7" xfId="10" applyFont="1" applyFill="1" applyBorder="1" applyAlignment="1">
      <alignment horizontal="center" vertical="center" wrapText="1"/>
    </xf>
    <xf numFmtId="0" fontId="68" fillId="2" borderId="8" xfId="10" applyFont="1" applyFill="1" applyBorder="1" applyAlignment="1">
      <alignment horizontal="center" vertical="center" wrapText="1"/>
    </xf>
    <xf numFmtId="0" fontId="70" fillId="2" borderId="17" xfId="10" applyFont="1" applyFill="1" applyBorder="1" applyAlignment="1">
      <alignment horizontal="center" vertical="center" wrapText="1"/>
    </xf>
    <xf numFmtId="0" fontId="70" fillId="2" borderId="0" xfId="10" applyFont="1" applyFill="1" applyAlignment="1">
      <alignment horizontal="center" vertical="center" wrapText="1"/>
    </xf>
    <xf numFmtId="0" fontId="70" fillId="2" borderId="27" xfId="10" applyFont="1" applyFill="1" applyBorder="1" applyAlignment="1">
      <alignment horizontal="center" vertical="center" wrapText="1"/>
    </xf>
    <xf numFmtId="0" fontId="68" fillId="2" borderId="159" xfId="10" applyFont="1" applyFill="1" applyBorder="1" applyAlignment="1">
      <alignment horizontal="left" vertical="center" wrapText="1"/>
    </xf>
    <xf numFmtId="0" fontId="68" fillId="2" borderId="160" xfId="10" applyFont="1" applyFill="1" applyBorder="1" applyAlignment="1">
      <alignment horizontal="left" vertical="center" wrapText="1"/>
    </xf>
    <xf numFmtId="0" fontId="68" fillId="2" borderId="161" xfId="10" applyFont="1" applyFill="1" applyBorder="1" applyAlignment="1">
      <alignment horizontal="left" vertical="center" wrapText="1"/>
    </xf>
    <xf numFmtId="49" fontId="68" fillId="2" borderId="4" xfId="10" applyNumberFormat="1" applyFont="1" applyFill="1" applyBorder="1" applyAlignment="1">
      <alignment horizontal="center" vertical="center"/>
    </xf>
    <xf numFmtId="0" fontId="68" fillId="2" borderId="102" xfId="10" applyFont="1" applyFill="1" applyBorder="1" applyAlignment="1">
      <alignment horizontal="center" vertical="center" wrapText="1"/>
    </xf>
    <xf numFmtId="0" fontId="67" fillId="2" borderId="0" xfId="10" applyFont="1" applyFill="1" applyAlignment="1">
      <alignment horizontal="left" vertical="center"/>
    </xf>
    <xf numFmtId="0" fontId="67" fillId="2" borderId="103" xfId="10" applyFont="1" applyFill="1" applyBorder="1" applyAlignment="1">
      <alignment horizontal="left" vertical="center"/>
    </xf>
    <xf numFmtId="0" fontId="68" fillId="2" borderId="16" xfId="10" applyFont="1" applyFill="1" applyBorder="1" applyAlignment="1">
      <alignment horizontal="left" vertical="center" wrapText="1"/>
    </xf>
    <xf numFmtId="0" fontId="68" fillId="2" borderId="5" xfId="10" applyFont="1" applyFill="1" applyBorder="1" applyAlignment="1">
      <alignment horizontal="left" vertical="center" wrapText="1"/>
    </xf>
    <xf numFmtId="0" fontId="68" fillId="2" borderId="104" xfId="10" applyFont="1" applyFill="1" applyBorder="1" applyAlignment="1">
      <alignment horizontal="left" vertical="center" wrapText="1"/>
    </xf>
    <xf numFmtId="0" fontId="68" fillId="2" borderId="162" xfId="10" applyFont="1" applyFill="1" applyBorder="1" applyAlignment="1">
      <alignment horizontal="center" vertical="center" wrapText="1"/>
    </xf>
    <xf numFmtId="0" fontId="68" fillId="2" borderId="163" xfId="10" applyFont="1" applyFill="1" applyBorder="1" applyAlignment="1">
      <alignment horizontal="center" vertical="center" wrapText="1"/>
    </xf>
    <xf numFmtId="0" fontId="68" fillId="2" borderId="143" xfId="10" applyFont="1" applyFill="1" applyBorder="1" applyAlignment="1">
      <alignment horizontal="center" vertical="center" wrapText="1"/>
    </xf>
    <xf numFmtId="0" fontId="68" fillId="2" borderId="150" xfId="10" applyFont="1" applyFill="1" applyBorder="1" applyAlignment="1">
      <alignment horizontal="center" vertical="center" wrapText="1"/>
    </xf>
    <xf numFmtId="0" fontId="68" fillId="2" borderId="131" xfId="10" applyFont="1" applyFill="1" applyBorder="1" applyAlignment="1">
      <alignment horizontal="left" vertical="center" wrapText="1"/>
    </xf>
    <xf numFmtId="0" fontId="68" fillId="2" borderId="132" xfId="10" applyFont="1" applyFill="1" applyBorder="1" applyAlignment="1">
      <alignment horizontal="left" vertical="center" wrapText="1"/>
    </xf>
    <xf numFmtId="0" fontId="68" fillId="2" borderId="150" xfId="10" applyFont="1" applyFill="1" applyBorder="1" applyAlignment="1">
      <alignment horizontal="left" vertical="center" wrapText="1"/>
    </xf>
    <xf numFmtId="0" fontId="68" fillId="2" borderId="0" xfId="10" applyFont="1" applyFill="1" applyAlignment="1">
      <alignment horizontal="left" vertical="center" wrapText="1"/>
    </xf>
    <xf numFmtId="0" fontId="68" fillId="2" borderId="103" xfId="10" applyFont="1" applyFill="1" applyBorder="1" applyAlignment="1">
      <alignment horizontal="left" vertical="center" wrapText="1"/>
    </xf>
    <xf numFmtId="0" fontId="68" fillId="2" borderId="140" xfId="10" applyFont="1" applyFill="1" applyBorder="1" applyAlignment="1">
      <alignment horizontal="left" vertical="center" wrapText="1"/>
    </xf>
    <xf numFmtId="0" fontId="68" fillId="2" borderId="155" xfId="10" applyFont="1" applyFill="1" applyBorder="1" applyAlignment="1">
      <alignment horizontal="left" vertical="center" wrapText="1"/>
    </xf>
    <xf numFmtId="179" fontId="68" fillId="2" borderId="131" xfId="10" applyNumberFormat="1" applyFont="1" applyFill="1" applyBorder="1" applyAlignment="1">
      <alignment horizontal="left" vertical="center" wrapText="1"/>
    </xf>
    <xf numFmtId="179" fontId="68" fillId="2" borderId="132" xfId="10" applyNumberFormat="1" applyFont="1" applyFill="1" applyBorder="1" applyAlignment="1">
      <alignment horizontal="left" vertical="center" wrapText="1"/>
    </xf>
    <xf numFmtId="179" fontId="68" fillId="2" borderId="150" xfId="10" applyNumberFormat="1" applyFont="1" applyFill="1" applyBorder="1" applyAlignment="1">
      <alignment horizontal="left" vertical="center" wrapText="1"/>
    </xf>
    <xf numFmtId="0" fontId="68" fillId="2" borderId="142" xfId="10" applyFont="1" applyFill="1" applyBorder="1" applyAlignment="1">
      <alignment horizontal="center" vertical="center" wrapText="1"/>
    </xf>
    <xf numFmtId="0" fontId="67" fillId="2" borderId="147" xfId="10" applyFont="1" applyFill="1" applyBorder="1" applyAlignment="1">
      <alignment horizontal="left" vertical="center"/>
    </xf>
    <xf numFmtId="0" fontId="67" fillId="2" borderId="132" xfId="10" applyFont="1" applyFill="1" applyBorder="1" applyAlignment="1">
      <alignment horizontal="left" vertical="center"/>
    </xf>
    <xf numFmtId="0" fontId="67" fillId="2" borderId="148" xfId="10" applyFont="1" applyFill="1" applyBorder="1" applyAlignment="1">
      <alignment horizontal="left" vertical="center"/>
    </xf>
    <xf numFmtId="0" fontId="70" fillId="2" borderId="152" xfId="10" applyFont="1" applyFill="1" applyBorder="1" applyAlignment="1">
      <alignment horizontal="center" vertical="center" wrapText="1"/>
    </xf>
    <xf numFmtId="0" fontId="70" fillId="2" borderId="137" xfId="10" applyFont="1" applyFill="1" applyBorder="1" applyAlignment="1">
      <alignment horizontal="center" vertical="center" wrapText="1"/>
    </xf>
    <xf numFmtId="0" fontId="70" fillId="2" borderId="151" xfId="10" applyFont="1" applyFill="1" applyBorder="1" applyAlignment="1">
      <alignment horizontal="center" vertical="center" wrapText="1"/>
    </xf>
    <xf numFmtId="0" fontId="68" fillId="2" borderId="156" xfId="10" applyFont="1" applyFill="1" applyBorder="1" applyAlignment="1">
      <alignment horizontal="left" vertical="center" wrapText="1"/>
    </xf>
    <xf numFmtId="0" fontId="68" fillId="2" borderId="157" xfId="10" applyFont="1" applyFill="1" applyBorder="1" applyAlignment="1">
      <alignment horizontal="left" vertical="center" wrapText="1"/>
    </xf>
    <xf numFmtId="0" fontId="68" fillId="2" borderId="158" xfId="10" applyFont="1" applyFill="1" applyBorder="1" applyAlignment="1">
      <alignment horizontal="left" vertical="center" wrapText="1"/>
    </xf>
    <xf numFmtId="0" fontId="68" fillId="2" borderId="149" xfId="10" applyFont="1" applyFill="1" applyBorder="1" applyAlignment="1">
      <alignment horizontal="center" vertical="center" textRotation="255" wrapText="1"/>
    </xf>
    <xf numFmtId="0" fontId="68" fillId="2" borderId="141" xfId="10" applyFont="1" applyFill="1" applyBorder="1" applyAlignment="1">
      <alignment horizontal="center" vertical="center" textRotation="255" wrapText="1"/>
    </xf>
    <xf numFmtId="0" fontId="68" fillId="2" borderId="151" xfId="10" applyFont="1" applyFill="1" applyBorder="1" applyAlignment="1">
      <alignment horizontal="center" vertical="center" wrapText="1"/>
    </xf>
    <xf numFmtId="0" fontId="68" fillId="2" borderId="27" xfId="10" applyFont="1" applyFill="1" applyBorder="1" applyAlignment="1">
      <alignment horizontal="center" vertical="center" wrapText="1"/>
    </xf>
    <xf numFmtId="0" fontId="68" fillId="2" borderId="154" xfId="10" applyFont="1" applyFill="1" applyBorder="1" applyAlignment="1">
      <alignment horizontal="center" vertical="center" wrapText="1"/>
    </xf>
    <xf numFmtId="0" fontId="68" fillId="2" borderId="5" xfId="10" applyFont="1" applyFill="1" applyBorder="1" applyAlignment="1">
      <alignment horizontal="center" vertical="center" wrapText="1"/>
    </xf>
    <xf numFmtId="0" fontId="68" fillId="2" borderId="15" xfId="10" applyFont="1" applyFill="1" applyBorder="1" applyAlignment="1">
      <alignment horizontal="center" vertical="center" wrapText="1"/>
    </xf>
    <xf numFmtId="0" fontId="68" fillId="2" borderId="152" xfId="10" applyFont="1" applyFill="1" applyBorder="1" applyAlignment="1">
      <alignment horizontal="center" vertical="center" wrapText="1"/>
    </xf>
    <xf numFmtId="49" fontId="68" fillId="2" borderId="137" xfId="10" applyNumberFormat="1" applyFont="1" applyFill="1" applyBorder="1" applyAlignment="1">
      <alignment horizontal="center" vertical="center" wrapText="1"/>
    </xf>
    <xf numFmtId="0" fontId="68" fillId="8" borderId="162" xfId="10" applyFont="1" applyFill="1" applyBorder="1" applyAlignment="1">
      <alignment horizontal="left" vertical="top" wrapText="1"/>
    </xf>
    <xf numFmtId="0" fontId="68" fillId="8" borderId="129" xfId="10" applyFont="1" applyFill="1" applyBorder="1" applyAlignment="1">
      <alignment horizontal="left" vertical="top" wrapText="1"/>
    </xf>
    <xf numFmtId="0" fontId="68" fillId="8" borderId="143" xfId="10" applyFont="1" applyFill="1" applyBorder="1" applyAlignment="1">
      <alignment horizontal="left" vertical="top" wrapText="1"/>
    </xf>
    <xf numFmtId="0" fontId="68" fillId="2" borderId="148" xfId="10" applyFont="1" applyFill="1" applyBorder="1" applyAlignment="1">
      <alignment horizontal="center" vertical="center" wrapText="1"/>
    </xf>
    <xf numFmtId="0" fontId="67" fillId="2" borderId="147" xfId="10" applyFont="1" applyFill="1" applyBorder="1" applyAlignment="1">
      <alignment horizontal="left" vertical="center" wrapText="1"/>
    </xf>
    <xf numFmtId="0" fontId="67" fillId="2" borderId="132" xfId="10" applyFont="1" applyFill="1" applyBorder="1" applyAlignment="1">
      <alignment horizontal="left" vertical="center" wrapText="1"/>
    </xf>
    <xf numFmtId="0" fontId="67" fillId="2" borderId="146" xfId="10" applyFont="1" applyFill="1" applyBorder="1" applyAlignment="1">
      <alignment horizontal="left" vertical="center" wrapText="1"/>
    </xf>
    <xf numFmtId="0" fontId="68" fillId="2" borderId="1" xfId="10" applyFont="1" applyFill="1" applyBorder="1" applyAlignment="1">
      <alignment horizontal="center" vertical="center" wrapText="1"/>
    </xf>
    <xf numFmtId="0" fontId="67" fillId="2" borderId="137" xfId="10" applyFont="1" applyFill="1" applyBorder="1" applyAlignment="1">
      <alignment horizontal="left" vertical="top" wrapText="1"/>
    </xf>
    <xf numFmtId="0" fontId="67" fillId="2" borderId="153" xfId="10" applyFont="1" applyFill="1" applyBorder="1" applyAlignment="1">
      <alignment horizontal="left" vertical="top" wrapText="1"/>
    </xf>
    <xf numFmtId="0" fontId="68" fillId="2" borderId="164" xfId="10" applyFont="1" applyFill="1" applyBorder="1" applyAlignment="1">
      <alignment horizontal="center" vertical="center" wrapText="1"/>
    </xf>
    <xf numFmtId="0" fontId="68" fillId="2" borderId="165" xfId="10" applyFont="1" applyFill="1" applyBorder="1" applyAlignment="1">
      <alignment horizontal="center" vertical="center" wrapText="1"/>
    </xf>
    <xf numFmtId="0" fontId="68" fillId="2" borderId="166" xfId="10" applyFont="1" applyFill="1" applyBorder="1" applyAlignment="1">
      <alignment horizontal="center" vertical="center" wrapText="1"/>
    </xf>
    <xf numFmtId="0" fontId="67" fillId="2" borderId="164" xfId="10" applyFont="1" applyFill="1" applyBorder="1" applyAlignment="1">
      <alignment horizontal="left" vertical="center" wrapText="1"/>
    </xf>
    <xf numFmtId="0" fontId="67" fillId="2" borderId="165" xfId="10" applyFont="1" applyFill="1" applyBorder="1" applyAlignment="1">
      <alignment horizontal="left" vertical="center" wrapText="1"/>
    </xf>
    <xf numFmtId="0" fontId="67" fillId="2" borderId="166" xfId="10" applyFont="1" applyFill="1" applyBorder="1" applyAlignment="1">
      <alignment horizontal="left" vertical="center" wrapText="1"/>
    </xf>
    <xf numFmtId="0" fontId="68" fillId="2" borderId="90" xfId="10" applyFont="1" applyFill="1" applyBorder="1" applyAlignment="1">
      <alignment horizontal="center" vertical="center" wrapText="1"/>
    </xf>
    <xf numFmtId="0" fontId="68" fillId="2" borderId="91" xfId="10" applyFont="1" applyFill="1" applyBorder="1" applyAlignment="1">
      <alignment horizontal="center" vertical="center" wrapText="1"/>
    </xf>
    <xf numFmtId="0" fontId="68" fillId="2" borderId="92" xfId="10" applyFont="1" applyFill="1" applyBorder="1" applyAlignment="1">
      <alignment horizontal="center" vertical="center" wrapText="1"/>
    </xf>
    <xf numFmtId="0" fontId="67" fillId="2" borderId="165" xfId="10" applyFont="1" applyFill="1" applyBorder="1" applyAlignment="1">
      <alignment horizontal="left" vertical="top" wrapText="1"/>
    </xf>
    <xf numFmtId="0" fontId="67" fillId="2" borderId="167" xfId="10" applyFont="1" applyFill="1" applyBorder="1" applyAlignment="1">
      <alignment horizontal="left" vertical="top" wrapText="1"/>
    </xf>
    <xf numFmtId="0" fontId="68" fillId="2" borderId="149" xfId="10" applyFont="1" applyFill="1" applyBorder="1" applyAlignment="1">
      <alignment horizontal="center" vertical="center" wrapText="1"/>
    </xf>
    <xf numFmtId="0" fontId="68" fillId="2" borderId="126" xfId="10" applyFont="1" applyFill="1" applyBorder="1" applyAlignment="1">
      <alignment horizontal="center" vertical="center" wrapText="1"/>
    </xf>
    <xf numFmtId="0" fontId="68" fillId="2" borderId="80" xfId="10" applyFont="1" applyFill="1" applyBorder="1" applyAlignment="1">
      <alignment horizontal="center" vertical="center" wrapText="1"/>
    </xf>
    <xf numFmtId="0" fontId="68" fillId="2" borderId="61" xfId="10" applyFont="1" applyFill="1" applyBorder="1" applyAlignment="1">
      <alignment horizontal="center" vertical="center" wrapText="1"/>
    </xf>
    <xf numFmtId="0" fontId="68" fillId="2" borderId="78" xfId="10" applyFont="1" applyFill="1" applyBorder="1" applyAlignment="1">
      <alignment horizontal="center" vertical="center" wrapText="1"/>
    </xf>
    <xf numFmtId="0" fontId="68" fillId="2" borderId="147" xfId="10" applyFont="1" applyFill="1" applyBorder="1" applyAlignment="1">
      <alignment horizontal="center" vertical="center" wrapText="1"/>
    </xf>
    <xf numFmtId="0" fontId="67" fillId="2" borderId="137" xfId="10" applyFont="1" applyFill="1" applyBorder="1" applyAlignment="1">
      <alignment horizontal="center" vertical="center" wrapText="1"/>
    </xf>
    <xf numFmtId="0" fontId="67" fillId="2" borderId="141" xfId="10" applyFont="1" applyFill="1" applyBorder="1" applyAlignment="1">
      <alignment horizontal="center" vertical="center" wrapText="1"/>
    </xf>
    <xf numFmtId="0" fontId="67" fillId="2" borderId="140" xfId="10" applyFont="1" applyFill="1" applyBorder="1" applyAlignment="1">
      <alignment horizontal="center" vertical="center" wrapText="1"/>
    </xf>
    <xf numFmtId="0" fontId="67" fillId="2" borderId="145" xfId="10" applyFont="1" applyFill="1" applyBorder="1" applyAlignment="1">
      <alignment horizontal="center" vertical="center" wrapText="1"/>
    </xf>
    <xf numFmtId="0" fontId="68" fillId="2" borderId="169" xfId="10" applyFont="1" applyFill="1" applyBorder="1" applyAlignment="1">
      <alignment horizontal="center" vertical="center" wrapText="1"/>
    </xf>
    <xf numFmtId="0" fontId="68" fillId="2" borderId="170" xfId="10" applyFont="1" applyFill="1" applyBorder="1" applyAlignment="1">
      <alignment horizontal="center" vertical="center" wrapText="1"/>
    </xf>
    <xf numFmtId="0" fontId="68" fillId="2" borderId="171" xfId="10" applyFont="1" applyFill="1" applyBorder="1" applyAlignment="1">
      <alignment horizontal="center" vertical="center" wrapText="1"/>
    </xf>
    <xf numFmtId="49" fontId="68" fillId="2" borderId="131" xfId="10" applyNumberFormat="1" applyFont="1" applyFill="1" applyBorder="1" applyAlignment="1">
      <alignment horizontal="center" vertical="center" wrapText="1"/>
    </xf>
    <xf numFmtId="49" fontId="68" fillId="2" borderId="132" xfId="10" applyNumberFormat="1" applyFont="1" applyFill="1" applyBorder="1" applyAlignment="1">
      <alignment horizontal="center" vertical="center" wrapText="1"/>
    </xf>
    <xf numFmtId="49" fontId="68" fillId="2" borderId="150" xfId="10" applyNumberFormat="1" applyFont="1" applyFill="1" applyBorder="1" applyAlignment="1">
      <alignment horizontal="center" vertical="center" wrapText="1"/>
    </xf>
    <xf numFmtId="49" fontId="68" fillId="2" borderId="148" xfId="10" applyNumberFormat="1" applyFont="1" applyFill="1" applyBorder="1" applyAlignment="1">
      <alignment horizontal="center" vertical="center" wrapText="1"/>
    </xf>
    <xf numFmtId="0" fontId="67" fillId="2" borderId="131" xfId="10" applyFont="1" applyFill="1" applyBorder="1" applyAlignment="1">
      <alignment horizontal="center" vertical="center" wrapText="1"/>
    </xf>
    <xf numFmtId="0" fontId="67" fillId="2" borderId="132" xfId="10" applyFont="1" applyFill="1" applyBorder="1" applyAlignment="1">
      <alignment horizontal="center" vertical="center" wrapText="1"/>
    </xf>
    <xf numFmtId="0" fontId="67" fillId="2" borderId="150" xfId="10" applyFont="1" applyFill="1" applyBorder="1" applyAlignment="1">
      <alignment horizontal="center" vertical="center" wrapText="1"/>
    </xf>
    <xf numFmtId="0" fontId="68" fillId="2" borderId="153" xfId="10" applyFont="1" applyFill="1" applyBorder="1" applyAlignment="1">
      <alignment horizontal="center" vertical="center" wrapText="1"/>
    </xf>
    <xf numFmtId="0" fontId="68" fillId="2" borderId="155" xfId="10" applyFont="1" applyFill="1" applyBorder="1" applyAlignment="1">
      <alignment horizontal="center" vertical="center" wrapText="1"/>
    </xf>
    <xf numFmtId="0" fontId="68" fillId="2" borderId="175" xfId="10" applyFont="1" applyFill="1" applyBorder="1" applyAlignment="1">
      <alignment horizontal="center" vertical="center" wrapText="1"/>
    </xf>
    <xf numFmtId="0" fontId="68" fillId="8" borderId="162" xfId="10" applyFont="1" applyFill="1" applyBorder="1" applyAlignment="1">
      <alignment horizontal="left" vertical="center" wrapText="1"/>
    </xf>
    <xf numFmtId="0" fontId="68" fillId="8" borderId="129" xfId="10" applyFont="1" applyFill="1" applyBorder="1" applyAlignment="1">
      <alignment horizontal="left" vertical="center" wrapText="1"/>
    </xf>
    <xf numFmtId="0" fontId="68" fillId="8" borderId="143" xfId="10" applyFont="1" applyFill="1" applyBorder="1" applyAlignment="1">
      <alignment horizontal="left" vertical="center" wrapText="1"/>
    </xf>
    <xf numFmtId="0" fontId="68" fillId="2" borderId="103" xfId="10" applyFont="1" applyFill="1" applyBorder="1" applyAlignment="1">
      <alignment horizontal="center" vertical="center" wrapText="1"/>
    </xf>
    <xf numFmtId="0" fontId="68" fillId="2" borderId="172" xfId="10" applyFont="1" applyFill="1" applyBorder="1" applyAlignment="1">
      <alignment horizontal="center" vertical="center" wrapText="1"/>
    </xf>
    <xf numFmtId="0" fontId="68" fillId="2" borderId="173" xfId="10" applyFont="1" applyFill="1" applyBorder="1" applyAlignment="1">
      <alignment horizontal="center" vertical="center" wrapText="1"/>
    </xf>
    <xf numFmtId="0" fontId="68" fillId="2" borderId="174" xfId="10" applyFont="1" applyFill="1" applyBorder="1" applyAlignment="1">
      <alignment horizontal="center" vertical="center" wrapText="1"/>
    </xf>
    <xf numFmtId="0" fontId="68" fillId="2" borderId="178" xfId="10" applyFont="1" applyFill="1" applyBorder="1" applyAlignment="1">
      <alignment horizontal="center" vertical="center" wrapText="1"/>
    </xf>
    <xf numFmtId="0" fontId="68" fillId="2" borderId="146" xfId="10" applyFont="1" applyFill="1" applyBorder="1" applyAlignment="1">
      <alignment horizontal="left" vertical="center" wrapText="1"/>
    </xf>
    <xf numFmtId="180" fontId="68" fillId="2" borderId="147" xfId="10" applyNumberFormat="1" applyFont="1" applyFill="1" applyBorder="1" applyAlignment="1">
      <alignment horizontal="right" vertical="center" wrapText="1"/>
    </xf>
    <xf numFmtId="180" fontId="68" fillId="2" borderId="132" xfId="10" applyNumberFormat="1" applyFont="1" applyFill="1" applyBorder="1" applyAlignment="1">
      <alignment horizontal="right" vertical="center" wrapText="1"/>
    </xf>
    <xf numFmtId="0" fontId="67" fillId="2" borderId="7" xfId="10" applyFont="1" applyFill="1" applyBorder="1" applyAlignment="1">
      <alignment horizontal="center" vertical="center"/>
    </xf>
    <xf numFmtId="0" fontId="67" fillId="2" borderId="8" xfId="10" applyFont="1" applyFill="1" applyBorder="1" applyAlignment="1">
      <alignment horizontal="center" vertical="center"/>
    </xf>
    <xf numFmtId="0" fontId="68" fillId="8" borderId="168" xfId="10" applyFont="1" applyFill="1" applyBorder="1" applyAlignment="1">
      <alignment horizontal="center" vertical="center" textRotation="255" wrapText="1"/>
    </xf>
    <xf numFmtId="0" fontId="68" fillId="8" borderId="181" xfId="10" applyFont="1" applyFill="1" applyBorder="1" applyAlignment="1">
      <alignment horizontal="center" vertical="center" textRotation="255" wrapText="1"/>
    </xf>
    <xf numFmtId="0" fontId="68" fillId="8" borderId="126" xfId="10" applyFont="1" applyFill="1" applyBorder="1" applyAlignment="1">
      <alignment horizontal="left" vertical="top" wrapText="1"/>
    </xf>
    <xf numFmtId="0" fontId="68" fillId="8" borderId="0" xfId="10" applyFont="1" applyFill="1" applyAlignment="1">
      <alignment horizontal="left" vertical="top" wrapText="1"/>
    </xf>
    <xf numFmtId="0" fontId="68" fillId="8" borderId="27" xfId="10" applyFont="1" applyFill="1" applyBorder="1" applyAlignment="1">
      <alignment horizontal="left" vertical="top" wrapText="1"/>
    </xf>
    <xf numFmtId="0" fontId="68" fillId="2" borderId="134" xfId="10" applyFont="1" applyFill="1" applyBorder="1" applyAlignment="1">
      <alignment horizontal="center" vertical="center" wrapText="1"/>
    </xf>
    <xf numFmtId="0" fontId="68" fillId="2" borderId="180" xfId="10" applyFont="1" applyFill="1" applyBorder="1" applyAlignment="1">
      <alignment horizontal="center" vertical="center" wrapText="1"/>
    </xf>
    <xf numFmtId="0" fontId="68" fillId="2" borderId="182" xfId="10" applyFont="1" applyFill="1" applyBorder="1" applyAlignment="1">
      <alignment horizontal="center" vertical="center" wrapText="1"/>
    </xf>
    <xf numFmtId="0" fontId="68" fillId="2" borderId="183" xfId="10" applyFont="1" applyFill="1" applyBorder="1" applyAlignment="1">
      <alignment horizontal="center" vertical="center" wrapText="1"/>
    </xf>
    <xf numFmtId="0" fontId="68" fillId="2" borderId="176" xfId="10" applyFont="1" applyFill="1" applyBorder="1" applyAlignment="1">
      <alignment horizontal="center" vertical="center" wrapText="1"/>
    </xf>
    <xf numFmtId="0" fontId="68" fillId="2" borderId="177" xfId="10" applyFont="1" applyFill="1" applyBorder="1" applyAlignment="1">
      <alignment horizontal="center" vertical="center" wrapText="1"/>
    </xf>
    <xf numFmtId="178" fontId="68" fillId="2" borderId="147" xfId="10" applyNumberFormat="1" applyFont="1" applyFill="1" applyBorder="1" applyAlignment="1">
      <alignment horizontal="right" vertical="center" wrapText="1"/>
    </xf>
    <xf numFmtId="178" fontId="68" fillId="2" borderId="132" xfId="10" applyNumberFormat="1" applyFont="1" applyFill="1" applyBorder="1" applyAlignment="1">
      <alignment horizontal="right" vertical="center" wrapText="1"/>
    </xf>
    <xf numFmtId="0" fontId="68" fillId="8" borderId="79" xfId="10" applyFont="1" applyFill="1" applyBorder="1" applyAlignment="1">
      <alignment horizontal="left" vertical="top" wrapText="1"/>
    </xf>
    <xf numFmtId="0" fontId="68" fillId="8" borderId="59" xfId="10" applyFont="1" applyFill="1" applyBorder="1" applyAlignment="1">
      <alignment horizontal="left" vertical="top" wrapText="1"/>
    </xf>
    <xf numFmtId="0" fontId="68" fillId="8" borderId="77" xfId="10" applyFont="1" applyFill="1" applyBorder="1" applyAlignment="1">
      <alignment horizontal="left" vertical="top" wrapText="1"/>
    </xf>
    <xf numFmtId="0" fontId="68" fillId="2" borderId="111" xfId="10" applyFont="1" applyFill="1" applyBorder="1" applyAlignment="1">
      <alignment horizontal="center" vertical="center" wrapText="1"/>
    </xf>
    <xf numFmtId="0" fontId="68" fillId="8" borderId="132" xfId="10" applyFont="1" applyFill="1" applyBorder="1" applyAlignment="1">
      <alignment horizontal="left" vertical="top" wrapText="1"/>
    </xf>
    <xf numFmtId="0" fontId="68" fillId="8" borderId="148" xfId="10" applyFont="1" applyFill="1" applyBorder="1" applyAlignment="1">
      <alignment horizontal="left" vertical="top" wrapText="1"/>
    </xf>
    <xf numFmtId="0" fontId="68" fillId="2" borderId="127" xfId="10" applyFont="1" applyFill="1" applyBorder="1" applyAlignment="1">
      <alignment horizontal="center" vertical="center" wrapText="1"/>
    </xf>
    <xf numFmtId="0" fontId="68" fillId="2" borderId="136" xfId="10" applyFont="1" applyFill="1" applyBorder="1" applyAlignment="1">
      <alignment horizontal="left" vertical="center" wrapText="1"/>
    </xf>
    <xf numFmtId="0" fontId="68" fillId="2" borderId="137" xfId="10" applyFont="1" applyFill="1" applyBorder="1" applyAlignment="1">
      <alignment horizontal="left" vertical="center" wrapText="1"/>
    </xf>
    <xf numFmtId="0" fontId="68" fillId="2" borderId="151" xfId="10" applyFont="1" applyFill="1" applyBorder="1" applyAlignment="1">
      <alignment horizontal="left" vertical="center" wrapText="1"/>
    </xf>
    <xf numFmtId="0" fontId="68" fillId="2" borderId="179" xfId="10" applyFont="1" applyFill="1" applyBorder="1" applyAlignment="1">
      <alignment horizontal="center" vertical="center" wrapText="1"/>
    </xf>
    <xf numFmtId="0" fontId="68" fillId="8" borderId="132" xfId="10" applyFont="1" applyFill="1" applyBorder="1" applyAlignment="1">
      <alignment horizontal="left" vertical="center" wrapText="1"/>
    </xf>
    <xf numFmtId="0" fontId="68" fillId="8" borderId="148" xfId="10" applyFont="1" applyFill="1" applyBorder="1" applyAlignment="1">
      <alignment horizontal="left" vertical="center" wrapText="1"/>
    </xf>
    <xf numFmtId="0" fontId="67" fillId="2" borderId="0" xfId="10" applyFont="1" applyFill="1" applyAlignment="1">
      <alignment horizontal="center" vertical="top" wrapText="1"/>
    </xf>
    <xf numFmtId="0" fontId="67" fillId="2" borderId="0" xfId="10" applyFont="1" applyFill="1" applyAlignment="1">
      <alignment horizontal="justify" vertical="top" wrapText="1"/>
    </xf>
    <xf numFmtId="0" fontId="68" fillId="2" borderId="65" xfId="10" applyFont="1" applyFill="1" applyBorder="1" applyAlignment="1">
      <alignment horizontal="center" vertical="top" wrapText="1"/>
    </xf>
    <xf numFmtId="0" fontId="68" fillId="2" borderId="38" xfId="10" applyFont="1" applyFill="1" applyBorder="1" applyAlignment="1">
      <alignment horizontal="center" vertical="top" wrapText="1"/>
    </xf>
    <xf numFmtId="0" fontId="68" fillId="2" borderId="66" xfId="10" applyFont="1" applyFill="1" applyBorder="1" applyAlignment="1">
      <alignment horizontal="center" vertical="top" wrapText="1"/>
    </xf>
    <xf numFmtId="0" fontId="68" fillId="2" borderId="38" xfId="10" applyFont="1" applyFill="1" applyBorder="1" applyAlignment="1">
      <alignment horizontal="left" vertical="top" wrapText="1"/>
    </xf>
    <xf numFmtId="0" fontId="68" fillId="2" borderId="39" xfId="10" applyFont="1" applyFill="1" applyBorder="1" applyAlignment="1">
      <alignment horizontal="left" vertical="top" wrapText="1"/>
    </xf>
    <xf numFmtId="0" fontId="68" fillId="8" borderId="184" xfId="10" applyFont="1" applyFill="1" applyBorder="1" applyAlignment="1">
      <alignment horizontal="center" vertical="center" textRotation="255" wrapText="1"/>
    </xf>
    <xf numFmtId="0" fontId="54" fillId="2" borderId="3" xfId="10" applyFont="1" applyFill="1" applyBorder="1" applyAlignment="1">
      <alignment horizontal="center" vertical="center" wrapText="1"/>
    </xf>
    <xf numFmtId="0" fontId="54" fillId="2" borderId="4" xfId="10" applyFont="1" applyFill="1" applyBorder="1" applyAlignment="1">
      <alignment horizontal="center" vertical="center" wrapText="1"/>
    </xf>
    <xf numFmtId="0" fontId="54" fillId="2" borderId="1" xfId="10" applyFont="1" applyFill="1" applyBorder="1" applyAlignment="1">
      <alignment horizontal="center" vertical="center" wrapText="1"/>
    </xf>
    <xf numFmtId="0" fontId="56" fillId="2" borderId="137" xfId="10" applyFont="1" applyFill="1" applyBorder="1" applyAlignment="1">
      <alignment horizontal="left" vertical="top" wrapText="1"/>
    </xf>
    <xf numFmtId="0" fontId="56" fillId="2" borderId="153" xfId="10" applyFont="1" applyFill="1" applyBorder="1" applyAlignment="1">
      <alignment horizontal="left" vertical="top" wrapText="1"/>
    </xf>
    <xf numFmtId="0" fontId="54" fillId="2" borderId="164" xfId="10" applyFont="1" applyFill="1" applyBorder="1" applyAlignment="1">
      <alignment horizontal="center" vertical="center" wrapText="1"/>
    </xf>
    <xf numFmtId="0" fontId="54" fillId="2" borderId="165" xfId="10" applyFont="1" applyFill="1" applyBorder="1" applyAlignment="1">
      <alignment horizontal="center" vertical="center" wrapText="1"/>
    </xf>
    <xf numFmtId="0" fontId="54" fillId="2" borderId="166" xfId="10" applyFont="1" applyFill="1" applyBorder="1" applyAlignment="1">
      <alignment horizontal="center" vertical="center" wrapText="1"/>
    </xf>
    <xf numFmtId="0" fontId="56" fillId="2" borderId="164" xfId="10" applyFont="1" applyFill="1" applyBorder="1" applyAlignment="1">
      <alignment horizontal="left" vertical="center" wrapText="1"/>
    </xf>
    <xf numFmtId="0" fontId="56" fillId="2" borderId="165" xfId="10" applyFont="1" applyFill="1" applyBorder="1" applyAlignment="1">
      <alignment horizontal="left" vertical="center" wrapText="1"/>
    </xf>
    <xf numFmtId="0" fontId="56" fillId="2" borderId="166" xfId="10" applyFont="1" applyFill="1" applyBorder="1" applyAlignment="1">
      <alignment horizontal="left" vertical="center" wrapText="1"/>
    </xf>
    <xf numFmtId="0" fontId="54" fillId="2" borderId="90" xfId="10" applyFont="1" applyFill="1" applyBorder="1" applyAlignment="1">
      <alignment horizontal="center" vertical="center" wrapText="1"/>
    </xf>
    <xf numFmtId="0" fontId="54" fillId="2" borderId="91" xfId="10" applyFont="1" applyFill="1" applyBorder="1" applyAlignment="1">
      <alignment horizontal="center" vertical="center" wrapText="1"/>
    </xf>
    <xf numFmtId="0" fontId="54" fillId="2" borderId="92" xfId="10" applyFont="1" applyFill="1" applyBorder="1" applyAlignment="1">
      <alignment horizontal="center" vertical="center" wrapText="1"/>
    </xf>
    <xf numFmtId="0" fontId="56" fillId="2" borderId="165" xfId="10" applyFont="1" applyFill="1" applyBorder="1" applyAlignment="1">
      <alignment horizontal="left" vertical="top" wrapText="1"/>
    </xf>
    <xf numFmtId="0" fontId="56" fillId="2" borderId="167" xfId="10" applyFont="1" applyFill="1" applyBorder="1" applyAlignment="1">
      <alignment horizontal="left" vertical="top" wrapText="1"/>
    </xf>
    <xf numFmtId="0" fontId="52" fillId="2" borderId="0" xfId="10" applyFont="1" applyFill="1" applyAlignment="1">
      <alignment horizontal="left" vertical="top"/>
    </xf>
    <xf numFmtId="0" fontId="54" fillId="2" borderId="79" xfId="10" applyFont="1" applyFill="1" applyBorder="1" applyAlignment="1">
      <alignment horizontal="center" vertical="center" wrapText="1"/>
    </xf>
    <xf numFmtId="0" fontId="54" fillId="2" borderId="59" xfId="10" applyFont="1" applyFill="1" applyBorder="1" applyAlignment="1">
      <alignment horizontal="center" vertical="center" wrapText="1"/>
    </xf>
    <xf numFmtId="0" fontId="54" fillId="2" borderId="77" xfId="10" applyFont="1" applyFill="1" applyBorder="1" applyAlignment="1">
      <alignment horizontal="center" vertical="center" wrapText="1"/>
    </xf>
    <xf numFmtId="0" fontId="54" fillId="2" borderId="126" xfId="10" applyFont="1" applyFill="1" applyBorder="1" applyAlignment="1">
      <alignment horizontal="center" vertical="center" wrapText="1"/>
    </xf>
    <xf numFmtId="0" fontId="54" fillId="2" borderId="0" xfId="10" applyFont="1" applyFill="1" applyAlignment="1">
      <alignment horizontal="center" vertical="center" wrapText="1"/>
    </xf>
    <xf numFmtId="0" fontId="54" fillId="2" borderId="27" xfId="10" applyFont="1" applyFill="1" applyBorder="1" applyAlignment="1">
      <alignment horizontal="center" vertical="center" wrapText="1"/>
    </xf>
    <xf numFmtId="0" fontId="54" fillId="2" borderId="80" xfId="10" applyFont="1" applyFill="1" applyBorder="1" applyAlignment="1">
      <alignment horizontal="center" vertical="center" wrapText="1"/>
    </xf>
    <xf numFmtId="0" fontId="54" fillId="2" borderId="61" xfId="10" applyFont="1" applyFill="1" applyBorder="1" applyAlignment="1">
      <alignment horizontal="center" vertical="center" wrapText="1"/>
    </xf>
    <xf numFmtId="0" fontId="54" fillId="2" borderId="78" xfId="10" applyFont="1" applyFill="1" applyBorder="1" applyAlignment="1">
      <alignment horizontal="center" vertical="center" wrapText="1"/>
    </xf>
    <xf numFmtId="0" fontId="54" fillId="2" borderId="123" xfId="10" applyFont="1" applyFill="1" applyBorder="1" applyAlignment="1">
      <alignment horizontal="center" vertical="center" wrapText="1"/>
    </xf>
    <xf numFmtId="0" fontId="54" fillId="2" borderId="124" xfId="10" applyFont="1" applyFill="1" applyBorder="1" applyAlignment="1">
      <alignment horizontal="center" vertical="center" wrapText="1"/>
    </xf>
    <xf numFmtId="0" fontId="54" fillId="2" borderId="236" xfId="10" applyFont="1" applyFill="1" applyBorder="1" applyAlignment="1">
      <alignment horizontal="center" vertical="center" wrapText="1"/>
    </xf>
    <xf numFmtId="0" fontId="56" fillId="2" borderId="123" xfId="10" applyFont="1" applyFill="1" applyBorder="1" applyAlignment="1">
      <alignment horizontal="left" vertical="center" wrapText="1"/>
    </xf>
    <xf numFmtId="0" fontId="56" fillId="2" borderId="124" xfId="10" applyFont="1" applyFill="1" applyBorder="1" applyAlignment="1">
      <alignment horizontal="left" vertical="center" wrapText="1"/>
    </xf>
    <xf numFmtId="0" fontId="56" fillId="2" borderId="236" xfId="10" applyFont="1" applyFill="1" applyBorder="1" applyAlignment="1">
      <alignment horizontal="left" vertical="center" wrapText="1"/>
    </xf>
    <xf numFmtId="0" fontId="54" fillId="2" borderId="81" xfId="10" applyFont="1" applyFill="1" applyBorder="1" applyAlignment="1">
      <alignment horizontal="center" vertical="center" wrapText="1"/>
    </xf>
    <xf numFmtId="0" fontId="56" fillId="2" borderId="59" xfId="10" applyFont="1" applyFill="1" applyBorder="1" applyAlignment="1">
      <alignment horizontal="left" vertical="top" wrapText="1"/>
    </xf>
    <xf numFmtId="0" fontId="56" fillId="2" borderId="60" xfId="10" applyFont="1" applyFill="1" applyBorder="1" applyAlignment="1">
      <alignment horizontal="left" vertical="top" wrapText="1"/>
    </xf>
    <xf numFmtId="0" fontId="54" fillId="2" borderId="147" xfId="10" applyFont="1" applyFill="1" applyBorder="1" applyAlignment="1">
      <alignment horizontal="center" vertical="center" wrapText="1"/>
    </xf>
    <xf numFmtId="0" fontId="54" fillId="2" borderId="132" xfId="10" applyFont="1" applyFill="1" applyBorder="1" applyAlignment="1">
      <alignment horizontal="center" vertical="center" wrapText="1"/>
    </xf>
    <xf numFmtId="0" fontId="54" fillId="2" borderId="146" xfId="10" applyFont="1" applyFill="1" applyBorder="1" applyAlignment="1">
      <alignment horizontal="center" vertical="center" wrapText="1"/>
    </xf>
    <xf numFmtId="0" fontId="56" fillId="2" borderId="147" xfId="10" applyFont="1" applyFill="1" applyBorder="1" applyAlignment="1">
      <alignment horizontal="left" vertical="center" wrapText="1"/>
    </xf>
    <xf numFmtId="0" fontId="56" fillId="2" borderId="132" xfId="10" applyFont="1" applyFill="1" applyBorder="1" applyAlignment="1">
      <alignment horizontal="left" vertical="center" wrapText="1"/>
    </xf>
    <xf numFmtId="0" fontId="56" fillId="2" borderId="146" xfId="10" applyFont="1" applyFill="1" applyBorder="1" applyAlignment="1">
      <alignment horizontal="left" vertical="center" wrapText="1"/>
    </xf>
    <xf numFmtId="0" fontId="72" fillId="2" borderId="0" xfId="14" applyFont="1" applyFill="1" applyAlignment="1" applyProtection="1">
      <alignment horizontal="center" vertical="center" shrinkToFit="1"/>
      <protection locked="0"/>
    </xf>
    <xf numFmtId="0" fontId="72" fillId="12" borderId="0" xfId="14" applyFont="1" applyFill="1" applyAlignment="1" applyProtection="1">
      <alignment horizontal="center" vertical="center"/>
      <protection locked="0"/>
    </xf>
    <xf numFmtId="0" fontId="72" fillId="0" borderId="0" xfId="14" applyFont="1" applyAlignment="1">
      <alignment horizontal="center" vertical="center"/>
    </xf>
    <xf numFmtId="0" fontId="72" fillId="2" borderId="0" xfId="14" applyFont="1" applyFill="1" applyAlignment="1" applyProtection="1">
      <alignment horizontal="center" vertical="center"/>
      <protection locked="0"/>
    </xf>
    <xf numFmtId="0" fontId="71" fillId="10" borderId="6" xfId="14" applyFont="1" applyFill="1" applyBorder="1" applyAlignment="1" applyProtection="1">
      <alignment horizontal="center" vertical="center"/>
      <protection locked="0"/>
    </xf>
    <xf numFmtId="0" fontId="71" fillId="11" borderId="7" xfId="14" applyFont="1" applyFill="1" applyBorder="1" applyAlignment="1" applyProtection="1">
      <alignment horizontal="center" vertical="center"/>
      <protection locked="0"/>
    </xf>
    <xf numFmtId="0" fontId="71" fillId="11" borderId="8" xfId="14" applyFont="1" applyFill="1" applyBorder="1" applyAlignment="1" applyProtection="1">
      <alignment horizontal="center" vertical="center"/>
      <protection locked="0"/>
    </xf>
    <xf numFmtId="0" fontId="71" fillId="2" borderId="6" xfId="14" applyFont="1" applyFill="1" applyBorder="1" applyAlignment="1" applyProtection="1">
      <alignment horizontal="center" vertical="center"/>
      <protection locked="0"/>
    </xf>
    <xf numFmtId="0" fontId="71" fillId="2" borderId="8" xfId="14" applyFont="1" applyFill="1" applyBorder="1" applyAlignment="1" applyProtection="1">
      <alignment horizontal="center" vertical="center"/>
      <protection locked="0"/>
    </xf>
    <xf numFmtId="0" fontId="71" fillId="0" borderId="185" xfId="14" applyFont="1" applyBorder="1" applyAlignment="1">
      <alignment horizontal="center" vertical="center"/>
    </xf>
    <xf numFmtId="0" fontId="71" fillId="0" borderId="187" xfId="14" applyFont="1" applyBorder="1" applyAlignment="1">
      <alignment horizontal="center" vertical="center"/>
    </xf>
    <xf numFmtId="0" fontId="71" fillId="0" borderId="190" xfId="14" applyFont="1" applyBorder="1" applyAlignment="1">
      <alignment horizontal="center" vertical="center"/>
    </xf>
    <xf numFmtId="0" fontId="7" fillId="0" borderId="184" xfId="14" applyFont="1" applyBorder="1" applyAlignment="1">
      <alignment horizontal="center" vertical="center" wrapText="1"/>
    </xf>
    <xf numFmtId="0" fontId="7" fillId="0" borderId="168" xfId="14" applyFont="1" applyBorder="1" applyAlignment="1">
      <alignment horizontal="center" vertical="center" wrapText="1"/>
    </xf>
    <xf numFmtId="0" fontId="7" fillId="0" borderId="191" xfId="14" applyFont="1" applyBorder="1" applyAlignment="1">
      <alignment horizontal="center" vertical="center" wrapText="1"/>
    </xf>
    <xf numFmtId="0" fontId="71" fillId="0" borderId="79" xfId="14" applyFont="1" applyBorder="1" applyAlignment="1">
      <alignment horizontal="center" vertical="center" wrapText="1"/>
    </xf>
    <xf numFmtId="0" fontId="71" fillId="0" borderId="59" xfId="14" applyFont="1" applyBorder="1" applyAlignment="1">
      <alignment horizontal="center" vertical="center"/>
    </xf>
    <xf numFmtId="0" fontId="71" fillId="0" borderId="60" xfId="14" applyFont="1" applyBorder="1" applyAlignment="1">
      <alignment horizontal="center" vertical="center"/>
    </xf>
    <xf numFmtId="0" fontId="71" fillId="0" borderId="126" xfId="14" applyFont="1" applyBorder="1" applyAlignment="1">
      <alignment horizontal="center" vertical="center"/>
    </xf>
    <xf numFmtId="0" fontId="71" fillId="0" borderId="0" xfId="14" applyFont="1" applyAlignment="1">
      <alignment horizontal="center" vertical="center"/>
    </xf>
    <xf numFmtId="0" fontId="71" fillId="0" borderId="103" xfId="14" applyFont="1" applyBorder="1" applyAlignment="1">
      <alignment horizontal="center" vertical="center"/>
    </xf>
    <xf numFmtId="0" fontId="71" fillId="0" borderId="80" xfId="14" applyFont="1" applyBorder="1" applyAlignment="1">
      <alignment horizontal="center" vertical="center"/>
    </xf>
    <xf numFmtId="0" fontId="71" fillId="0" borderId="61" xfId="14" applyFont="1" applyBorder="1" applyAlignment="1">
      <alignment horizontal="center" vertical="center"/>
    </xf>
    <xf numFmtId="0" fontId="71" fillId="0" borderId="62" xfId="14" applyFont="1" applyBorder="1" applyAlignment="1">
      <alignment horizontal="center" vertical="center"/>
    </xf>
    <xf numFmtId="0" fontId="71" fillId="0" borderId="77" xfId="14" applyFont="1" applyBorder="1" applyAlignment="1">
      <alignment horizontal="center" vertical="center" wrapText="1"/>
    </xf>
    <xf numFmtId="0" fontId="71" fillId="0" borderId="126" xfId="14" applyFont="1" applyBorder="1" applyAlignment="1">
      <alignment horizontal="center" vertical="center" wrapText="1"/>
    </xf>
    <xf numFmtId="0" fontId="71" fillId="0" borderId="27" xfId="14" applyFont="1" applyBorder="1" applyAlignment="1">
      <alignment horizontal="center" vertical="center" wrapText="1"/>
    </xf>
    <xf numFmtId="0" fontId="71" fillId="0" borderId="80" xfId="14" applyFont="1" applyBorder="1" applyAlignment="1">
      <alignment horizontal="center" vertical="center" wrapText="1"/>
    </xf>
    <xf numFmtId="0" fontId="71" fillId="0" borderId="78" xfId="14" applyFont="1" applyBorder="1" applyAlignment="1">
      <alignment horizontal="center" vertical="center" wrapText="1"/>
    </xf>
    <xf numFmtId="0" fontId="74" fillId="0" borderId="81" xfId="14" applyFont="1" applyBorder="1" applyAlignment="1">
      <alignment horizontal="center" vertical="center" wrapText="1"/>
    </xf>
    <xf numFmtId="0" fontId="74" fillId="0" borderId="77" xfId="14" applyFont="1" applyBorder="1" applyAlignment="1">
      <alignment horizontal="center" vertical="center" wrapText="1"/>
    </xf>
    <xf numFmtId="0" fontId="74" fillId="0" borderId="17" xfId="14" applyFont="1" applyBorder="1" applyAlignment="1">
      <alignment horizontal="center" vertical="center" wrapText="1"/>
    </xf>
    <xf numFmtId="0" fontId="74" fillId="0" borderId="27" xfId="14" applyFont="1" applyBorder="1" applyAlignment="1">
      <alignment horizontal="center" vertical="center" wrapText="1"/>
    </xf>
    <xf numFmtId="0" fontId="74" fillId="0" borderId="82" xfId="14" applyFont="1" applyBorder="1" applyAlignment="1">
      <alignment horizontal="center" vertical="center" wrapText="1"/>
    </xf>
    <xf numFmtId="0" fontId="74" fillId="0" borderId="78" xfId="14" applyFont="1" applyBorder="1" applyAlignment="1">
      <alignment horizontal="center" vertical="center" wrapText="1"/>
    </xf>
    <xf numFmtId="0" fontId="71" fillId="0" borderId="81" xfId="14" applyFont="1" applyBorder="1" applyAlignment="1">
      <alignment horizontal="center" vertical="center" wrapText="1"/>
    </xf>
    <xf numFmtId="0" fontId="71" fillId="0" borderId="59" xfId="14" applyFont="1" applyBorder="1" applyAlignment="1">
      <alignment horizontal="center" vertical="center" wrapText="1"/>
    </xf>
    <xf numFmtId="0" fontId="71" fillId="0" borderId="17" xfId="14" applyFont="1" applyBorder="1" applyAlignment="1">
      <alignment horizontal="center" vertical="center" wrapText="1"/>
    </xf>
    <xf numFmtId="0" fontId="71" fillId="0" borderId="0" xfId="14" applyFont="1" applyAlignment="1">
      <alignment horizontal="center" vertical="center" wrapText="1"/>
    </xf>
    <xf numFmtId="0" fontId="71" fillId="0" borderId="82" xfId="14" applyFont="1" applyBorder="1" applyAlignment="1">
      <alignment horizontal="center" vertical="center" wrapText="1"/>
    </xf>
    <xf numFmtId="0" fontId="71" fillId="0" borderId="61" xfId="14" applyFont="1" applyBorder="1" applyAlignment="1">
      <alignment horizontal="center" vertical="center" wrapText="1"/>
    </xf>
    <xf numFmtId="0" fontId="71" fillId="0" borderId="59" xfId="14" quotePrefix="1" applyFont="1" applyBorder="1" applyAlignment="1">
      <alignment horizontal="center" vertical="center"/>
    </xf>
    <xf numFmtId="0" fontId="10" fillId="0" borderId="186" xfId="14" applyFont="1" applyBorder="1" applyAlignment="1">
      <alignment horizontal="center" vertical="center" wrapText="1"/>
    </xf>
    <xf numFmtId="0" fontId="10" fillId="0" borderId="60" xfId="14" applyFont="1" applyBorder="1" applyAlignment="1">
      <alignment horizontal="center" vertical="center" wrapText="1"/>
    </xf>
    <xf numFmtId="0" fontId="10" fillId="0" borderId="189" xfId="14" applyFont="1" applyBorder="1" applyAlignment="1">
      <alignment horizontal="center" vertical="center" wrapText="1"/>
    </xf>
    <xf numFmtId="0" fontId="10" fillId="0" borderId="103" xfId="14" applyFont="1" applyBorder="1" applyAlignment="1">
      <alignment horizontal="center" vertical="center" wrapText="1"/>
    </xf>
    <xf numFmtId="0" fontId="10" fillId="0" borderId="192" xfId="14" applyFont="1" applyBorder="1" applyAlignment="1">
      <alignment horizontal="center" vertical="center" wrapText="1"/>
    </xf>
    <xf numFmtId="0" fontId="10" fillId="0" borderId="62" xfId="14" applyFont="1" applyBorder="1" applyAlignment="1">
      <alignment horizontal="center" vertical="center" wrapText="1"/>
    </xf>
    <xf numFmtId="0" fontId="10" fillId="0" borderId="79" xfId="14" applyFont="1" applyBorder="1" applyAlignment="1">
      <alignment horizontal="center" vertical="center" wrapText="1"/>
    </xf>
    <xf numFmtId="0" fontId="10" fillId="0" borderId="126" xfId="14" applyFont="1" applyBorder="1" applyAlignment="1">
      <alignment horizontal="center" vertical="center" wrapText="1"/>
    </xf>
    <xf numFmtId="0" fontId="10" fillId="0" borderId="80" xfId="14" applyFont="1" applyBorder="1" applyAlignment="1">
      <alignment horizontal="center" vertical="center" wrapText="1"/>
    </xf>
    <xf numFmtId="0" fontId="71" fillId="0" borderId="60" xfId="14" applyFont="1" applyBorder="1" applyAlignment="1">
      <alignment horizontal="center" vertical="center" wrapText="1"/>
    </xf>
    <xf numFmtId="0" fontId="71" fillId="0" borderId="103" xfId="14" applyFont="1" applyBorder="1" applyAlignment="1">
      <alignment horizontal="center" vertical="center" wrapText="1"/>
    </xf>
    <xf numFmtId="0" fontId="71" fillId="0" borderId="62" xfId="14" applyFont="1" applyBorder="1" applyAlignment="1">
      <alignment horizontal="center" vertical="center" wrapText="1"/>
    </xf>
    <xf numFmtId="0" fontId="71" fillId="0" borderId="7" xfId="14" applyFont="1" applyBorder="1" applyAlignment="1">
      <alignment horizontal="center" vertical="center"/>
    </xf>
    <xf numFmtId="0" fontId="71" fillId="0" borderId="105" xfId="14" applyFont="1" applyBorder="1" applyAlignment="1">
      <alignment horizontal="center" vertical="center"/>
    </xf>
    <xf numFmtId="0" fontId="71" fillId="0" borderId="188" xfId="14" applyFont="1" applyBorder="1" applyAlignment="1">
      <alignment horizontal="center" vertical="center"/>
    </xf>
    <xf numFmtId="0" fontId="71" fillId="2" borderId="110" xfId="14" applyFont="1" applyFill="1" applyBorder="1" applyAlignment="1" applyProtection="1">
      <alignment horizontal="center" vertical="center" shrinkToFit="1"/>
      <protection locked="0"/>
    </xf>
    <xf numFmtId="0" fontId="71" fillId="2" borderId="111" xfId="14" applyFont="1" applyFill="1" applyBorder="1" applyAlignment="1" applyProtection="1">
      <alignment horizontal="center" vertical="center" shrinkToFit="1"/>
      <protection locked="0"/>
    </xf>
    <xf numFmtId="0" fontId="71" fillId="2" borderId="112" xfId="14" applyFont="1" applyFill="1" applyBorder="1" applyAlignment="1" applyProtection="1">
      <alignment horizontal="center" vertical="center" shrinkToFit="1"/>
      <protection locked="0"/>
    </xf>
    <xf numFmtId="0" fontId="71" fillId="2" borderId="6" xfId="14" applyFont="1" applyFill="1" applyBorder="1" applyAlignment="1" applyProtection="1">
      <alignment horizontal="center" vertical="center" shrinkToFit="1"/>
      <protection locked="0"/>
    </xf>
    <xf numFmtId="0" fontId="71" fillId="2" borderId="7" xfId="14" applyFont="1" applyFill="1" applyBorder="1" applyAlignment="1" applyProtection="1">
      <alignment horizontal="center" vertical="center" shrinkToFit="1"/>
      <protection locked="0"/>
    </xf>
    <xf numFmtId="0" fontId="71" fillId="2" borderId="8" xfId="14" applyFont="1" applyFill="1" applyBorder="1" applyAlignment="1" applyProtection="1">
      <alignment horizontal="center" vertical="center" shrinkToFit="1"/>
      <protection locked="0"/>
    </xf>
    <xf numFmtId="0" fontId="71" fillId="2" borderId="198" xfId="14" applyFont="1" applyFill="1" applyBorder="1" applyAlignment="1">
      <alignment horizontal="center" vertical="center" wrapText="1"/>
    </xf>
    <xf numFmtId="0" fontId="71" fillId="2" borderId="199" xfId="14" applyFont="1" applyFill="1" applyBorder="1" applyAlignment="1">
      <alignment horizontal="center" vertical="center" wrapText="1"/>
    </xf>
    <xf numFmtId="1" fontId="71" fillId="2" borderId="200" xfId="14" applyNumberFormat="1" applyFont="1" applyFill="1" applyBorder="1" applyAlignment="1">
      <alignment horizontal="center" vertical="center" wrapText="1"/>
    </xf>
    <xf numFmtId="1" fontId="71" fillId="2" borderId="199" xfId="14" applyNumberFormat="1" applyFont="1" applyFill="1" applyBorder="1" applyAlignment="1">
      <alignment horizontal="center" vertical="center" wrapText="1"/>
    </xf>
    <xf numFmtId="0" fontId="71" fillId="2" borderId="79" xfId="14" applyFont="1" applyFill="1" applyBorder="1" applyAlignment="1" applyProtection="1">
      <alignment horizontal="left" vertical="center" wrapText="1"/>
      <protection locked="0"/>
    </xf>
    <xf numFmtId="0" fontId="71" fillId="2" borderId="59" xfId="14" applyFont="1" applyFill="1" applyBorder="1" applyAlignment="1" applyProtection="1">
      <alignment horizontal="left" vertical="center" wrapText="1"/>
      <protection locked="0"/>
    </xf>
    <xf numFmtId="0" fontId="71" fillId="2" borderId="60" xfId="14" applyFont="1" applyFill="1" applyBorder="1" applyAlignment="1" applyProtection="1">
      <alignment horizontal="left" vertical="center" wrapText="1"/>
      <protection locked="0"/>
    </xf>
    <xf numFmtId="0" fontId="71" fillId="2" borderId="126" xfId="14" applyFont="1" applyFill="1" applyBorder="1" applyAlignment="1" applyProtection="1">
      <alignment horizontal="left" vertical="center" wrapText="1"/>
      <protection locked="0"/>
    </xf>
    <xf numFmtId="0" fontId="71" fillId="2" borderId="0" xfId="14" applyFont="1" applyFill="1" applyAlignment="1" applyProtection="1">
      <alignment horizontal="left" vertical="center" wrapText="1"/>
      <protection locked="0"/>
    </xf>
    <xf numFmtId="0" fontId="71" fillId="2" borderId="103" xfId="14" applyFont="1" applyFill="1" applyBorder="1" applyAlignment="1" applyProtection="1">
      <alignment horizontal="left" vertical="center" wrapText="1"/>
      <protection locked="0"/>
    </xf>
    <xf numFmtId="181" fontId="71" fillId="2" borderId="208" xfId="14" applyNumberFormat="1" applyFont="1" applyFill="1" applyBorder="1" applyAlignment="1">
      <alignment horizontal="center" vertical="center" wrapText="1"/>
    </xf>
    <xf numFmtId="181" fontId="71" fillId="2" borderId="204" xfId="14" applyNumberFormat="1" applyFont="1" applyFill="1" applyBorder="1" applyAlignment="1">
      <alignment horizontal="center" vertical="center" wrapText="1"/>
    </xf>
    <xf numFmtId="181" fontId="71" fillId="2" borderId="209" xfId="14" applyNumberFormat="1" applyFont="1" applyFill="1" applyBorder="1" applyAlignment="1">
      <alignment horizontal="center" vertical="center" wrapText="1"/>
    </xf>
    <xf numFmtId="0" fontId="71" fillId="0" borderId="193" xfId="14" applyFont="1" applyBorder="1" applyAlignment="1">
      <alignment horizontal="center" vertical="center"/>
    </xf>
    <xf numFmtId="0" fontId="71" fillId="0" borderId="201" xfId="14" applyFont="1" applyBorder="1" applyAlignment="1">
      <alignment horizontal="center" vertical="center"/>
    </xf>
    <xf numFmtId="0" fontId="71" fillId="2" borderId="185" xfId="14" applyFont="1" applyFill="1" applyBorder="1" applyAlignment="1" applyProtection="1">
      <alignment horizontal="center" vertical="center"/>
      <protection locked="0"/>
    </xf>
    <xf numFmtId="0" fontId="71" fillId="2" borderId="187" xfId="14" applyFont="1" applyFill="1" applyBorder="1" applyAlignment="1" applyProtection="1">
      <alignment horizontal="center" vertical="center"/>
      <protection locked="0"/>
    </xf>
    <xf numFmtId="0" fontId="71" fillId="2" borderId="194" xfId="14" applyFont="1" applyFill="1" applyBorder="1" applyAlignment="1" applyProtection="1">
      <alignment horizontal="center" vertical="center"/>
      <protection locked="0"/>
    </xf>
    <xf numFmtId="0" fontId="71" fillId="2" borderId="111" xfId="14" applyFont="1" applyFill="1" applyBorder="1" applyAlignment="1" applyProtection="1">
      <alignment horizontal="center" vertical="center"/>
      <protection locked="0"/>
    </xf>
    <xf numFmtId="0" fontId="71" fillId="2" borderId="116" xfId="14" applyFont="1" applyFill="1" applyBorder="1" applyAlignment="1" applyProtection="1">
      <alignment horizontal="center" vertical="center"/>
      <protection locked="0"/>
    </xf>
    <xf numFmtId="0" fontId="71" fillId="2" borderId="188" xfId="14" applyFont="1" applyFill="1" applyBorder="1" applyAlignment="1" applyProtection="1">
      <alignment horizontal="center" vertical="center"/>
      <protection locked="0"/>
    </xf>
    <xf numFmtId="0" fontId="71" fillId="2" borderId="7" xfId="14" applyFont="1" applyFill="1" applyBorder="1" applyAlignment="1" applyProtection="1">
      <alignment horizontal="center" vertical="center"/>
      <protection locked="0"/>
    </xf>
    <xf numFmtId="0" fontId="71" fillId="2" borderId="105" xfId="14" applyFont="1" applyFill="1" applyBorder="1" applyAlignment="1" applyProtection="1">
      <alignment horizontal="center" vertical="center"/>
      <protection locked="0"/>
    </xf>
    <xf numFmtId="0" fontId="71" fillId="2" borderId="79" xfId="14" applyFont="1" applyFill="1" applyBorder="1" applyAlignment="1" applyProtection="1">
      <alignment horizontal="center" vertical="center" shrinkToFit="1"/>
      <protection locked="0"/>
    </xf>
    <xf numFmtId="0" fontId="71" fillId="2" borderId="77" xfId="14" applyFont="1" applyFill="1" applyBorder="1" applyAlignment="1" applyProtection="1">
      <alignment horizontal="center" vertical="center" shrinkToFit="1"/>
      <protection locked="0"/>
    </xf>
    <xf numFmtId="0" fontId="71" fillId="2" borderId="126" xfId="14" applyFont="1" applyFill="1" applyBorder="1" applyAlignment="1" applyProtection="1">
      <alignment horizontal="center" vertical="center" shrinkToFit="1"/>
      <protection locked="0"/>
    </xf>
    <xf numFmtId="0" fontId="71" fillId="2" borderId="27" xfId="14" applyFont="1" applyFill="1" applyBorder="1" applyAlignment="1" applyProtection="1">
      <alignment horizontal="center" vertical="center" shrinkToFit="1"/>
      <protection locked="0"/>
    </xf>
    <xf numFmtId="0" fontId="71" fillId="2" borderId="81" xfId="14" applyFont="1" applyFill="1" applyBorder="1" applyAlignment="1" applyProtection="1">
      <alignment horizontal="center" vertical="center" wrapText="1"/>
      <protection locked="0"/>
    </xf>
    <xf numFmtId="0" fontId="71" fillId="2" borderId="77" xfId="14" applyFont="1" applyFill="1" applyBorder="1" applyAlignment="1" applyProtection="1">
      <alignment horizontal="center" vertical="center" wrapText="1"/>
      <protection locked="0"/>
    </xf>
    <xf numFmtId="0" fontId="71" fillId="2" borderId="17" xfId="14" applyFont="1" applyFill="1" applyBorder="1" applyAlignment="1" applyProtection="1">
      <alignment horizontal="center" vertical="center" wrapText="1"/>
      <protection locked="0"/>
    </xf>
    <xf numFmtId="0" fontId="71" fillId="2" borderId="27" xfId="14" applyFont="1" applyFill="1" applyBorder="1" applyAlignment="1" applyProtection="1">
      <alignment horizontal="center" vertical="center" wrapText="1"/>
      <protection locked="0"/>
    </xf>
    <xf numFmtId="0" fontId="71" fillId="2" borderId="81" xfId="14" applyFont="1" applyFill="1" applyBorder="1" applyAlignment="1" applyProtection="1">
      <alignment horizontal="center" vertical="center" shrinkToFit="1"/>
      <protection locked="0"/>
    </xf>
    <xf numFmtId="0" fontId="71" fillId="2" borderId="59" xfId="14" applyFont="1" applyFill="1" applyBorder="1" applyAlignment="1" applyProtection="1">
      <alignment horizontal="center" vertical="center" shrinkToFit="1"/>
      <protection locked="0"/>
    </xf>
    <xf numFmtId="0" fontId="71" fillId="2" borderId="17" xfId="14" applyFont="1" applyFill="1" applyBorder="1" applyAlignment="1" applyProtection="1">
      <alignment horizontal="center" vertical="center" shrinkToFit="1"/>
      <protection locked="0"/>
    </xf>
    <xf numFmtId="0" fontId="71" fillId="2" borderId="0" xfId="14" applyFont="1" applyFill="1" applyAlignment="1" applyProtection="1">
      <alignment horizontal="center" vertical="center" shrinkToFit="1"/>
      <protection locked="0"/>
    </xf>
    <xf numFmtId="0" fontId="71" fillId="2" borderId="215" xfId="14" applyFont="1" applyFill="1" applyBorder="1" applyAlignment="1">
      <alignment horizontal="center" vertical="center" wrapText="1"/>
    </xf>
    <xf numFmtId="0" fontId="71" fillId="2" borderId="216" xfId="14" applyFont="1" applyFill="1" applyBorder="1" applyAlignment="1">
      <alignment horizontal="center" vertical="center" wrapText="1"/>
    </xf>
    <xf numFmtId="1" fontId="71" fillId="2" borderId="217" xfId="14" applyNumberFormat="1" applyFont="1" applyFill="1" applyBorder="1" applyAlignment="1">
      <alignment horizontal="center" vertical="center" wrapText="1"/>
    </xf>
    <xf numFmtId="1" fontId="71" fillId="2" borderId="216" xfId="14" applyNumberFormat="1" applyFont="1" applyFill="1" applyBorder="1" applyAlignment="1">
      <alignment horizontal="center" vertical="center" wrapText="1"/>
    </xf>
    <xf numFmtId="0" fontId="71" fillId="2" borderId="210" xfId="14" applyFont="1" applyFill="1" applyBorder="1" applyAlignment="1" applyProtection="1">
      <alignment horizontal="left" vertical="center" wrapText="1"/>
      <protection locked="0"/>
    </xf>
    <xf numFmtId="0" fontId="71" fillId="2" borderId="4" xfId="14" applyFont="1" applyFill="1" applyBorder="1" applyAlignment="1" applyProtection="1">
      <alignment horizontal="left" vertical="center" wrapText="1"/>
      <protection locked="0"/>
    </xf>
    <xf numFmtId="0" fontId="71" fillId="2" borderId="102" xfId="14" applyFont="1" applyFill="1" applyBorder="1" applyAlignment="1" applyProtection="1">
      <alignment horizontal="left" vertical="center" wrapText="1"/>
      <protection locked="0"/>
    </xf>
    <xf numFmtId="0" fontId="71" fillId="2" borderId="210" xfId="14" applyFont="1" applyFill="1" applyBorder="1" applyAlignment="1" applyProtection="1">
      <alignment horizontal="center" vertical="center" shrinkToFit="1"/>
      <protection locked="0"/>
    </xf>
    <xf numFmtId="0" fontId="71" fillId="2" borderId="1" xfId="14" applyFont="1" applyFill="1" applyBorder="1" applyAlignment="1" applyProtection="1">
      <alignment horizontal="center" vertical="center" shrinkToFit="1"/>
      <protection locked="0"/>
    </xf>
    <xf numFmtId="0" fontId="71" fillId="2" borderId="3" xfId="14" applyFont="1" applyFill="1" applyBorder="1" applyAlignment="1" applyProtection="1">
      <alignment horizontal="center" vertical="center" wrapText="1"/>
      <protection locked="0"/>
    </xf>
    <xf numFmtId="0" fontId="71" fillId="2" borderId="1" xfId="14" applyFont="1" applyFill="1" applyBorder="1" applyAlignment="1" applyProtection="1">
      <alignment horizontal="center" vertical="center" wrapText="1"/>
      <protection locked="0"/>
    </xf>
    <xf numFmtId="0" fontId="71" fillId="2" borderId="3" xfId="14" applyFont="1" applyFill="1" applyBorder="1" applyAlignment="1" applyProtection="1">
      <alignment horizontal="center" vertical="center" shrinkToFit="1"/>
      <protection locked="0"/>
    </xf>
    <xf numFmtId="0" fontId="71" fillId="2" borderId="4" xfId="14" applyFont="1" applyFill="1" applyBorder="1" applyAlignment="1" applyProtection="1">
      <alignment horizontal="center" vertical="center" shrinkToFit="1"/>
      <protection locked="0"/>
    </xf>
    <xf numFmtId="0" fontId="71" fillId="2" borderId="221" xfId="14" applyFont="1" applyFill="1" applyBorder="1" applyAlignment="1" applyProtection="1">
      <alignment horizontal="left" vertical="center" wrapText="1"/>
      <protection locked="0"/>
    </xf>
    <xf numFmtId="0" fontId="71" fillId="2" borderId="5" xfId="14" applyFont="1" applyFill="1" applyBorder="1" applyAlignment="1" applyProtection="1">
      <alignment horizontal="left" vertical="center" wrapText="1"/>
      <protection locked="0"/>
    </xf>
    <xf numFmtId="0" fontId="71" fillId="2" borderId="104" xfId="14" applyFont="1" applyFill="1" applyBorder="1" applyAlignment="1" applyProtection="1">
      <alignment horizontal="left" vertical="center" wrapText="1"/>
      <protection locked="0"/>
    </xf>
    <xf numFmtId="181" fontId="71" fillId="2" borderId="222" xfId="14" applyNumberFormat="1" applyFont="1" applyFill="1" applyBorder="1" applyAlignment="1">
      <alignment horizontal="center" vertical="center" wrapText="1"/>
    </xf>
    <xf numFmtId="181" fontId="71" fillId="2" borderId="220" xfId="14" applyNumberFormat="1" applyFont="1" applyFill="1" applyBorder="1" applyAlignment="1">
      <alignment horizontal="center" vertical="center" wrapText="1"/>
    </xf>
    <xf numFmtId="181" fontId="71" fillId="2" borderId="223" xfId="14" applyNumberFormat="1" applyFont="1" applyFill="1" applyBorder="1" applyAlignment="1">
      <alignment horizontal="center" vertical="center" wrapText="1"/>
    </xf>
    <xf numFmtId="0" fontId="71" fillId="2" borderId="221" xfId="14" applyFont="1" applyFill="1" applyBorder="1" applyAlignment="1" applyProtection="1">
      <alignment horizontal="center" vertical="center" shrinkToFit="1"/>
      <protection locked="0"/>
    </xf>
    <xf numFmtId="0" fontId="71" fillId="2" borderId="15" xfId="14" applyFont="1" applyFill="1" applyBorder="1" applyAlignment="1" applyProtection="1">
      <alignment horizontal="center" vertical="center" shrinkToFit="1"/>
      <protection locked="0"/>
    </xf>
    <xf numFmtId="0" fontId="71" fillId="2" borderId="16" xfId="14" applyFont="1" applyFill="1" applyBorder="1" applyAlignment="1" applyProtection="1">
      <alignment horizontal="center" vertical="center" wrapText="1"/>
      <protection locked="0"/>
    </xf>
    <xf numFmtId="0" fontId="71" fillId="2" borderId="15" xfId="14" applyFont="1" applyFill="1" applyBorder="1" applyAlignment="1" applyProtection="1">
      <alignment horizontal="center" vertical="center" wrapText="1"/>
      <protection locked="0"/>
    </xf>
    <xf numFmtId="0" fontId="71" fillId="2" borderId="16" xfId="14" applyFont="1" applyFill="1" applyBorder="1" applyAlignment="1" applyProtection="1">
      <alignment horizontal="center" vertical="center" shrinkToFit="1"/>
      <protection locked="0"/>
    </xf>
    <xf numFmtId="0" fontId="71" fillId="2" borderId="5" xfId="14" applyFont="1" applyFill="1" applyBorder="1" applyAlignment="1" applyProtection="1">
      <alignment horizontal="center" vertical="center" shrinkToFit="1"/>
      <protection locked="0"/>
    </xf>
    <xf numFmtId="0" fontId="71" fillId="0" borderId="191" xfId="14" applyFont="1" applyBorder="1" applyAlignment="1">
      <alignment horizontal="center" vertical="center"/>
    </xf>
    <xf numFmtId="0" fontId="71" fillId="2" borderId="190" xfId="14" applyFont="1" applyFill="1" applyBorder="1" applyAlignment="1" applyProtection="1">
      <alignment horizontal="center" vertical="center"/>
      <protection locked="0"/>
    </xf>
    <xf numFmtId="0" fontId="71" fillId="2" borderId="227" xfId="14" applyFont="1" applyFill="1" applyBorder="1" applyAlignment="1" applyProtection="1">
      <alignment horizontal="center" vertical="center"/>
      <protection locked="0"/>
    </xf>
    <xf numFmtId="0" fontId="71" fillId="2" borderId="91" xfId="14" applyFont="1" applyFill="1" applyBorder="1" applyAlignment="1" applyProtection="1">
      <alignment horizontal="center" vertical="center"/>
      <protection locked="0"/>
    </xf>
    <xf numFmtId="0" fontId="71" fillId="2" borderId="228" xfId="14" applyFont="1" applyFill="1" applyBorder="1" applyAlignment="1" applyProtection="1">
      <alignment horizontal="center" vertical="center"/>
      <protection locked="0"/>
    </xf>
    <xf numFmtId="0" fontId="71" fillId="2" borderId="80" xfId="14" applyFont="1" applyFill="1" applyBorder="1" applyAlignment="1" applyProtection="1">
      <alignment horizontal="center" vertical="center" shrinkToFit="1"/>
      <protection locked="0"/>
    </xf>
    <xf numFmtId="0" fontId="71" fillId="2" borderId="78" xfId="14" applyFont="1" applyFill="1" applyBorder="1" applyAlignment="1" applyProtection="1">
      <alignment horizontal="center" vertical="center" shrinkToFit="1"/>
      <protection locked="0"/>
    </xf>
    <xf numFmtId="0" fontId="71" fillId="2" borderId="82" xfId="14" applyFont="1" applyFill="1" applyBorder="1" applyAlignment="1" applyProtection="1">
      <alignment horizontal="center" vertical="center" wrapText="1"/>
      <protection locked="0"/>
    </xf>
    <xf numFmtId="0" fontId="71" fillId="2" borderId="78" xfId="14" applyFont="1" applyFill="1" applyBorder="1" applyAlignment="1" applyProtection="1">
      <alignment horizontal="center" vertical="center" wrapText="1"/>
      <protection locked="0"/>
    </xf>
    <xf numFmtId="0" fontId="71" fillId="2" borderId="82" xfId="14" applyFont="1" applyFill="1" applyBorder="1" applyAlignment="1" applyProtection="1">
      <alignment horizontal="center" vertical="center" shrinkToFit="1"/>
      <protection locked="0"/>
    </xf>
    <xf numFmtId="0" fontId="71" fillId="2" borderId="61" xfId="14" applyFont="1" applyFill="1" applyBorder="1" applyAlignment="1" applyProtection="1">
      <alignment horizontal="center" vertical="center" shrinkToFit="1"/>
      <protection locked="0"/>
    </xf>
    <xf numFmtId="0" fontId="71" fillId="2" borderId="2" xfId="14" applyFont="1" applyFill="1" applyBorder="1" applyAlignment="1">
      <alignment horizontal="center" vertical="center"/>
    </xf>
    <xf numFmtId="0" fontId="71" fillId="2" borderId="90" xfId="14" applyFont="1" applyFill="1" applyBorder="1" applyAlignment="1" applyProtection="1">
      <alignment horizontal="center" vertical="center" shrinkToFit="1"/>
      <protection locked="0"/>
    </xf>
    <xf numFmtId="0" fontId="71" fillId="2" borderId="91" xfId="14" applyFont="1" applyFill="1" applyBorder="1" applyAlignment="1" applyProtection="1">
      <alignment horizontal="center" vertical="center" shrinkToFit="1"/>
      <protection locked="0"/>
    </xf>
    <xf numFmtId="0" fontId="71" fillId="2" borderId="92" xfId="14" applyFont="1" applyFill="1" applyBorder="1" applyAlignment="1" applyProtection="1">
      <alignment horizontal="center" vertical="center" shrinkToFit="1"/>
      <protection locked="0"/>
    </xf>
    <xf numFmtId="0" fontId="71" fillId="2" borderId="80" xfId="14" applyFont="1" applyFill="1" applyBorder="1" applyAlignment="1" applyProtection="1">
      <alignment horizontal="left" vertical="center" wrapText="1"/>
      <protection locked="0"/>
    </xf>
    <xf numFmtId="0" fontId="71" fillId="2" borderId="61" xfId="14" applyFont="1" applyFill="1" applyBorder="1" applyAlignment="1" applyProtection="1">
      <alignment horizontal="left" vertical="center" wrapText="1"/>
      <protection locked="0"/>
    </xf>
    <xf numFmtId="0" fontId="71" fillId="2" borderId="62" xfId="14" applyFont="1" applyFill="1" applyBorder="1" applyAlignment="1" applyProtection="1">
      <alignment horizontal="left" vertical="center" wrapText="1"/>
      <protection locked="0"/>
    </xf>
    <xf numFmtId="181" fontId="71" fillId="2" borderId="234" xfId="14" applyNumberFormat="1" applyFont="1" applyFill="1" applyBorder="1" applyAlignment="1">
      <alignment horizontal="center" vertical="center" wrapText="1"/>
    </xf>
    <xf numFmtId="181" fontId="71" fillId="2" borderId="231" xfId="14" applyNumberFormat="1" applyFont="1" applyFill="1" applyBorder="1" applyAlignment="1">
      <alignment horizontal="center" vertical="center" wrapText="1"/>
    </xf>
    <xf numFmtId="181" fontId="71" fillId="2" borderId="235" xfId="14" applyNumberFormat="1" applyFont="1" applyFill="1" applyBorder="1" applyAlignment="1">
      <alignment horizontal="center" vertical="center" wrapText="1"/>
    </xf>
    <xf numFmtId="0" fontId="77" fillId="2" borderId="2" xfId="14" applyFont="1" applyFill="1" applyBorder="1" applyAlignment="1">
      <alignment horizontal="center" vertical="center"/>
    </xf>
    <xf numFmtId="0" fontId="55" fillId="2" borderId="4" xfId="10" applyFont="1" applyFill="1" applyBorder="1" applyAlignment="1">
      <alignment horizontal="left"/>
    </xf>
    <xf numFmtId="0" fontId="55" fillId="2" borderId="4" xfId="10" applyFont="1" applyFill="1" applyBorder="1" applyAlignment="1">
      <alignment horizontal="center" vertical="center"/>
    </xf>
    <xf numFmtId="0" fontId="55" fillId="2" borderId="5" xfId="10" applyFont="1" applyFill="1" applyBorder="1" applyAlignment="1">
      <alignment horizontal="center" vertical="center"/>
    </xf>
    <xf numFmtId="0" fontId="51" fillId="2" borderId="5" xfId="10" applyFont="1" applyFill="1" applyBorder="1" applyAlignment="1">
      <alignment horizontal="center"/>
    </xf>
    <xf numFmtId="0" fontId="51" fillId="2" borderId="0" xfId="10" applyFont="1" applyFill="1" applyAlignment="1">
      <alignment horizontal="left" vertical="top"/>
    </xf>
    <xf numFmtId="0" fontId="52" fillId="2" borderId="0" xfId="10" applyFont="1" applyFill="1" applyAlignment="1">
      <alignment horizontal="center" vertical="center"/>
    </xf>
    <xf numFmtId="0" fontId="54" fillId="2" borderId="0" xfId="10" applyFont="1" applyFill="1" applyAlignment="1">
      <alignment horizontal="right" vertical="center"/>
    </xf>
    <xf numFmtId="0" fontId="52" fillId="2" borderId="0" xfId="10" applyFont="1" applyFill="1" applyAlignment="1">
      <alignment horizontal="right"/>
    </xf>
    <xf numFmtId="0" fontId="55" fillId="2" borderId="0" xfId="10" applyFont="1" applyFill="1" applyAlignment="1">
      <alignment horizontal="left" vertical="center"/>
    </xf>
    <xf numFmtId="0" fontId="55" fillId="2" borderId="5" xfId="10" applyFont="1" applyFill="1" applyBorder="1" applyAlignment="1">
      <alignment horizontal="left" vertical="center"/>
    </xf>
    <xf numFmtId="0" fontId="82" fillId="2" borderId="0" xfId="10" applyFont="1" applyFill="1" applyAlignment="1">
      <alignment horizontal="left" vertical="center" wrapText="1"/>
    </xf>
    <xf numFmtId="0" fontId="54" fillId="2" borderId="0" xfId="10" applyFont="1" applyFill="1" applyAlignment="1">
      <alignment horizontal="center" vertical="top"/>
    </xf>
    <xf numFmtId="0" fontId="56" fillId="2" borderId="0" xfId="10" applyFont="1" applyFill="1" applyAlignment="1">
      <alignment horizontal="left" vertical="top" wrapText="1"/>
    </xf>
    <xf numFmtId="0" fontId="82" fillId="2" borderId="0" xfId="10" applyFont="1" applyFill="1" applyAlignment="1">
      <alignment horizontal="left" vertical="top"/>
    </xf>
    <xf numFmtId="0" fontId="82" fillId="2" borderId="0" xfId="10" applyFont="1" applyFill="1" applyAlignment="1">
      <alignment horizontal="left" vertical="top" wrapText="1"/>
    </xf>
    <xf numFmtId="0" fontId="61" fillId="0" borderId="0" xfId="8" applyFont="1" applyAlignment="1">
      <alignment horizontal="left" vertical="top" wrapText="1"/>
    </xf>
    <xf numFmtId="0" fontId="82" fillId="2" borderId="0" xfId="10" applyFont="1" applyFill="1" applyAlignment="1">
      <alignment horizontal="center" vertical="top"/>
    </xf>
    <xf numFmtId="0" fontId="51" fillId="2" borderId="0" xfId="10" applyFont="1" applyFill="1" applyAlignment="1">
      <alignment horizontal="center" vertical="top"/>
    </xf>
    <xf numFmtId="0" fontId="61" fillId="0" borderId="0" xfId="8" applyFont="1" applyAlignment="1">
      <alignment horizontal="left" vertical="center" wrapText="1"/>
    </xf>
    <xf numFmtId="0" fontId="48" fillId="2" borderId="25" xfId="9" applyFont="1" applyFill="1" applyBorder="1" applyAlignment="1">
      <alignment horizontal="left" vertical="center"/>
    </xf>
    <xf numFmtId="0" fontId="48" fillId="2" borderId="29" xfId="9" applyFont="1" applyFill="1" applyBorder="1" applyAlignment="1">
      <alignment horizontal="left" vertical="center"/>
    </xf>
    <xf numFmtId="0" fontId="3" fillId="0" borderId="0" xfId="9">
      <alignment vertical="center"/>
    </xf>
    <xf numFmtId="0" fontId="63" fillId="2" borderId="0" xfId="9" applyFont="1" applyFill="1" applyAlignment="1">
      <alignment horizontal="center" vertical="center"/>
    </xf>
    <xf numFmtId="0" fontId="62" fillId="2" borderId="25" xfId="9" applyFont="1" applyFill="1" applyBorder="1" applyAlignment="1">
      <alignment horizontal="center" vertical="center"/>
    </xf>
    <xf numFmtId="0" fontId="62" fillId="2" borderId="29" xfId="9" applyFont="1" applyFill="1" applyBorder="1" applyAlignment="1">
      <alignment horizontal="center" vertical="center"/>
    </xf>
    <xf numFmtId="0" fontId="40" fillId="2" borderId="16" xfId="0" applyFont="1" applyFill="1" applyBorder="1" applyAlignment="1">
      <alignment horizontal="right" vertical="top" shrinkToFit="1"/>
    </xf>
    <xf numFmtId="0" fontId="21" fillId="2" borderId="5" xfId="0" applyFont="1" applyFill="1" applyBorder="1" applyAlignment="1">
      <alignment horizontal="right" vertical="top" shrinkToFit="1"/>
    </xf>
    <xf numFmtId="0" fontId="19" fillId="2" borderId="3" xfId="0" applyFont="1" applyFill="1" applyBorder="1" applyAlignment="1">
      <alignment vertical="center"/>
    </xf>
    <xf numFmtId="0" fontId="19" fillId="2" borderId="4" xfId="0" applyFont="1" applyFill="1" applyBorder="1" applyAlignment="1">
      <alignment vertical="center"/>
    </xf>
    <xf numFmtId="0" fontId="19" fillId="2" borderId="1" xfId="0" applyFont="1" applyFill="1" applyBorder="1" applyAlignment="1">
      <alignment vertical="center"/>
    </xf>
    <xf numFmtId="176" fontId="19" fillId="3" borderId="17" xfId="0" applyNumberFormat="1" applyFont="1" applyFill="1" applyBorder="1" applyAlignment="1">
      <alignment horizontal="right" vertical="center"/>
    </xf>
    <xf numFmtId="176" fontId="19" fillId="3" borderId="0" xfId="0" applyNumberFormat="1" applyFont="1" applyFill="1" applyBorder="1" applyAlignment="1">
      <alignment horizontal="right" vertical="center"/>
    </xf>
    <xf numFmtId="176" fontId="19" fillId="3" borderId="16" xfId="0" applyNumberFormat="1" applyFont="1" applyFill="1" applyBorder="1" applyAlignment="1">
      <alignment horizontal="right" vertical="center"/>
    </xf>
    <xf numFmtId="176" fontId="19" fillId="3" borderId="5" xfId="0" applyNumberFormat="1" applyFont="1" applyFill="1" applyBorder="1" applyAlignment="1">
      <alignment horizontal="right" vertical="center"/>
    </xf>
    <xf numFmtId="0" fontId="19" fillId="2" borderId="0" xfId="0" applyFont="1" applyFill="1" applyBorder="1" applyAlignment="1">
      <alignment vertical="center"/>
    </xf>
    <xf numFmtId="0" fontId="19" fillId="2" borderId="5" xfId="0" applyFont="1" applyFill="1" applyBorder="1" applyAlignment="1">
      <alignment vertical="center"/>
    </xf>
    <xf numFmtId="176" fontId="19" fillId="3" borderId="3" xfId="0" applyNumberFormat="1" applyFont="1" applyFill="1" applyBorder="1" applyAlignment="1">
      <alignment horizontal="right" vertical="center"/>
    </xf>
    <xf numFmtId="0" fontId="21" fillId="6" borderId="32" xfId="0" applyFont="1" applyFill="1" applyBorder="1" applyAlignment="1">
      <alignment horizontal="center" vertical="center"/>
    </xf>
    <xf numFmtId="0" fontId="21" fillId="2" borderId="33" xfId="0" applyFont="1" applyFill="1" applyBorder="1" applyAlignment="1">
      <alignment vertical="top" wrapText="1"/>
    </xf>
    <xf numFmtId="0" fontId="21" fillId="2" borderId="34" xfId="0" applyFont="1" applyFill="1" applyBorder="1" applyAlignment="1">
      <alignment vertical="top" wrapText="1"/>
    </xf>
    <xf numFmtId="0" fontId="21" fillId="2" borderId="58" xfId="0" applyFont="1" applyFill="1" applyBorder="1" applyAlignment="1">
      <alignment vertical="top" wrapText="1"/>
    </xf>
    <xf numFmtId="0" fontId="19" fillId="6" borderId="32" xfId="0" applyFont="1" applyFill="1" applyBorder="1" applyAlignment="1">
      <alignment horizontal="center" vertical="center" wrapText="1"/>
    </xf>
    <xf numFmtId="0" fontId="19" fillId="6" borderId="32" xfId="0" applyFont="1" applyFill="1" applyBorder="1" applyAlignment="1">
      <alignment horizontal="center" vertical="center"/>
    </xf>
    <xf numFmtId="0" fontId="19" fillId="6" borderId="56" xfId="0" applyFont="1" applyFill="1" applyBorder="1" applyAlignment="1">
      <alignment horizontal="center" vertical="center"/>
    </xf>
    <xf numFmtId="0" fontId="21" fillId="2" borderId="46" xfId="0" applyFont="1" applyFill="1" applyBorder="1" applyAlignment="1">
      <alignment vertical="top" wrapText="1"/>
    </xf>
    <xf numFmtId="0" fontId="21" fillId="2" borderId="45" xfId="0" applyFont="1" applyFill="1" applyBorder="1" applyAlignment="1">
      <alignment vertical="top" wrapText="1"/>
    </xf>
    <xf numFmtId="0" fontId="21" fillId="2" borderId="57" xfId="0" applyFont="1" applyFill="1" applyBorder="1" applyAlignment="1">
      <alignment vertical="top" wrapText="1"/>
    </xf>
    <xf numFmtId="0" fontId="40" fillId="6" borderId="32" xfId="0" applyFont="1" applyFill="1" applyBorder="1" applyAlignment="1">
      <alignment horizontal="center" vertical="center" wrapText="1"/>
    </xf>
    <xf numFmtId="0" fontId="40" fillId="6" borderId="56" xfId="0" applyFont="1" applyFill="1" applyBorder="1" applyAlignment="1">
      <alignment horizontal="center" vertical="center" wrapText="1"/>
    </xf>
    <xf numFmtId="0" fontId="21" fillId="6" borderId="30" xfId="0" applyFont="1" applyFill="1" applyBorder="1" applyAlignment="1">
      <alignment horizontal="center" vertical="center"/>
    </xf>
    <xf numFmtId="0" fontId="21" fillId="2" borderId="31" xfId="0" applyFont="1" applyFill="1" applyBorder="1" applyAlignment="1">
      <alignment vertical="top" wrapText="1"/>
    </xf>
    <xf numFmtId="0" fontId="21" fillId="2" borderId="63" xfId="0" applyFont="1" applyFill="1" applyBorder="1" applyAlignment="1">
      <alignment vertical="top" wrapText="1"/>
    </xf>
    <xf numFmtId="0" fontId="21" fillId="2" borderId="55" xfId="0" applyFont="1" applyFill="1" applyBorder="1" applyAlignment="1">
      <alignment vertical="top" wrapText="1"/>
    </xf>
    <xf numFmtId="0" fontId="19" fillId="6" borderId="30" xfId="0" applyFont="1" applyFill="1" applyBorder="1" applyAlignment="1">
      <alignment horizontal="center" vertical="center" wrapText="1"/>
    </xf>
    <xf numFmtId="0" fontId="19" fillId="3" borderId="3" xfId="0" applyFont="1" applyFill="1" applyBorder="1" applyAlignment="1">
      <alignment vertical="center"/>
    </xf>
    <xf numFmtId="0" fontId="19" fillId="3" borderId="4" xfId="0" applyFont="1" applyFill="1" applyBorder="1" applyAlignment="1">
      <alignment vertical="center"/>
    </xf>
    <xf numFmtId="0" fontId="19" fillId="3" borderId="17" xfId="0" applyFont="1" applyFill="1" applyBorder="1" applyAlignment="1">
      <alignment vertical="center"/>
    </xf>
    <xf numFmtId="0" fontId="19" fillId="3" borderId="0" xfId="0" applyFont="1" applyFill="1" applyBorder="1" applyAlignment="1">
      <alignment vertical="center"/>
    </xf>
    <xf numFmtId="0" fontId="19" fillId="2" borderId="27" xfId="0" applyFont="1" applyFill="1" applyBorder="1" applyAlignment="1">
      <alignment vertical="center"/>
    </xf>
    <xf numFmtId="0" fontId="21" fillId="2" borderId="15" xfId="0" applyFont="1" applyFill="1" applyBorder="1" applyAlignment="1">
      <alignment horizontal="right" vertical="top" shrinkToFi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7"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27" xfId="0" applyFont="1" applyFill="1" applyBorder="1" applyAlignment="1">
      <alignment horizontal="left" vertical="top" wrapText="1"/>
    </xf>
    <xf numFmtId="176" fontId="19" fillId="6" borderId="3" xfId="0" applyNumberFormat="1" applyFont="1" applyFill="1" applyBorder="1" applyAlignment="1">
      <alignment horizontal="right" vertical="center"/>
    </xf>
    <xf numFmtId="176" fontId="19" fillId="6" borderId="4" xfId="0" applyNumberFormat="1" applyFont="1" applyFill="1" applyBorder="1" applyAlignment="1">
      <alignment horizontal="right" vertical="center"/>
    </xf>
    <xf numFmtId="176" fontId="19" fillId="6" borderId="17" xfId="0" applyNumberFormat="1" applyFont="1" applyFill="1" applyBorder="1" applyAlignment="1">
      <alignment horizontal="right" vertical="center"/>
    </xf>
    <xf numFmtId="176" fontId="19" fillId="6" borderId="0" xfId="0" applyNumberFormat="1" applyFont="1" applyFill="1" applyBorder="1" applyAlignment="1">
      <alignment horizontal="right" vertical="center"/>
    </xf>
    <xf numFmtId="176" fontId="19" fillId="3" borderId="40" xfId="0" applyNumberFormat="1" applyFont="1" applyFill="1" applyBorder="1" applyAlignment="1">
      <alignment horizontal="right" vertical="center"/>
    </xf>
    <xf numFmtId="176" fontId="19" fillId="3" borderId="35" xfId="0" applyNumberFormat="1" applyFont="1" applyFill="1" applyBorder="1" applyAlignment="1">
      <alignment horizontal="right" vertical="center"/>
    </xf>
    <xf numFmtId="0" fontId="19" fillId="2" borderId="48" xfId="0" applyFont="1" applyFill="1" applyBorder="1" applyAlignment="1">
      <alignment vertical="center"/>
    </xf>
    <xf numFmtId="0" fontId="19" fillId="2" borderId="15" xfId="0" applyFont="1" applyFill="1" applyBorder="1" applyAlignment="1">
      <alignment vertical="center"/>
    </xf>
    <xf numFmtId="176" fontId="19" fillId="2" borderId="4" xfId="0" applyNumberFormat="1" applyFont="1" applyFill="1" applyBorder="1" applyAlignment="1">
      <alignment horizontal="right" vertical="center"/>
    </xf>
    <xf numFmtId="176" fontId="19" fillId="2" borderId="0" xfId="0" applyNumberFormat="1" applyFont="1" applyFill="1" applyBorder="1" applyAlignment="1">
      <alignment horizontal="right" vertical="center"/>
    </xf>
    <xf numFmtId="176" fontId="19" fillId="2" borderId="5" xfId="0" applyNumberFormat="1" applyFont="1" applyFill="1" applyBorder="1" applyAlignment="1">
      <alignment horizontal="right" vertical="center"/>
    </xf>
    <xf numFmtId="176" fontId="19" fillId="2" borderId="17" xfId="0" applyNumberFormat="1" applyFont="1" applyFill="1" applyBorder="1" applyAlignment="1">
      <alignment horizontal="right" vertical="center"/>
    </xf>
    <xf numFmtId="0" fontId="40" fillId="2" borderId="17" xfId="0" applyFont="1" applyFill="1" applyBorder="1" applyAlignment="1">
      <alignment horizontal="right" vertical="top" shrinkToFit="1"/>
    </xf>
    <xf numFmtId="0" fontId="21" fillId="2" borderId="0" xfId="0" applyFont="1" applyFill="1" applyBorder="1" applyAlignment="1">
      <alignment horizontal="right" vertical="top" shrinkToFit="1"/>
    </xf>
    <xf numFmtId="0" fontId="21" fillId="2" borderId="27" xfId="0" applyFont="1" applyFill="1" applyBorder="1" applyAlignment="1">
      <alignment horizontal="right" vertical="top" shrinkToFit="1"/>
    </xf>
    <xf numFmtId="0" fontId="19" fillId="3" borderId="17" xfId="0" applyFont="1" applyFill="1" applyBorder="1" applyAlignment="1">
      <alignment horizontal="right" vertical="center"/>
    </xf>
    <xf numFmtId="0" fontId="21" fillId="6" borderId="33" xfId="0" applyFont="1" applyFill="1" applyBorder="1" applyAlignment="1">
      <alignment horizontal="center" vertical="center"/>
    </xf>
    <xf numFmtId="0" fontId="21" fillId="6" borderId="46" xfId="0" applyFont="1" applyFill="1" applyBorder="1" applyAlignment="1">
      <alignment horizontal="center" vertical="center"/>
    </xf>
    <xf numFmtId="176" fontId="19" fillId="6" borderId="16" xfId="0" applyNumberFormat="1" applyFont="1" applyFill="1" applyBorder="1" applyAlignment="1">
      <alignment horizontal="right" vertical="center"/>
    </xf>
    <xf numFmtId="176" fontId="19" fillId="6" borderId="5" xfId="0" applyNumberFormat="1" applyFont="1" applyFill="1" applyBorder="1" applyAlignment="1">
      <alignment horizontal="right" vertical="center"/>
    </xf>
    <xf numFmtId="0" fontId="40" fillId="2" borderId="16" xfId="0" applyFont="1" applyFill="1" applyBorder="1" applyAlignment="1">
      <alignment horizontal="right" vertical="top" wrapText="1"/>
    </xf>
    <xf numFmtId="0" fontId="40" fillId="2" borderId="5" xfId="0" applyFont="1" applyFill="1" applyBorder="1" applyAlignment="1">
      <alignment horizontal="right" vertical="top" wrapText="1"/>
    </xf>
    <xf numFmtId="176" fontId="19" fillId="2" borderId="17" xfId="0" applyNumberFormat="1" applyFont="1" applyFill="1" applyBorder="1" applyAlignment="1">
      <alignment horizontal="center" vertical="center"/>
    </xf>
    <xf numFmtId="176" fontId="19" fillId="2" borderId="0" xfId="0" applyNumberFormat="1" applyFont="1" applyFill="1" applyBorder="1" applyAlignment="1">
      <alignment horizontal="center" vertical="center"/>
    </xf>
    <xf numFmtId="0" fontId="21" fillId="2" borderId="8" xfId="0" applyFont="1" applyFill="1" applyBorder="1" applyAlignment="1">
      <alignment vertical="top" wrapText="1"/>
    </xf>
    <xf numFmtId="0" fontId="21" fillId="2" borderId="2" xfId="0" applyFont="1" applyFill="1" applyBorder="1" applyAlignment="1">
      <alignment vertical="top" wrapText="1"/>
    </xf>
    <xf numFmtId="0" fontId="43" fillId="2" borderId="43" xfId="0" applyFont="1" applyFill="1" applyBorder="1" applyAlignment="1">
      <alignment vertical="top" wrapText="1"/>
    </xf>
    <xf numFmtId="0" fontId="43" fillId="2" borderId="35" xfId="0" applyFont="1" applyFill="1" applyBorder="1" applyAlignment="1">
      <alignment vertical="top" wrapText="1"/>
    </xf>
    <xf numFmtId="0" fontId="43" fillId="2" borderId="67" xfId="0" applyFont="1" applyFill="1" applyBorder="1" applyAlignment="1">
      <alignment vertical="top" wrapText="1"/>
    </xf>
    <xf numFmtId="0" fontId="43" fillId="2" borderId="41" xfId="0" applyFont="1" applyFill="1" applyBorder="1" applyAlignment="1">
      <alignment vertical="top" wrapText="1"/>
    </xf>
    <xf numFmtId="0" fontId="43" fillId="2" borderId="0" xfId="0" applyFont="1" applyFill="1" applyBorder="1" applyAlignment="1">
      <alignment vertical="top" wrapText="1"/>
    </xf>
    <xf numFmtId="0" fontId="43" fillId="2" borderId="68" xfId="0" applyFont="1" applyFill="1" applyBorder="1" applyAlignment="1">
      <alignment vertical="top" wrapText="1"/>
    </xf>
    <xf numFmtId="0" fontId="43" fillId="2" borderId="44" xfId="0" applyFont="1" applyFill="1" applyBorder="1" applyAlignment="1">
      <alignment vertical="top" wrapText="1"/>
    </xf>
    <xf numFmtId="0" fontId="43" fillId="2" borderId="36" xfId="0" applyFont="1" applyFill="1" applyBorder="1" applyAlignment="1">
      <alignment vertical="top" wrapText="1"/>
    </xf>
    <xf numFmtId="0" fontId="43" fillId="2" borderId="69" xfId="0" applyFont="1" applyFill="1" applyBorder="1" applyAlignment="1">
      <alignment vertical="top" wrapText="1"/>
    </xf>
    <xf numFmtId="0" fontId="40" fillId="2" borderId="17" xfId="0" applyFont="1" applyFill="1" applyBorder="1" applyAlignment="1">
      <alignment horizontal="right" vertical="top" wrapText="1"/>
    </xf>
    <xf numFmtId="0" fontId="40" fillId="2" borderId="0" xfId="0" applyFont="1" applyFill="1" applyBorder="1" applyAlignment="1">
      <alignment horizontal="right" vertical="top" wrapText="1"/>
    </xf>
    <xf numFmtId="0" fontId="40" fillId="2" borderId="27" xfId="0" applyFont="1" applyFill="1" applyBorder="1" applyAlignment="1">
      <alignment horizontal="right" vertical="top" wrapText="1"/>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7" xfId="0" applyFont="1" applyFill="1" applyBorder="1" applyAlignment="1">
      <alignment horizontal="center" vertical="center"/>
    </xf>
    <xf numFmtId="0" fontId="19" fillId="5" borderId="3" xfId="0" applyFont="1" applyFill="1" applyBorder="1" applyAlignment="1">
      <alignment horizontal="center" vertical="center" shrinkToFit="1"/>
    </xf>
    <xf numFmtId="0" fontId="19" fillId="5" borderId="4" xfId="0" applyFont="1" applyFill="1" applyBorder="1" applyAlignment="1">
      <alignment horizontal="center" vertical="center" shrinkToFit="1"/>
    </xf>
    <xf numFmtId="0" fontId="19" fillId="5" borderId="1" xfId="0" applyFont="1" applyFill="1" applyBorder="1" applyAlignment="1">
      <alignment horizontal="center" vertical="center" shrinkToFit="1"/>
    </xf>
    <xf numFmtId="0" fontId="19" fillId="5" borderId="17" xfId="0" applyFont="1" applyFill="1" applyBorder="1" applyAlignment="1">
      <alignment horizontal="center" vertical="center" shrinkToFit="1"/>
    </xf>
    <xf numFmtId="0" fontId="19" fillId="5" borderId="0" xfId="0" applyFont="1" applyFill="1" applyBorder="1" applyAlignment="1">
      <alignment horizontal="center" vertical="center" shrinkToFit="1"/>
    </xf>
    <xf numFmtId="0" fontId="19" fillId="5" borderId="27" xfId="0" applyFont="1" applyFill="1" applyBorder="1" applyAlignment="1">
      <alignment horizontal="center" vertical="center" shrinkToFit="1"/>
    </xf>
    <xf numFmtId="0" fontId="19" fillId="5" borderId="16" xfId="0" applyFont="1" applyFill="1" applyBorder="1" applyAlignment="1">
      <alignment horizontal="center" vertical="center" shrinkToFit="1"/>
    </xf>
    <xf numFmtId="0" fontId="19" fillId="5" borderId="5" xfId="0" applyFont="1" applyFill="1" applyBorder="1" applyAlignment="1">
      <alignment horizontal="center" vertical="center" shrinkToFit="1"/>
    </xf>
    <xf numFmtId="0" fontId="19" fillId="5" borderId="15" xfId="0" applyFont="1" applyFill="1" applyBorder="1" applyAlignment="1">
      <alignment horizontal="center" vertical="center" shrinkToFit="1"/>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left" vertical="center"/>
    </xf>
    <xf numFmtId="0" fontId="19" fillId="5" borderId="16" xfId="0" applyFont="1" applyFill="1" applyBorder="1" applyAlignment="1">
      <alignment horizontal="left" vertical="center" shrinkToFit="1"/>
    </xf>
    <xf numFmtId="0" fontId="19" fillId="5" borderId="15" xfId="0" applyFont="1" applyFill="1" applyBorder="1" applyAlignment="1">
      <alignment horizontal="left" vertical="center" shrinkToFit="1"/>
    </xf>
    <xf numFmtId="0" fontId="19" fillId="2" borderId="8"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0" xfId="0" applyFont="1" applyFill="1" applyAlignment="1">
      <alignment horizontal="center" vertical="center"/>
    </xf>
    <xf numFmtId="0" fontId="41" fillId="2" borderId="3" xfId="0" applyFont="1"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16"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2" fillId="3" borderId="3"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42" fillId="3" borderId="16"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2" fillId="3" borderId="15" xfId="0" applyFont="1" applyFill="1" applyBorder="1" applyAlignment="1">
      <alignment horizontal="left" vertical="center" wrapText="1"/>
    </xf>
    <xf numFmtId="0" fontId="41" fillId="2" borderId="3" xfId="0" applyFont="1" applyFill="1" applyBorder="1" applyAlignment="1">
      <alignment vertical="center" shrinkToFit="1"/>
    </xf>
    <xf numFmtId="0" fontId="41" fillId="2" borderId="4" xfId="0" applyFont="1" applyFill="1" applyBorder="1" applyAlignment="1">
      <alignment vertical="center" shrinkToFit="1"/>
    </xf>
    <xf numFmtId="0" fontId="41" fillId="3" borderId="4" xfId="0" applyFont="1" applyFill="1" applyBorder="1" applyAlignment="1">
      <alignment horizontal="left" vertical="center" shrinkToFit="1"/>
    </xf>
    <xf numFmtId="0" fontId="41" fillId="3" borderId="1" xfId="0" applyFont="1" applyFill="1" applyBorder="1" applyAlignment="1">
      <alignment horizontal="left" vertical="center" shrinkToFit="1"/>
    </xf>
    <xf numFmtId="0" fontId="41" fillId="2" borderId="16" xfId="0" applyFont="1" applyFill="1" applyBorder="1" applyAlignment="1">
      <alignment vertical="center" shrinkToFit="1"/>
    </xf>
    <xf numFmtId="0" fontId="41" fillId="2" borderId="5" xfId="0" applyFont="1" applyFill="1" applyBorder="1" applyAlignment="1">
      <alignment vertical="center" shrinkToFit="1"/>
    </xf>
    <xf numFmtId="0" fontId="41" fillId="3" borderId="5" xfId="0" applyFont="1" applyFill="1" applyBorder="1" applyAlignment="1">
      <alignment horizontal="left" vertical="center" shrinkToFit="1"/>
    </xf>
    <xf numFmtId="0" fontId="41" fillId="3" borderId="15" xfId="0" applyFont="1" applyFill="1" applyBorder="1" applyAlignment="1">
      <alignment horizontal="left" vertical="center" shrinkToFit="1"/>
    </xf>
    <xf numFmtId="0" fontId="21" fillId="2" borderId="3" xfId="0" applyFont="1" applyFill="1" applyBorder="1" applyAlignment="1">
      <alignment vertical="top" wrapText="1"/>
    </xf>
    <xf numFmtId="0" fontId="21" fillId="2" borderId="4" xfId="0" applyFont="1" applyFill="1" applyBorder="1" applyAlignment="1">
      <alignment vertical="top" wrapText="1"/>
    </xf>
    <xf numFmtId="0" fontId="21" fillId="2" borderId="1" xfId="0" applyFont="1" applyFill="1" applyBorder="1" applyAlignment="1">
      <alignment vertical="top" wrapText="1"/>
    </xf>
    <xf numFmtId="0" fontId="21" fillId="2" borderId="17" xfId="0" applyFont="1" applyFill="1" applyBorder="1" applyAlignment="1">
      <alignment vertical="top" wrapText="1"/>
    </xf>
    <xf numFmtId="0" fontId="21" fillId="2" borderId="0" xfId="0" applyFont="1" applyFill="1" applyBorder="1" applyAlignment="1">
      <alignment vertical="top" wrapText="1"/>
    </xf>
    <xf numFmtId="0" fontId="21" fillId="2" borderId="27" xfId="0" applyFont="1" applyFill="1" applyBorder="1" applyAlignment="1">
      <alignment vertical="top" wrapText="1"/>
    </xf>
    <xf numFmtId="0" fontId="21" fillId="2" borderId="43" xfId="0" applyFont="1" applyFill="1" applyBorder="1" applyAlignment="1">
      <alignment vertical="center" wrapText="1"/>
    </xf>
    <xf numFmtId="0" fontId="21" fillId="2" borderId="35" xfId="0" applyFont="1" applyFill="1" applyBorder="1" applyAlignment="1">
      <alignment vertical="center" wrapText="1"/>
    </xf>
    <xf numFmtId="0" fontId="21" fillId="2" borderId="67" xfId="0" applyFont="1" applyFill="1" applyBorder="1" applyAlignment="1">
      <alignment vertical="center" wrapText="1"/>
    </xf>
    <xf numFmtId="0" fontId="21" fillId="2" borderId="41" xfId="0" applyFont="1" applyFill="1" applyBorder="1" applyAlignment="1">
      <alignment vertical="center" wrapText="1"/>
    </xf>
    <xf numFmtId="0" fontId="21" fillId="2" borderId="0" xfId="0" applyFont="1" applyFill="1" applyBorder="1" applyAlignment="1">
      <alignment vertical="center" wrapText="1"/>
    </xf>
    <xf numFmtId="0" fontId="21" fillId="2" borderId="68" xfId="0" applyFont="1" applyFill="1" applyBorder="1" applyAlignment="1">
      <alignment vertical="center" wrapText="1"/>
    </xf>
    <xf numFmtId="0" fontId="21" fillId="2" borderId="44" xfId="0" applyFont="1" applyFill="1" applyBorder="1" applyAlignment="1">
      <alignment vertical="center" wrapText="1"/>
    </xf>
    <xf numFmtId="0" fontId="21" fillId="2" borderId="36" xfId="0" applyFont="1" applyFill="1" applyBorder="1" applyAlignment="1">
      <alignment vertical="center" wrapText="1"/>
    </xf>
    <xf numFmtId="0" fontId="21" fillId="2" borderId="69" xfId="0" applyFont="1" applyFill="1" applyBorder="1" applyAlignment="1">
      <alignment vertical="center" wrapText="1"/>
    </xf>
    <xf numFmtId="0" fontId="21" fillId="2" borderId="70" xfId="0" applyFont="1" applyFill="1" applyBorder="1" applyAlignment="1">
      <alignment vertical="center"/>
    </xf>
    <xf numFmtId="0" fontId="21" fillId="2" borderId="34" xfId="0" applyFont="1" applyFill="1" applyBorder="1" applyAlignment="1">
      <alignment vertical="center"/>
    </xf>
    <xf numFmtId="0" fontId="21" fillId="2" borderId="71" xfId="0" applyFont="1" applyFill="1" applyBorder="1" applyAlignment="1">
      <alignment vertical="center"/>
    </xf>
    <xf numFmtId="176" fontId="19" fillId="3" borderId="4" xfId="0" applyNumberFormat="1" applyFont="1" applyFill="1" applyBorder="1" applyAlignment="1">
      <alignment horizontal="right" vertical="center"/>
    </xf>
    <xf numFmtId="0" fontId="44" fillId="2" borderId="0" xfId="0" applyFont="1" applyFill="1" applyAlignment="1">
      <alignment vertical="center" wrapText="1"/>
    </xf>
    <xf numFmtId="0" fontId="44" fillId="2" borderId="5" xfId="0" applyFont="1" applyFill="1" applyBorder="1" applyAlignment="1">
      <alignment vertical="center" wrapText="1"/>
    </xf>
    <xf numFmtId="0" fontId="21" fillId="2" borderId="36" xfId="0" applyFont="1" applyFill="1" applyBorder="1" applyAlignment="1">
      <alignment vertical="center"/>
    </xf>
    <xf numFmtId="0" fontId="21" fillId="2" borderId="69" xfId="0" applyFont="1" applyFill="1" applyBorder="1" applyAlignment="1">
      <alignment vertical="center"/>
    </xf>
    <xf numFmtId="0" fontId="21" fillId="2" borderId="35" xfId="0" applyFont="1" applyFill="1" applyBorder="1" applyAlignment="1">
      <alignment vertical="center"/>
    </xf>
    <xf numFmtId="0" fontId="21" fillId="2" borderId="67" xfId="0" applyFont="1" applyFill="1" applyBorder="1" applyAlignment="1">
      <alignment vertical="center"/>
    </xf>
    <xf numFmtId="0" fontId="19" fillId="2" borderId="29" xfId="0" applyFont="1" applyFill="1" applyBorder="1" applyAlignment="1">
      <alignment vertical="center"/>
    </xf>
    <xf numFmtId="0" fontId="19" fillId="2" borderId="2" xfId="0" applyFont="1" applyFill="1" applyBorder="1" applyAlignment="1">
      <alignment vertical="center"/>
    </xf>
    <xf numFmtId="0" fontId="19" fillId="2" borderId="25" xfId="0" applyFont="1" applyFill="1" applyBorder="1" applyAlignment="1">
      <alignment vertical="center"/>
    </xf>
    <xf numFmtId="0" fontId="19" fillId="2" borderId="43" xfId="0" applyFont="1" applyFill="1" applyBorder="1" applyAlignment="1">
      <alignment vertical="top" wrapText="1"/>
    </xf>
    <xf numFmtId="0" fontId="19" fillId="2" borderId="48" xfId="0" applyFont="1" applyFill="1" applyBorder="1" applyAlignment="1">
      <alignment vertical="top" wrapText="1"/>
    </xf>
    <xf numFmtId="0" fontId="21" fillId="2" borderId="40" xfId="0" applyFont="1" applyFill="1" applyBorder="1" applyAlignment="1">
      <alignment horizontal="left" vertical="top" shrinkToFit="1"/>
    </xf>
    <xf numFmtId="0" fontId="0" fillId="0" borderId="35" xfId="0" applyBorder="1" applyAlignment="1">
      <alignment horizontal="left" vertical="top" shrinkToFit="1"/>
    </xf>
    <xf numFmtId="0" fontId="0" fillId="0" borderId="48" xfId="0" applyBorder="1" applyAlignment="1">
      <alignment horizontal="left" vertical="top" shrinkToFit="1"/>
    </xf>
    <xf numFmtId="0" fontId="19" fillId="2" borderId="43" xfId="0" applyFont="1" applyFill="1" applyBorder="1" applyAlignment="1">
      <alignment vertical="center" wrapText="1"/>
    </xf>
    <xf numFmtId="0" fontId="0" fillId="0" borderId="48" xfId="0" applyBorder="1" applyAlignment="1">
      <alignment vertical="center" wrapText="1"/>
    </xf>
    <xf numFmtId="0" fontId="19" fillId="2" borderId="41" xfId="0" applyFont="1" applyFill="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1" fillId="2" borderId="25" xfId="0" applyFont="1" applyFill="1" applyBorder="1" applyAlignment="1">
      <alignment vertical="top" wrapText="1"/>
    </xf>
    <xf numFmtId="0" fontId="21" fillId="2" borderId="56" xfId="0" applyFont="1" applyFill="1" applyBorder="1" applyAlignment="1">
      <alignment vertical="top" wrapText="1"/>
    </xf>
    <xf numFmtId="0" fontId="21" fillId="2" borderId="29" xfId="0" applyFont="1" applyFill="1" applyBorder="1" applyAlignment="1">
      <alignment vertical="top" wrapText="1"/>
    </xf>
    <xf numFmtId="0" fontId="21" fillId="2" borderId="40" xfId="0" applyFont="1" applyFill="1" applyBorder="1" applyAlignment="1">
      <alignment vertical="top" wrapText="1"/>
    </xf>
    <xf numFmtId="0" fontId="21" fillId="2" borderId="35" xfId="0" applyFont="1" applyFill="1" applyBorder="1" applyAlignment="1">
      <alignment vertical="top" wrapText="1"/>
    </xf>
    <xf numFmtId="0" fontId="21" fillId="2" borderId="48" xfId="0" applyFont="1" applyFill="1" applyBorder="1" applyAlignment="1">
      <alignment vertical="top" wrapText="1"/>
    </xf>
    <xf numFmtId="0" fontId="19" fillId="5" borderId="2" xfId="0" applyFont="1" applyFill="1" applyBorder="1" applyAlignment="1">
      <alignment horizontal="center" vertical="center" shrinkToFit="1"/>
    </xf>
    <xf numFmtId="0" fontId="13" fillId="2" borderId="0" xfId="3" applyNumberFormat="1" applyFont="1" applyFill="1" applyAlignment="1">
      <alignment horizontal="left" vertical="top" wrapText="1"/>
    </xf>
    <xf numFmtId="0" fontId="13" fillId="2" borderId="0" xfId="3" applyNumberFormat="1" applyFont="1" applyFill="1" applyAlignment="1">
      <alignment horizontal="left" vertical="center" wrapText="1"/>
    </xf>
    <xf numFmtId="0" fontId="13" fillId="2" borderId="0" xfId="0" applyNumberFormat="1" applyFont="1" applyFill="1" applyAlignment="1">
      <alignment horizontal="center" vertical="center"/>
    </xf>
    <xf numFmtId="0" fontId="12" fillId="2" borderId="0" xfId="0" applyNumberFormat="1" applyFont="1" applyFill="1" applyAlignment="1">
      <alignment horizontal="center" vertical="center"/>
    </xf>
    <xf numFmtId="0" fontId="12" fillId="2" borderId="0" xfId="3" applyNumberFormat="1" applyFont="1" applyFill="1" applyAlignment="1">
      <alignment horizontal="center" vertical="center"/>
    </xf>
    <xf numFmtId="0" fontId="13" fillId="2" borderId="6" xfId="3" applyNumberFormat="1" applyFont="1" applyFill="1" applyBorder="1" applyAlignment="1">
      <alignment horizontal="distributed" vertical="center"/>
    </xf>
    <xf numFmtId="0" fontId="13" fillId="2" borderId="7" xfId="3" applyNumberFormat="1" applyFont="1" applyFill="1" applyBorder="1" applyAlignment="1">
      <alignment horizontal="distributed" vertical="center"/>
    </xf>
    <xf numFmtId="0" fontId="13" fillId="3" borderId="6" xfId="3" applyNumberFormat="1" applyFont="1" applyFill="1" applyBorder="1" applyAlignment="1">
      <alignment horizontal="left" vertical="center" indent="1"/>
    </xf>
    <xf numFmtId="0" fontId="13" fillId="3" borderId="7" xfId="0" applyNumberFormat="1" applyFont="1" applyFill="1" applyBorder="1" applyAlignment="1">
      <alignment horizontal="left" vertical="center" indent="1"/>
    </xf>
    <xf numFmtId="0" fontId="13" fillId="3" borderId="8" xfId="0" applyNumberFormat="1" applyFont="1" applyFill="1" applyBorder="1" applyAlignment="1">
      <alignment horizontal="left" vertical="center" indent="1"/>
    </xf>
    <xf numFmtId="0" fontId="13" fillId="2" borderId="16" xfId="3" applyNumberFormat="1" applyFont="1" applyFill="1" applyBorder="1" applyAlignment="1">
      <alignment horizontal="distributed" vertical="center"/>
    </xf>
    <xf numFmtId="0" fontId="13" fillId="2" borderId="5" xfId="3" applyNumberFormat="1" applyFont="1" applyFill="1" applyBorder="1" applyAlignment="1">
      <alignment horizontal="distributed" vertical="center"/>
    </xf>
    <xf numFmtId="0" fontId="13" fillId="3" borderId="6" xfId="3" applyNumberFormat="1" applyFont="1" applyFill="1" applyBorder="1" applyAlignment="1">
      <alignment horizontal="center" vertical="center" shrinkToFit="1"/>
    </xf>
    <xf numFmtId="0" fontId="13" fillId="3" borderId="7" xfId="3" applyNumberFormat="1" applyFont="1" applyFill="1" applyBorder="1" applyAlignment="1">
      <alignment horizontal="center" vertical="center" shrinkToFit="1"/>
    </xf>
    <xf numFmtId="0" fontId="13" fillId="2" borderId="7" xfId="3" applyNumberFormat="1" applyFont="1" applyFill="1" applyBorder="1" applyAlignment="1">
      <alignment horizontal="center" vertical="center" shrinkToFit="1"/>
    </xf>
    <xf numFmtId="0" fontId="13" fillId="2" borderId="7" xfId="3" applyNumberFormat="1" applyFont="1" applyFill="1" applyBorder="1" applyAlignment="1">
      <alignment horizontal="left" vertical="center" wrapText="1"/>
    </xf>
    <xf numFmtId="0" fontId="13" fillId="2" borderId="8" xfId="3" applyNumberFormat="1" applyFont="1" applyFill="1" applyBorder="1" applyAlignment="1">
      <alignment horizontal="left" vertical="center" wrapText="1"/>
    </xf>
    <xf numFmtId="0" fontId="13" fillId="2" borderId="0" xfId="3" applyNumberFormat="1" applyFont="1" applyFill="1" applyAlignment="1">
      <alignment horizontal="right" vertical="center"/>
    </xf>
    <xf numFmtId="0" fontId="13" fillId="2" borderId="0" xfId="0" applyNumberFormat="1" applyFont="1" applyFill="1" applyAlignment="1">
      <alignment horizontal="right" vertical="center"/>
    </xf>
    <xf numFmtId="0" fontId="13" fillId="2" borderId="27" xfId="0" applyNumberFormat="1" applyFont="1" applyFill="1" applyBorder="1" applyAlignment="1">
      <alignment horizontal="right" vertical="center"/>
    </xf>
    <xf numFmtId="38" fontId="13" fillId="3" borderId="6" xfId="2" applyFont="1" applyFill="1" applyBorder="1" applyAlignment="1">
      <alignment horizontal="center" vertical="center"/>
    </xf>
    <xf numFmtId="38" fontId="13" fillId="3" borderId="7" xfId="2" applyFont="1" applyFill="1" applyBorder="1" applyAlignment="1">
      <alignment horizontal="center" vertical="center"/>
    </xf>
    <xf numFmtId="38" fontId="13" fillId="3" borderId="8" xfId="2" applyFont="1" applyFill="1" applyBorder="1" applyAlignment="1">
      <alignment horizontal="center" vertical="center"/>
    </xf>
    <xf numFmtId="0" fontId="13" fillId="2" borderId="0" xfId="2" applyNumberFormat="1" applyFont="1" applyFill="1" applyBorder="1" applyAlignment="1">
      <alignment horizontal="left" vertical="center"/>
    </xf>
    <xf numFmtId="0" fontId="36" fillId="2" borderId="0" xfId="3" applyNumberFormat="1" applyFont="1" applyFill="1" applyBorder="1" applyAlignment="1">
      <alignment horizontal="left" vertical="center" shrinkToFit="1"/>
    </xf>
    <xf numFmtId="0" fontId="13" fillId="2" borderId="27" xfId="3" applyNumberFormat="1" applyFont="1" applyFill="1" applyBorder="1" applyAlignment="1">
      <alignment horizontal="right" vertical="center"/>
    </xf>
    <xf numFmtId="0" fontId="13" fillId="3" borderId="6" xfId="0" applyNumberFormat="1" applyFont="1" applyFill="1" applyBorder="1" applyAlignment="1">
      <alignment horizontal="center" vertical="center"/>
    </xf>
    <xf numFmtId="0" fontId="13" fillId="3" borderId="7" xfId="0" applyNumberFormat="1" applyFont="1" applyFill="1" applyBorder="1" applyAlignment="1">
      <alignment horizontal="center" vertical="center"/>
    </xf>
    <xf numFmtId="0" fontId="13" fillId="3" borderId="8" xfId="0" applyNumberFormat="1" applyFont="1" applyFill="1" applyBorder="1" applyAlignment="1">
      <alignment horizontal="center" vertical="center"/>
    </xf>
    <xf numFmtId="0" fontId="13" fillId="2" borderId="0" xfId="2" applyNumberFormat="1" applyFont="1" applyFill="1" applyAlignment="1">
      <alignment vertical="center"/>
    </xf>
    <xf numFmtId="0" fontId="13" fillId="2" borderId="0" xfId="3" applyNumberFormat="1" applyFont="1" applyFill="1" applyBorder="1" applyAlignment="1">
      <alignment horizontal="right" vertical="center"/>
    </xf>
    <xf numFmtId="177" fontId="13" fillId="6" borderId="72" xfId="0" applyNumberFormat="1" applyFont="1" applyFill="1" applyBorder="1" applyAlignment="1">
      <alignment horizontal="center" vertical="center"/>
    </xf>
    <xf numFmtId="177" fontId="13" fillId="6" borderId="73" xfId="0" applyNumberFormat="1" applyFont="1" applyFill="1" applyBorder="1" applyAlignment="1">
      <alignment horizontal="center" vertical="center"/>
    </xf>
    <xf numFmtId="177" fontId="13" fillId="6" borderId="74" xfId="0" applyNumberFormat="1" applyFont="1" applyFill="1" applyBorder="1" applyAlignment="1">
      <alignment horizontal="center" vertical="center"/>
    </xf>
    <xf numFmtId="0" fontId="13" fillId="3" borderId="65" xfId="0" applyNumberFormat="1" applyFont="1" applyFill="1" applyBorder="1" applyAlignment="1">
      <alignment horizontal="center" vertical="center"/>
    </xf>
    <xf numFmtId="0" fontId="13" fillId="3" borderId="38" xfId="0" applyNumberFormat="1" applyFont="1" applyFill="1" applyBorder="1" applyAlignment="1">
      <alignment horizontal="center" vertical="center"/>
    </xf>
    <xf numFmtId="0" fontId="13" fillId="2" borderId="49" xfId="3" applyNumberFormat="1" applyFont="1" applyFill="1" applyBorder="1" applyAlignment="1">
      <alignment horizontal="center" vertical="center"/>
    </xf>
    <xf numFmtId="0" fontId="13" fillId="2" borderId="75" xfId="3" applyNumberFormat="1" applyFont="1" applyFill="1" applyBorder="1" applyAlignment="1">
      <alignment horizontal="center" vertical="center"/>
    </xf>
    <xf numFmtId="0" fontId="13" fillId="2" borderId="75" xfId="2" applyNumberFormat="1" applyFont="1" applyFill="1" applyBorder="1" applyAlignment="1">
      <alignment horizontal="center" vertical="center"/>
    </xf>
    <xf numFmtId="0" fontId="13" fillId="2" borderId="50" xfId="2" applyNumberFormat="1" applyFont="1" applyFill="1" applyBorder="1" applyAlignment="1">
      <alignment horizontal="center" vertical="center"/>
    </xf>
    <xf numFmtId="0" fontId="13" fillId="2" borderId="53" xfId="3" applyNumberFormat="1" applyFont="1" applyFill="1" applyBorder="1" applyAlignment="1">
      <alignment horizontal="right" vertical="center"/>
    </xf>
    <xf numFmtId="0" fontId="13" fillId="2" borderId="76" xfId="3" applyNumberFormat="1" applyFont="1" applyFill="1" applyBorder="1" applyAlignment="1">
      <alignment horizontal="right" vertical="center"/>
    </xf>
    <xf numFmtId="0" fontId="13" fillId="2" borderId="76" xfId="2" applyNumberFormat="1" applyFont="1" applyFill="1" applyBorder="1" applyAlignment="1">
      <alignment horizontal="center" vertical="center" shrinkToFit="1"/>
    </xf>
    <xf numFmtId="0" fontId="13" fillId="2" borderId="0" xfId="3" applyNumberFormat="1" applyFont="1" applyFill="1" applyAlignment="1">
      <alignment vertical="top" wrapText="1"/>
    </xf>
    <xf numFmtId="0" fontId="13" fillId="2" borderId="51" xfId="3" applyNumberFormat="1" applyFont="1" applyFill="1" applyBorder="1" applyAlignment="1">
      <alignment horizontal="center" vertical="center" shrinkToFit="1"/>
    </xf>
    <xf numFmtId="0" fontId="13" fillId="2" borderId="2" xfId="3" applyNumberFormat="1" applyFont="1" applyFill="1" applyBorder="1" applyAlignment="1">
      <alignment horizontal="center" vertical="center" shrinkToFit="1"/>
    </xf>
    <xf numFmtId="0" fontId="13" fillId="2" borderId="2" xfId="2" applyNumberFormat="1" applyFont="1" applyFill="1" applyBorder="1" applyAlignment="1">
      <alignment horizontal="center" vertical="center"/>
    </xf>
    <xf numFmtId="0" fontId="13" fillId="2" borderId="52" xfId="2" applyNumberFormat="1" applyFont="1" applyFill="1" applyBorder="1" applyAlignment="1">
      <alignment horizontal="center" vertical="center"/>
    </xf>
    <xf numFmtId="0" fontId="13" fillId="2" borderId="76" xfId="2" applyNumberFormat="1" applyFont="1" applyFill="1" applyBorder="1" applyAlignment="1">
      <alignment horizontal="center" vertical="center"/>
    </xf>
    <xf numFmtId="0" fontId="13" fillId="2" borderId="54" xfId="2" applyNumberFormat="1" applyFont="1" applyFill="1" applyBorder="1" applyAlignment="1">
      <alignment horizontal="center" vertical="center"/>
    </xf>
    <xf numFmtId="0" fontId="13" fillId="2" borderId="51" xfId="3" applyNumberFormat="1" applyFont="1" applyFill="1" applyBorder="1" applyAlignment="1">
      <alignment horizontal="right" vertical="center"/>
    </xf>
    <xf numFmtId="0" fontId="13" fillId="2" borderId="2" xfId="3" applyNumberFormat="1" applyFont="1" applyFill="1" applyBorder="1" applyAlignment="1">
      <alignment horizontal="right" vertical="center"/>
    </xf>
    <xf numFmtId="0" fontId="13" fillId="3" borderId="72" xfId="3" applyNumberFormat="1" applyFont="1" applyFill="1" applyBorder="1" applyAlignment="1">
      <alignment horizontal="center" vertical="center"/>
    </xf>
    <xf numFmtId="0" fontId="13" fillId="3" borderId="73" xfId="3" applyNumberFormat="1" applyFont="1" applyFill="1" applyBorder="1" applyAlignment="1">
      <alignment horizontal="center" vertical="center"/>
    </xf>
    <xf numFmtId="0" fontId="13" fillId="3" borderId="74" xfId="3" applyNumberFormat="1" applyFont="1" applyFill="1" applyBorder="1" applyAlignment="1">
      <alignment horizontal="center" vertical="center"/>
    </xf>
    <xf numFmtId="0" fontId="13" fillId="2" borderId="2" xfId="0" applyNumberFormat="1" applyFont="1" applyFill="1" applyBorder="1" applyAlignment="1">
      <alignment horizontal="center" vertical="center"/>
    </xf>
    <xf numFmtId="0" fontId="13" fillId="2" borderId="0" xfId="3" applyNumberFormat="1" applyFont="1" applyFill="1" applyAlignment="1">
      <alignment vertical="top"/>
    </xf>
    <xf numFmtId="0" fontId="13" fillId="6" borderId="73" xfId="0" applyNumberFormat="1" applyFont="1" applyFill="1" applyBorder="1" applyAlignment="1">
      <alignment horizontal="center" vertical="center"/>
    </xf>
    <xf numFmtId="0" fontId="13" fillId="6" borderId="74" xfId="0" applyNumberFormat="1" applyFont="1" applyFill="1" applyBorder="1" applyAlignment="1">
      <alignment horizontal="center" vertical="center"/>
    </xf>
    <xf numFmtId="0" fontId="13" fillId="6" borderId="72" xfId="3" applyNumberFormat="1" applyFont="1" applyFill="1" applyBorder="1" applyAlignment="1">
      <alignment horizontal="center" vertical="center"/>
    </xf>
    <xf numFmtId="0" fontId="13" fillId="6" borderId="73" xfId="3" applyNumberFormat="1" applyFont="1" applyFill="1" applyBorder="1" applyAlignment="1">
      <alignment horizontal="center" vertical="center"/>
    </xf>
    <xf numFmtId="0" fontId="13" fillId="6" borderId="74" xfId="3" applyNumberFormat="1"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29"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83" xfId="0" applyFont="1" applyBorder="1" applyAlignment="1">
      <alignment horizontal="justify" vertical="center" wrapText="1"/>
    </xf>
    <xf numFmtId="0" fontId="6" fillId="0" borderId="84" xfId="0" applyFont="1" applyBorder="1" applyAlignment="1">
      <alignment horizontal="justify" vertical="center" wrapText="1"/>
    </xf>
    <xf numFmtId="0" fontId="6" fillId="0" borderId="85"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wrapText="1"/>
    </xf>
    <xf numFmtId="0" fontId="9" fillId="0" borderId="2" xfId="0" applyFont="1" applyBorder="1" applyAlignment="1">
      <alignment horizontal="left" wrapText="1"/>
    </xf>
    <xf numFmtId="0" fontId="9"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6" fillId="0" borderId="25" xfId="0" applyFont="1" applyBorder="1" applyAlignment="1">
      <alignment horizontal="left" vertical="center" wrapText="1"/>
    </xf>
    <xf numFmtId="0" fontId="9"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88" xfId="0" applyFont="1" applyBorder="1" applyAlignment="1">
      <alignment horizontal="left" vertical="top"/>
    </xf>
    <xf numFmtId="0" fontId="9" fillId="0" borderId="7" xfId="0" applyFont="1" applyBorder="1" applyAlignment="1">
      <alignment horizontal="left" vertical="top"/>
    </xf>
    <xf numFmtId="0" fontId="9" fillId="0" borderId="88" xfId="0" applyFont="1" applyBorder="1" applyAlignment="1">
      <alignment horizontal="left" vertical="top"/>
    </xf>
    <xf numFmtId="0" fontId="6" fillId="0" borderId="4" xfId="0" applyFont="1" applyBorder="1" applyAlignment="1">
      <alignment horizontal="left" vertical="top"/>
    </xf>
    <xf numFmtId="0" fontId="9" fillId="0" borderId="4" xfId="0" applyFont="1" applyBorder="1" applyAlignment="1">
      <alignment horizontal="left" vertical="top"/>
    </xf>
    <xf numFmtId="0" fontId="9" fillId="0" borderId="89"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86"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87"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15">
    <cellStyle name="ハイパーリンク" xfId="1" builtinId="8"/>
    <cellStyle name="ハイパーリンク 2" xfId="13" xr:uid="{1010E21D-1D5A-4737-AE82-63734DDE3C96}"/>
    <cellStyle name="桁区切り" xfId="2" builtinId="6"/>
    <cellStyle name="桁区切り 2" xfId="12" xr:uid="{923858FF-5BF3-4EBF-88D7-65F7D431DF68}"/>
    <cellStyle name="標準" xfId="0" builtinId="0"/>
    <cellStyle name="標準 2" xfId="7" xr:uid="{40D4E566-97E1-4D4A-89C4-2C15B2CC20FB}"/>
    <cellStyle name="標準 2 2" xfId="8" xr:uid="{C58F4668-1958-4AAC-BD0A-28B101A56A13}"/>
    <cellStyle name="標準 2 3" xfId="10" xr:uid="{D38BBA31-4BEA-42E4-9AC6-44C5CD291398}"/>
    <cellStyle name="標準 3" xfId="9" xr:uid="{145B44FF-414E-480D-9B5A-2A94582A366F}"/>
    <cellStyle name="標準 3 2" xfId="14" xr:uid="{288170F4-89A0-46B6-9743-9C04BE5EA13E}"/>
    <cellStyle name="標準 4" xfId="11" xr:uid="{81E7F334-E6C6-4961-B156-1E12F8B5FDE5}"/>
    <cellStyle name="標準_~9263894" xfId="3" xr:uid="{00000000-0005-0000-0000-000003000000}"/>
    <cellStyle name="標準_kyotaku_shinnsei" xfId="6" xr:uid="{752896E5-7CDE-4F83-A7E9-54F14145C86C}"/>
    <cellStyle name="標準_第１号様式・付表" xfId="4" xr:uid="{2DB0C2B9-BF19-4C9B-A64C-4DB877B50723}"/>
    <cellStyle name="標準_付表　訪問介護　修正版_第一号様式 2" xfId="5" xr:uid="{7C7F8A50-2DE4-445B-94D2-3CCA31868511}"/>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49947</xdr:colOff>
      <xdr:row>53</xdr:row>
      <xdr:rowOff>0</xdr:rowOff>
    </xdr:from>
    <xdr:ext cx="184731" cy="593304"/>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644307" y="11049000"/>
          <a:ext cx="184731" cy="593304"/>
        </a:xfrm>
        <a:prstGeom prst="rect">
          <a:avLst/>
        </a:prstGeom>
        <a:noFill/>
      </xdr:spPr>
      <xdr:txBody>
        <a:bodyPr wrap="none" lIns="91440" tIns="45720" rIns="91440" bIns="45720">
          <a:spAutoFit/>
        </a:bodyPr>
        <a:lstStyle/>
        <a:p>
          <a:pPr algn="ctr"/>
          <a:endParaRPr lang="ja-JP" altLang="en-US" sz="32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3</xdr:col>
      <xdr:colOff>7273</xdr:colOff>
      <xdr:row>53</xdr:row>
      <xdr:rowOff>0</xdr:rowOff>
    </xdr:from>
    <xdr:ext cx="184731" cy="593304"/>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01633" y="11049000"/>
          <a:ext cx="184731" cy="593304"/>
        </a:xfrm>
        <a:prstGeom prst="rect">
          <a:avLst/>
        </a:prstGeom>
        <a:noFill/>
      </xdr:spPr>
      <xdr:txBody>
        <a:bodyPr wrap="none" lIns="91440" tIns="45720" rIns="91440" bIns="45720">
          <a:spAutoFit/>
        </a:bodyPr>
        <a:lstStyle/>
        <a:p>
          <a:pPr algn="ctr"/>
          <a:endParaRPr lang="ja-JP" altLang="en-US" sz="32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3</xdr:col>
      <xdr:colOff>33943</xdr:colOff>
      <xdr:row>53</xdr:row>
      <xdr:rowOff>0</xdr:rowOff>
    </xdr:from>
    <xdr:ext cx="184731" cy="593304"/>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628303" y="11049000"/>
          <a:ext cx="184731" cy="593304"/>
        </a:xfrm>
        <a:prstGeom prst="rect">
          <a:avLst/>
        </a:prstGeom>
        <a:noFill/>
      </xdr:spPr>
      <xdr:txBody>
        <a:bodyPr wrap="none" lIns="91440" tIns="45720" rIns="91440" bIns="45720">
          <a:spAutoFit/>
        </a:bodyPr>
        <a:lstStyle/>
        <a:p>
          <a:pPr algn="ctr"/>
          <a:endParaRPr lang="ja-JP" altLang="en-US" sz="32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13251</xdr:colOff>
      <xdr:row>0</xdr:row>
      <xdr:rowOff>99392</xdr:rowOff>
    </xdr:from>
    <xdr:to>
      <xdr:col>14</xdr:col>
      <xdr:colOff>98903</xdr:colOff>
      <xdr:row>8</xdr:row>
      <xdr:rowOff>99392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2642" y="99392"/>
          <a:ext cx="2669826" cy="1484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60960</xdr:colOff>
          <xdr:row>17</xdr:row>
          <xdr:rowOff>22860</xdr:rowOff>
        </xdr:to>
        <xdr:sp macro="" textlink="">
          <xdr:nvSpPr>
            <xdr:cNvPr id="592897" name="Check Box 1" hidden="1">
              <a:extLst>
                <a:ext uri="{63B3BB69-23CF-44E3-9099-C40C66FF867C}">
                  <a14:compatExt spid="_x0000_s592897"/>
                </a:ext>
                <a:ext uri="{FF2B5EF4-FFF2-40B4-BE49-F238E27FC236}">
                  <a16:creationId xmlns:a16="http://schemas.microsoft.com/office/drawing/2014/main" id="{00000000-0008-0000-0300-000001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22860</xdr:rowOff>
        </xdr:to>
        <xdr:sp macro="" textlink="">
          <xdr:nvSpPr>
            <xdr:cNvPr id="592898" name="Check Box 2" hidden="1">
              <a:extLst>
                <a:ext uri="{63B3BB69-23CF-44E3-9099-C40C66FF867C}">
                  <a14:compatExt spid="_x0000_s592898"/>
                </a:ext>
                <a:ext uri="{FF2B5EF4-FFF2-40B4-BE49-F238E27FC236}">
                  <a16:creationId xmlns:a16="http://schemas.microsoft.com/office/drawing/2014/main" id="{00000000-0008-0000-0300-000002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16</xdr:row>
          <xdr:rowOff>0</xdr:rowOff>
        </xdr:from>
        <xdr:to>
          <xdr:col>23</xdr:col>
          <xdr:colOff>68580</xdr:colOff>
          <xdr:row>17</xdr:row>
          <xdr:rowOff>38100</xdr:rowOff>
        </xdr:to>
        <xdr:sp macro="" textlink="">
          <xdr:nvSpPr>
            <xdr:cNvPr id="592899" name="Check Box 3" hidden="1">
              <a:extLst>
                <a:ext uri="{63B3BB69-23CF-44E3-9099-C40C66FF867C}">
                  <a14:compatExt spid="_x0000_s592899"/>
                </a:ext>
                <a:ext uri="{FF2B5EF4-FFF2-40B4-BE49-F238E27FC236}">
                  <a16:creationId xmlns:a16="http://schemas.microsoft.com/office/drawing/2014/main" id="{00000000-0008-0000-0300-000003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16</xdr:row>
          <xdr:rowOff>0</xdr:rowOff>
        </xdr:from>
        <xdr:to>
          <xdr:col>26</xdr:col>
          <xdr:colOff>251460</xdr:colOff>
          <xdr:row>17</xdr:row>
          <xdr:rowOff>38100</xdr:rowOff>
        </xdr:to>
        <xdr:sp macro="" textlink="">
          <xdr:nvSpPr>
            <xdr:cNvPr id="592900" name="Check Box 4" hidden="1">
              <a:extLst>
                <a:ext uri="{63B3BB69-23CF-44E3-9099-C40C66FF867C}">
                  <a14:compatExt spid="_x0000_s592900"/>
                </a:ext>
                <a:ext uri="{FF2B5EF4-FFF2-40B4-BE49-F238E27FC236}">
                  <a16:creationId xmlns:a16="http://schemas.microsoft.com/office/drawing/2014/main" id="{00000000-0008-0000-0300-000004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251460</xdr:rowOff>
        </xdr:from>
        <xdr:to>
          <xdr:col>17</xdr:col>
          <xdr:colOff>83820</xdr:colOff>
          <xdr:row>22</xdr:row>
          <xdr:rowOff>30480</xdr:rowOff>
        </xdr:to>
        <xdr:sp macro="" textlink="">
          <xdr:nvSpPr>
            <xdr:cNvPr id="592901" name="Check Box 5" hidden="1">
              <a:extLst>
                <a:ext uri="{63B3BB69-23CF-44E3-9099-C40C66FF867C}">
                  <a14:compatExt spid="_x0000_s592901"/>
                </a:ext>
                <a:ext uri="{FF2B5EF4-FFF2-40B4-BE49-F238E27FC236}">
                  <a16:creationId xmlns:a16="http://schemas.microsoft.com/office/drawing/2014/main" id="{00000000-0008-0000-0300-000005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20</xdr:row>
          <xdr:rowOff>251460</xdr:rowOff>
        </xdr:from>
        <xdr:to>
          <xdr:col>24</xdr:col>
          <xdr:colOff>30480</xdr:colOff>
          <xdr:row>22</xdr:row>
          <xdr:rowOff>30480</xdr:rowOff>
        </xdr:to>
        <xdr:sp macro="" textlink="">
          <xdr:nvSpPr>
            <xdr:cNvPr id="592902" name="Check Box 6" hidden="1">
              <a:extLst>
                <a:ext uri="{63B3BB69-23CF-44E3-9099-C40C66FF867C}">
                  <a14:compatExt spid="_x0000_s592902"/>
                </a:ext>
                <a:ext uri="{FF2B5EF4-FFF2-40B4-BE49-F238E27FC236}">
                  <a16:creationId xmlns:a16="http://schemas.microsoft.com/office/drawing/2014/main" id="{00000000-0008-0000-0300-000006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42</xdr:row>
          <xdr:rowOff>152400</xdr:rowOff>
        </xdr:from>
        <xdr:to>
          <xdr:col>17</xdr:col>
          <xdr:colOff>83820</xdr:colOff>
          <xdr:row>44</xdr:row>
          <xdr:rowOff>30480</xdr:rowOff>
        </xdr:to>
        <xdr:sp macro="" textlink="">
          <xdr:nvSpPr>
            <xdr:cNvPr id="592903" name="Check Box 7" hidden="1">
              <a:extLst>
                <a:ext uri="{63B3BB69-23CF-44E3-9099-C40C66FF867C}">
                  <a14:compatExt spid="_x0000_s592903"/>
                </a:ext>
                <a:ext uri="{FF2B5EF4-FFF2-40B4-BE49-F238E27FC236}">
                  <a16:creationId xmlns:a16="http://schemas.microsoft.com/office/drawing/2014/main" id="{00000000-0008-0000-0300-000007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42</xdr:row>
          <xdr:rowOff>152400</xdr:rowOff>
        </xdr:from>
        <xdr:to>
          <xdr:col>24</xdr:col>
          <xdr:colOff>30480</xdr:colOff>
          <xdr:row>44</xdr:row>
          <xdr:rowOff>30480</xdr:rowOff>
        </xdr:to>
        <xdr:sp macro="" textlink="">
          <xdr:nvSpPr>
            <xdr:cNvPr id="592904" name="Check Box 8" hidden="1">
              <a:extLst>
                <a:ext uri="{63B3BB69-23CF-44E3-9099-C40C66FF867C}">
                  <a14:compatExt spid="_x0000_s592904"/>
                </a:ext>
                <a:ext uri="{FF2B5EF4-FFF2-40B4-BE49-F238E27FC236}">
                  <a16:creationId xmlns:a16="http://schemas.microsoft.com/office/drawing/2014/main" id="{00000000-0008-0000-0300-0000080C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60%20&#26045;&#35373;&#25351;&#23566;G/&#9632;&#26045;&#35373;&#25351;&#23566;G&#65288;R0201&#65374;&#65289;/00%20&#25351;&#23566;&#12464;&#12523;&#12540;&#12503;&#20849;&#36890;/02%20&#26465;&#20363;&#12539;&#35215;&#21063;&#25913;&#27491;/R6.4.1&#26045;&#34892;&#65288;&#26045;&#35373;&#22522;&#28310;&#26465;&#20363;&#12539;&#35215;&#21063;&#25913;&#27491;&#65289;/&#35215;&#21063;&#25913;&#27491;/&#27096;&#24335;&#22793;&#26356;_&#38651;&#23376;&#21270;&#38306;&#36899;/&#38651;&#23376;&#21270;&#26360;&#39006;&#65288;&#26908;&#35342;&#20013;&#65289;/&#65288;&#65297;&#65289;&#21402;&#29983;&#21172;&#20685;&#22823;&#33251;&#12364;&#23450;&#12417;&#12427;&#27096;&#24335;&#31561;&#65288;&#20196;&#21644;&#65302;&#24180;&#65300;&#26376;&#65297;&#26085;&#20197;&#38477;&#12395;&#20351;&#29992;&#65289;/&#65298;&#65294;&#27161;&#28310;&#27096;&#24335;/1-3_&#27161;&#28310;&#27096;&#24335;1_08_&#21220;&#21209;&#34920;_&#20171;&#35703;&#32769;&#20154;&#31119;&#31049;&#26045;&#35373;&#12539;&#30701;&#26399;&#20837;&#25152;&#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osaka.lg.jp/koreishisetsu/kaigohokennshisetu/tesuuryou.html"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G54"/>
  <sheetViews>
    <sheetView tabSelected="1" view="pageBreakPreview" zoomScaleNormal="100" zoomScaleSheetLayoutView="100" workbookViewId="0">
      <selection activeCell="M43" sqref="M43"/>
    </sheetView>
  </sheetViews>
  <sheetFormatPr defaultColWidth="9" defaultRowHeight="13.2"/>
  <cols>
    <col min="1" max="1" width="2" style="87" customWidth="1"/>
    <col min="2" max="3" width="3.33203125" style="87" customWidth="1"/>
    <col min="4" max="7" width="20.6640625" style="87" customWidth="1"/>
    <col min="8" max="8" width="1.44140625" style="87" customWidth="1"/>
    <col min="9" max="16384" width="9" style="87"/>
  </cols>
  <sheetData>
    <row r="1" spans="2:7">
      <c r="G1" s="220" t="s">
        <v>602</v>
      </c>
    </row>
    <row r="2" spans="2:7" ht="16.2">
      <c r="B2" s="466" t="s">
        <v>152</v>
      </c>
      <c r="C2" s="466"/>
      <c r="D2" s="466"/>
      <c r="E2" s="466"/>
      <c r="F2" s="466"/>
      <c r="G2" s="466"/>
    </row>
    <row r="4" spans="2:7" ht="16.2">
      <c r="B4" s="89" t="s">
        <v>149</v>
      </c>
      <c r="C4" s="89"/>
    </row>
    <row r="5" spans="2:7" ht="18" customHeight="1">
      <c r="B5" s="467" t="s">
        <v>303</v>
      </c>
      <c r="C5" s="467"/>
      <c r="D5" s="467"/>
      <c r="E5" s="467"/>
      <c r="F5" s="467"/>
      <c r="G5" s="467"/>
    </row>
    <row r="6" spans="2:7" ht="18" customHeight="1">
      <c r="B6" s="467"/>
      <c r="C6" s="467"/>
      <c r="D6" s="467"/>
      <c r="E6" s="467"/>
      <c r="F6" s="467"/>
      <c r="G6" s="467"/>
    </row>
    <row r="7" spans="2:7" ht="18" customHeight="1">
      <c r="B7" s="467"/>
      <c r="C7" s="467"/>
      <c r="D7" s="467"/>
      <c r="E7" s="467"/>
      <c r="F7" s="467"/>
      <c r="G7" s="467"/>
    </row>
    <row r="8" spans="2:7" ht="18" customHeight="1">
      <c r="B8" s="467"/>
      <c r="C8" s="467"/>
      <c r="D8" s="467"/>
      <c r="E8" s="467"/>
      <c r="F8" s="467"/>
      <c r="G8" s="467"/>
    </row>
    <row r="11" spans="2:7" ht="16.2">
      <c r="B11" s="89" t="s">
        <v>150</v>
      </c>
      <c r="C11" s="89"/>
    </row>
    <row r="12" spans="2:7" s="221" customFormat="1" ht="15" customHeight="1">
      <c r="B12" s="223" t="s">
        <v>154</v>
      </c>
      <c r="C12" s="222"/>
      <c r="D12" s="222"/>
      <c r="E12" s="222"/>
      <c r="F12" s="222"/>
      <c r="G12" s="222"/>
    </row>
    <row r="13" spans="2:7" ht="15" customHeight="1">
      <c r="B13" s="130"/>
      <c r="C13" s="130" t="s">
        <v>155</v>
      </c>
      <c r="D13" s="130"/>
      <c r="E13" s="130"/>
      <c r="F13" s="130"/>
      <c r="G13" s="130"/>
    </row>
    <row r="14" spans="2:7" ht="15" customHeight="1">
      <c r="B14" s="130"/>
      <c r="C14" s="468" t="s">
        <v>311</v>
      </c>
      <c r="D14" s="469"/>
      <c r="E14" s="469"/>
      <c r="F14" s="469"/>
      <c r="G14" s="469"/>
    </row>
    <row r="15" spans="2:7" ht="15" customHeight="1">
      <c r="B15" s="130"/>
      <c r="C15" s="459" t="s">
        <v>312</v>
      </c>
      <c r="D15" s="460"/>
      <c r="E15" s="460"/>
      <c r="F15" s="460"/>
      <c r="G15" s="460"/>
    </row>
    <row r="16" spans="2:7" ht="15" customHeight="1">
      <c r="B16" s="130"/>
      <c r="C16" s="130"/>
      <c r="D16" s="130"/>
      <c r="E16" s="130"/>
      <c r="F16" s="130"/>
      <c r="G16" s="130"/>
    </row>
    <row r="17" spans="2:7" s="221" customFormat="1" ht="15" customHeight="1">
      <c r="B17" s="223" t="s">
        <v>156</v>
      </c>
      <c r="C17" s="222"/>
      <c r="D17" s="222"/>
      <c r="E17" s="222"/>
      <c r="F17" s="222"/>
      <c r="G17" s="222"/>
    </row>
    <row r="18" spans="2:7" ht="15" customHeight="1">
      <c r="B18" s="130"/>
      <c r="C18" s="470" t="s">
        <v>153</v>
      </c>
      <c r="D18" s="471"/>
      <c r="E18" s="471"/>
      <c r="F18" s="471"/>
      <c r="G18" s="471"/>
    </row>
    <row r="19" spans="2:7" ht="15" customHeight="1">
      <c r="B19" s="130"/>
      <c r="C19" s="471"/>
      <c r="D19" s="471"/>
      <c r="E19" s="471"/>
      <c r="F19" s="471"/>
      <c r="G19" s="471"/>
    </row>
    <row r="20" spans="2:7" ht="15" customHeight="1">
      <c r="B20" s="130"/>
      <c r="C20" s="130" t="s">
        <v>157</v>
      </c>
      <c r="D20" s="130"/>
      <c r="E20" s="130"/>
      <c r="F20" s="130"/>
      <c r="G20" s="130"/>
    </row>
    <row r="21" spans="2:7" ht="15" customHeight="1">
      <c r="B21" s="130"/>
      <c r="C21" s="468" t="s">
        <v>304</v>
      </c>
      <c r="D21" s="469"/>
      <c r="E21" s="469"/>
      <c r="F21" s="469"/>
      <c r="G21" s="469"/>
    </row>
    <row r="22" spans="2:7" ht="15" customHeight="1">
      <c r="B22" s="130"/>
      <c r="C22" s="469"/>
      <c r="D22" s="469"/>
      <c r="E22" s="469"/>
      <c r="F22" s="469"/>
      <c r="G22" s="469"/>
    </row>
    <row r="23" spans="2:7" ht="15" customHeight="1">
      <c r="B23" s="130"/>
      <c r="C23" s="457" t="s">
        <v>313</v>
      </c>
      <c r="D23" s="458"/>
      <c r="E23" s="458"/>
      <c r="F23" s="458"/>
      <c r="G23" s="458"/>
    </row>
    <row r="24" spans="2:7" ht="15" customHeight="1">
      <c r="B24" s="130"/>
      <c r="C24" s="458"/>
      <c r="D24" s="458"/>
      <c r="E24" s="458"/>
      <c r="F24" s="458"/>
      <c r="G24" s="458"/>
    </row>
    <row r="27" spans="2:7" ht="16.2">
      <c r="B27" s="89" t="s">
        <v>151</v>
      </c>
    </row>
    <row r="28" spans="2:7" ht="18" customHeight="1">
      <c r="B28" s="461" t="s">
        <v>310</v>
      </c>
      <c r="C28" s="462"/>
      <c r="D28" s="462"/>
      <c r="E28" s="462"/>
      <c r="F28" s="462"/>
      <c r="G28" s="462"/>
    </row>
    <row r="29" spans="2:7" ht="18" customHeight="1">
      <c r="B29" s="462"/>
      <c r="C29" s="462"/>
      <c r="D29" s="462"/>
      <c r="E29" s="462"/>
      <c r="F29" s="462"/>
      <c r="G29" s="462"/>
    </row>
    <row r="32" spans="2:7" ht="16.2">
      <c r="B32" s="89" t="s">
        <v>159</v>
      </c>
    </row>
    <row r="33" spans="2:7" ht="18" customHeight="1">
      <c r="B33" s="463" t="s">
        <v>305</v>
      </c>
      <c r="C33" s="464"/>
      <c r="D33" s="464"/>
      <c r="E33" s="464"/>
      <c r="F33" s="464"/>
      <c r="G33" s="465"/>
    </row>
    <row r="34" spans="2:7" ht="18" customHeight="1">
      <c r="B34" s="475" t="s">
        <v>306</v>
      </c>
      <c r="C34" s="476"/>
      <c r="D34" s="476"/>
      <c r="E34" s="476"/>
      <c r="F34" s="476"/>
      <c r="G34" s="477"/>
    </row>
    <row r="35" spans="2:7" ht="18" customHeight="1">
      <c r="B35" s="475" t="s">
        <v>606</v>
      </c>
      <c r="C35" s="489"/>
      <c r="D35" s="489"/>
      <c r="E35" s="489"/>
      <c r="F35" s="489"/>
      <c r="G35" s="485"/>
    </row>
    <row r="36" spans="2:7" ht="18" customHeight="1">
      <c r="B36" s="475" t="s">
        <v>607</v>
      </c>
      <c r="C36" s="484"/>
      <c r="D36" s="484"/>
      <c r="E36" s="484"/>
      <c r="F36" s="484"/>
      <c r="G36" s="485"/>
    </row>
    <row r="37" spans="2:7" ht="18" customHeight="1">
      <c r="B37" s="475" t="s">
        <v>308</v>
      </c>
      <c r="C37" s="476"/>
      <c r="D37" s="476"/>
      <c r="E37" s="476"/>
      <c r="F37" s="476"/>
      <c r="G37" s="477"/>
    </row>
    <row r="38" spans="2:7" ht="18" customHeight="1">
      <c r="B38" s="225"/>
      <c r="C38" s="226"/>
      <c r="D38" s="472" t="s">
        <v>309</v>
      </c>
      <c r="E38" s="473"/>
      <c r="F38" s="473"/>
      <c r="G38" s="474"/>
    </row>
    <row r="39" spans="2:7" ht="18" customHeight="1">
      <c r="B39" s="486" t="s">
        <v>307</v>
      </c>
      <c r="C39" s="487"/>
      <c r="D39" s="487"/>
      <c r="E39" s="487"/>
      <c r="F39" s="487"/>
      <c r="G39" s="488"/>
    </row>
    <row r="42" spans="2:7" ht="16.2">
      <c r="B42" s="89" t="s">
        <v>158</v>
      </c>
    </row>
    <row r="43" spans="2:7" s="224" customFormat="1" ht="24.9" customHeight="1">
      <c r="B43" s="227">
        <v>1</v>
      </c>
      <c r="C43" s="482" t="s">
        <v>605</v>
      </c>
      <c r="D43" s="482"/>
      <c r="E43" s="482"/>
      <c r="F43" s="482"/>
      <c r="G43" s="483"/>
    </row>
    <row r="44" spans="2:7" s="224" customFormat="1" ht="24.9" customHeight="1">
      <c r="B44" s="228">
        <v>2</v>
      </c>
      <c r="C44" s="455" t="s">
        <v>314</v>
      </c>
      <c r="D44" s="455"/>
      <c r="E44" s="455"/>
      <c r="F44" s="455"/>
      <c r="G44" s="456"/>
    </row>
    <row r="45" spans="2:7" s="224" customFormat="1" ht="24.9" customHeight="1">
      <c r="B45" s="228">
        <v>3</v>
      </c>
      <c r="C45" s="455" t="s">
        <v>604</v>
      </c>
      <c r="D45" s="455"/>
      <c r="E45" s="455"/>
      <c r="F45" s="455"/>
      <c r="G45" s="456"/>
    </row>
    <row r="46" spans="2:7" s="224" customFormat="1" ht="24.9" customHeight="1">
      <c r="B46" s="228">
        <v>4</v>
      </c>
      <c r="C46" s="455" t="s">
        <v>445</v>
      </c>
      <c r="D46" s="455"/>
      <c r="E46" s="455"/>
      <c r="F46" s="455"/>
      <c r="G46" s="456"/>
    </row>
    <row r="47" spans="2:7" s="224" customFormat="1" ht="24.9" customHeight="1">
      <c r="B47" s="228">
        <v>5</v>
      </c>
      <c r="C47" s="455" t="s">
        <v>545</v>
      </c>
      <c r="D47" s="455"/>
      <c r="E47" s="455"/>
      <c r="F47" s="455"/>
      <c r="G47" s="456"/>
    </row>
    <row r="48" spans="2:7" s="224" customFormat="1" ht="24.9" customHeight="1">
      <c r="B48" s="228">
        <v>6</v>
      </c>
      <c r="C48" s="455" t="s">
        <v>601</v>
      </c>
      <c r="D48" s="455"/>
      <c r="E48" s="455"/>
      <c r="F48" s="455"/>
      <c r="G48" s="456"/>
    </row>
    <row r="49" spans="2:7" s="224" customFormat="1" ht="24.9" customHeight="1">
      <c r="B49" s="228">
        <v>7</v>
      </c>
      <c r="C49" s="478" t="s">
        <v>603</v>
      </c>
      <c r="D49" s="478"/>
      <c r="E49" s="478"/>
      <c r="F49" s="478"/>
      <c r="G49" s="479"/>
    </row>
    <row r="50" spans="2:7" s="224" customFormat="1" ht="24.9" customHeight="1">
      <c r="B50" s="229">
        <v>8</v>
      </c>
      <c r="C50" s="480" t="s">
        <v>608</v>
      </c>
      <c r="D50" s="480"/>
      <c r="E50" s="480"/>
      <c r="F50" s="480"/>
      <c r="G50" s="481"/>
    </row>
    <row r="51" spans="2:7" ht="13.5" customHeight="1">
      <c r="B51" s="454" t="s">
        <v>163</v>
      </c>
      <c r="C51" s="454"/>
      <c r="D51" s="454"/>
      <c r="E51" s="454"/>
      <c r="F51" s="454"/>
      <c r="G51" s="454"/>
    </row>
    <row r="52" spans="2:7">
      <c r="C52" s="88" t="s">
        <v>211</v>
      </c>
    </row>
    <row r="53" spans="2:7">
      <c r="C53" s="88" t="s">
        <v>164</v>
      </c>
    </row>
    <row r="54" spans="2:7">
      <c r="F54" s="185"/>
    </row>
  </sheetData>
  <mergeCells count="24">
    <mergeCell ref="D38:G38"/>
    <mergeCell ref="B34:G34"/>
    <mergeCell ref="C49:G49"/>
    <mergeCell ref="C44:G44"/>
    <mergeCell ref="C50:G50"/>
    <mergeCell ref="C43:G43"/>
    <mergeCell ref="B36:G36"/>
    <mergeCell ref="B37:G37"/>
    <mergeCell ref="B39:G39"/>
    <mergeCell ref="B35:G35"/>
    <mergeCell ref="C23:G24"/>
    <mergeCell ref="C15:G15"/>
    <mergeCell ref="B28:G29"/>
    <mergeCell ref="B33:G33"/>
    <mergeCell ref="B2:G2"/>
    <mergeCell ref="B5:G8"/>
    <mergeCell ref="C14:G14"/>
    <mergeCell ref="C18:G19"/>
    <mergeCell ref="C21:G22"/>
    <mergeCell ref="B51:G51"/>
    <mergeCell ref="C48:G48"/>
    <mergeCell ref="C47:G47"/>
    <mergeCell ref="C46:G46"/>
    <mergeCell ref="C45:G45"/>
  </mergeCells>
  <phoneticPr fontId="4"/>
  <hyperlinks>
    <hyperlink ref="D38" r:id="rId1" xr:uid="{00000000-0004-0000-0000-000000000000}"/>
  </hyperlinks>
  <printOptions horizontalCentered="1"/>
  <pageMargins left="0.59055118110236227" right="0.19685039370078741" top="0.19685039370078741" bottom="0.19685039370078741" header="0.31496062992125984" footer="0.31496062992125984"/>
  <pageSetup paperSize="9" scale="97"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V75"/>
  <sheetViews>
    <sheetView view="pageBreakPreview" zoomScaleNormal="100" zoomScaleSheetLayoutView="100" workbookViewId="0">
      <selection activeCell="O4" sqref="O4:Q4"/>
    </sheetView>
  </sheetViews>
  <sheetFormatPr defaultColWidth="9" defaultRowHeight="12"/>
  <cols>
    <col min="1" max="1" width="1" style="90" customWidth="1"/>
    <col min="2" max="9" width="5.44140625" style="90" customWidth="1"/>
    <col min="10" max="11" width="3.77734375" style="90" customWidth="1"/>
    <col min="12" max="12" width="4.77734375" style="90" customWidth="1"/>
    <col min="13" max="13" width="5.44140625" style="90" customWidth="1"/>
    <col min="14" max="14" width="5" style="90" customWidth="1"/>
    <col min="15" max="15" width="4.77734375" style="90" customWidth="1"/>
    <col min="16" max="19" width="5.44140625" style="90" customWidth="1"/>
    <col min="20" max="20" width="1.33203125" style="90" customWidth="1"/>
    <col min="21" max="21" width="1.77734375" style="90" customWidth="1"/>
    <col min="22" max="54" width="5.44140625" style="90" customWidth="1"/>
    <col min="55" max="16384" width="9" style="90"/>
  </cols>
  <sheetData>
    <row r="1" spans="2:22">
      <c r="B1" s="90" t="s">
        <v>139</v>
      </c>
    </row>
    <row r="2" spans="2:22" ht="19.2">
      <c r="B2" s="1176" t="s">
        <v>213</v>
      </c>
      <c r="C2" s="1176"/>
      <c r="D2" s="1176"/>
      <c r="E2" s="1176"/>
      <c r="F2" s="1176"/>
      <c r="G2" s="1176"/>
      <c r="H2" s="1176"/>
      <c r="I2" s="1176"/>
      <c r="J2" s="1176"/>
      <c r="K2" s="1176"/>
      <c r="L2" s="1176"/>
      <c r="M2" s="1176"/>
      <c r="N2" s="1176"/>
      <c r="O2" s="1176"/>
      <c r="P2" s="1176"/>
      <c r="Q2" s="1176"/>
      <c r="R2" s="1176"/>
      <c r="S2" s="168"/>
    </row>
    <row r="4" spans="2:22" ht="13.2">
      <c r="B4" s="1177" t="s">
        <v>104</v>
      </c>
      <c r="C4" s="1178"/>
      <c r="D4" s="1181"/>
      <c r="E4" s="1182"/>
      <c r="F4" s="1182"/>
      <c r="G4" s="1182"/>
      <c r="H4" s="1182"/>
      <c r="I4" s="1182"/>
      <c r="J4" s="1182"/>
      <c r="K4" s="1182"/>
      <c r="L4" s="1183"/>
      <c r="M4" s="1187" t="s">
        <v>214</v>
      </c>
      <c r="N4" s="1188"/>
      <c r="O4" s="1189"/>
      <c r="P4" s="1189"/>
      <c r="Q4" s="1190"/>
    </row>
    <row r="5" spans="2:22" ht="13.2">
      <c r="B5" s="1179"/>
      <c r="C5" s="1180"/>
      <c r="D5" s="1184"/>
      <c r="E5" s="1185"/>
      <c r="F5" s="1185"/>
      <c r="G5" s="1185"/>
      <c r="H5" s="1185"/>
      <c r="I5" s="1185"/>
      <c r="J5" s="1185"/>
      <c r="K5" s="1185"/>
      <c r="L5" s="1186"/>
      <c r="M5" s="1191" t="s">
        <v>215</v>
      </c>
      <c r="N5" s="1192"/>
      <c r="O5" s="1193"/>
      <c r="P5" s="1193"/>
      <c r="Q5" s="1194"/>
    </row>
    <row r="6" spans="2:22" ht="6" customHeight="1"/>
    <row r="7" spans="2:22" ht="24" customHeight="1">
      <c r="B7" s="1168" t="s">
        <v>105</v>
      </c>
      <c r="C7" s="1168"/>
      <c r="D7" s="170" t="s">
        <v>106</v>
      </c>
      <c r="E7" s="109"/>
      <c r="F7" s="91" t="s">
        <v>81</v>
      </c>
      <c r="G7" s="1169" t="s">
        <v>107</v>
      </c>
      <c r="H7" s="1158"/>
      <c r="I7" s="92"/>
      <c r="J7" s="172" t="s">
        <v>81</v>
      </c>
      <c r="K7" s="172"/>
      <c r="L7" s="93" t="s">
        <v>89</v>
      </c>
      <c r="M7" s="1170" t="s">
        <v>108</v>
      </c>
      <c r="N7" s="1170"/>
      <c r="O7" s="93" t="s">
        <v>89</v>
      </c>
      <c r="P7" s="1170" t="s">
        <v>109</v>
      </c>
      <c r="Q7" s="1173"/>
      <c r="V7" s="169" t="s">
        <v>90</v>
      </c>
    </row>
    <row r="8" spans="2:22" ht="24" customHeight="1" thickBot="1">
      <c r="B8" s="1174" t="s">
        <v>110</v>
      </c>
      <c r="C8" s="1175"/>
      <c r="D8" s="174" t="s">
        <v>106</v>
      </c>
      <c r="E8" s="94"/>
      <c r="F8" s="175" t="s">
        <v>81</v>
      </c>
      <c r="G8" s="1169" t="s">
        <v>107</v>
      </c>
      <c r="H8" s="1158"/>
      <c r="I8" s="92"/>
      <c r="J8" s="172" t="s">
        <v>81</v>
      </c>
      <c r="K8" s="172"/>
      <c r="L8" s="93" t="s">
        <v>89</v>
      </c>
      <c r="M8" s="1170" t="s">
        <v>216</v>
      </c>
      <c r="N8" s="1170"/>
      <c r="O8" s="93" t="s">
        <v>89</v>
      </c>
      <c r="P8" s="1170" t="s">
        <v>111</v>
      </c>
      <c r="Q8" s="1173"/>
      <c r="V8" s="169" t="s">
        <v>91</v>
      </c>
    </row>
    <row r="9" spans="2:22" ht="24" customHeight="1" thickBot="1">
      <c r="B9" s="1156" t="s">
        <v>112</v>
      </c>
      <c r="C9" s="1157"/>
      <c r="D9" s="95" t="s">
        <v>106</v>
      </c>
      <c r="E9" s="96">
        <f>SUM(E7:E8)</f>
        <v>0</v>
      </c>
      <c r="F9" s="97" t="s">
        <v>81</v>
      </c>
      <c r="G9" s="1158" t="s">
        <v>107</v>
      </c>
      <c r="H9" s="1158"/>
      <c r="I9" s="98">
        <f>SUM(I7:I8)</f>
        <v>0</v>
      </c>
      <c r="J9" s="172" t="s">
        <v>81</v>
      </c>
      <c r="K9" s="172"/>
      <c r="L9" s="172" t="s">
        <v>113</v>
      </c>
      <c r="M9" s="172"/>
      <c r="N9" s="172"/>
      <c r="O9" s="171"/>
      <c r="P9" s="172"/>
      <c r="Q9" s="173"/>
      <c r="V9" s="169"/>
    </row>
    <row r="10" spans="2:22">
      <c r="B10" s="1214" t="s">
        <v>138</v>
      </c>
      <c r="C10" s="1214"/>
      <c r="D10" s="1214"/>
      <c r="E10" s="1214"/>
      <c r="F10" s="1214"/>
      <c r="G10" s="1214"/>
      <c r="H10" s="1214"/>
      <c r="I10" s="1214"/>
      <c r="J10" s="1214"/>
      <c r="K10" s="1214"/>
      <c r="L10" s="1214"/>
      <c r="M10" s="1214"/>
      <c r="N10" s="1214"/>
      <c r="O10" s="1214"/>
      <c r="P10" s="1214"/>
      <c r="Q10" s="1214"/>
      <c r="R10" s="1214"/>
      <c r="S10" s="1214"/>
    </row>
    <row r="11" spans="2:22">
      <c r="B11" s="1215"/>
      <c r="C11" s="1215"/>
      <c r="D11" s="1215"/>
      <c r="E11" s="1215"/>
      <c r="F11" s="1215"/>
      <c r="G11" s="1215"/>
      <c r="H11" s="1215"/>
      <c r="I11" s="1215"/>
      <c r="J11" s="1215"/>
      <c r="K11" s="1215"/>
      <c r="L11" s="1215"/>
      <c r="M11" s="1215"/>
      <c r="N11" s="1215"/>
      <c r="O11" s="1215"/>
      <c r="P11" s="1215"/>
      <c r="Q11" s="1215"/>
      <c r="R11" s="1215"/>
      <c r="S11" s="1215"/>
    </row>
    <row r="12" spans="2:22">
      <c r="B12" s="1159" t="s">
        <v>114</v>
      </c>
      <c r="C12" s="1160"/>
      <c r="D12" s="1161"/>
      <c r="E12" s="1159" t="s">
        <v>115</v>
      </c>
      <c r="F12" s="1160"/>
      <c r="G12" s="1160"/>
      <c r="H12" s="1160"/>
      <c r="I12" s="1161"/>
      <c r="J12" s="1159" t="s">
        <v>116</v>
      </c>
      <c r="K12" s="1160"/>
      <c r="L12" s="1160"/>
      <c r="M12" s="1159" t="s">
        <v>117</v>
      </c>
      <c r="N12" s="1161"/>
      <c r="O12" s="1239" t="s">
        <v>118</v>
      </c>
      <c r="P12" s="1239"/>
      <c r="Q12" s="1239"/>
      <c r="R12" s="1239"/>
      <c r="S12" s="1239"/>
    </row>
    <row r="13" spans="2:22">
      <c r="B13" s="1162"/>
      <c r="C13" s="1163"/>
      <c r="D13" s="1164"/>
      <c r="E13" s="1165"/>
      <c r="F13" s="1166"/>
      <c r="G13" s="1166"/>
      <c r="H13" s="1166"/>
      <c r="I13" s="1167"/>
      <c r="J13" s="1165"/>
      <c r="K13" s="1166"/>
      <c r="L13" s="1166"/>
      <c r="M13" s="1171" t="s">
        <v>217</v>
      </c>
      <c r="N13" s="1172"/>
      <c r="O13" s="1239"/>
      <c r="P13" s="1239"/>
      <c r="Q13" s="1239"/>
      <c r="R13" s="1239"/>
      <c r="S13" s="1239"/>
    </row>
    <row r="14" spans="2:22">
      <c r="B14" s="183" t="s">
        <v>96</v>
      </c>
      <c r="C14" s="178"/>
      <c r="D14" s="175"/>
      <c r="E14" s="1142" t="s">
        <v>218</v>
      </c>
      <c r="F14" s="1143"/>
      <c r="G14" s="1143"/>
      <c r="H14" s="1143"/>
      <c r="I14" s="1143"/>
      <c r="J14" s="1088">
        <v>1</v>
      </c>
      <c r="K14" s="1213"/>
      <c r="L14" s="1081" t="s">
        <v>81</v>
      </c>
      <c r="M14" s="1088"/>
      <c r="N14" s="1080" t="s">
        <v>81</v>
      </c>
      <c r="O14" s="1143"/>
      <c r="P14" s="1143"/>
      <c r="Q14" s="1143"/>
      <c r="R14" s="1143"/>
      <c r="S14" s="1143"/>
    </row>
    <row r="15" spans="2:22">
      <c r="B15" s="100"/>
      <c r="C15" s="179"/>
      <c r="D15" s="176"/>
      <c r="E15" s="1142"/>
      <c r="F15" s="1143"/>
      <c r="G15" s="1143"/>
      <c r="H15" s="1143"/>
      <c r="I15" s="1143"/>
      <c r="J15" s="1082"/>
      <c r="K15" s="1083"/>
      <c r="L15" s="1110"/>
      <c r="M15" s="1082"/>
      <c r="N15" s="1086"/>
      <c r="O15" s="1143"/>
      <c r="P15" s="1143"/>
      <c r="Q15" s="1143"/>
      <c r="R15" s="1143"/>
      <c r="S15" s="1143"/>
    </row>
    <row r="16" spans="2:22">
      <c r="B16" s="101"/>
      <c r="C16" s="180"/>
      <c r="D16" s="177"/>
      <c r="E16" s="1142"/>
      <c r="F16" s="1143"/>
      <c r="G16" s="1143"/>
      <c r="H16" s="1143"/>
      <c r="I16" s="1143"/>
      <c r="J16" s="1084"/>
      <c r="K16" s="1085"/>
      <c r="L16" s="1125"/>
      <c r="M16" s="1084"/>
      <c r="N16" s="1087"/>
      <c r="O16" s="1143"/>
      <c r="P16" s="1143"/>
      <c r="Q16" s="1143"/>
      <c r="R16" s="1143"/>
      <c r="S16" s="1143"/>
    </row>
    <row r="17" spans="2:19">
      <c r="B17" s="183" t="s">
        <v>219</v>
      </c>
      <c r="C17" s="178"/>
      <c r="D17" s="175"/>
      <c r="E17" s="1142" t="s">
        <v>140</v>
      </c>
      <c r="F17" s="1143"/>
      <c r="G17" s="1143"/>
      <c r="H17" s="1143"/>
      <c r="I17" s="1143"/>
      <c r="J17" s="1088"/>
      <c r="K17" s="1213"/>
      <c r="L17" s="1081" t="s">
        <v>81</v>
      </c>
      <c r="M17" s="1088"/>
      <c r="N17" s="1080" t="s">
        <v>81</v>
      </c>
      <c r="O17" s="1143"/>
      <c r="P17" s="1143"/>
      <c r="Q17" s="1143"/>
      <c r="R17" s="1143"/>
      <c r="S17" s="1143"/>
    </row>
    <row r="18" spans="2:19">
      <c r="B18" s="100"/>
      <c r="C18" s="179"/>
      <c r="D18" s="176"/>
      <c r="E18" s="1142"/>
      <c r="F18" s="1143"/>
      <c r="G18" s="1143"/>
      <c r="H18" s="1143"/>
      <c r="I18" s="1143"/>
      <c r="J18" s="1082"/>
      <c r="K18" s="1083"/>
      <c r="L18" s="1110"/>
      <c r="M18" s="1082"/>
      <c r="N18" s="1086"/>
      <c r="O18" s="1143"/>
      <c r="P18" s="1143"/>
      <c r="Q18" s="1143"/>
      <c r="R18" s="1143"/>
      <c r="S18" s="1143"/>
    </row>
    <row r="19" spans="2:19">
      <c r="B19" s="101"/>
      <c r="C19" s="180"/>
      <c r="D19" s="177"/>
      <c r="E19" s="1142"/>
      <c r="F19" s="1143"/>
      <c r="G19" s="1143"/>
      <c r="H19" s="1143"/>
      <c r="I19" s="1143"/>
      <c r="J19" s="1084"/>
      <c r="K19" s="1085"/>
      <c r="L19" s="1125"/>
      <c r="M19" s="1084"/>
      <c r="N19" s="1087"/>
      <c r="O19" s="1143"/>
      <c r="P19" s="1143"/>
      <c r="Q19" s="1143"/>
      <c r="R19" s="1143"/>
      <c r="S19" s="1143"/>
    </row>
    <row r="20" spans="2:19" ht="12" customHeight="1">
      <c r="B20" s="100" t="s">
        <v>220</v>
      </c>
      <c r="C20" s="179"/>
      <c r="D20" s="176"/>
      <c r="E20" s="1195" t="s">
        <v>221</v>
      </c>
      <c r="F20" s="1196"/>
      <c r="G20" s="1196"/>
      <c r="H20" s="1196"/>
      <c r="I20" s="1197"/>
      <c r="J20" s="1118">
        <f>IF(E9&lt;=100,1,2)</f>
        <v>1</v>
      </c>
      <c r="K20" s="1119"/>
      <c r="L20" s="1081" t="s">
        <v>81</v>
      </c>
      <c r="M20" s="1088"/>
      <c r="N20" s="1080" t="s">
        <v>81</v>
      </c>
      <c r="O20" s="1143" t="s">
        <v>141</v>
      </c>
      <c r="P20" s="1143"/>
      <c r="Q20" s="1143"/>
      <c r="R20" s="1143"/>
      <c r="S20" s="1143"/>
    </row>
    <row r="21" spans="2:19">
      <c r="B21" s="100"/>
      <c r="C21" s="179"/>
      <c r="D21" s="176"/>
      <c r="E21" s="1198"/>
      <c r="F21" s="1199"/>
      <c r="G21" s="1199"/>
      <c r="H21" s="1199"/>
      <c r="I21" s="1200"/>
      <c r="J21" s="1120"/>
      <c r="K21" s="1121"/>
      <c r="L21" s="1110"/>
      <c r="M21" s="1082"/>
      <c r="N21" s="1086"/>
      <c r="O21" s="1143"/>
      <c r="P21" s="1143"/>
      <c r="Q21" s="1143"/>
      <c r="R21" s="1143"/>
      <c r="S21" s="1143"/>
    </row>
    <row r="22" spans="2:19" ht="12" customHeight="1">
      <c r="B22" s="100"/>
      <c r="C22" s="1144" t="s">
        <v>222</v>
      </c>
      <c r="D22" s="1145"/>
      <c r="E22" s="1145"/>
      <c r="F22" s="1145"/>
      <c r="G22" s="1145"/>
      <c r="H22" s="1146"/>
      <c r="I22" s="167"/>
      <c r="J22" s="1120"/>
      <c r="K22" s="1121"/>
      <c r="L22" s="1110"/>
      <c r="M22" s="1082"/>
      <c r="N22" s="1086"/>
      <c r="O22" s="1143"/>
      <c r="P22" s="1143"/>
      <c r="Q22" s="1143"/>
      <c r="R22" s="1143"/>
      <c r="S22" s="1143"/>
    </row>
    <row r="23" spans="2:19" ht="12" customHeight="1">
      <c r="B23" s="100"/>
      <c r="C23" s="1147"/>
      <c r="D23" s="1148"/>
      <c r="E23" s="1148"/>
      <c r="F23" s="1148"/>
      <c r="G23" s="1148"/>
      <c r="H23" s="1149"/>
      <c r="I23" s="167"/>
      <c r="J23" s="1120"/>
      <c r="K23" s="1121"/>
      <c r="L23" s="1110"/>
      <c r="M23" s="1082"/>
      <c r="N23" s="1086"/>
      <c r="O23" s="1143"/>
      <c r="P23" s="1143"/>
      <c r="Q23" s="1143"/>
      <c r="R23" s="1143"/>
      <c r="S23" s="1143"/>
    </row>
    <row r="24" spans="2:19" ht="12" customHeight="1">
      <c r="B24" s="100"/>
      <c r="C24" s="1150"/>
      <c r="D24" s="1151"/>
      <c r="E24" s="1151"/>
      <c r="F24" s="1151"/>
      <c r="G24" s="1151"/>
      <c r="H24" s="1152"/>
      <c r="I24" s="167"/>
      <c r="J24" s="1120"/>
      <c r="K24" s="1121"/>
      <c r="L24" s="1110"/>
      <c r="M24" s="1082"/>
      <c r="N24" s="1086"/>
      <c r="O24" s="1143"/>
      <c r="P24" s="1143"/>
      <c r="Q24" s="1143"/>
      <c r="R24" s="1143"/>
      <c r="S24" s="1143"/>
    </row>
    <row r="25" spans="2:19">
      <c r="B25" s="101"/>
      <c r="C25" s="180"/>
      <c r="D25" s="177"/>
      <c r="E25" s="1077" t="s">
        <v>223</v>
      </c>
      <c r="F25" s="1078"/>
      <c r="G25" s="1078"/>
      <c r="H25" s="1078"/>
      <c r="I25" s="1111"/>
      <c r="J25" s="1136"/>
      <c r="K25" s="1137"/>
      <c r="L25" s="1125"/>
      <c r="M25" s="1084"/>
      <c r="N25" s="1087"/>
      <c r="O25" s="1143"/>
      <c r="P25" s="1143"/>
      <c r="Q25" s="1143"/>
      <c r="R25" s="1143"/>
      <c r="S25" s="1143"/>
    </row>
    <row r="26" spans="2:19" ht="12" customHeight="1">
      <c r="B26" s="183" t="s">
        <v>119</v>
      </c>
      <c r="C26" s="178"/>
      <c r="D26" s="175"/>
      <c r="E26" s="1195" t="s">
        <v>145</v>
      </c>
      <c r="F26" s="1196"/>
      <c r="G26" s="1196"/>
      <c r="H26" s="1196"/>
      <c r="I26" s="1197"/>
      <c r="J26" s="1118">
        <f>E9/3</f>
        <v>0</v>
      </c>
      <c r="K26" s="1119"/>
      <c r="L26" s="99"/>
      <c r="M26" s="1088"/>
      <c r="N26" s="1080" t="s">
        <v>81</v>
      </c>
      <c r="O26" s="1143" t="s">
        <v>146</v>
      </c>
      <c r="P26" s="1143"/>
      <c r="Q26" s="1143"/>
      <c r="R26" s="1143"/>
      <c r="S26" s="1143"/>
    </row>
    <row r="27" spans="2:19">
      <c r="B27" s="100"/>
      <c r="C27" s="179"/>
      <c r="D27" s="176"/>
      <c r="E27" s="1198"/>
      <c r="F27" s="1199"/>
      <c r="G27" s="1199"/>
      <c r="H27" s="1199"/>
      <c r="I27" s="1200"/>
      <c r="J27" s="1140" t="s">
        <v>120</v>
      </c>
      <c r="K27" s="1141"/>
      <c r="L27" s="176"/>
      <c r="M27" s="1082"/>
      <c r="N27" s="1086"/>
      <c r="O27" s="1143"/>
      <c r="P27" s="1143"/>
      <c r="Q27" s="1143"/>
      <c r="R27" s="1143"/>
      <c r="S27" s="1143"/>
    </row>
    <row r="28" spans="2:19">
      <c r="B28" s="100"/>
      <c r="C28" s="118" t="s">
        <v>147</v>
      </c>
      <c r="D28" s="1218"/>
      <c r="E28" s="1218"/>
      <c r="F28" s="1218"/>
      <c r="G28" s="1218"/>
      <c r="H28" s="1219"/>
      <c r="I28" s="167"/>
      <c r="J28" s="1120">
        <f>ROUNDUP(J26,0)</f>
        <v>0</v>
      </c>
      <c r="K28" s="1121"/>
      <c r="L28" s="1110" t="s">
        <v>121</v>
      </c>
      <c r="M28" s="1082"/>
      <c r="N28" s="1086"/>
      <c r="O28" s="1143"/>
      <c r="P28" s="1143"/>
      <c r="Q28" s="1143"/>
      <c r="R28" s="1143"/>
      <c r="S28" s="1143"/>
    </row>
    <row r="29" spans="2:19">
      <c r="B29" s="100"/>
      <c r="C29" s="119" t="s">
        <v>148</v>
      </c>
      <c r="D29" s="1216"/>
      <c r="E29" s="1216"/>
      <c r="F29" s="1216"/>
      <c r="G29" s="1216"/>
      <c r="H29" s="1217"/>
      <c r="I29" s="167"/>
      <c r="J29" s="1120"/>
      <c r="K29" s="1121"/>
      <c r="L29" s="1110"/>
      <c r="M29" s="1082"/>
      <c r="N29" s="1086"/>
      <c r="O29" s="1143"/>
      <c r="P29" s="1143"/>
      <c r="Q29" s="1143"/>
      <c r="R29" s="1143"/>
      <c r="S29" s="1143"/>
    </row>
    <row r="30" spans="2:19">
      <c r="B30" s="100"/>
      <c r="C30" s="179"/>
      <c r="D30" s="176"/>
      <c r="E30" s="1153" t="s">
        <v>224</v>
      </c>
      <c r="F30" s="1154"/>
      <c r="G30" s="1154"/>
      <c r="H30" s="1154"/>
      <c r="I30" s="1155"/>
      <c r="J30" s="1120"/>
      <c r="K30" s="1121"/>
      <c r="L30" s="1110"/>
      <c r="M30" s="1082"/>
      <c r="N30" s="1086"/>
      <c r="O30" s="1233"/>
      <c r="P30" s="1233"/>
      <c r="Q30" s="1233"/>
      <c r="R30" s="1233"/>
      <c r="S30" s="1233"/>
    </row>
    <row r="31" spans="2:19" ht="13.2">
      <c r="B31" s="100"/>
      <c r="C31" s="1223" t="s">
        <v>225</v>
      </c>
      <c r="D31" s="1224"/>
      <c r="E31" s="1225" t="s">
        <v>142</v>
      </c>
      <c r="F31" s="1226"/>
      <c r="G31" s="1226"/>
      <c r="H31" s="1226"/>
      <c r="I31" s="1227"/>
      <c r="J31" s="113"/>
      <c r="K31" s="114"/>
      <c r="L31" s="181"/>
      <c r="M31" s="113"/>
      <c r="N31" s="112"/>
      <c r="O31" s="1236" t="s">
        <v>226</v>
      </c>
      <c r="P31" s="1237"/>
      <c r="Q31" s="1237"/>
      <c r="R31" s="1237"/>
      <c r="S31" s="1238"/>
    </row>
    <row r="32" spans="2:19" ht="12" customHeight="1">
      <c r="B32" s="100"/>
      <c r="C32" s="115"/>
      <c r="D32" s="111"/>
      <c r="E32" s="1101" t="str">
        <f>IF($E$7&lt;=30,"■","□")</f>
        <v>■</v>
      </c>
      <c r="F32" s="1102" t="s">
        <v>227</v>
      </c>
      <c r="G32" s="1103"/>
      <c r="H32" s="1104"/>
      <c r="I32" s="1105">
        <f>IF(E32="□","",1)</f>
        <v>1</v>
      </c>
      <c r="J32" s="1108"/>
      <c r="K32" s="1109"/>
      <c r="L32" s="1110" t="s">
        <v>81</v>
      </c>
      <c r="M32" s="1133"/>
      <c r="N32" s="1086" t="s">
        <v>81</v>
      </c>
      <c r="O32" s="1198"/>
      <c r="P32" s="1199"/>
      <c r="Q32" s="1199"/>
      <c r="R32" s="1199"/>
      <c r="S32" s="1200"/>
    </row>
    <row r="33" spans="2:19" ht="12" customHeight="1">
      <c r="B33" s="100"/>
      <c r="C33" s="115"/>
      <c r="D33" s="111"/>
      <c r="E33" s="1089"/>
      <c r="F33" s="1090"/>
      <c r="G33" s="1091"/>
      <c r="H33" s="1092"/>
      <c r="I33" s="1093"/>
      <c r="J33" s="1108"/>
      <c r="K33" s="1109"/>
      <c r="L33" s="1110"/>
      <c r="M33" s="1133"/>
      <c r="N33" s="1086"/>
      <c r="O33" s="1198"/>
      <c r="P33" s="1199"/>
      <c r="Q33" s="1199"/>
      <c r="R33" s="1199"/>
      <c r="S33" s="1200"/>
    </row>
    <row r="34" spans="2:19" ht="12" customHeight="1">
      <c r="B34" s="100"/>
      <c r="C34" s="116"/>
      <c r="D34" s="176"/>
      <c r="E34" s="1089" t="str">
        <f>IF(AND($E$7&gt;=31,$E$7&lt;=50),"■","□")</f>
        <v>□</v>
      </c>
      <c r="F34" s="1090" t="s">
        <v>228</v>
      </c>
      <c r="G34" s="1091"/>
      <c r="H34" s="1092"/>
      <c r="I34" s="1093" t="str">
        <f>IF(E34="□","",2)</f>
        <v/>
      </c>
      <c r="J34" s="1108"/>
      <c r="K34" s="1109"/>
      <c r="L34" s="1110"/>
      <c r="M34" s="1133"/>
      <c r="N34" s="1086"/>
      <c r="O34" s="1198"/>
      <c r="P34" s="1199"/>
      <c r="Q34" s="1199"/>
      <c r="R34" s="1199"/>
      <c r="S34" s="1200"/>
    </row>
    <row r="35" spans="2:19" ht="12" customHeight="1">
      <c r="B35" s="100"/>
      <c r="C35" s="116"/>
      <c r="D35" s="176"/>
      <c r="E35" s="1089"/>
      <c r="F35" s="1090"/>
      <c r="G35" s="1091"/>
      <c r="H35" s="1092"/>
      <c r="I35" s="1093"/>
      <c r="J35" s="1108"/>
      <c r="K35" s="1109"/>
      <c r="L35" s="1110"/>
      <c r="M35" s="1133"/>
      <c r="N35" s="1086"/>
      <c r="O35" s="1198"/>
      <c r="P35" s="1199"/>
      <c r="Q35" s="1199"/>
      <c r="R35" s="1199"/>
      <c r="S35" s="1200"/>
    </row>
    <row r="36" spans="2:19" ht="12" customHeight="1">
      <c r="B36" s="100"/>
      <c r="C36" s="116"/>
      <c r="D36" s="176"/>
      <c r="E36" s="1089" t="str">
        <f>IF(AND($E$7&gt;=51,$E$7&lt;=130),"■","□")</f>
        <v>□</v>
      </c>
      <c r="F36" s="1090" t="s">
        <v>229</v>
      </c>
      <c r="G36" s="1091"/>
      <c r="H36" s="1092"/>
      <c r="I36" s="1093" t="str">
        <f>IF(E36="□","",3)</f>
        <v/>
      </c>
      <c r="J36" s="1108"/>
      <c r="K36" s="1109"/>
      <c r="L36" s="1110"/>
      <c r="M36" s="1133"/>
      <c r="N36" s="1086"/>
      <c r="O36" s="1198"/>
      <c r="P36" s="1199"/>
      <c r="Q36" s="1199"/>
      <c r="R36" s="1199"/>
      <c r="S36" s="1200"/>
    </row>
    <row r="37" spans="2:19" ht="12" customHeight="1">
      <c r="B37" s="100"/>
      <c r="C37" s="116"/>
      <c r="D37" s="176"/>
      <c r="E37" s="1089"/>
      <c r="F37" s="1090"/>
      <c r="G37" s="1091"/>
      <c r="H37" s="1092"/>
      <c r="I37" s="1093"/>
      <c r="J37" s="1108"/>
      <c r="K37" s="1109"/>
      <c r="L37" s="1110"/>
      <c r="M37" s="1133"/>
      <c r="N37" s="1086"/>
      <c r="O37" s="1198"/>
      <c r="P37" s="1199"/>
      <c r="Q37" s="1199"/>
      <c r="R37" s="1199"/>
      <c r="S37" s="1200"/>
    </row>
    <row r="38" spans="2:19" ht="12" customHeight="1">
      <c r="B38" s="100"/>
      <c r="C38" s="116"/>
      <c r="D38" s="176"/>
      <c r="E38" s="1134" t="str">
        <f>IF($E$7&gt;=131,"■","□")</f>
        <v>□</v>
      </c>
      <c r="F38" s="1090" t="s">
        <v>230</v>
      </c>
      <c r="G38" s="1091"/>
      <c r="H38" s="1092"/>
      <c r="I38" s="1099" t="str">
        <f>IF(E38="□","","備考欄参照")</f>
        <v/>
      </c>
      <c r="J38" s="1108"/>
      <c r="K38" s="1109"/>
      <c r="L38" s="1110"/>
      <c r="M38" s="1133"/>
      <c r="N38" s="1086"/>
      <c r="O38" s="1198"/>
      <c r="P38" s="1199"/>
      <c r="Q38" s="1199"/>
      <c r="R38" s="1199"/>
      <c r="S38" s="1200"/>
    </row>
    <row r="39" spans="2:19" ht="12" customHeight="1">
      <c r="B39" s="100"/>
      <c r="C39" s="116"/>
      <c r="D39" s="176"/>
      <c r="E39" s="1134"/>
      <c r="F39" s="1090"/>
      <c r="G39" s="1091"/>
      <c r="H39" s="1092"/>
      <c r="I39" s="1099"/>
      <c r="J39" s="1108"/>
      <c r="K39" s="1109"/>
      <c r="L39" s="1110"/>
      <c r="M39" s="1133"/>
      <c r="N39" s="1086"/>
      <c r="O39" s="110" t="s">
        <v>122</v>
      </c>
      <c r="P39" s="166"/>
      <c r="Q39" s="166"/>
      <c r="R39" s="166"/>
      <c r="S39" s="167"/>
    </row>
    <row r="40" spans="2:19" ht="12" customHeight="1">
      <c r="B40" s="100"/>
      <c r="C40" s="116"/>
      <c r="D40" s="176"/>
      <c r="E40" s="1134"/>
      <c r="F40" s="1090"/>
      <c r="G40" s="1091"/>
      <c r="H40" s="1092"/>
      <c r="I40" s="1099"/>
      <c r="J40" s="1108"/>
      <c r="K40" s="1109"/>
      <c r="L40" s="1110"/>
      <c r="M40" s="1133"/>
      <c r="N40" s="1086"/>
      <c r="O40" s="110" t="s">
        <v>123</v>
      </c>
      <c r="P40" s="166"/>
      <c r="Q40" s="166"/>
      <c r="R40" s="166"/>
      <c r="S40" s="167"/>
    </row>
    <row r="41" spans="2:19" ht="12" customHeight="1">
      <c r="B41" s="100"/>
      <c r="C41" s="116"/>
      <c r="D41" s="176"/>
      <c r="E41" s="1135"/>
      <c r="F41" s="1096"/>
      <c r="G41" s="1097"/>
      <c r="H41" s="1098"/>
      <c r="I41" s="1100"/>
      <c r="J41" s="1108"/>
      <c r="K41" s="1109"/>
      <c r="L41" s="1110"/>
      <c r="M41" s="1133"/>
      <c r="N41" s="1086"/>
      <c r="O41" s="110" t="s">
        <v>124</v>
      </c>
      <c r="P41" s="166"/>
      <c r="Q41" s="166"/>
      <c r="R41" s="166"/>
      <c r="S41" s="167"/>
    </row>
    <row r="42" spans="2:19">
      <c r="B42" s="100"/>
      <c r="C42" s="117"/>
      <c r="D42" s="177"/>
      <c r="E42" s="1138" t="s">
        <v>126</v>
      </c>
      <c r="F42" s="1139"/>
      <c r="G42" s="1139"/>
      <c r="H42" s="1139"/>
      <c r="I42" s="1139"/>
      <c r="J42" s="101"/>
      <c r="K42" s="180"/>
      <c r="L42" s="177"/>
      <c r="M42" s="101"/>
      <c r="N42" s="180"/>
      <c r="O42" s="184" t="s">
        <v>125</v>
      </c>
      <c r="P42" s="103"/>
      <c r="Q42" s="103"/>
      <c r="R42" s="103"/>
      <c r="S42" s="104"/>
    </row>
    <row r="43" spans="2:19" ht="12" customHeight="1">
      <c r="B43" s="183" t="s">
        <v>231</v>
      </c>
      <c r="C43" s="178"/>
      <c r="D43" s="175"/>
      <c r="E43" s="90" t="s">
        <v>127</v>
      </c>
      <c r="J43" s="1129">
        <v>1</v>
      </c>
      <c r="K43" s="1127"/>
      <c r="L43" s="1110" t="s">
        <v>81</v>
      </c>
      <c r="M43" s="1088"/>
      <c r="N43" s="1081" t="s">
        <v>81</v>
      </c>
      <c r="O43" s="1220"/>
      <c r="P43" s="1220"/>
      <c r="Q43" s="1220"/>
      <c r="R43" s="1220"/>
      <c r="S43" s="1220"/>
    </row>
    <row r="44" spans="2:19">
      <c r="B44" s="100"/>
      <c r="C44" s="179"/>
      <c r="D44" s="176"/>
      <c r="J44" s="1129"/>
      <c r="K44" s="1127"/>
      <c r="L44" s="1110"/>
      <c r="M44" s="1082"/>
      <c r="N44" s="1110"/>
      <c r="O44" s="1221"/>
      <c r="P44" s="1221"/>
      <c r="Q44" s="1221"/>
      <c r="R44" s="1221"/>
      <c r="S44" s="1221"/>
    </row>
    <row r="45" spans="2:19">
      <c r="B45" s="100"/>
      <c r="C45" s="179"/>
      <c r="D45" s="176"/>
      <c r="E45" s="1130" t="s">
        <v>232</v>
      </c>
      <c r="F45" s="1131"/>
      <c r="G45" s="1131"/>
      <c r="H45" s="1131"/>
      <c r="I45" s="1132"/>
      <c r="J45" s="1129"/>
      <c r="K45" s="1127"/>
      <c r="L45" s="1110"/>
      <c r="M45" s="1082"/>
      <c r="N45" s="1110"/>
      <c r="O45" s="1222"/>
      <c r="P45" s="1222"/>
      <c r="Q45" s="1222"/>
      <c r="R45" s="1222"/>
      <c r="S45" s="1222"/>
    </row>
    <row r="46" spans="2:19">
      <c r="B46" s="100"/>
      <c r="C46" s="1228" t="s">
        <v>233</v>
      </c>
      <c r="D46" s="1229"/>
      <c r="E46" s="112"/>
      <c r="F46" s="112"/>
      <c r="G46" s="112"/>
      <c r="H46" s="112"/>
      <c r="I46" s="181"/>
      <c r="J46" s="1122"/>
      <c r="K46" s="1123"/>
      <c r="L46" s="1124" t="s">
        <v>81</v>
      </c>
      <c r="M46" s="1122"/>
      <c r="N46" s="1124" t="s">
        <v>81</v>
      </c>
      <c r="O46" s="1234" t="s">
        <v>315</v>
      </c>
      <c r="P46" s="1234"/>
      <c r="Q46" s="1234"/>
      <c r="R46" s="1234"/>
      <c r="S46" s="1234"/>
    </row>
    <row r="47" spans="2:19">
      <c r="B47" s="100"/>
      <c r="C47" s="1230"/>
      <c r="D47" s="485"/>
      <c r="E47" s="230"/>
      <c r="F47" s="230"/>
      <c r="G47" s="230"/>
      <c r="H47" s="230"/>
      <c r="I47" s="231"/>
      <c r="J47" s="1082"/>
      <c r="K47" s="1083"/>
      <c r="L47" s="1110"/>
      <c r="M47" s="1082"/>
      <c r="N47" s="1110"/>
      <c r="O47" s="1235"/>
      <c r="P47" s="1235"/>
      <c r="Q47" s="1235"/>
      <c r="R47" s="1235"/>
      <c r="S47" s="1235"/>
    </row>
    <row r="48" spans="2:19">
      <c r="B48" s="100"/>
      <c r="C48" s="1230"/>
      <c r="D48" s="485"/>
      <c r="E48" s="230"/>
      <c r="F48" s="230"/>
      <c r="G48" s="230"/>
      <c r="H48" s="230"/>
      <c r="I48" s="231"/>
      <c r="J48" s="1082"/>
      <c r="K48" s="1083"/>
      <c r="L48" s="1110"/>
      <c r="M48" s="1082"/>
      <c r="N48" s="1110"/>
      <c r="O48" s="1235"/>
      <c r="P48" s="1235"/>
      <c r="Q48" s="1235"/>
      <c r="R48" s="1235"/>
      <c r="S48" s="1235"/>
    </row>
    <row r="49" spans="2:19">
      <c r="B49" s="100"/>
      <c r="C49" s="1230"/>
      <c r="D49" s="485"/>
      <c r="E49" s="230"/>
      <c r="F49" s="230"/>
      <c r="G49" s="230"/>
      <c r="H49" s="230"/>
      <c r="I49" s="231"/>
      <c r="J49" s="1082"/>
      <c r="K49" s="1083"/>
      <c r="L49" s="1110"/>
      <c r="M49" s="1082"/>
      <c r="N49" s="1110"/>
      <c r="O49" s="1235"/>
      <c r="P49" s="1235"/>
      <c r="Q49" s="1235"/>
      <c r="R49" s="1235"/>
      <c r="S49" s="1235"/>
    </row>
    <row r="50" spans="2:19">
      <c r="B50" s="100"/>
      <c r="C50" s="1231"/>
      <c r="D50" s="485"/>
      <c r="E50" s="179"/>
      <c r="F50" s="179"/>
      <c r="G50" s="179"/>
      <c r="H50" s="179"/>
      <c r="I50" s="176"/>
      <c r="J50" s="1082"/>
      <c r="K50" s="1083"/>
      <c r="L50" s="1110"/>
      <c r="M50" s="1082"/>
      <c r="N50" s="1110"/>
      <c r="O50" s="1143"/>
      <c r="P50" s="1143"/>
      <c r="Q50" s="1143"/>
      <c r="R50" s="1143"/>
      <c r="S50" s="1143"/>
    </row>
    <row r="51" spans="2:19">
      <c r="B51" s="101"/>
      <c r="C51" s="1232"/>
      <c r="D51" s="488"/>
      <c r="E51" s="180"/>
      <c r="F51" s="180"/>
      <c r="G51" s="180"/>
      <c r="H51" s="180"/>
      <c r="I51" s="177"/>
      <c r="J51" s="1084"/>
      <c r="K51" s="1085"/>
      <c r="L51" s="1125"/>
      <c r="M51" s="1084"/>
      <c r="N51" s="1125"/>
      <c r="O51" s="1143"/>
      <c r="P51" s="1143"/>
      <c r="Q51" s="1143"/>
      <c r="R51" s="1143"/>
      <c r="S51" s="1143"/>
    </row>
    <row r="52" spans="2:19">
      <c r="B52" s="183" t="s">
        <v>128</v>
      </c>
      <c r="C52" s="178"/>
      <c r="D52" s="175"/>
      <c r="E52" s="183" t="s">
        <v>127</v>
      </c>
      <c r="F52" s="178"/>
      <c r="G52" s="178"/>
      <c r="H52" s="178"/>
      <c r="I52" s="175"/>
      <c r="J52" s="1126">
        <v>1</v>
      </c>
      <c r="K52" s="1126"/>
      <c r="L52" s="1081" t="s">
        <v>81</v>
      </c>
      <c r="M52" s="1088"/>
      <c r="N52" s="1081" t="s">
        <v>81</v>
      </c>
      <c r="O52" s="1143" t="s">
        <v>234</v>
      </c>
      <c r="P52" s="1143"/>
      <c r="Q52" s="1143"/>
      <c r="R52" s="1143"/>
      <c r="S52" s="1143"/>
    </row>
    <row r="53" spans="2:19">
      <c r="B53" s="100"/>
      <c r="C53" s="179"/>
      <c r="D53" s="176"/>
      <c r="E53" s="100"/>
      <c r="F53" s="179"/>
      <c r="G53" s="179"/>
      <c r="H53" s="179"/>
      <c r="I53" s="176"/>
      <c r="J53" s="1127"/>
      <c r="K53" s="1127"/>
      <c r="L53" s="1110"/>
      <c r="M53" s="1082"/>
      <c r="N53" s="1110"/>
      <c r="O53" s="1143"/>
      <c r="P53" s="1143"/>
      <c r="Q53" s="1143"/>
      <c r="R53" s="1143"/>
      <c r="S53" s="1143"/>
    </row>
    <row r="54" spans="2:19">
      <c r="B54" s="100"/>
      <c r="C54" s="1210" t="s">
        <v>144</v>
      </c>
      <c r="D54" s="1211"/>
      <c r="E54" s="1211"/>
      <c r="F54" s="1211"/>
      <c r="G54" s="1211"/>
      <c r="H54" s="1212"/>
      <c r="I54" s="176"/>
      <c r="J54" s="1127"/>
      <c r="K54" s="1127"/>
      <c r="L54" s="1110"/>
      <c r="M54" s="1082"/>
      <c r="N54" s="1110"/>
      <c r="O54" s="1143"/>
      <c r="P54" s="1143"/>
      <c r="Q54" s="1143"/>
      <c r="R54" s="1143"/>
      <c r="S54" s="1143"/>
    </row>
    <row r="55" spans="2:19">
      <c r="B55" s="101"/>
      <c r="C55" s="180"/>
      <c r="D55" s="177"/>
      <c r="E55" s="1077" t="s">
        <v>235</v>
      </c>
      <c r="F55" s="1078"/>
      <c r="G55" s="1078"/>
      <c r="H55" s="1078"/>
      <c r="I55" s="1111"/>
      <c r="J55" s="1128"/>
      <c r="K55" s="1128"/>
      <c r="L55" s="1125"/>
      <c r="M55" s="1084"/>
      <c r="N55" s="1125"/>
      <c r="O55" s="1143"/>
      <c r="P55" s="1143"/>
      <c r="Q55" s="1143"/>
      <c r="R55" s="1143"/>
      <c r="S55" s="1143"/>
    </row>
    <row r="56" spans="2:19" ht="12" customHeight="1">
      <c r="B56" s="183" t="s">
        <v>129</v>
      </c>
      <c r="C56" s="178"/>
      <c r="D56" s="175"/>
      <c r="E56" s="1112" t="s">
        <v>236</v>
      </c>
      <c r="F56" s="1113"/>
      <c r="G56" s="1113"/>
      <c r="H56" s="1113"/>
      <c r="I56" s="1114"/>
      <c r="J56" s="1118">
        <f>IF(E7&lt;=100,1,2)</f>
        <v>1</v>
      </c>
      <c r="K56" s="1119"/>
      <c r="L56" s="1081" t="s">
        <v>81</v>
      </c>
      <c r="M56" s="1088"/>
      <c r="N56" s="1080" t="s">
        <v>81</v>
      </c>
      <c r="O56" s="1143"/>
      <c r="P56" s="1143"/>
      <c r="Q56" s="1143"/>
      <c r="R56" s="1143"/>
      <c r="S56" s="1143"/>
    </row>
    <row r="57" spans="2:19">
      <c r="B57" s="100"/>
      <c r="C57" s="179"/>
      <c r="D57" s="176"/>
      <c r="E57" s="1115"/>
      <c r="F57" s="1116"/>
      <c r="G57" s="1116"/>
      <c r="H57" s="1116"/>
      <c r="I57" s="1117"/>
      <c r="J57" s="1120"/>
      <c r="K57" s="1121"/>
      <c r="L57" s="1110"/>
      <c r="M57" s="1082"/>
      <c r="N57" s="1086"/>
      <c r="O57" s="1143"/>
      <c r="P57" s="1143"/>
      <c r="Q57" s="1143"/>
      <c r="R57" s="1143"/>
      <c r="S57" s="1143"/>
    </row>
    <row r="58" spans="2:19">
      <c r="B58" s="100"/>
      <c r="C58" s="1201" t="s">
        <v>143</v>
      </c>
      <c r="D58" s="1202"/>
      <c r="E58" s="1202"/>
      <c r="F58" s="1202"/>
      <c r="G58" s="1202"/>
      <c r="H58" s="1203"/>
      <c r="I58" s="182"/>
      <c r="J58" s="1120"/>
      <c r="K58" s="1121"/>
      <c r="L58" s="1110"/>
      <c r="M58" s="1082"/>
      <c r="N58" s="1086"/>
      <c r="O58" s="1233"/>
      <c r="P58" s="1233"/>
      <c r="Q58" s="1233"/>
      <c r="R58" s="1233"/>
      <c r="S58" s="1233"/>
    </row>
    <row r="59" spans="2:19">
      <c r="B59" s="100"/>
      <c r="C59" s="1204"/>
      <c r="D59" s="1205"/>
      <c r="E59" s="1205"/>
      <c r="F59" s="1205"/>
      <c r="G59" s="1205"/>
      <c r="H59" s="1206"/>
      <c r="I59" s="182"/>
      <c r="J59" s="1120"/>
      <c r="K59" s="1121"/>
      <c r="L59" s="1110"/>
      <c r="M59" s="1082"/>
      <c r="N59" s="1086"/>
      <c r="O59" s="1233"/>
      <c r="P59" s="1233"/>
      <c r="Q59" s="1233"/>
      <c r="R59" s="1233"/>
      <c r="S59" s="1233"/>
    </row>
    <row r="60" spans="2:19">
      <c r="B60" s="100"/>
      <c r="C60" s="1207"/>
      <c r="D60" s="1208"/>
      <c r="E60" s="1208"/>
      <c r="F60" s="1208"/>
      <c r="G60" s="1208"/>
      <c r="H60" s="1209"/>
      <c r="I60" s="182"/>
      <c r="J60" s="1120"/>
      <c r="K60" s="1121"/>
      <c r="L60" s="1110"/>
      <c r="M60" s="1082"/>
      <c r="N60" s="1086"/>
      <c r="O60" s="1233"/>
      <c r="P60" s="1233"/>
      <c r="Q60" s="1233"/>
      <c r="R60" s="1233"/>
      <c r="S60" s="1233"/>
    </row>
    <row r="61" spans="2:19">
      <c r="B61" s="101"/>
      <c r="C61" s="180"/>
      <c r="D61" s="177"/>
      <c r="E61" s="1077"/>
      <c r="F61" s="1078"/>
      <c r="G61" s="1078"/>
      <c r="H61" s="1078"/>
      <c r="I61" s="1111"/>
      <c r="J61" s="1120"/>
      <c r="K61" s="1121"/>
      <c r="L61" s="1110"/>
      <c r="M61" s="1084"/>
      <c r="N61" s="1087"/>
      <c r="O61" s="1233"/>
      <c r="P61" s="1233"/>
      <c r="Q61" s="1233"/>
      <c r="R61" s="1233"/>
      <c r="S61" s="1233"/>
    </row>
    <row r="62" spans="2:19" ht="12" customHeight="1">
      <c r="B62" s="183" t="s">
        <v>130</v>
      </c>
      <c r="C62" s="178"/>
      <c r="D62" s="105" t="s">
        <v>131</v>
      </c>
      <c r="E62" s="1101" t="str">
        <f>IF(AND($E$9&gt;=26,$E$9&lt;=60),"■","□")</f>
        <v>□</v>
      </c>
      <c r="F62" s="1102" t="s">
        <v>237</v>
      </c>
      <c r="G62" s="1103"/>
      <c r="H62" s="1104"/>
      <c r="I62" s="1105" t="str">
        <f>IF(E62="□","",2)</f>
        <v/>
      </c>
      <c r="J62" s="1106"/>
      <c r="K62" s="1107"/>
      <c r="L62" s="1081" t="s">
        <v>81</v>
      </c>
      <c r="M62" s="1106"/>
      <c r="N62" s="1080" t="s">
        <v>81</v>
      </c>
      <c r="O62" s="1195" t="s">
        <v>238</v>
      </c>
      <c r="P62" s="1196"/>
      <c r="Q62" s="1196"/>
      <c r="R62" s="1196"/>
      <c r="S62" s="1197"/>
    </row>
    <row r="63" spans="2:19" ht="12" customHeight="1">
      <c r="B63" s="100"/>
      <c r="C63" s="179"/>
      <c r="D63" s="106"/>
      <c r="E63" s="1089"/>
      <c r="F63" s="1090"/>
      <c r="G63" s="1091"/>
      <c r="H63" s="1092"/>
      <c r="I63" s="1093"/>
      <c r="J63" s="1108"/>
      <c r="K63" s="1109"/>
      <c r="L63" s="1110"/>
      <c r="M63" s="1108"/>
      <c r="N63" s="1086"/>
      <c r="O63" s="1198"/>
      <c r="P63" s="1199"/>
      <c r="Q63" s="1199"/>
      <c r="R63" s="1199"/>
      <c r="S63" s="1200"/>
    </row>
    <row r="64" spans="2:19" ht="12" customHeight="1">
      <c r="B64" s="100"/>
      <c r="C64" s="179"/>
      <c r="D64" s="176"/>
      <c r="E64" s="1089" t="str">
        <f>IF(AND($E$9&gt;=61,$E$9&lt;=80),"■","□")</f>
        <v>□</v>
      </c>
      <c r="F64" s="1090" t="s">
        <v>239</v>
      </c>
      <c r="G64" s="1091"/>
      <c r="H64" s="1092"/>
      <c r="I64" s="1093" t="str">
        <f>IF(E64="□","",3)</f>
        <v/>
      </c>
      <c r="J64" s="1108"/>
      <c r="K64" s="1109"/>
      <c r="L64" s="1110"/>
      <c r="M64" s="1108"/>
      <c r="N64" s="1086"/>
      <c r="O64" s="1198"/>
      <c r="P64" s="1199"/>
      <c r="Q64" s="1199"/>
      <c r="R64" s="1199"/>
      <c r="S64" s="1200"/>
    </row>
    <row r="65" spans="2:19" ht="12" customHeight="1">
      <c r="B65" s="100"/>
      <c r="C65" s="179"/>
      <c r="D65" s="176"/>
      <c r="E65" s="1089"/>
      <c r="F65" s="1090"/>
      <c r="G65" s="1091"/>
      <c r="H65" s="1092"/>
      <c r="I65" s="1093"/>
      <c r="J65" s="1108"/>
      <c r="K65" s="1109"/>
      <c r="L65" s="1110"/>
      <c r="M65" s="1108"/>
      <c r="N65" s="1086"/>
      <c r="O65" s="1198"/>
      <c r="P65" s="1199"/>
      <c r="Q65" s="1199"/>
      <c r="R65" s="1199"/>
      <c r="S65" s="1200"/>
    </row>
    <row r="66" spans="2:19" ht="12" customHeight="1">
      <c r="B66" s="100"/>
      <c r="C66" s="179"/>
      <c r="D66" s="176"/>
      <c r="E66" s="1089" t="str">
        <f>IF(AND($E$9&gt;=81,$E$9&lt;=100),"■","□")</f>
        <v>□</v>
      </c>
      <c r="F66" s="1090" t="s">
        <v>240</v>
      </c>
      <c r="G66" s="1091"/>
      <c r="H66" s="1092"/>
      <c r="I66" s="1093" t="str">
        <f>IF(E66="□","",4)</f>
        <v/>
      </c>
      <c r="J66" s="1108"/>
      <c r="K66" s="1109"/>
      <c r="L66" s="1110"/>
      <c r="M66" s="1108"/>
      <c r="N66" s="1086"/>
      <c r="O66" s="1198"/>
      <c r="P66" s="1199"/>
      <c r="Q66" s="1199"/>
      <c r="R66" s="1199"/>
      <c r="S66" s="1200"/>
    </row>
    <row r="67" spans="2:19" ht="12" customHeight="1">
      <c r="B67" s="100"/>
      <c r="C67" s="179"/>
      <c r="D67" s="176"/>
      <c r="E67" s="1089"/>
      <c r="F67" s="1090"/>
      <c r="G67" s="1091"/>
      <c r="H67" s="1092"/>
      <c r="I67" s="1093"/>
      <c r="J67" s="1108"/>
      <c r="K67" s="1109"/>
      <c r="L67" s="1110"/>
      <c r="M67" s="1108"/>
      <c r="N67" s="1086"/>
      <c r="O67" s="110" t="s">
        <v>132</v>
      </c>
      <c r="P67" s="166"/>
      <c r="Q67" s="166"/>
      <c r="R67" s="166"/>
      <c r="S67" s="167"/>
    </row>
    <row r="68" spans="2:19" ht="12" customHeight="1">
      <c r="B68" s="100"/>
      <c r="C68" s="179"/>
      <c r="D68" s="176"/>
      <c r="E68" s="1094" t="str">
        <f>IF($E$9&gt;=101,"■","□")</f>
        <v>□</v>
      </c>
      <c r="F68" s="1090" t="s">
        <v>241</v>
      </c>
      <c r="G68" s="1091"/>
      <c r="H68" s="1092"/>
      <c r="I68" s="1099" t="str">
        <f>IF(E68="□","","備考欄参照")</f>
        <v/>
      </c>
      <c r="J68" s="1108"/>
      <c r="K68" s="1109"/>
      <c r="L68" s="1110"/>
      <c r="M68" s="1108"/>
      <c r="N68" s="1086"/>
      <c r="O68" s="110" t="s">
        <v>133</v>
      </c>
      <c r="P68" s="166"/>
      <c r="Q68" s="166"/>
      <c r="R68" s="166"/>
      <c r="S68" s="167"/>
    </row>
    <row r="69" spans="2:19" ht="12" customHeight="1">
      <c r="B69" s="100"/>
      <c r="C69" s="179"/>
      <c r="D69" s="176"/>
      <c r="E69" s="1094"/>
      <c r="F69" s="1090"/>
      <c r="G69" s="1091"/>
      <c r="H69" s="1092"/>
      <c r="I69" s="1099"/>
      <c r="J69" s="1108"/>
      <c r="K69" s="1109"/>
      <c r="L69" s="1110"/>
      <c r="M69" s="1108"/>
      <c r="N69" s="1086"/>
      <c r="O69" s="110" t="s">
        <v>134</v>
      </c>
      <c r="P69" s="166"/>
      <c r="Q69" s="166"/>
      <c r="R69" s="166"/>
      <c r="S69" s="167"/>
    </row>
    <row r="70" spans="2:19" ht="12" customHeight="1">
      <c r="B70" s="100"/>
      <c r="C70" s="179"/>
      <c r="D70" s="176"/>
      <c r="E70" s="1095"/>
      <c r="F70" s="1096"/>
      <c r="G70" s="1097"/>
      <c r="H70" s="1098"/>
      <c r="I70" s="1100"/>
      <c r="J70" s="1108"/>
      <c r="K70" s="1109"/>
      <c r="L70" s="1110"/>
      <c r="M70" s="1108"/>
      <c r="N70" s="1086"/>
      <c r="O70" s="110" t="s">
        <v>135</v>
      </c>
      <c r="P70" s="166"/>
      <c r="Q70" s="166"/>
      <c r="R70" s="166"/>
      <c r="S70" s="167"/>
    </row>
    <row r="71" spans="2:19">
      <c r="B71" s="100"/>
      <c r="C71" s="179"/>
      <c r="D71" s="176"/>
      <c r="E71" s="1077" t="s">
        <v>223</v>
      </c>
      <c r="F71" s="1078"/>
      <c r="G71" s="1078"/>
      <c r="H71" s="1078"/>
      <c r="I71" s="1078"/>
      <c r="J71" s="101"/>
      <c r="K71" s="180"/>
      <c r="L71" s="177"/>
      <c r="M71" s="179"/>
      <c r="N71" s="179"/>
      <c r="O71" s="165"/>
      <c r="P71" s="166"/>
      <c r="Q71" s="166"/>
      <c r="R71" s="166"/>
      <c r="S71" s="167"/>
    </row>
    <row r="72" spans="2:19">
      <c r="B72" s="100"/>
      <c r="C72" s="179"/>
      <c r="D72" s="106" t="s">
        <v>136</v>
      </c>
      <c r="E72" s="1079" t="s">
        <v>137</v>
      </c>
      <c r="F72" s="1080"/>
      <c r="G72" s="1080"/>
      <c r="H72" s="1080"/>
      <c r="I72" s="1081"/>
      <c r="J72" s="1082"/>
      <c r="K72" s="1083"/>
      <c r="L72" s="1086" t="s">
        <v>81</v>
      </c>
      <c r="M72" s="1088"/>
      <c r="N72" s="1080" t="s">
        <v>81</v>
      </c>
      <c r="O72" s="165"/>
      <c r="P72" s="166"/>
      <c r="Q72" s="166"/>
      <c r="R72" s="166"/>
      <c r="S72" s="167"/>
    </row>
    <row r="73" spans="2:19">
      <c r="B73" s="100"/>
      <c r="C73" s="179"/>
      <c r="D73" s="176"/>
      <c r="E73" s="100"/>
      <c r="F73" s="179"/>
      <c r="G73" s="179"/>
      <c r="H73" s="179"/>
      <c r="I73" s="176"/>
      <c r="J73" s="1082"/>
      <c r="K73" s="1083"/>
      <c r="L73" s="1086"/>
      <c r="M73" s="1082"/>
      <c r="N73" s="1086"/>
      <c r="O73" s="165"/>
      <c r="P73" s="166"/>
      <c r="Q73" s="166"/>
      <c r="R73" s="166"/>
      <c r="S73" s="167"/>
    </row>
    <row r="74" spans="2:19">
      <c r="B74" s="101"/>
      <c r="C74" s="180"/>
      <c r="D74" s="177"/>
      <c r="E74" s="107" t="s">
        <v>242</v>
      </c>
      <c r="F74" s="108"/>
      <c r="G74" s="180" t="s">
        <v>243</v>
      </c>
      <c r="H74" s="180"/>
      <c r="I74" s="177"/>
      <c r="J74" s="1084"/>
      <c r="K74" s="1085"/>
      <c r="L74" s="1087"/>
      <c r="M74" s="1084"/>
      <c r="N74" s="1087"/>
      <c r="O74" s="102"/>
      <c r="P74" s="103"/>
      <c r="Q74" s="103"/>
      <c r="R74" s="103"/>
      <c r="S74" s="104"/>
    </row>
    <row r="75" spans="2:19" ht="6.75" customHeight="1"/>
  </sheetData>
  <mergeCells count="125">
    <mergeCell ref="O62:S66"/>
    <mergeCell ref="C58:H60"/>
    <mergeCell ref="C54:H54"/>
    <mergeCell ref="J17:K19"/>
    <mergeCell ref="B10:S11"/>
    <mergeCell ref="E26:I27"/>
    <mergeCell ref="D29:H29"/>
    <mergeCell ref="D28:H28"/>
    <mergeCell ref="O43:S45"/>
    <mergeCell ref="C31:D31"/>
    <mergeCell ref="E31:I31"/>
    <mergeCell ref="C46:D51"/>
    <mergeCell ref="O20:S25"/>
    <mergeCell ref="O56:S61"/>
    <mergeCell ref="O52:S55"/>
    <mergeCell ref="O46:S51"/>
    <mergeCell ref="O26:S30"/>
    <mergeCell ref="E20:I21"/>
    <mergeCell ref="O31:S38"/>
    <mergeCell ref="O17:S19"/>
    <mergeCell ref="O14:S16"/>
    <mergeCell ref="O12:S13"/>
    <mergeCell ref="E14:I16"/>
    <mergeCell ref="J14:K16"/>
    <mergeCell ref="P7:Q7"/>
    <mergeCell ref="B8:C8"/>
    <mergeCell ref="G8:H8"/>
    <mergeCell ref="M8:N8"/>
    <mergeCell ref="P8:Q8"/>
    <mergeCell ref="B2:R2"/>
    <mergeCell ref="B4:C5"/>
    <mergeCell ref="D4:L5"/>
    <mergeCell ref="M4:N4"/>
    <mergeCell ref="O4:Q4"/>
    <mergeCell ref="M5:N5"/>
    <mergeCell ref="O5:Q5"/>
    <mergeCell ref="B9:C9"/>
    <mergeCell ref="G9:H9"/>
    <mergeCell ref="B12:D13"/>
    <mergeCell ref="E12:I13"/>
    <mergeCell ref="J12:L13"/>
    <mergeCell ref="M12:N12"/>
    <mergeCell ref="B7:C7"/>
    <mergeCell ref="G7:H7"/>
    <mergeCell ref="M7:N7"/>
    <mergeCell ref="M13:N13"/>
    <mergeCell ref="J20:K25"/>
    <mergeCell ref="L20:L25"/>
    <mergeCell ref="E42:I42"/>
    <mergeCell ref="L14:L16"/>
    <mergeCell ref="M14:M16"/>
    <mergeCell ref="N14:N16"/>
    <mergeCell ref="M20:M25"/>
    <mergeCell ref="N20:N25"/>
    <mergeCell ref="E25:I25"/>
    <mergeCell ref="J26:K26"/>
    <mergeCell ref="M26:M30"/>
    <mergeCell ref="N26:N30"/>
    <mergeCell ref="J27:K27"/>
    <mergeCell ref="J28:K30"/>
    <mergeCell ref="E17:I19"/>
    <mergeCell ref="L17:L19"/>
    <mergeCell ref="M17:M19"/>
    <mergeCell ref="N17:N19"/>
    <mergeCell ref="C22:H24"/>
    <mergeCell ref="L28:L30"/>
    <mergeCell ref="E30:I30"/>
    <mergeCell ref="J43:K45"/>
    <mergeCell ref="L43:L45"/>
    <mergeCell ref="M43:M45"/>
    <mergeCell ref="N43:N45"/>
    <mergeCell ref="E45:I45"/>
    <mergeCell ref="M32:M41"/>
    <mergeCell ref="I38:I41"/>
    <mergeCell ref="N32:N41"/>
    <mergeCell ref="E34:E35"/>
    <mergeCell ref="F34:H35"/>
    <mergeCell ref="I34:I35"/>
    <mergeCell ref="E36:E37"/>
    <mergeCell ref="F36:H37"/>
    <mergeCell ref="I36:I37"/>
    <mergeCell ref="E38:E41"/>
    <mergeCell ref="E32:E33"/>
    <mergeCell ref="F32:H33"/>
    <mergeCell ref="I32:I33"/>
    <mergeCell ref="J32:K41"/>
    <mergeCell ref="L32:L41"/>
    <mergeCell ref="F38:H41"/>
    <mergeCell ref="E55:I55"/>
    <mergeCell ref="E56:I57"/>
    <mergeCell ref="J56:K61"/>
    <mergeCell ref="L56:L61"/>
    <mergeCell ref="M56:M61"/>
    <mergeCell ref="N56:N61"/>
    <mergeCell ref="E61:I61"/>
    <mergeCell ref="J46:K51"/>
    <mergeCell ref="L46:L51"/>
    <mergeCell ref="M46:M51"/>
    <mergeCell ref="N46:N51"/>
    <mergeCell ref="J52:K55"/>
    <mergeCell ref="L52:L55"/>
    <mergeCell ref="M52:M55"/>
    <mergeCell ref="N52:N55"/>
    <mergeCell ref="E71:I71"/>
    <mergeCell ref="E72:I72"/>
    <mergeCell ref="J72:K74"/>
    <mergeCell ref="L72:L74"/>
    <mergeCell ref="M72:M74"/>
    <mergeCell ref="N72:N74"/>
    <mergeCell ref="N62:N70"/>
    <mergeCell ref="E64:E65"/>
    <mergeCell ref="F64:H65"/>
    <mergeCell ref="I64:I65"/>
    <mergeCell ref="E66:E67"/>
    <mergeCell ref="F66:H67"/>
    <mergeCell ref="I66:I67"/>
    <mergeCell ref="E68:E70"/>
    <mergeCell ref="F68:H70"/>
    <mergeCell ref="I68:I70"/>
    <mergeCell ref="E62:E63"/>
    <mergeCell ref="F62:H63"/>
    <mergeCell ref="I62:I63"/>
    <mergeCell ref="J62:K70"/>
    <mergeCell ref="L62:L70"/>
    <mergeCell ref="M62:M70"/>
  </mergeCells>
  <phoneticPr fontId="4"/>
  <dataValidations count="1">
    <dataValidation type="list" allowBlank="1" showInputMessage="1" showErrorMessage="1" sqref="L7:L8 O7:O8" xr:uid="{00000000-0002-0000-0500-000000000000}">
      <formula1>$V$7:$V$9</formula1>
    </dataValidation>
  </dataValidations>
  <printOptions horizontalCentered="1"/>
  <pageMargins left="0.59055118110236227" right="0.19685039370078741" top="0.19685039370078741" bottom="0.19685039370078741" header="0.31496062992125984" footer="0.31496062992125984"/>
  <pageSetup paperSize="9" scale="94"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AH44"/>
  <sheetViews>
    <sheetView view="pageBreakPreview" zoomScaleNormal="100" zoomScaleSheetLayoutView="100" workbookViewId="0">
      <selection activeCell="F5" sqref="F5:AE5"/>
    </sheetView>
  </sheetViews>
  <sheetFormatPr defaultColWidth="9" defaultRowHeight="12"/>
  <cols>
    <col min="1" max="1" width="1.77734375" style="189" customWidth="1"/>
    <col min="2" max="31" width="3.109375" style="189" customWidth="1"/>
    <col min="32" max="32" width="1.109375" style="189" customWidth="1"/>
    <col min="33" max="33" width="2.33203125" style="189" customWidth="1"/>
    <col min="34" max="34" width="3.33203125" style="189" bestFit="1" customWidth="1"/>
    <col min="35" max="16384" width="9" style="189"/>
  </cols>
  <sheetData>
    <row r="1" spans="2:34">
      <c r="B1" s="1241" t="s">
        <v>246</v>
      </c>
      <c r="C1" s="1241"/>
      <c r="D1" s="1241"/>
      <c r="E1" s="1241"/>
      <c r="F1" s="1242" t="s">
        <v>247</v>
      </c>
      <c r="G1" s="1242"/>
      <c r="H1" s="1242"/>
      <c r="I1" s="1242"/>
      <c r="J1" s="1242"/>
      <c r="K1" s="1242"/>
      <c r="L1" s="1242"/>
      <c r="M1" s="1242"/>
      <c r="N1" s="1242"/>
      <c r="O1" s="1242"/>
      <c r="P1" s="1242"/>
      <c r="Q1" s="1242"/>
      <c r="R1" s="1242"/>
      <c r="S1" s="1242"/>
      <c r="T1" s="1242"/>
      <c r="U1" s="1242"/>
      <c r="V1" s="1242"/>
      <c r="W1" s="1242"/>
      <c r="X1" s="1242"/>
      <c r="Y1" s="1242"/>
      <c r="Z1" s="1242"/>
      <c r="AA1" s="1242"/>
      <c r="AB1" s="1242"/>
      <c r="AC1" s="1242"/>
      <c r="AD1" s="1242"/>
      <c r="AE1" s="1242"/>
    </row>
    <row r="2" spans="2:34" ht="13.5" customHeight="1">
      <c r="B2" s="1243" t="s">
        <v>248</v>
      </c>
      <c r="C2" s="1243"/>
      <c r="D2" s="1243"/>
      <c r="E2" s="1243"/>
      <c r="F2" s="1243"/>
      <c r="G2" s="1243"/>
      <c r="H2" s="1243"/>
      <c r="I2" s="1243"/>
      <c r="J2" s="1243"/>
      <c r="K2" s="1243"/>
      <c r="L2" s="1243"/>
      <c r="M2" s="1243"/>
      <c r="N2" s="1243"/>
      <c r="O2" s="1243"/>
      <c r="P2" s="1243"/>
      <c r="Q2" s="1243"/>
      <c r="R2" s="1243"/>
      <c r="S2" s="1243"/>
      <c r="T2" s="1243"/>
      <c r="U2" s="1243"/>
      <c r="V2" s="1243"/>
      <c r="W2" s="1243"/>
      <c r="X2" s="1243"/>
      <c r="Y2" s="1243"/>
      <c r="Z2" s="1243"/>
      <c r="AA2" s="1243"/>
      <c r="AB2" s="1243"/>
      <c r="AC2" s="1243"/>
      <c r="AD2" s="1243"/>
      <c r="AE2" s="1243"/>
    </row>
    <row r="3" spans="2:34" ht="13.5" customHeight="1">
      <c r="B3" s="1244" t="s">
        <v>249</v>
      </c>
      <c r="C3" s="1244"/>
      <c r="D3" s="1244"/>
      <c r="E3" s="1244"/>
      <c r="F3" s="1244"/>
      <c r="G3" s="1244"/>
      <c r="H3" s="1244"/>
      <c r="I3" s="1244"/>
      <c r="J3" s="1244"/>
      <c r="K3" s="1244"/>
      <c r="L3" s="1244"/>
      <c r="M3" s="1244"/>
      <c r="N3" s="1244"/>
      <c r="O3" s="1244"/>
      <c r="P3" s="1244"/>
      <c r="Q3" s="1244"/>
      <c r="R3" s="1244"/>
      <c r="S3" s="1244"/>
      <c r="T3" s="1244"/>
      <c r="U3" s="1244"/>
      <c r="V3" s="1244"/>
      <c r="W3" s="1244"/>
      <c r="X3" s="1244"/>
      <c r="Y3" s="1244"/>
      <c r="Z3" s="1244"/>
      <c r="AA3" s="1244"/>
      <c r="AB3" s="1244"/>
      <c r="AC3" s="1244"/>
      <c r="AD3" s="1244"/>
      <c r="AE3" s="1244"/>
    </row>
    <row r="4" spans="2:34">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row>
    <row r="5" spans="2:34" ht="20.25" customHeight="1">
      <c r="B5" s="1245" t="s">
        <v>250</v>
      </c>
      <c r="C5" s="1246"/>
      <c r="D5" s="1246"/>
      <c r="E5" s="1246"/>
      <c r="F5" s="1247"/>
      <c r="G5" s="1248"/>
      <c r="H5" s="1248"/>
      <c r="I5" s="1248"/>
      <c r="J5" s="1248"/>
      <c r="K5" s="1248"/>
      <c r="L5" s="1248"/>
      <c r="M5" s="1248"/>
      <c r="N5" s="1248"/>
      <c r="O5" s="1248"/>
      <c r="P5" s="1248"/>
      <c r="Q5" s="1248"/>
      <c r="R5" s="1248"/>
      <c r="S5" s="1248"/>
      <c r="T5" s="1248"/>
      <c r="U5" s="1248"/>
      <c r="V5" s="1248"/>
      <c r="W5" s="1248"/>
      <c r="X5" s="1248"/>
      <c r="Y5" s="1248"/>
      <c r="Z5" s="1248"/>
      <c r="AA5" s="1248"/>
      <c r="AB5" s="1248"/>
      <c r="AC5" s="1248"/>
      <c r="AD5" s="1248"/>
      <c r="AE5" s="1249"/>
      <c r="AH5" s="188" t="s">
        <v>251</v>
      </c>
    </row>
    <row r="6" spans="2:34" ht="20.25" customHeight="1">
      <c r="B6" s="1250" t="s">
        <v>252</v>
      </c>
      <c r="C6" s="1251"/>
      <c r="D6" s="1251"/>
      <c r="E6" s="1251"/>
      <c r="F6" s="191"/>
      <c r="G6" s="192" t="s">
        <v>90</v>
      </c>
      <c r="H6" s="193" t="s">
        <v>253</v>
      </c>
      <c r="I6" s="193"/>
      <c r="J6" s="193"/>
      <c r="K6" s="193"/>
      <c r="L6" s="192" t="s">
        <v>251</v>
      </c>
      <c r="M6" s="193" t="s">
        <v>254</v>
      </c>
      <c r="N6" s="193"/>
      <c r="O6" s="193"/>
      <c r="P6" s="193"/>
      <c r="Q6" s="193"/>
      <c r="R6" s="193"/>
      <c r="S6" s="193"/>
      <c r="T6" s="193"/>
      <c r="U6" s="193"/>
      <c r="V6" s="193"/>
      <c r="W6" s="193"/>
      <c r="X6" s="193"/>
      <c r="Y6" s="193"/>
      <c r="Z6" s="193"/>
      <c r="AA6" s="193"/>
      <c r="AB6" s="193"/>
      <c r="AC6" s="193"/>
      <c r="AD6" s="193"/>
      <c r="AE6" s="194"/>
      <c r="AH6" s="188" t="s">
        <v>255</v>
      </c>
    </row>
    <row r="7" spans="2:34" ht="34.5" customHeight="1">
      <c r="B7" s="1250" t="s">
        <v>256</v>
      </c>
      <c r="C7" s="1251"/>
      <c r="D7" s="1251"/>
      <c r="E7" s="1251"/>
      <c r="F7" s="1252"/>
      <c r="G7" s="1253"/>
      <c r="H7" s="195" t="s">
        <v>257</v>
      </c>
      <c r="I7" s="1253"/>
      <c r="J7" s="1253"/>
      <c r="K7" s="195" t="s">
        <v>258</v>
      </c>
      <c r="L7" s="195" t="s">
        <v>212</v>
      </c>
      <c r="M7" s="1254" t="s">
        <v>259</v>
      </c>
      <c r="N7" s="1254"/>
      <c r="O7" s="1253" t="s">
        <v>260</v>
      </c>
      <c r="P7" s="1253"/>
      <c r="Q7" s="195" t="s">
        <v>257</v>
      </c>
      <c r="R7" s="1253"/>
      <c r="S7" s="1253"/>
      <c r="T7" s="195" t="s">
        <v>258</v>
      </c>
      <c r="U7" s="1255" t="s">
        <v>261</v>
      </c>
      <c r="V7" s="1255"/>
      <c r="W7" s="1255"/>
      <c r="X7" s="1255"/>
      <c r="Y7" s="1255"/>
      <c r="Z7" s="1255"/>
      <c r="AA7" s="1255"/>
      <c r="AB7" s="1255"/>
      <c r="AC7" s="1255"/>
      <c r="AD7" s="1255"/>
      <c r="AE7" s="1256"/>
      <c r="AH7" s="188"/>
    </row>
    <row r="8" spans="2:34" ht="20.25" customHeight="1">
      <c r="B8" s="1250" t="s">
        <v>262</v>
      </c>
      <c r="C8" s="1251"/>
      <c r="D8" s="1251"/>
      <c r="E8" s="1251"/>
      <c r="F8" s="1252" t="s">
        <v>263</v>
      </c>
      <c r="G8" s="1253"/>
      <c r="H8" s="1253"/>
      <c r="I8" s="1253"/>
      <c r="J8" s="196" t="s">
        <v>33</v>
      </c>
      <c r="K8" s="1253"/>
      <c r="L8" s="1253"/>
      <c r="M8" s="196" t="s">
        <v>29</v>
      </c>
      <c r="N8" s="197"/>
      <c r="O8" s="197"/>
      <c r="P8" s="197"/>
      <c r="Q8" s="197"/>
      <c r="R8" s="197"/>
      <c r="S8" s="197"/>
      <c r="T8" s="197"/>
      <c r="U8" s="197"/>
      <c r="V8" s="197"/>
      <c r="W8" s="197"/>
      <c r="X8" s="197"/>
      <c r="Y8" s="197"/>
      <c r="Z8" s="197"/>
      <c r="AA8" s="197"/>
      <c r="AB8" s="197"/>
      <c r="AC8" s="197"/>
      <c r="AD8" s="197"/>
      <c r="AE8" s="198"/>
    </row>
    <row r="9" spans="2:34">
      <c r="B9" s="199"/>
      <c r="C9" s="199"/>
      <c r="D9" s="199"/>
      <c r="E9" s="199"/>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row>
    <row r="10" spans="2:34" ht="15" customHeight="1">
      <c r="B10" s="201" t="s">
        <v>264</v>
      </c>
      <c r="C10" s="202"/>
      <c r="D10" s="202"/>
      <c r="E10" s="202"/>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row>
    <row r="11" spans="2:34" ht="15" customHeight="1">
      <c r="B11" s="203"/>
      <c r="C11" s="199"/>
      <c r="D11" s="199"/>
      <c r="E11" s="199"/>
      <c r="F11" s="200"/>
      <c r="G11" s="200"/>
      <c r="H11" s="200"/>
      <c r="I11" s="200"/>
      <c r="J11" s="200"/>
      <c r="K11" s="197"/>
      <c r="L11" s="197"/>
      <c r="M11" s="197"/>
      <c r="N11" s="200"/>
      <c r="O11" s="200"/>
      <c r="P11" s="200"/>
      <c r="Q11" s="200"/>
      <c r="R11" s="200"/>
      <c r="S11" s="200"/>
      <c r="T11" s="200"/>
      <c r="U11" s="200"/>
      <c r="V11" s="200"/>
      <c r="W11" s="200"/>
      <c r="X11" s="200"/>
      <c r="Y11" s="200"/>
      <c r="Z11" s="200"/>
      <c r="AA11" s="200"/>
      <c r="AB11" s="200"/>
      <c r="AC11" s="200"/>
      <c r="AD11" s="200"/>
      <c r="AE11" s="200"/>
    </row>
    <row r="12" spans="2:34" ht="18" customHeight="1">
      <c r="B12" s="1257" t="s">
        <v>265</v>
      </c>
      <c r="C12" s="1257"/>
      <c r="D12" s="1257"/>
      <c r="E12" s="1257"/>
      <c r="F12" s="1257"/>
      <c r="G12" s="1257"/>
      <c r="H12" s="1257"/>
      <c r="I12" s="1258"/>
      <c r="J12" s="1259"/>
      <c r="K12" s="1260"/>
      <c r="L12" s="1261"/>
      <c r="M12" s="1262"/>
      <c r="N12" s="204" t="s">
        <v>266</v>
      </c>
      <c r="O12" s="205"/>
      <c r="P12" s="206" t="s">
        <v>267</v>
      </c>
      <c r="Q12" s="1263" t="s">
        <v>268</v>
      </c>
      <c r="R12" s="1263"/>
      <c r="S12" s="1263"/>
      <c r="T12" s="1263"/>
      <c r="U12" s="1263"/>
      <c r="V12" s="1263"/>
      <c r="W12" s="1263"/>
      <c r="X12" s="1263"/>
      <c r="Y12" s="1263"/>
      <c r="Z12" s="1263"/>
      <c r="AA12" s="1263"/>
      <c r="AB12" s="1263"/>
      <c r="AC12" s="1263"/>
      <c r="AD12" s="1263"/>
      <c r="AE12" s="1263"/>
    </row>
    <row r="13" spans="2:34">
      <c r="B13" s="199"/>
      <c r="C13" s="199"/>
      <c r="D13" s="199"/>
      <c r="E13" s="199"/>
      <c r="F13" s="200"/>
      <c r="G13" s="200"/>
      <c r="H13" s="200"/>
      <c r="I13" s="200"/>
      <c r="J13" s="200"/>
      <c r="K13" s="200"/>
      <c r="L13" s="200"/>
      <c r="M13" s="200"/>
      <c r="N13" s="200"/>
      <c r="O13" s="200"/>
      <c r="P13" s="200"/>
      <c r="Q13" s="1264" t="s">
        <v>269</v>
      </c>
      <c r="R13" s="1264"/>
      <c r="S13" s="1264"/>
      <c r="T13" s="1264"/>
      <c r="U13" s="1264"/>
      <c r="V13" s="1264"/>
      <c r="W13" s="1264"/>
      <c r="X13" s="1264"/>
      <c r="Y13" s="1264"/>
      <c r="Z13" s="1264"/>
      <c r="AA13" s="1264"/>
      <c r="AB13" s="1264"/>
      <c r="AC13" s="1264"/>
      <c r="AD13" s="1264"/>
      <c r="AE13" s="1264"/>
    </row>
    <row r="14" spans="2:34" ht="18" customHeight="1">
      <c r="B14" s="1257" t="s">
        <v>270</v>
      </c>
      <c r="C14" s="1257"/>
      <c r="D14" s="1257"/>
      <c r="E14" s="1257"/>
      <c r="F14" s="1257"/>
      <c r="G14" s="1257"/>
      <c r="H14" s="1257"/>
      <c r="I14" s="1257"/>
      <c r="J14" s="1265"/>
      <c r="K14" s="1266"/>
      <c r="L14" s="1267"/>
      <c r="M14" s="1268"/>
      <c r="N14" s="206" t="s">
        <v>271</v>
      </c>
      <c r="O14" s="206"/>
      <c r="P14" s="206" t="s">
        <v>272</v>
      </c>
      <c r="Q14" s="1269" t="s">
        <v>273</v>
      </c>
      <c r="R14" s="1269"/>
      <c r="S14" s="1269"/>
      <c r="T14" s="1269"/>
      <c r="U14" s="1269"/>
      <c r="V14" s="1269"/>
      <c r="W14" s="1269"/>
      <c r="X14" s="1269"/>
      <c r="Y14" s="1269"/>
      <c r="Z14" s="1269"/>
      <c r="AA14" s="1269"/>
      <c r="AB14" s="1269"/>
      <c r="AC14" s="1269"/>
      <c r="AD14" s="1269"/>
      <c r="AE14" s="1269"/>
    </row>
    <row r="15" spans="2:34" ht="12.6" thickBot="1">
      <c r="D15" s="206"/>
      <c r="E15" s="206"/>
      <c r="F15" s="206"/>
      <c r="G15" s="206"/>
      <c r="H15" s="206"/>
      <c r="I15" s="206"/>
      <c r="J15" s="206"/>
      <c r="K15" s="206"/>
      <c r="L15" s="206"/>
      <c r="M15" s="206"/>
      <c r="N15" s="206"/>
      <c r="O15" s="206"/>
      <c r="P15" s="206"/>
      <c r="Q15" s="206"/>
    </row>
    <row r="16" spans="2:34" ht="18" customHeight="1" thickTop="1" thickBot="1">
      <c r="B16" s="1257" t="s">
        <v>274</v>
      </c>
      <c r="C16" s="1257"/>
      <c r="D16" s="1257"/>
      <c r="E16" s="1257"/>
      <c r="F16" s="1257"/>
      <c r="G16" s="1257"/>
      <c r="H16" s="1257"/>
      <c r="I16" s="1257"/>
      <c r="J16" s="1270"/>
      <c r="K16" s="1271" t="str">
        <f>IF(K12="","",ROUNDDOWN(K12/(K14*16),2))</f>
        <v/>
      </c>
      <c r="L16" s="1272"/>
      <c r="M16" s="1273"/>
      <c r="N16" s="206"/>
      <c r="O16" s="206"/>
      <c r="P16" s="206" t="s">
        <v>275</v>
      </c>
      <c r="Q16" s="1269" t="s">
        <v>276</v>
      </c>
      <c r="R16" s="1269"/>
      <c r="S16" s="1269"/>
      <c r="T16" s="1269"/>
      <c r="U16" s="1269"/>
      <c r="V16" s="1269"/>
      <c r="W16" s="1269"/>
      <c r="X16" s="1269"/>
      <c r="Y16" s="1269"/>
      <c r="Z16" s="1269"/>
      <c r="AA16" s="1269"/>
      <c r="AB16" s="1269"/>
      <c r="AC16" s="1269"/>
      <c r="AD16" s="1269"/>
      <c r="AE16" s="1269"/>
    </row>
    <row r="17" spans="2:31" ht="12.6" thickTop="1">
      <c r="B17" s="207"/>
      <c r="C17" s="207"/>
      <c r="D17" s="207"/>
      <c r="E17" s="207"/>
      <c r="F17" s="207"/>
      <c r="G17" s="207"/>
      <c r="H17" s="207"/>
      <c r="I17" s="207"/>
      <c r="J17" s="208"/>
      <c r="K17" s="193"/>
      <c r="L17" s="193"/>
      <c r="M17" s="193"/>
      <c r="N17" s="206"/>
      <c r="O17" s="206"/>
      <c r="P17" s="206"/>
      <c r="Q17" s="206"/>
      <c r="R17" s="206"/>
      <c r="S17" s="206"/>
      <c r="T17" s="206"/>
    </row>
    <row r="18" spans="2:31" ht="15" customHeight="1">
      <c r="B18" s="201" t="s">
        <v>277</v>
      </c>
      <c r="C18" s="202"/>
      <c r="D18" s="202"/>
      <c r="E18" s="202"/>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row>
    <row r="19" spans="2:31" ht="12.6" thickBot="1">
      <c r="B19" s="203"/>
      <c r="C19" s="199"/>
      <c r="D19" s="199"/>
      <c r="E19" s="199"/>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row>
    <row r="20" spans="2:31" ht="18" customHeight="1" thickBot="1">
      <c r="B20" s="189" t="s">
        <v>278</v>
      </c>
      <c r="C20" s="206"/>
      <c r="D20" s="206"/>
      <c r="E20" s="209"/>
      <c r="F20" s="210"/>
      <c r="L20" s="206"/>
      <c r="M20" s="206"/>
      <c r="N20" s="1274"/>
      <c r="O20" s="1275"/>
      <c r="P20" s="1275"/>
      <c r="Q20" s="1275"/>
      <c r="R20" s="211" t="s">
        <v>81</v>
      </c>
    </row>
    <row r="21" spans="2:31">
      <c r="D21" s="206"/>
      <c r="E21" s="206"/>
      <c r="F21" s="206"/>
      <c r="G21" s="205"/>
      <c r="H21" s="205"/>
      <c r="I21" s="205"/>
      <c r="J21" s="205"/>
      <c r="K21" s="206"/>
      <c r="L21" s="206"/>
      <c r="M21" s="206"/>
      <c r="N21" s="206"/>
      <c r="O21" s="206"/>
      <c r="P21" s="206"/>
      <c r="Q21" s="206"/>
    </row>
    <row r="22" spans="2:31" ht="18" customHeight="1" thickBot="1">
      <c r="C22" s="189" t="s">
        <v>279</v>
      </c>
      <c r="K22" s="205"/>
      <c r="L22" s="212"/>
      <c r="M22" s="212"/>
      <c r="N22" s="206"/>
      <c r="O22" s="207"/>
      <c r="P22" s="208"/>
      <c r="Q22" s="205"/>
      <c r="R22" s="205"/>
      <c r="S22" s="205"/>
    </row>
    <row r="23" spans="2:31" ht="18" customHeight="1">
      <c r="C23" s="1276" t="s">
        <v>108</v>
      </c>
      <c r="D23" s="1277"/>
      <c r="E23" s="1277"/>
      <c r="F23" s="1277"/>
      <c r="G23" s="1277"/>
      <c r="H23" s="1277"/>
      <c r="I23" s="1277"/>
      <c r="J23" s="1277"/>
      <c r="K23" s="1277"/>
      <c r="L23" s="1277"/>
      <c r="M23" s="1277"/>
      <c r="N23" s="1278" t="s">
        <v>109</v>
      </c>
      <c r="O23" s="1278"/>
      <c r="P23" s="1278"/>
      <c r="Q23" s="1278"/>
      <c r="R23" s="1279"/>
      <c r="S23" s="206"/>
    </row>
    <row r="24" spans="2:31" ht="18" customHeight="1">
      <c r="C24" s="1284" t="s">
        <v>280</v>
      </c>
      <c r="D24" s="1285"/>
      <c r="E24" s="1285"/>
      <c r="F24" s="1285"/>
      <c r="G24" s="1286" t="s">
        <v>281</v>
      </c>
      <c r="H24" s="1286"/>
      <c r="I24" s="1286"/>
      <c r="J24" s="1286"/>
      <c r="K24" s="1286"/>
      <c r="L24" s="1286"/>
      <c r="M24" s="1286"/>
      <c r="N24" s="1286" t="s">
        <v>282</v>
      </c>
      <c r="O24" s="1286"/>
      <c r="P24" s="1286"/>
      <c r="Q24" s="1286"/>
      <c r="R24" s="1287"/>
      <c r="S24" s="206"/>
    </row>
    <row r="25" spans="2:31" ht="18" customHeight="1" thickBot="1">
      <c r="C25" s="1290" t="s">
        <v>283</v>
      </c>
      <c r="D25" s="1291"/>
      <c r="E25" s="1291"/>
      <c r="F25" s="1291"/>
      <c r="G25" s="1286" t="s">
        <v>284</v>
      </c>
      <c r="H25" s="1286"/>
      <c r="I25" s="1286"/>
      <c r="J25" s="1286"/>
      <c r="K25" s="1286"/>
      <c r="L25" s="1286"/>
      <c r="M25" s="1286"/>
      <c r="N25" s="1286"/>
      <c r="O25" s="1286"/>
      <c r="P25" s="1286"/>
      <c r="Q25" s="1286"/>
      <c r="R25" s="1287"/>
      <c r="S25" s="206"/>
    </row>
    <row r="26" spans="2:31" ht="18" customHeight="1" thickTop="1" thickBot="1">
      <c r="C26" s="1290" t="s">
        <v>285</v>
      </c>
      <c r="D26" s="1291"/>
      <c r="E26" s="1291"/>
      <c r="F26" s="1291"/>
      <c r="G26" s="1286" t="s">
        <v>286</v>
      </c>
      <c r="H26" s="1286"/>
      <c r="I26" s="1286"/>
      <c r="J26" s="1286"/>
      <c r="K26" s="1286"/>
      <c r="L26" s="1286"/>
      <c r="M26" s="1286"/>
      <c r="N26" s="1286"/>
      <c r="O26" s="1286"/>
      <c r="P26" s="1286"/>
      <c r="Q26" s="1286"/>
      <c r="R26" s="1287"/>
      <c r="S26" s="206"/>
      <c r="T26" s="189" t="s">
        <v>287</v>
      </c>
      <c r="V26" s="189" t="s">
        <v>284</v>
      </c>
      <c r="X26" s="189" t="s">
        <v>288</v>
      </c>
      <c r="Z26" s="1292"/>
      <c r="AA26" s="1293"/>
      <c r="AB26" s="1294"/>
      <c r="AC26" s="189" t="s">
        <v>289</v>
      </c>
    </row>
    <row r="27" spans="2:31" ht="18" customHeight="1" thickTop="1">
      <c r="C27" s="1290" t="s">
        <v>290</v>
      </c>
      <c r="D27" s="1291"/>
      <c r="E27" s="1291"/>
      <c r="F27" s="1291"/>
      <c r="G27" s="1295" t="s">
        <v>291</v>
      </c>
      <c r="H27" s="1295"/>
      <c r="I27" s="1295"/>
      <c r="J27" s="1295"/>
      <c r="K27" s="1295"/>
      <c r="L27" s="1295"/>
      <c r="M27" s="1295"/>
      <c r="N27" s="1286"/>
      <c r="O27" s="1286"/>
      <c r="P27" s="1286"/>
      <c r="Q27" s="1286"/>
      <c r="R27" s="1287"/>
      <c r="S27" s="205"/>
    </row>
    <row r="28" spans="2:31" ht="18" customHeight="1">
      <c r="C28" s="1290" t="s">
        <v>292</v>
      </c>
      <c r="D28" s="1291"/>
      <c r="E28" s="1291"/>
      <c r="F28" s="1291"/>
      <c r="G28" s="1286" t="s">
        <v>293</v>
      </c>
      <c r="H28" s="1286"/>
      <c r="I28" s="1286"/>
      <c r="J28" s="1286"/>
      <c r="K28" s="1286"/>
      <c r="L28" s="1286"/>
      <c r="M28" s="1286"/>
      <c r="N28" s="1286"/>
      <c r="O28" s="1286"/>
      <c r="P28" s="1286"/>
      <c r="Q28" s="1286"/>
      <c r="R28" s="1287"/>
    </row>
    <row r="29" spans="2:31" ht="18" customHeight="1" thickBot="1">
      <c r="C29" s="1280" t="s">
        <v>294</v>
      </c>
      <c r="D29" s="1281"/>
      <c r="E29" s="1281"/>
      <c r="F29" s="1281"/>
      <c r="G29" s="1282" t="s">
        <v>295</v>
      </c>
      <c r="H29" s="1282"/>
      <c r="I29" s="1282"/>
      <c r="J29" s="1282"/>
      <c r="K29" s="1282"/>
      <c r="L29" s="1282"/>
      <c r="M29" s="1282"/>
      <c r="N29" s="1288"/>
      <c r="O29" s="1288"/>
      <c r="P29" s="1288"/>
      <c r="Q29" s="1288"/>
      <c r="R29" s="1289"/>
    </row>
    <row r="31" spans="2:31" ht="58.5" customHeight="1">
      <c r="B31" s="1283" t="s">
        <v>296</v>
      </c>
      <c r="C31" s="1283"/>
      <c r="D31" s="1283"/>
      <c r="E31" s="1283"/>
      <c r="F31" s="1283"/>
      <c r="G31" s="1240" t="s">
        <v>297</v>
      </c>
      <c r="H31" s="1240"/>
      <c r="I31" s="1240"/>
      <c r="J31" s="1240"/>
      <c r="K31" s="1240"/>
      <c r="L31" s="1240"/>
      <c r="M31" s="1240"/>
      <c r="N31" s="1240"/>
      <c r="O31" s="1240"/>
      <c r="P31" s="1240"/>
      <c r="Q31" s="1240"/>
      <c r="R31" s="1240"/>
      <c r="S31" s="1240"/>
      <c r="T31" s="1240"/>
      <c r="U31" s="1240"/>
      <c r="V31" s="1240"/>
      <c r="W31" s="1240"/>
      <c r="X31" s="1240"/>
      <c r="Y31" s="1240"/>
      <c r="Z31" s="1240"/>
      <c r="AA31" s="1240"/>
      <c r="AB31" s="1240"/>
      <c r="AC31" s="1240"/>
      <c r="AD31" s="1240"/>
      <c r="AE31" s="1240"/>
    </row>
    <row r="32" spans="2:31" ht="34.5" customHeight="1">
      <c r="B32" s="1296" t="s">
        <v>298</v>
      </c>
      <c r="C32" s="1296"/>
      <c r="D32" s="1296"/>
      <c r="E32" s="1296"/>
      <c r="F32" s="1296"/>
      <c r="G32" s="1240" t="s">
        <v>299</v>
      </c>
      <c r="H32" s="1240"/>
      <c r="I32" s="1240"/>
      <c r="J32" s="1240"/>
      <c r="K32" s="1240"/>
      <c r="L32" s="1240"/>
      <c r="M32" s="1240"/>
      <c r="N32" s="1240"/>
      <c r="O32" s="1240"/>
      <c r="P32" s="1240"/>
      <c r="Q32" s="1240"/>
      <c r="R32" s="1240"/>
      <c r="S32" s="1240"/>
      <c r="T32" s="1240"/>
      <c r="U32" s="1240"/>
      <c r="V32" s="1240"/>
      <c r="W32" s="1240"/>
      <c r="X32" s="1240"/>
      <c r="Y32" s="1240"/>
      <c r="Z32" s="1240"/>
      <c r="AA32" s="1240"/>
      <c r="AB32" s="1240"/>
      <c r="AC32" s="1240"/>
      <c r="AD32" s="1240"/>
      <c r="AE32" s="1240"/>
    </row>
    <row r="33" spans="2:31">
      <c r="E33" s="206"/>
      <c r="F33" s="206"/>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row>
    <row r="34" spans="2:31" ht="15" customHeight="1">
      <c r="B34" s="201" t="s">
        <v>300</v>
      </c>
      <c r="C34" s="202"/>
      <c r="D34" s="202"/>
      <c r="E34" s="202"/>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row>
    <row r="35" spans="2:31" ht="15" customHeight="1" thickBot="1">
      <c r="D35" s="206"/>
      <c r="E35" s="206"/>
      <c r="F35" s="206"/>
      <c r="G35" s="205"/>
      <c r="H35" s="205"/>
      <c r="I35" s="205"/>
      <c r="J35" s="205"/>
      <c r="K35" s="206"/>
      <c r="L35" s="206"/>
      <c r="M35" s="206"/>
      <c r="N35" s="206"/>
      <c r="O35" s="206"/>
      <c r="Q35" s="206"/>
      <c r="R35" s="206"/>
    </row>
    <row r="36" spans="2:31" ht="18" customHeight="1" thickTop="1" thickBot="1">
      <c r="B36" s="1257" t="s">
        <v>301</v>
      </c>
      <c r="C36" s="1257"/>
      <c r="D36" s="1257"/>
      <c r="E36" s="1257"/>
      <c r="F36" s="1257"/>
      <c r="G36" s="1257"/>
      <c r="H36" s="1257"/>
      <c r="I36" s="1257"/>
      <c r="J36" s="1270"/>
      <c r="K36" s="1271" t="str">
        <f>IF(K16="","",K16)</f>
        <v/>
      </c>
      <c r="L36" s="1297"/>
      <c r="M36" s="1298"/>
      <c r="N36" s="206"/>
      <c r="O36" s="206" t="s">
        <v>302</v>
      </c>
      <c r="Q36" s="189" t="s">
        <v>289</v>
      </c>
      <c r="S36" s="1299" t="str">
        <f>IF(Z26="","",Z26)</f>
        <v/>
      </c>
      <c r="T36" s="1300"/>
      <c r="U36" s="1301"/>
    </row>
    <row r="37" spans="2:31" ht="15" customHeight="1" thickTop="1">
      <c r="B37" s="214"/>
      <c r="C37" s="214"/>
      <c r="D37" s="215"/>
      <c r="E37" s="215"/>
      <c r="F37" s="215"/>
      <c r="G37" s="216"/>
      <c r="H37" s="216"/>
      <c r="I37" s="216"/>
      <c r="J37" s="217"/>
      <c r="K37" s="217"/>
      <c r="L37" s="217"/>
      <c r="M37" s="215"/>
      <c r="N37" s="215"/>
      <c r="O37" s="215"/>
      <c r="P37" s="215"/>
      <c r="Q37" s="215"/>
      <c r="R37" s="214"/>
      <c r="S37" s="214"/>
      <c r="T37" s="214"/>
      <c r="U37" s="214"/>
      <c r="V37" s="214"/>
      <c r="W37" s="214"/>
      <c r="X37" s="214"/>
      <c r="Y37" s="214"/>
      <c r="Z37" s="214"/>
      <c r="AA37" s="214"/>
      <c r="AB37" s="214"/>
      <c r="AC37" s="214"/>
      <c r="AD37" s="214"/>
      <c r="AE37" s="214"/>
    </row>
    <row r="38" spans="2:31" ht="15" customHeight="1">
      <c r="D38" s="206"/>
      <c r="E38" s="206"/>
      <c r="F38" s="209"/>
      <c r="G38" s="193"/>
      <c r="H38" s="193"/>
      <c r="I38" s="193"/>
      <c r="J38" s="205"/>
      <c r="K38" s="212"/>
      <c r="L38" s="212"/>
      <c r="M38" s="206"/>
      <c r="N38" s="209"/>
      <c r="O38" s="209"/>
      <c r="P38" s="209"/>
      <c r="Q38" s="209"/>
    </row>
    <row r="39" spans="2:31" ht="38.25" customHeight="1">
      <c r="B39" s="233" t="s">
        <v>317</v>
      </c>
      <c r="C39" s="1240" t="s">
        <v>316</v>
      </c>
      <c r="D39" s="1240"/>
      <c r="E39" s="1240"/>
      <c r="F39" s="1240"/>
      <c r="G39" s="1240"/>
      <c r="H39" s="1240"/>
      <c r="I39" s="1240"/>
      <c r="J39" s="1240"/>
      <c r="K39" s="1240"/>
      <c r="L39" s="1240"/>
      <c r="M39" s="1240"/>
      <c r="N39" s="1240"/>
      <c r="O39" s="1240"/>
      <c r="P39" s="1240"/>
      <c r="Q39" s="1240"/>
      <c r="R39" s="1240"/>
      <c r="S39" s="1240"/>
      <c r="T39" s="1240"/>
      <c r="U39" s="1240"/>
      <c r="V39" s="1240"/>
      <c r="W39" s="1240"/>
      <c r="X39" s="1240"/>
      <c r="Y39" s="1240"/>
      <c r="Z39" s="1240"/>
      <c r="AA39" s="1240"/>
      <c r="AB39" s="1240"/>
      <c r="AC39" s="1240"/>
      <c r="AD39" s="1240"/>
      <c r="AE39" s="1240"/>
    </row>
    <row r="40" spans="2:31" ht="15.75" customHeight="1">
      <c r="B40" s="233"/>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row>
    <row r="41" spans="2:31" ht="18" customHeight="1">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row>
    <row r="42" spans="2:31">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row>
    <row r="43" spans="2:31">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row>
    <row r="44" spans="2:31">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row>
  </sheetData>
  <mergeCells count="53">
    <mergeCell ref="B32:F32"/>
    <mergeCell ref="G32:AE32"/>
    <mergeCell ref="B36:J36"/>
    <mergeCell ref="K36:M36"/>
    <mergeCell ref="S36:U36"/>
    <mergeCell ref="C29:F29"/>
    <mergeCell ref="G29:M29"/>
    <mergeCell ref="B31:F31"/>
    <mergeCell ref="G31:AE31"/>
    <mergeCell ref="C24:F24"/>
    <mergeCell ref="G24:M24"/>
    <mergeCell ref="N24:R29"/>
    <mergeCell ref="C25:F25"/>
    <mergeCell ref="G25:M25"/>
    <mergeCell ref="C26:F26"/>
    <mergeCell ref="Z26:AB26"/>
    <mergeCell ref="C27:F27"/>
    <mergeCell ref="G27:M27"/>
    <mergeCell ref="C28:F28"/>
    <mergeCell ref="G28:M28"/>
    <mergeCell ref="G26:M26"/>
    <mergeCell ref="B16:J16"/>
    <mergeCell ref="K16:M16"/>
    <mergeCell ref="Q16:AE16"/>
    <mergeCell ref="N20:Q20"/>
    <mergeCell ref="C23:M23"/>
    <mergeCell ref="N23:R23"/>
    <mergeCell ref="Q12:AE12"/>
    <mergeCell ref="Q13:AE13"/>
    <mergeCell ref="B14:J14"/>
    <mergeCell ref="K14:M14"/>
    <mergeCell ref="Q14:AE14"/>
    <mergeCell ref="F8:G8"/>
    <mergeCell ref="H8:I8"/>
    <mergeCell ref="K8:L8"/>
    <mergeCell ref="B12:J12"/>
    <mergeCell ref="K12:M12"/>
    <mergeCell ref="C39:AE39"/>
    <mergeCell ref="B1:E1"/>
    <mergeCell ref="F1:AE1"/>
    <mergeCell ref="B2:AE2"/>
    <mergeCell ref="B3:AE3"/>
    <mergeCell ref="B5:E5"/>
    <mergeCell ref="F5:AE5"/>
    <mergeCell ref="B6:E6"/>
    <mergeCell ref="B7:E7"/>
    <mergeCell ref="F7:G7"/>
    <mergeCell ref="I7:J7"/>
    <mergeCell ref="M7:N7"/>
    <mergeCell ref="O7:P7"/>
    <mergeCell ref="R7:S7"/>
    <mergeCell ref="U7:AE7"/>
    <mergeCell ref="B8:E8"/>
  </mergeCells>
  <phoneticPr fontId="4"/>
  <dataValidations count="1">
    <dataValidation type="list" allowBlank="1" showInputMessage="1" showErrorMessage="1" sqref="G6 L6" xr:uid="{00000000-0002-0000-0600-000000000000}">
      <formula1>$AH$5:$AH$7</formula1>
    </dataValidation>
  </dataValidations>
  <printOptions horizontalCentered="1"/>
  <pageMargins left="0.59055118110236227" right="0.19685039370078741" top="0.19685039370078741" bottom="0.19685039370078741"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B1:AO130"/>
  <sheetViews>
    <sheetView showGridLines="0" view="pageBreakPreview" zoomScaleNormal="100" workbookViewId="0">
      <selection activeCell="B3" sqref="B3"/>
    </sheetView>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02" t="s">
        <v>69</v>
      </c>
      <c r="AA3" s="1303"/>
      <c r="AB3" s="1303"/>
      <c r="AC3" s="1303"/>
      <c r="AD3" s="1304"/>
      <c r="AE3" s="1305"/>
      <c r="AF3" s="1306"/>
      <c r="AG3" s="1306"/>
      <c r="AH3" s="1306"/>
      <c r="AI3" s="1306"/>
      <c r="AJ3" s="1306"/>
      <c r="AK3" s="1306"/>
      <c r="AL3" s="1307"/>
      <c r="AM3" s="20"/>
      <c r="AN3" s="1"/>
    </row>
    <row r="4" spans="2:40" s="2" customFormat="1">
      <c r="AN4" s="21"/>
    </row>
    <row r="5" spans="2:40" s="2" customFormat="1">
      <c r="B5" s="1308" t="s">
        <v>40</v>
      </c>
      <c r="C5" s="1308"/>
      <c r="D5" s="1308"/>
      <c r="E5" s="1308"/>
      <c r="F5" s="1308"/>
      <c r="G5" s="1308"/>
      <c r="H5" s="1308"/>
      <c r="I5" s="1308"/>
      <c r="J5" s="1308"/>
      <c r="K5" s="1308"/>
      <c r="L5" s="1308"/>
      <c r="M5" s="1308"/>
      <c r="N5" s="1308"/>
      <c r="O5" s="1308"/>
      <c r="P5" s="1308"/>
      <c r="Q5" s="1308"/>
      <c r="R5" s="1308"/>
      <c r="S5" s="1308"/>
      <c r="T5" s="1308"/>
      <c r="U5" s="1308"/>
      <c r="V5" s="1308"/>
      <c r="W5" s="1308"/>
      <c r="X5" s="1308"/>
      <c r="Y5" s="1308"/>
      <c r="Z5" s="1308"/>
      <c r="AA5" s="1308"/>
      <c r="AB5" s="1308"/>
      <c r="AC5" s="1308"/>
      <c r="AD5" s="1308"/>
      <c r="AE5" s="1308"/>
      <c r="AF5" s="1308"/>
      <c r="AG5" s="1308"/>
      <c r="AH5" s="1308"/>
      <c r="AI5" s="1308"/>
      <c r="AJ5" s="1308"/>
      <c r="AK5" s="1308"/>
      <c r="AL5" s="1308"/>
    </row>
    <row r="6" spans="2:40" s="2" customFormat="1" ht="13.5" customHeight="1">
      <c r="AC6" s="1"/>
      <c r="AD6" s="45"/>
      <c r="AE6" s="45" t="s">
        <v>27</v>
      </c>
      <c r="AH6" s="2" t="s">
        <v>33</v>
      </c>
      <c r="AJ6" s="2" t="s">
        <v>29</v>
      </c>
      <c r="AL6" s="2" t="s">
        <v>28</v>
      </c>
    </row>
    <row r="7" spans="2:40" s="2" customFormat="1">
      <c r="B7" s="1308" t="s">
        <v>70</v>
      </c>
      <c r="C7" s="1308"/>
      <c r="D7" s="1308"/>
      <c r="E7" s="1308"/>
      <c r="F7" s="1308"/>
      <c r="G7" s="1308"/>
      <c r="H7" s="1308"/>
      <c r="I7" s="1308"/>
      <c r="J7" s="1308"/>
      <c r="K7" s="12"/>
      <c r="L7" s="12"/>
      <c r="M7" s="12"/>
      <c r="N7" s="12"/>
      <c r="O7" s="12"/>
      <c r="P7" s="12"/>
      <c r="Q7" s="12"/>
      <c r="R7" s="12"/>
      <c r="S7" s="12"/>
      <c r="T7" s="12"/>
    </row>
    <row r="8" spans="2:40" s="2" customFormat="1">
      <c r="AC8" s="1" t="s">
        <v>62</v>
      </c>
    </row>
    <row r="9" spans="2:40" s="2" customFormat="1">
      <c r="C9" s="1" t="s">
        <v>41</v>
      </c>
      <c r="D9" s="1"/>
    </row>
    <row r="10" spans="2:40" s="2" customFormat="1" ht="6.75" customHeight="1">
      <c r="C10" s="1"/>
      <c r="D10" s="1"/>
    </row>
    <row r="11" spans="2:40" s="2" customFormat="1" ht="14.25" customHeight="1">
      <c r="B11" s="1309" t="s">
        <v>71</v>
      </c>
      <c r="C11" s="1312" t="s">
        <v>6</v>
      </c>
      <c r="D11" s="1313"/>
      <c r="E11" s="1313"/>
      <c r="F11" s="1313"/>
      <c r="G11" s="1313"/>
      <c r="H11" s="1313"/>
      <c r="I11" s="1313"/>
      <c r="J11" s="1313"/>
      <c r="K11" s="13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10"/>
      <c r="C12" s="1315" t="s">
        <v>72</v>
      </c>
      <c r="D12" s="1316"/>
      <c r="E12" s="1316"/>
      <c r="F12" s="1316"/>
      <c r="G12" s="1316"/>
      <c r="H12" s="1316"/>
      <c r="I12" s="1316"/>
      <c r="J12" s="1316"/>
      <c r="K12" s="13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10"/>
      <c r="C13" s="1312" t="s">
        <v>7</v>
      </c>
      <c r="D13" s="1313"/>
      <c r="E13" s="1313"/>
      <c r="F13" s="1313"/>
      <c r="G13" s="1313"/>
      <c r="H13" s="1313"/>
      <c r="I13" s="1313"/>
      <c r="J13" s="1313"/>
      <c r="K13" s="1317"/>
      <c r="L13" s="1322" t="s">
        <v>73</v>
      </c>
      <c r="M13" s="1323"/>
      <c r="N13" s="1323"/>
      <c r="O13" s="1323"/>
      <c r="P13" s="1323"/>
      <c r="Q13" s="1323"/>
      <c r="R13" s="1323"/>
      <c r="S13" s="1323"/>
      <c r="T13" s="1323"/>
      <c r="U13" s="1323"/>
      <c r="V13" s="1323"/>
      <c r="W13" s="1323"/>
      <c r="X13" s="1323"/>
      <c r="Y13" s="1323"/>
      <c r="Z13" s="1323"/>
      <c r="AA13" s="1323"/>
      <c r="AB13" s="1323"/>
      <c r="AC13" s="1323"/>
      <c r="AD13" s="1323"/>
      <c r="AE13" s="1323"/>
      <c r="AF13" s="1323"/>
      <c r="AG13" s="1323"/>
      <c r="AH13" s="1323"/>
      <c r="AI13" s="1323"/>
      <c r="AJ13" s="1323"/>
      <c r="AK13" s="1323"/>
      <c r="AL13" s="1324"/>
    </row>
    <row r="14" spans="2:40" s="2" customFormat="1">
      <c r="B14" s="1310"/>
      <c r="C14" s="1315"/>
      <c r="D14" s="1316"/>
      <c r="E14" s="1316"/>
      <c r="F14" s="1316"/>
      <c r="G14" s="1316"/>
      <c r="H14" s="1316"/>
      <c r="I14" s="1316"/>
      <c r="J14" s="1316"/>
      <c r="K14" s="1318"/>
      <c r="L14" s="1325" t="s">
        <v>74</v>
      </c>
      <c r="M14" s="1326"/>
      <c r="N14" s="1326"/>
      <c r="O14" s="1326"/>
      <c r="P14" s="1326"/>
      <c r="Q14" s="1326"/>
      <c r="R14" s="1326"/>
      <c r="S14" s="1326"/>
      <c r="T14" s="1326"/>
      <c r="U14" s="1326"/>
      <c r="V14" s="1326"/>
      <c r="W14" s="1326"/>
      <c r="X14" s="1326"/>
      <c r="Y14" s="1326"/>
      <c r="Z14" s="1326"/>
      <c r="AA14" s="1326"/>
      <c r="AB14" s="1326"/>
      <c r="AC14" s="1326"/>
      <c r="AD14" s="1326"/>
      <c r="AE14" s="1326"/>
      <c r="AF14" s="1326"/>
      <c r="AG14" s="1326"/>
      <c r="AH14" s="1326"/>
      <c r="AI14" s="1326"/>
      <c r="AJ14" s="1326"/>
      <c r="AK14" s="1326"/>
      <c r="AL14" s="1327"/>
    </row>
    <row r="15" spans="2:40" s="2" customFormat="1">
      <c r="B15" s="1310"/>
      <c r="C15" s="1319"/>
      <c r="D15" s="1320"/>
      <c r="E15" s="1320"/>
      <c r="F15" s="1320"/>
      <c r="G15" s="1320"/>
      <c r="H15" s="1320"/>
      <c r="I15" s="1320"/>
      <c r="J15" s="1320"/>
      <c r="K15" s="1321"/>
      <c r="L15" s="1328" t="s">
        <v>75</v>
      </c>
      <c r="M15" s="1329"/>
      <c r="N15" s="1329"/>
      <c r="O15" s="1329"/>
      <c r="P15" s="1329"/>
      <c r="Q15" s="1329"/>
      <c r="R15" s="1329"/>
      <c r="S15" s="1329"/>
      <c r="T15" s="1329"/>
      <c r="U15" s="1329"/>
      <c r="V15" s="1329"/>
      <c r="W15" s="1329"/>
      <c r="X15" s="1329"/>
      <c r="Y15" s="1329"/>
      <c r="Z15" s="1329"/>
      <c r="AA15" s="1329"/>
      <c r="AB15" s="1329"/>
      <c r="AC15" s="1329"/>
      <c r="AD15" s="1329"/>
      <c r="AE15" s="1329"/>
      <c r="AF15" s="1329"/>
      <c r="AG15" s="1329"/>
      <c r="AH15" s="1329"/>
      <c r="AI15" s="1329"/>
      <c r="AJ15" s="1329"/>
      <c r="AK15" s="1329"/>
      <c r="AL15" s="1330"/>
    </row>
    <row r="16" spans="2:40" s="2" customFormat="1" ht="14.25" customHeight="1">
      <c r="B16" s="1310"/>
      <c r="C16" s="1331" t="s">
        <v>76</v>
      </c>
      <c r="D16" s="1332"/>
      <c r="E16" s="1332"/>
      <c r="F16" s="1332"/>
      <c r="G16" s="1332"/>
      <c r="H16" s="1332"/>
      <c r="I16" s="1332"/>
      <c r="J16" s="1332"/>
      <c r="K16" s="1333"/>
      <c r="L16" s="1302" t="s">
        <v>8</v>
      </c>
      <c r="M16" s="1303"/>
      <c r="N16" s="1303"/>
      <c r="O16" s="1303"/>
      <c r="P16" s="1304"/>
      <c r="Q16" s="24"/>
      <c r="R16" s="25"/>
      <c r="S16" s="25"/>
      <c r="T16" s="25"/>
      <c r="U16" s="25"/>
      <c r="V16" s="25"/>
      <c r="W16" s="25"/>
      <c r="X16" s="25"/>
      <c r="Y16" s="26"/>
      <c r="Z16" s="1334" t="s">
        <v>9</v>
      </c>
      <c r="AA16" s="1335"/>
      <c r="AB16" s="1335"/>
      <c r="AC16" s="1335"/>
      <c r="AD16" s="1336"/>
      <c r="AE16" s="28"/>
      <c r="AF16" s="32"/>
      <c r="AG16" s="22"/>
      <c r="AH16" s="22"/>
      <c r="AI16" s="22"/>
      <c r="AJ16" s="1323"/>
      <c r="AK16" s="1323"/>
      <c r="AL16" s="1324"/>
    </row>
    <row r="17" spans="2:40" ht="14.25" customHeight="1">
      <c r="B17" s="1310"/>
      <c r="C17" s="1337" t="s">
        <v>52</v>
      </c>
      <c r="D17" s="1338"/>
      <c r="E17" s="1338"/>
      <c r="F17" s="1338"/>
      <c r="G17" s="1338"/>
      <c r="H17" s="1338"/>
      <c r="I17" s="1338"/>
      <c r="J17" s="1338"/>
      <c r="K17" s="1339"/>
      <c r="L17" s="27"/>
      <c r="M17" s="27"/>
      <c r="N17" s="27"/>
      <c r="O17" s="27"/>
      <c r="P17" s="27"/>
      <c r="Q17" s="27"/>
      <c r="R17" s="27"/>
      <c r="S17" s="27"/>
      <c r="U17" s="1302" t="s">
        <v>10</v>
      </c>
      <c r="V17" s="1303"/>
      <c r="W17" s="1303"/>
      <c r="X17" s="1303"/>
      <c r="Y17" s="1304"/>
      <c r="Z17" s="18"/>
      <c r="AA17" s="19"/>
      <c r="AB17" s="19"/>
      <c r="AC17" s="19"/>
      <c r="AD17" s="19"/>
      <c r="AE17" s="1340"/>
      <c r="AF17" s="1340"/>
      <c r="AG17" s="1340"/>
      <c r="AH17" s="1340"/>
      <c r="AI17" s="1340"/>
      <c r="AJ17" s="1340"/>
      <c r="AK17" s="1340"/>
      <c r="AL17" s="17"/>
      <c r="AN17" s="3"/>
    </row>
    <row r="18" spans="2:40" ht="14.25" customHeight="1">
      <c r="B18" s="1310"/>
      <c r="C18" s="1341" t="s">
        <v>11</v>
      </c>
      <c r="D18" s="1341"/>
      <c r="E18" s="1341"/>
      <c r="F18" s="1341"/>
      <c r="G18" s="1341"/>
      <c r="H18" s="1342"/>
      <c r="I18" s="1342"/>
      <c r="J18" s="1342"/>
      <c r="K18" s="1343"/>
      <c r="L18" s="1302" t="s">
        <v>12</v>
      </c>
      <c r="M18" s="1303"/>
      <c r="N18" s="1303"/>
      <c r="O18" s="1303"/>
      <c r="P18" s="1304"/>
      <c r="Q18" s="29"/>
      <c r="R18" s="30"/>
      <c r="S18" s="30"/>
      <c r="T18" s="30"/>
      <c r="U18" s="30"/>
      <c r="V18" s="30"/>
      <c r="W18" s="30"/>
      <c r="X18" s="30"/>
      <c r="Y18" s="31"/>
      <c r="Z18" s="1344" t="s">
        <v>13</v>
      </c>
      <c r="AA18" s="1344"/>
      <c r="AB18" s="1344"/>
      <c r="AC18" s="1344"/>
      <c r="AD18" s="1345"/>
      <c r="AE18" s="15"/>
      <c r="AF18" s="16"/>
      <c r="AG18" s="16"/>
      <c r="AH18" s="16"/>
      <c r="AI18" s="16"/>
      <c r="AJ18" s="16"/>
      <c r="AK18" s="16"/>
      <c r="AL18" s="17"/>
      <c r="AN18" s="3"/>
    </row>
    <row r="19" spans="2:40" ht="13.5" customHeight="1">
      <c r="B19" s="1310"/>
      <c r="C19" s="1346" t="s">
        <v>14</v>
      </c>
      <c r="D19" s="1346"/>
      <c r="E19" s="1346"/>
      <c r="F19" s="1346"/>
      <c r="G19" s="1346"/>
      <c r="H19" s="1347"/>
      <c r="I19" s="1347"/>
      <c r="J19" s="1347"/>
      <c r="K19" s="1347"/>
      <c r="L19" s="1322" t="s">
        <v>73</v>
      </c>
      <c r="M19" s="1323"/>
      <c r="N19" s="1323"/>
      <c r="O19" s="1323"/>
      <c r="P19" s="1323"/>
      <c r="Q19" s="1323"/>
      <c r="R19" s="1323"/>
      <c r="S19" s="1323"/>
      <c r="T19" s="1323"/>
      <c r="U19" s="1323"/>
      <c r="V19" s="1323"/>
      <c r="W19" s="1323"/>
      <c r="X19" s="1323"/>
      <c r="Y19" s="1323"/>
      <c r="Z19" s="1323"/>
      <c r="AA19" s="1323"/>
      <c r="AB19" s="1323"/>
      <c r="AC19" s="1323"/>
      <c r="AD19" s="1323"/>
      <c r="AE19" s="1323"/>
      <c r="AF19" s="1323"/>
      <c r="AG19" s="1323"/>
      <c r="AH19" s="1323"/>
      <c r="AI19" s="1323"/>
      <c r="AJ19" s="1323"/>
      <c r="AK19" s="1323"/>
      <c r="AL19" s="1324"/>
      <c r="AN19" s="3"/>
    </row>
    <row r="20" spans="2:40" ht="14.25" customHeight="1">
      <c r="B20" s="1310"/>
      <c r="C20" s="1346"/>
      <c r="D20" s="1346"/>
      <c r="E20" s="1346"/>
      <c r="F20" s="1346"/>
      <c r="G20" s="1346"/>
      <c r="H20" s="1347"/>
      <c r="I20" s="1347"/>
      <c r="J20" s="1347"/>
      <c r="K20" s="1347"/>
      <c r="L20" s="1325" t="s">
        <v>74</v>
      </c>
      <c r="M20" s="1326"/>
      <c r="N20" s="1326"/>
      <c r="O20" s="1326"/>
      <c r="P20" s="1326"/>
      <c r="Q20" s="1326"/>
      <c r="R20" s="1326"/>
      <c r="S20" s="1326"/>
      <c r="T20" s="1326"/>
      <c r="U20" s="1326"/>
      <c r="V20" s="1326"/>
      <c r="W20" s="1326"/>
      <c r="X20" s="1326"/>
      <c r="Y20" s="1326"/>
      <c r="Z20" s="1326"/>
      <c r="AA20" s="1326"/>
      <c r="AB20" s="1326"/>
      <c r="AC20" s="1326"/>
      <c r="AD20" s="1326"/>
      <c r="AE20" s="1326"/>
      <c r="AF20" s="1326"/>
      <c r="AG20" s="1326"/>
      <c r="AH20" s="1326"/>
      <c r="AI20" s="1326"/>
      <c r="AJ20" s="1326"/>
      <c r="AK20" s="1326"/>
      <c r="AL20" s="1327"/>
      <c r="AN20" s="3"/>
    </row>
    <row r="21" spans="2:40">
      <c r="B21" s="1311"/>
      <c r="C21" s="1348"/>
      <c r="D21" s="1348"/>
      <c r="E21" s="1348"/>
      <c r="F21" s="1348"/>
      <c r="G21" s="1348"/>
      <c r="H21" s="1349"/>
      <c r="I21" s="1349"/>
      <c r="J21" s="1349"/>
      <c r="K21" s="1349"/>
      <c r="L21" s="1350"/>
      <c r="M21" s="1351"/>
      <c r="N21" s="1351"/>
      <c r="O21" s="1351"/>
      <c r="P21" s="1351"/>
      <c r="Q21" s="1351"/>
      <c r="R21" s="1351"/>
      <c r="S21" s="1351"/>
      <c r="T21" s="1351"/>
      <c r="U21" s="1351"/>
      <c r="V21" s="1351"/>
      <c r="W21" s="1351"/>
      <c r="X21" s="1351"/>
      <c r="Y21" s="1351"/>
      <c r="Z21" s="1351"/>
      <c r="AA21" s="1351"/>
      <c r="AB21" s="1351"/>
      <c r="AC21" s="1351"/>
      <c r="AD21" s="1351"/>
      <c r="AE21" s="1351"/>
      <c r="AF21" s="1351"/>
      <c r="AG21" s="1351"/>
      <c r="AH21" s="1351"/>
      <c r="AI21" s="1351"/>
      <c r="AJ21" s="1351"/>
      <c r="AK21" s="1351"/>
      <c r="AL21" s="1352"/>
      <c r="AN21" s="3"/>
    </row>
    <row r="22" spans="2:40" ht="13.5" customHeight="1">
      <c r="B22" s="1353" t="s">
        <v>77</v>
      </c>
      <c r="C22" s="1312" t="s">
        <v>86</v>
      </c>
      <c r="D22" s="1313"/>
      <c r="E22" s="1313"/>
      <c r="F22" s="1313"/>
      <c r="G22" s="1313"/>
      <c r="H22" s="1313"/>
      <c r="I22" s="1313"/>
      <c r="J22" s="1313"/>
      <c r="K22" s="1317"/>
      <c r="L22" s="1322" t="s">
        <v>73</v>
      </c>
      <c r="M22" s="1323"/>
      <c r="N22" s="1323"/>
      <c r="O22" s="1323"/>
      <c r="P22" s="1323"/>
      <c r="Q22" s="1323"/>
      <c r="R22" s="1323"/>
      <c r="S22" s="1323"/>
      <c r="T22" s="1323"/>
      <c r="U22" s="1323"/>
      <c r="V22" s="1323"/>
      <c r="W22" s="1323"/>
      <c r="X22" s="1323"/>
      <c r="Y22" s="1323"/>
      <c r="Z22" s="1323"/>
      <c r="AA22" s="1323"/>
      <c r="AB22" s="1323"/>
      <c r="AC22" s="1323"/>
      <c r="AD22" s="1323"/>
      <c r="AE22" s="1323"/>
      <c r="AF22" s="1323"/>
      <c r="AG22" s="1323"/>
      <c r="AH22" s="1323"/>
      <c r="AI22" s="1323"/>
      <c r="AJ22" s="1323"/>
      <c r="AK22" s="1323"/>
      <c r="AL22" s="1324"/>
      <c r="AN22" s="3"/>
    </row>
    <row r="23" spans="2:40" ht="14.25" customHeight="1">
      <c r="B23" s="1354"/>
      <c r="C23" s="1315"/>
      <c r="D23" s="1316"/>
      <c r="E23" s="1316"/>
      <c r="F23" s="1316"/>
      <c r="G23" s="1316"/>
      <c r="H23" s="1316"/>
      <c r="I23" s="1316"/>
      <c r="J23" s="1316"/>
      <c r="K23" s="1318"/>
      <c r="L23" s="1325" t="s">
        <v>74</v>
      </c>
      <c r="M23" s="1326"/>
      <c r="N23" s="1326"/>
      <c r="O23" s="1326"/>
      <c r="P23" s="1326"/>
      <c r="Q23" s="1326"/>
      <c r="R23" s="1326"/>
      <c r="S23" s="1326"/>
      <c r="T23" s="1326"/>
      <c r="U23" s="1326"/>
      <c r="V23" s="1326"/>
      <c r="W23" s="1326"/>
      <c r="X23" s="1326"/>
      <c r="Y23" s="1326"/>
      <c r="Z23" s="1326"/>
      <c r="AA23" s="1326"/>
      <c r="AB23" s="1326"/>
      <c r="AC23" s="1326"/>
      <c r="AD23" s="1326"/>
      <c r="AE23" s="1326"/>
      <c r="AF23" s="1326"/>
      <c r="AG23" s="1326"/>
      <c r="AH23" s="1326"/>
      <c r="AI23" s="1326"/>
      <c r="AJ23" s="1326"/>
      <c r="AK23" s="1326"/>
      <c r="AL23" s="1327"/>
      <c r="AN23" s="3"/>
    </row>
    <row r="24" spans="2:40">
      <c r="B24" s="1354"/>
      <c r="C24" s="1319"/>
      <c r="D24" s="1320"/>
      <c r="E24" s="1320"/>
      <c r="F24" s="1320"/>
      <c r="G24" s="1320"/>
      <c r="H24" s="1320"/>
      <c r="I24" s="1320"/>
      <c r="J24" s="1320"/>
      <c r="K24" s="1321"/>
      <c r="L24" s="1350"/>
      <c r="M24" s="1351"/>
      <c r="N24" s="1351"/>
      <c r="O24" s="1351"/>
      <c r="P24" s="1351"/>
      <c r="Q24" s="1351"/>
      <c r="R24" s="1351"/>
      <c r="S24" s="1351"/>
      <c r="T24" s="1351"/>
      <c r="U24" s="1351"/>
      <c r="V24" s="1351"/>
      <c r="W24" s="1351"/>
      <c r="X24" s="1351"/>
      <c r="Y24" s="1351"/>
      <c r="Z24" s="1351"/>
      <c r="AA24" s="1351"/>
      <c r="AB24" s="1351"/>
      <c r="AC24" s="1351"/>
      <c r="AD24" s="1351"/>
      <c r="AE24" s="1351"/>
      <c r="AF24" s="1351"/>
      <c r="AG24" s="1351"/>
      <c r="AH24" s="1351"/>
      <c r="AI24" s="1351"/>
      <c r="AJ24" s="1351"/>
      <c r="AK24" s="1351"/>
      <c r="AL24" s="1352"/>
      <c r="AN24" s="3"/>
    </row>
    <row r="25" spans="2:40" ht="14.25" customHeight="1">
      <c r="B25" s="1354"/>
      <c r="C25" s="1346" t="s">
        <v>76</v>
      </c>
      <c r="D25" s="1346"/>
      <c r="E25" s="1346"/>
      <c r="F25" s="1346"/>
      <c r="G25" s="1346"/>
      <c r="H25" s="1346"/>
      <c r="I25" s="1346"/>
      <c r="J25" s="1346"/>
      <c r="K25" s="1346"/>
      <c r="L25" s="1302" t="s">
        <v>8</v>
      </c>
      <c r="M25" s="1303"/>
      <c r="N25" s="1303"/>
      <c r="O25" s="1303"/>
      <c r="P25" s="1304"/>
      <c r="Q25" s="24"/>
      <c r="R25" s="25"/>
      <c r="S25" s="25"/>
      <c r="T25" s="25"/>
      <c r="U25" s="25"/>
      <c r="V25" s="25"/>
      <c r="W25" s="25"/>
      <c r="X25" s="25"/>
      <c r="Y25" s="26"/>
      <c r="Z25" s="1334" t="s">
        <v>9</v>
      </c>
      <c r="AA25" s="1335"/>
      <c r="AB25" s="1335"/>
      <c r="AC25" s="1335"/>
      <c r="AD25" s="1336"/>
      <c r="AE25" s="28"/>
      <c r="AF25" s="32"/>
      <c r="AG25" s="22"/>
      <c r="AH25" s="22"/>
      <c r="AI25" s="22"/>
      <c r="AJ25" s="1323"/>
      <c r="AK25" s="1323"/>
      <c r="AL25" s="1324"/>
      <c r="AN25" s="3"/>
    </row>
    <row r="26" spans="2:40" ht="13.5" customHeight="1">
      <c r="B26" s="1354"/>
      <c r="C26" s="1356" t="s">
        <v>15</v>
      </c>
      <c r="D26" s="1356"/>
      <c r="E26" s="1356"/>
      <c r="F26" s="1356"/>
      <c r="G26" s="1356"/>
      <c r="H26" s="1356"/>
      <c r="I26" s="1356"/>
      <c r="J26" s="1356"/>
      <c r="K26" s="1356"/>
      <c r="L26" s="1322" t="s">
        <v>73</v>
      </c>
      <c r="M26" s="1323"/>
      <c r="N26" s="1323"/>
      <c r="O26" s="1323"/>
      <c r="P26" s="1323"/>
      <c r="Q26" s="1323"/>
      <c r="R26" s="1323"/>
      <c r="S26" s="1323"/>
      <c r="T26" s="1323"/>
      <c r="U26" s="1323"/>
      <c r="V26" s="1323"/>
      <c r="W26" s="1323"/>
      <c r="X26" s="1323"/>
      <c r="Y26" s="1323"/>
      <c r="Z26" s="1323"/>
      <c r="AA26" s="1323"/>
      <c r="AB26" s="1323"/>
      <c r="AC26" s="1323"/>
      <c r="AD26" s="1323"/>
      <c r="AE26" s="1323"/>
      <c r="AF26" s="1323"/>
      <c r="AG26" s="1323"/>
      <c r="AH26" s="1323"/>
      <c r="AI26" s="1323"/>
      <c r="AJ26" s="1323"/>
      <c r="AK26" s="1323"/>
      <c r="AL26" s="1324"/>
      <c r="AN26" s="3"/>
    </row>
    <row r="27" spans="2:40" ht="14.25" customHeight="1">
      <c r="B27" s="1354"/>
      <c r="C27" s="1356"/>
      <c r="D27" s="1356"/>
      <c r="E27" s="1356"/>
      <c r="F27" s="1356"/>
      <c r="G27" s="1356"/>
      <c r="H27" s="1356"/>
      <c r="I27" s="1356"/>
      <c r="J27" s="1356"/>
      <c r="K27" s="1356"/>
      <c r="L27" s="1325" t="s">
        <v>74</v>
      </c>
      <c r="M27" s="1326"/>
      <c r="N27" s="1326"/>
      <c r="O27" s="1326"/>
      <c r="P27" s="1326"/>
      <c r="Q27" s="1326"/>
      <c r="R27" s="1326"/>
      <c r="S27" s="1326"/>
      <c r="T27" s="1326"/>
      <c r="U27" s="1326"/>
      <c r="V27" s="1326"/>
      <c r="W27" s="1326"/>
      <c r="X27" s="1326"/>
      <c r="Y27" s="1326"/>
      <c r="Z27" s="1326"/>
      <c r="AA27" s="1326"/>
      <c r="AB27" s="1326"/>
      <c r="AC27" s="1326"/>
      <c r="AD27" s="1326"/>
      <c r="AE27" s="1326"/>
      <c r="AF27" s="1326"/>
      <c r="AG27" s="1326"/>
      <c r="AH27" s="1326"/>
      <c r="AI27" s="1326"/>
      <c r="AJ27" s="1326"/>
      <c r="AK27" s="1326"/>
      <c r="AL27" s="1327"/>
      <c r="AN27" s="3"/>
    </row>
    <row r="28" spans="2:40">
      <c r="B28" s="1354"/>
      <c r="C28" s="1356"/>
      <c r="D28" s="1356"/>
      <c r="E28" s="1356"/>
      <c r="F28" s="1356"/>
      <c r="G28" s="1356"/>
      <c r="H28" s="1356"/>
      <c r="I28" s="1356"/>
      <c r="J28" s="1356"/>
      <c r="K28" s="1356"/>
      <c r="L28" s="1350"/>
      <c r="M28" s="1351"/>
      <c r="N28" s="1351"/>
      <c r="O28" s="1351"/>
      <c r="P28" s="1351"/>
      <c r="Q28" s="1351"/>
      <c r="R28" s="1351"/>
      <c r="S28" s="1351"/>
      <c r="T28" s="1351"/>
      <c r="U28" s="1351"/>
      <c r="V28" s="1351"/>
      <c r="W28" s="1351"/>
      <c r="X28" s="1351"/>
      <c r="Y28" s="1351"/>
      <c r="Z28" s="1351"/>
      <c r="AA28" s="1351"/>
      <c r="AB28" s="1351"/>
      <c r="AC28" s="1351"/>
      <c r="AD28" s="1351"/>
      <c r="AE28" s="1351"/>
      <c r="AF28" s="1351"/>
      <c r="AG28" s="1351"/>
      <c r="AH28" s="1351"/>
      <c r="AI28" s="1351"/>
      <c r="AJ28" s="1351"/>
      <c r="AK28" s="1351"/>
      <c r="AL28" s="1352"/>
      <c r="AN28" s="3"/>
    </row>
    <row r="29" spans="2:40" ht="14.25" customHeight="1">
      <c r="B29" s="1354"/>
      <c r="C29" s="1346" t="s">
        <v>76</v>
      </c>
      <c r="D29" s="1346"/>
      <c r="E29" s="1346"/>
      <c r="F29" s="1346"/>
      <c r="G29" s="1346"/>
      <c r="H29" s="1346"/>
      <c r="I29" s="1346"/>
      <c r="J29" s="1346"/>
      <c r="K29" s="1346"/>
      <c r="L29" s="1302" t="s">
        <v>8</v>
      </c>
      <c r="M29" s="1303"/>
      <c r="N29" s="1303"/>
      <c r="O29" s="1303"/>
      <c r="P29" s="1304"/>
      <c r="Q29" s="28"/>
      <c r="R29" s="32"/>
      <c r="S29" s="32"/>
      <c r="T29" s="32"/>
      <c r="U29" s="32"/>
      <c r="V29" s="32"/>
      <c r="W29" s="32"/>
      <c r="X29" s="32"/>
      <c r="Y29" s="33"/>
      <c r="Z29" s="1334" t="s">
        <v>9</v>
      </c>
      <c r="AA29" s="1335"/>
      <c r="AB29" s="1335"/>
      <c r="AC29" s="1335"/>
      <c r="AD29" s="1336"/>
      <c r="AE29" s="28"/>
      <c r="AF29" s="32"/>
      <c r="AG29" s="22"/>
      <c r="AH29" s="22"/>
      <c r="AI29" s="22"/>
      <c r="AJ29" s="1323"/>
      <c r="AK29" s="1323"/>
      <c r="AL29" s="1324"/>
      <c r="AN29" s="3"/>
    </row>
    <row r="30" spans="2:40" ht="14.25" customHeight="1">
      <c r="B30" s="1354"/>
      <c r="C30" s="1346" t="s">
        <v>16</v>
      </c>
      <c r="D30" s="1346"/>
      <c r="E30" s="1346"/>
      <c r="F30" s="1346"/>
      <c r="G30" s="1346"/>
      <c r="H30" s="1346"/>
      <c r="I30" s="1346"/>
      <c r="J30" s="1346"/>
      <c r="K30" s="1346"/>
      <c r="L30" s="1357"/>
      <c r="M30" s="1357"/>
      <c r="N30" s="1357"/>
      <c r="O30" s="1357"/>
      <c r="P30" s="1357"/>
      <c r="Q30" s="1357"/>
      <c r="R30" s="1357"/>
      <c r="S30" s="1357"/>
      <c r="T30" s="1357"/>
      <c r="U30" s="1357"/>
      <c r="V30" s="1357"/>
      <c r="W30" s="1357"/>
      <c r="X30" s="1357"/>
      <c r="Y30" s="1357"/>
      <c r="Z30" s="1357"/>
      <c r="AA30" s="1357"/>
      <c r="AB30" s="1357"/>
      <c r="AC30" s="1357"/>
      <c r="AD30" s="1357"/>
      <c r="AE30" s="1357"/>
      <c r="AF30" s="1357"/>
      <c r="AG30" s="1357"/>
      <c r="AH30" s="1357"/>
      <c r="AI30" s="1357"/>
      <c r="AJ30" s="1357"/>
      <c r="AK30" s="1357"/>
      <c r="AL30" s="1357"/>
      <c r="AN30" s="3"/>
    </row>
    <row r="31" spans="2:40" ht="13.5" customHeight="1">
      <c r="B31" s="1354"/>
      <c r="C31" s="1346" t="s">
        <v>17</v>
      </c>
      <c r="D31" s="1346"/>
      <c r="E31" s="1346"/>
      <c r="F31" s="1346"/>
      <c r="G31" s="1346"/>
      <c r="H31" s="1346"/>
      <c r="I31" s="1346"/>
      <c r="J31" s="1346"/>
      <c r="K31" s="1346"/>
      <c r="L31" s="1322" t="s">
        <v>73</v>
      </c>
      <c r="M31" s="1323"/>
      <c r="N31" s="1323"/>
      <c r="O31" s="1323"/>
      <c r="P31" s="1323"/>
      <c r="Q31" s="1323"/>
      <c r="R31" s="1323"/>
      <c r="S31" s="1323"/>
      <c r="T31" s="1323"/>
      <c r="U31" s="1323"/>
      <c r="V31" s="1323"/>
      <c r="W31" s="1323"/>
      <c r="X31" s="1323"/>
      <c r="Y31" s="1323"/>
      <c r="Z31" s="1323"/>
      <c r="AA31" s="1323"/>
      <c r="AB31" s="1323"/>
      <c r="AC31" s="1323"/>
      <c r="AD31" s="1323"/>
      <c r="AE31" s="1323"/>
      <c r="AF31" s="1323"/>
      <c r="AG31" s="1323"/>
      <c r="AH31" s="1323"/>
      <c r="AI31" s="1323"/>
      <c r="AJ31" s="1323"/>
      <c r="AK31" s="1323"/>
      <c r="AL31" s="1324"/>
      <c r="AN31" s="3"/>
    </row>
    <row r="32" spans="2:40" ht="14.25" customHeight="1">
      <c r="B32" s="1354"/>
      <c r="C32" s="1346"/>
      <c r="D32" s="1346"/>
      <c r="E32" s="1346"/>
      <c r="F32" s="1346"/>
      <c r="G32" s="1346"/>
      <c r="H32" s="1346"/>
      <c r="I32" s="1346"/>
      <c r="J32" s="1346"/>
      <c r="K32" s="1346"/>
      <c r="L32" s="1325" t="s">
        <v>74</v>
      </c>
      <c r="M32" s="1326"/>
      <c r="N32" s="1326"/>
      <c r="O32" s="1326"/>
      <c r="P32" s="1326"/>
      <c r="Q32" s="1326"/>
      <c r="R32" s="1326"/>
      <c r="S32" s="1326"/>
      <c r="T32" s="1326"/>
      <c r="U32" s="1326"/>
      <c r="V32" s="1326"/>
      <c r="W32" s="1326"/>
      <c r="X32" s="1326"/>
      <c r="Y32" s="1326"/>
      <c r="Z32" s="1326"/>
      <c r="AA32" s="1326"/>
      <c r="AB32" s="1326"/>
      <c r="AC32" s="1326"/>
      <c r="AD32" s="1326"/>
      <c r="AE32" s="1326"/>
      <c r="AF32" s="1326"/>
      <c r="AG32" s="1326"/>
      <c r="AH32" s="1326"/>
      <c r="AI32" s="1326"/>
      <c r="AJ32" s="1326"/>
      <c r="AK32" s="1326"/>
      <c r="AL32" s="1327"/>
      <c r="AN32" s="3"/>
    </row>
    <row r="33" spans="2:40">
      <c r="B33" s="1355"/>
      <c r="C33" s="1346"/>
      <c r="D33" s="1346"/>
      <c r="E33" s="1346"/>
      <c r="F33" s="1346"/>
      <c r="G33" s="1346"/>
      <c r="H33" s="1346"/>
      <c r="I33" s="1346"/>
      <c r="J33" s="1346"/>
      <c r="K33" s="1346"/>
      <c r="L33" s="1350"/>
      <c r="M33" s="1351"/>
      <c r="N33" s="1329"/>
      <c r="O33" s="1329"/>
      <c r="P33" s="1329"/>
      <c r="Q33" s="1329"/>
      <c r="R33" s="1329"/>
      <c r="S33" s="1329"/>
      <c r="T33" s="1329"/>
      <c r="U33" s="1329"/>
      <c r="V33" s="1329"/>
      <c r="W33" s="1329"/>
      <c r="X33" s="1329"/>
      <c r="Y33" s="1329"/>
      <c r="Z33" s="1329"/>
      <c r="AA33" s="1329"/>
      <c r="AB33" s="1329"/>
      <c r="AC33" s="1351"/>
      <c r="AD33" s="1351"/>
      <c r="AE33" s="1351"/>
      <c r="AF33" s="1351"/>
      <c r="AG33" s="1351"/>
      <c r="AH33" s="1329"/>
      <c r="AI33" s="1329"/>
      <c r="AJ33" s="1329"/>
      <c r="AK33" s="1329"/>
      <c r="AL33" s="1330"/>
      <c r="AN33" s="3"/>
    </row>
    <row r="34" spans="2:40" ht="13.5" customHeight="1">
      <c r="B34" s="1353" t="s">
        <v>42</v>
      </c>
      <c r="C34" s="1392" t="s">
        <v>78</v>
      </c>
      <c r="D34" s="1393"/>
      <c r="E34" s="1393"/>
      <c r="F34" s="1393"/>
      <c r="G34" s="1393"/>
      <c r="H34" s="1393"/>
      <c r="I34" s="1393"/>
      <c r="J34" s="1393"/>
      <c r="K34" s="1393"/>
      <c r="L34" s="1393"/>
      <c r="M34" s="1374" t="s">
        <v>18</v>
      </c>
      <c r="N34" s="1375"/>
      <c r="O34" s="53" t="s">
        <v>44</v>
      </c>
      <c r="P34" s="49"/>
      <c r="Q34" s="50"/>
      <c r="R34" s="1378" t="s">
        <v>19</v>
      </c>
      <c r="S34" s="1379"/>
      <c r="T34" s="1379"/>
      <c r="U34" s="1379"/>
      <c r="V34" s="1379"/>
      <c r="W34" s="1379"/>
      <c r="X34" s="1380"/>
      <c r="Y34" s="1384" t="s">
        <v>54</v>
      </c>
      <c r="Z34" s="1385"/>
      <c r="AA34" s="1385"/>
      <c r="AB34" s="1386"/>
      <c r="AC34" s="1387" t="s">
        <v>55</v>
      </c>
      <c r="AD34" s="1388"/>
      <c r="AE34" s="1388"/>
      <c r="AF34" s="1388"/>
      <c r="AG34" s="1389"/>
      <c r="AH34" s="1358" t="s">
        <v>49</v>
      </c>
      <c r="AI34" s="1359"/>
      <c r="AJ34" s="1359"/>
      <c r="AK34" s="1359"/>
      <c r="AL34" s="1360"/>
      <c r="AN34" s="3"/>
    </row>
    <row r="35" spans="2:40" ht="14.25" customHeight="1">
      <c r="B35" s="1354"/>
      <c r="C35" s="1394"/>
      <c r="D35" s="1395"/>
      <c r="E35" s="1395"/>
      <c r="F35" s="1395"/>
      <c r="G35" s="1395"/>
      <c r="H35" s="1395"/>
      <c r="I35" s="1395"/>
      <c r="J35" s="1395"/>
      <c r="K35" s="1395"/>
      <c r="L35" s="1395"/>
      <c r="M35" s="1376"/>
      <c r="N35" s="1377"/>
      <c r="O35" s="54" t="s">
        <v>45</v>
      </c>
      <c r="P35" s="51"/>
      <c r="Q35" s="52"/>
      <c r="R35" s="1381"/>
      <c r="S35" s="1382"/>
      <c r="T35" s="1382"/>
      <c r="U35" s="1382"/>
      <c r="V35" s="1382"/>
      <c r="W35" s="1382"/>
      <c r="X35" s="1383"/>
      <c r="Y35" s="56" t="s">
        <v>30</v>
      </c>
      <c r="Z35" s="55"/>
      <c r="AA35" s="55"/>
      <c r="AB35" s="55"/>
      <c r="AC35" s="1361" t="s">
        <v>31</v>
      </c>
      <c r="AD35" s="1362"/>
      <c r="AE35" s="1362"/>
      <c r="AF35" s="1362"/>
      <c r="AG35" s="1363"/>
      <c r="AH35" s="1364" t="s">
        <v>50</v>
      </c>
      <c r="AI35" s="1365"/>
      <c r="AJ35" s="1365"/>
      <c r="AK35" s="1365"/>
      <c r="AL35" s="1366"/>
      <c r="AN35" s="3"/>
    </row>
    <row r="36" spans="2:40" ht="14.25" customHeight="1">
      <c r="B36" s="1354"/>
      <c r="C36" s="1310"/>
      <c r="D36" s="69"/>
      <c r="E36" s="1367" t="s">
        <v>1</v>
      </c>
      <c r="F36" s="1367"/>
      <c r="G36" s="1367"/>
      <c r="H36" s="1367"/>
      <c r="I36" s="1367"/>
      <c r="J36" s="1367"/>
      <c r="K36" s="1367"/>
      <c r="L36" s="136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354"/>
      <c r="C37" s="1310"/>
      <c r="D37" s="69"/>
      <c r="E37" s="1367" t="s">
        <v>2</v>
      </c>
      <c r="F37" s="1369"/>
      <c r="G37" s="1369"/>
      <c r="H37" s="1369"/>
      <c r="I37" s="1369"/>
      <c r="J37" s="1369"/>
      <c r="K37" s="1369"/>
      <c r="L37" s="137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354"/>
      <c r="C38" s="1310"/>
      <c r="D38" s="69"/>
      <c r="E38" s="1367" t="s">
        <v>3</v>
      </c>
      <c r="F38" s="1369"/>
      <c r="G38" s="1369"/>
      <c r="H38" s="1369"/>
      <c r="I38" s="1369"/>
      <c r="J38" s="1369"/>
      <c r="K38" s="1369"/>
      <c r="L38" s="137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354"/>
      <c r="C39" s="1310"/>
      <c r="D39" s="69"/>
      <c r="E39" s="1367" t="s">
        <v>5</v>
      </c>
      <c r="F39" s="1369"/>
      <c r="G39" s="1369"/>
      <c r="H39" s="1369"/>
      <c r="I39" s="1369"/>
      <c r="J39" s="1369"/>
      <c r="K39" s="1369"/>
      <c r="L39" s="137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354"/>
      <c r="C40" s="1310"/>
      <c r="D40" s="69"/>
      <c r="E40" s="1367" t="s">
        <v>4</v>
      </c>
      <c r="F40" s="1369"/>
      <c r="G40" s="1369"/>
      <c r="H40" s="1369"/>
      <c r="I40" s="1369"/>
      <c r="J40" s="1369"/>
      <c r="K40" s="1369"/>
      <c r="L40" s="137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354"/>
      <c r="C41" s="1310"/>
      <c r="D41" s="70"/>
      <c r="E41" s="1371" t="s">
        <v>43</v>
      </c>
      <c r="F41" s="1372"/>
      <c r="G41" s="1372"/>
      <c r="H41" s="1372"/>
      <c r="I41" s="1372"/>
      <c r="J41" s="1372"/>
      <c r="K41" s="1372"/>
      <c r="L41" s="137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354"/>
      <c r="C42" s="1310"/>
      <c r="D42" s="72"/>
      <c r="E42" s="1396" t="s">
        <v>63</v>
      </c>
      <c r="F42" s="1396"/>
      <c r="G42" s="1396"/>
      <c r="H42" s="1396"/>
      <c r="I42" s="1396"/>
      <c r="J42" s="1396"/>
      <c r="K42" s="1396"/>
      <c r="L42" s="139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354"/>
      <c r="C43" s="1310"/>
      <c r="D43" s="69"/>
      <c r="E43" s="1367" t="s">
        <v>64</v>
      </c>
      <c r="F43" s="1369"/>
      <c r="G43" s="1369"/>
      <c r="H43" s="1369"/>
      <c r="I43" s="1369"/>
      <c r="J43" s="1369"/>
      <c r="K43" s="1369"/>
      <c r="L43" s="137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354"/>
      <c r="C44" s="1310"/>
      <c r="D44" s="69"/>
      <c r="E44" s="1367" t="s">
        <v>65</v>
      </c>
      <c r="F44" s="1369"/>
      <c r="G44" s="1369"/>
      <c r="H44" s="1369"/>
      <c r="I44" s="1369"/>
      <c r="J44" s="1369"/>
      <c r="K44" s="1369"/>
      <c r="L44" s="137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354"/>
      <c r="C45" s="1310"/>
      <c r="D45" s="69"/>
      <c r="E45" s="1367" t="s">
        <v>66</v>
      </c>
      <c r="F45" s="1369"/>
      <c r="G45" s="1369"/>
      <c r="H45" s="1369"/>
      <c r="I45" s="1369"/>
      <c r="J45" s="1369"/>
      <c r="K45" s="1369"/>
      <c r="L45" s="137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354"/>
      <c r="C46" s="1310"/>
      <c r="D46" s="69"/>
      <c r="E46" s="1367" t="s">
        <v>67</v>
      </c>
      <c r="F46" s="1369"/>
      <c r="G46" s="1369"/>
      <c r="H46" s="1369"/>
      <c r="I46" s="1369"/>
      <c r="J46" s="1369"/>
      <c r="K46" s="1369"/>
      <c r="L46" s="137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355"/>
      <c r="C47" s="1310"/>
      <c r="D47" s="69"/>
      <c r="E47" s="1367" t="s">
        <v>68</v>
      </c>
      <c r="F47" s="1369"/>
      <c r="G47" s="1369"/>
      <c r="H47" s="1369"/>
      <c r="I47" s="1369"/>
      <c r="J47" s="1369"/>
      <c r="K47" s="1369"/>
      <c r="L47" s="137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390" t="s">
        <v>46</v>
      </c>
      <c r="C48" s="1390"/>
      <c r="D48" s="1390"/>
      <c r="E48" s="1390"/>
      <c r="F48" s="1390"/>
      <c r="G48" s="1390"/>
      <c r="H48" s="1390"/>
      <c r="I48" s="1390"/>
      <c r="J48" s="1390"/>
      <c r="K48" s="13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390" t="s">
        <v>47</v>
      </c>
      <c r="C49" s="1390"/>
      <c r="D49" s="1390"/>
      <c r="E49" s="1390"/>
      <c r="F49" s="1390"/>
      <c r="G49" s="1390"/>
      <c r="H49" s="1390"/>
      <c r="I49" s="1390"/>
      <c r="J49" s="1390"/>
      <c r="K49" s="13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341" t="s">
        <v>20</v>
      </c>
      <c r="C50" s="1341"/>
      <c r="D50" s="1341"/>
      <c r="E50" s="1341"/>
      <c r="F50" s="1341"/>
      <c r="G50" s="1341"/>
      <c r="H50" s="1341"/>
      <c r="I50" s="1341"/>
      <c r="J50" s="1341"/>
      <c r="K50" s="13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398" t="s">
        <v>48</v>
      </c>
      <c r="C51" s="1398"/>
      <c r="D51" s="1398"/>
      <c r="E51" s="1398"/>
      <c r="F51" s="1398"/>
      <c r="G51" s="1398"/>
      <c r="H51" s="1398"/>
      <c r="I51" s="1398"/>
      <c r="J51" s="1398"/>
      <c r="K51" s="139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399" t="s">
        <v>39</v>
      </c>
      <c r="C52" s="1400"/>
      <c r="D52" s="1400"/>
      <c r="E52" s="1400"/>
      <c r="F52" s="1400"/>
      <c r="G52" s="1400"/>
      <c r="H52" s="1400"/>
      <c r="I52" s="1400"/>
      <c r="J52" s="1400"/>
      <c r="K52" s="1400"/>
      <c r="L52" s="1400"/>
      <c r="M52" s="1400"/>
      <c r="N52" s="14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309" t="s">
        <v>21</v>
      </c>
      <c r="C53" s="1401" t="s">
        <v>79</v>
      </c>
      <c r="D53" s="1344"/>
      <c r="E53" s="1344"/>
      <c r="F53" s="1344"/>
      <c r="G53" s="1344"/>
      <c r="H53" s="1344"/>
      <c r="I53" s="1344"/>
      <c r="J53" s="1344"/>
      <c r="K53" s="1344"/>
      <c r="L53" s="1344"/>
      <c r="M53" s="1344"/>
      <c r="N53" s="1344"/>
      <c r="O53" s="1344"/>
      <c r="P53" s="1344"/>
      <c r="Q53" s="1344"/>
      <c r="R53" s="1344"/>
      <c r="S53" s="1344"/>
      <c r="T53" s="1345"/>
      <c r="U53" s="1401" t="s">
        <v>32</v>
      </c>
      <c r="V53" s="1402"/>
      <c r="W53" s="1402"/>
      <c r="X53" s="1402"/>
      <c r="Y53" s="1402"/>
      <c r="Z53" s="1402"/>
      <c r="AA53" s="1402"/>
      <c r="AB53" s="1402"/>
      <c r="AC53" s="1402"/>
      <c r="AD53" s="1402"/>
      <c r="AE53" s="1402"/>
      <c r="AF53" s="1402"/>
      <c r="AG53" s="1402"/>
      <c r="AH53" s="1402"/>
      <c r="AI53" s="1402"/>
      <c r="AJ53" s="1402"/>
      <c r="AK53" s="1402"/>
      <c r="AL53" s="1403"/>
      <c r="AN53" s="3"/>
    </row>
    <row r="54" spans="2:40">
      <c r="B54" s="1310"/>
      <c r="C54" s="1404"/>
      <c r="D54" s="1405"/>
      <c r="E54" s="1405"/>
      <c r="F54" s="1405"/>
      <c r="G54" s="1405"/>
      <c r="H54" s="1405"/>
      <c r="I54" s="1405"/>
      <c r="J54" s="1405"/>
      <c r="K54" s="1405"/>
      <c r="L54" s="1405"/>
      <c r="M54" s="1405"/>
      <c r="N54" s="1405"/>
      <c r="O54" s="1405"/>
      <c r="P54" s="1405"/>
      <c r="Q54" s="1405"/>
      <c r="R54" s="1405"/>
      <c r="S54" s="1405"/>
      <c r="T54" s="1375"/>
      <c r="U54" s="1404"/>
      <c r="V54" s="1405"/>
      <c r="W54" s="1405"/>
      <c r="X54" s="1405"/>
      <c r="Y54" s="1405"/>
      <c r="Z54" s="1405"/>
      <c r="AA54" s="1405"/>
      <c r="AB54" s="1405"/>
      <c r="AC54" s="1405"/>
      <c r="AD54" s="1405"/>
      <c r="AE54" s="1405"/>
      <c r="AF54" s="1405"/>
      <c r="AG54" s="1405"/>
      <c r="AH54" s="1405"/>
      <c r="AI54" s="1405"/>
      <c r="AJ54" s="1405"/>
      <c r="AK54" s="1405"/>
      <c r="AL54" s="1375"/>
      <c r="AN54" s="3"/>
    </row>
    <row r="55" spans="2:40">
      <c r="B55" s="1310"/>
      <c r="C55" s="1406"/>
      <c r="D55" s="1407"/>
      <c r="E55" s="1407"/>
      <c r="F55" s="1407"/>
      <c r="G55" s="1407"/>
      <c r="H55" s="1407"/>
      <c r="I55" s="1407"/>
      <c r="J55" s="1407"/>
      <c r="K55" s="1407"/>
      <c r="L55" s="1407"/>
      <c r="M55" s="1407"/>
      <c r="N55" s="1407"/>
      <c r="O55" s="1407"/>
      <c r="P55" s="1407"/>
      <c r="Q55" s="1407"/>
      <c r="R55" s="1407"/>
      <c r="S55" s="1407"/>
      <c r="T55" s="1377"/>
      <c r="U55" s="1406"/>
      <c r="V55" s="1407"/>
      <c r="W55" s="1407"/>
      <c r="X55" s="1407"/>
      <c r="Y55" s="1407"/>
      <c r="Z55" s="1407"/>
      <c r="AA55" s="1407"/>
      <c r="AB55" s="1407"/>
      <c r="AC55" s="1407"/>
      <c r="AD55" s="1407"/>
      <c r="AE55" s="1407"/>
      <c r="AF55" s="1407"/>
      <c r="AG55" s="1407"/>
      <c r="AH55" s="1407"/>
      <c r="AI55" s="1407"/>
      <c r="AJ55" s="1407"/>
      <c r="AK55" s="1407"/>
      <c r="AL55" s="1377"/>
      <c r="AN55" s="3"/>
    </row>
    <row r="56" spans="2:40">
      <c r="B56" s="1310"/>
      <c r="C56" s="1406"/>
      <c r="D56" s="1407"/>
      <c r="E56" s="1407"/>
      <c r="F56" s="1407"/>
      <c r="G56" s="1407"/>
      <c r="H56" s="1407"/>
      <c r="I56" s="1407"/>
      <c r="J56" s="1407"/>
      <c r="K56" s="1407"/>
      <c r="L56" s="1407"/>
      <c r="M56" s="1407"/>
      <c r="N56" s="1407"/>
      <c r="O56" s="1407"/>
      <c r="P56" s="1407"/>
      <c r="Q56" s="1407"/>
      <c r="R56" s="1407"/>
      <c r="S56" s="1407"/>
      <c r="T56" s="1377"/>
      <c r="U56" s="1406"/>
      <c r="V56" s="1407"/>
      <c r="W56" s="1407"/>
      <c r="X56" s="1407"/>
      <c r="Y56" s="1407"/>
      <c r="Z56" s="1407"/>
      <c r="AA56" s="1407"/>
      <c r="AB56" s="1407"/>
      <c r="AC56" s="1407"/>
      <c r="AD56" s="1407"/>
      <c r="AE56" s="1407"/>
      <c r="AF56" s="1407"/>
      <c r="AG56" s="1407"/>
      <c r="AH56" s="1407"/>
      <c r="AI56" s="1407"/>
      <c r="AJ56" s="1407"/>
      <c r="AK56" s="1407"/>
      <c r="AL56" s="1377"/>
      <c r="AN56" s="3"/>
    </row>
    <row r="57" spans="2:40">
      <c r="B57" s="1311"/>
      <c r="C57" s="1408"/>
      <c r="D57" s="1402"/>
      <c r="E57" s="1402"/>
      <c r="F57" s="1402"/>
      <c r="G57" s="1402"/>
      <c r="H57" s="1402"/>
      <c r="I57" s="1402"/>
      <c r="J57" s="1402"/>
      <c r="K57" s="1402"/>
      <c r="L57" s="1402"/>
      <c r="M57" s="1402"/>
      <c r="N57" s="1402"/>
      <c r="O57" s="1402"/>
      <c r="P57" s="1402"/>
      <c r="Q57" s="1402"/>
      <c r="R57" s="1402"/>
      <c r="S57" s="1402"/>
      <c r="T57" s="1403"/>
      <c r="U57" s="1408"/>
      <c r="V57" s="1402"/>
      <c r="W57" s="1402"/>
      <c r="X57" s="1402"/>
      <c r="Y57" s="1402"/>
      <c r="Z57" s="1402"/>
      <c r="AA57" s="1402"/>
      <c r="AB57" s="1402"/>
      <c r="AC57" s="1402"/>
      <c r="AD57" s="1402"/>
      <c r="AE57" s="1402"/>
      <c r="AF57" s="1402"/>
      <c r="AG57" s="1402"/>
      <c r="AH57" s="1402"/>
      <c r="AI57" s="1402"/>
      <c r="AJ57" s="1402"/>
      <c r="AK57" s="1402"/>
      <c r="AL57" s="1403"/>
      <c r="AN57" s="3"/>
    </row>
    <row r="58" spans="2:40" ht="14.25" customHeight="1">
      <c r="B58" s="1302" t="s">
        <v>22</v>
      </c>
      <c r="C58" s="1303"/>
      <c r="D58" s="1303"/>
      <c r="E58" s="1303"/>
      <c r="F58" s="1304"/>
      <c r="G58" s="1341" t="s">
        <v>23</v>
      </c>
      <c r="H58" s="1341"/>
      <c r="I58" s="1341"/>
      <c r="J58" s="1341"/>
      <c r="K58" s="1341"/>
      <c r="L58" s="1341"/>
      <c r="M58" s="1341"/>
      <c r="N58" s="1341"/>
      <c r="O58" s="1341"/>
      <c r="P58" s="1341"/>
      <c r="Q58" s="1341"/>
      <c r="R58" s="1341"/>
      <c r="S58" s="1341"/>
      <c r="T58" s="1341"/>
      <c r="U58" s="1341"/>
      <c r="V58" s="1341"/>
      <c r="W58" s="1341"/>
      <c r="X58" s="1341"/>
      <c r="Y58" s="1341"/>
      <c r="Z58" s="1341"/>
      <c r="AA58" s="1341"/>
      <c r="AB58" s="1341"/>
      <c r="AC58" s="1341"/>
      <c r="AD58" s="1341"/>
      <c r="AE58" s="1341"/>
      <c r="AF58" s="1341"/>
      <c r="AG58" s="1341"/>
      <c r="AH58" s="1341"/>
      <c r="AI58" s="1341"/>
      <c r="AJ58" s="1341"/>
      <c r="AK58" s="1341"/>
      <c r="AL58" s="1341"/>
      <c r="AN58" s="3"/>
    </row>
    <row r="60" spans="2:40">
      <c r="B60" s="14" t="s">
        <v>51</v>
      </c>
    </row>
    <row r="61" spans="2:40">
      <c r="B61" s="14" t="s">
        <v>83</v>
      </c>
    </row>
    <row r="62" spans="2:40">
      <c r="B62" s="14" t="s">
        <v>84</v>
      </c>
    </row>
    <row r="63" spans="2:40">
      <c r="B63" s="14" t="s">
        <v>87</v>
      </c>
    </row>
    <row r="64" spans="2:40">
      <c r="B64" s="14" t="s">
        <v>57</v>
      </c>
    </row>
    <row r="65" spans="2:41">
      <c r="B65" s="14" t="s">
        <v>80</v>
      </c>
    </row>
    <row r="66" spans="2:41">
      <c r="B66" s="14" t="s">
        <v>58</v>
      </c>
      <c r="AN66" s="3"/>
      <c r="AO66" s="14"/>
    </row>
    <row r="67" spans="2:41">
      <c r="B67" s="14" t="s">
        <v>53</v>
      </c>
    </row>
    <row r="68" spans="2:41">
      <c r="B68" s="14" t="s">
        <v>60</v>
      </c>
    </row>
    <row r="69" spans="2:41">
      <c r="B69" s="14" t="s">
        <v>85</v>
      </c>
    </row>
    <row r="70" spans="2:41">
      <c r="B70" s="14" t="s">
        <v>82</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4"/>
  <pageMargins left="0.39370078740157483" right="0" top="0.59055118110236227" bottom="0"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C63"/>
  <sheetViews>
    <sheetView view="pageBreakPreview" zoomScaleNormal="100" zoomScaleSheetLayoutView="100" workbookViewId="0">
      <selection activeCell="E62" sqref="E62:X62"/>
    </sheetView>
  </sheetViews>
  <sheetFormatPr defaultColWidth="9" defaultRowHeight="13.2"/>
  <cols>
    <col min="1" max="1" width="1.6640625" style="128" customWidth="1"/>
    <col min="2" max="2" width="3.109375" style="128" customWidth="1"/>
    <col min="3" max="24" width="4.109375" style="128" customWidth="1"/>
    <col min="25" max="25" width="3.109375" style="128" customWidth="1"/>
    <col min="26" max="26" width="1.33203125" style="128" customWidth="1"/>
    <col min="27" max="27" width="1.77734375" style="128" customWidth="1"/>
    <col min="28" max="29" width="3.6640625" style="128" bestFit="1" customWidth="1"/>
    <col min="30" max="16384" width="9" style="128"/>
  </cols>
  <sheetData>
    <row r="2" spans="2:29">
      <c r="B2" s="135"/>
      <c r="C2" s="137"/>
      <c r="D2" s="137"/>
      <c r="E2" s="137"/>
      <c r="F2" s="137"/>
      <c r="G2" s="137"/>
      <c r="H2" s="137"/>
      <c r="I2" s="137"/>
      <c r="J2" s="137"/>
      <c r="K2" s="137"/>
      <c r="L2" s="137"/>
      <c r="M2" s="137"/>
      <c r="N2" s="137"/>
      <c r="O2" s="137"/>
      <c r="P2" s="137"/>
      <c r="Q2" s="137"/>
      <c r="R2" s="137"/>
      <c r="S2" s="137"/>
      <c r="T2" s="137"/>
      <c r="U2" s="137"/>
      <c r="V2" s="137"/>
      <c r="W2" s="137"/>
      <c r="X2" s="137"/>
      <c r="Y2" s="126"/>
      <c r="AB2" s="136" t="s">
        <v>100</v>
      </c>
      <c r="AC2" s="134" t="s">
        <v>194</v>
      </c>
    </row>
    <row r="3" spans="2:29" ht="14.4">
      <c r="B3" s="528" t="s">
        <v>176</v>
      </c>
      <c r="C3" s="529"/>
      <c r="D3" s="529"/>
      <c r="E3" s="529"/>
      <c r="F3" s="529"/>
      <c r="G3" s="529"/>
      <c r="H3" s="529"/>
      <c r="I3" s="529"/>
      <c r="J3" s="529"/>
      <c r="K3" s="529"/>
      <c r="L3" s="529"/>
      <c r="M3" s="529"/>
      <c r="N3" s="529"/>
      <c r="O3" s="529"/>
      <c r="P3" s="529"/>
      <c r="Q3" s="529"/>
      <c r="R3" s="529"/>
      <c r="S3" s="529"/>
      <c r="T3" s="529"/>
      <c r="U3" s="529"/>
      <c r="V3" s="529"/>
      <c r="W3" s="529"/>
      <c r="X3" s="529"/>
      <c r="Y3" s="530"/>
      <c r="AB3" s="136"/>
      <c r="AC3" s="134" t="s">
        <v>91</v>
      </c>
    </row>
    <row r="4" spans="2:29">
      <c r="B4" s="120"/>
      <c r="C4" s="127"/>
      <c r="D4" s="127"/>
      <c r="E4" s="127"/>
      <c r="F4" s="127"/>
      <c r="G4" s="127"/>
      <c r="H4" s="127"/>
      <c r="I4" s="127"/>
      <c r="J4" s="127"/>
      <c r="K4" s="127"/>
      <c r="L4" s="127"/>
      <c r="M4" s="127"/>
      <c r="N4" s="127"/>
      <c r="O4" s="127"/>
      <c r="P4" s="127"/>
      <c r="Q4" s="127"/>
      <c r="R4" s="127"/>
      <c r="S4" s="127"/>
      <c r="T4" s="127"/>
      <c r="U4" s="127"/>
      <c r="V4" s="127"/>
      <c r="W4" s="127"/>
      <c r="X4" s="127"/>
      <c r="Y4" s="121"/>
      <c r="AC4" s="134"/>
    </row>
    <row r="5" spans="2:29">
      <c r="B5" s="120"/>
      <c r="C5" s="127"/>
      <c r="D5" s="127"/>
      <c r="E5" s="127"/>
      <c r="F5" s="127"/>
      <c r="G5" s="127"/>
      <c r="H5" s="127"/>
      <c r="I5" s="127"/>
      <c r="J5" s="127"/>
      <c r="K5" s="127"/>
      <c r="L5" s="127"/>
      <c r="M5" s="127"/>
      <c r="N5" s="127"/>
      <c r="O5" s="127"/>
      <c r="P5" s="127"/>
      <c r="Q5" s="531"/>
      <c r="R5" s="531"/>
      <c r="S5" s="450"/>
      <c r="T5" s="86" t="s">
        <v>33</v>
      </c>
      <c r="U5" s="450"/>
      <c r="V5" s="86" t="s">
        <v>29</v>
      </c>
      <c r="W5" s="450"/>
      <c r="X5" s="86" t="s">
        <v>28</v>
      </c>
      <c r="Y5" s="121"/>
    </row>
    <row r="6" spans="2:29">
      <c r="B6" s="120"/>
      <c r="C6" s="127" t="s">
        <v>165</v>
      </c>
      <c r="D6" s="127"/>
      <c r="E6" s="127"/>
      <c r="F6" s="127"/>
      <c r="G6" s="127"/>
      <c r="H6" s="127"/>
      <c r="I6" s="127"/>
      <c r="J6" s="127"/>
      <c r="K6" s="127"/>
      <c r="L6" s="127"/>
      <c r="M6" s="127"/>
      <c r="N6" s="127"/>
      <c r="O6" s="127"/>
      <c r="P6" s="127"/>
      <c r="Q6" s="127"/>
      <c r="R6" s="127"/>
      <c r="S6" s="127"/>
      <c r="T6" s="127"/>
      <c r="U6" s="127"/>
      <c r="V6" s="127"/>
      <c r="W6" s="127"/>
      <c r="X6" s="127"/>
      <c r="Y6" s="121"/>
    </row>
    <row r="7" spans="2:29">
      <c r="B7" s="120"/>
      <c r="C7" s="127"/>
      <c r="D7" s="127"/>
      <c r="E7" s="127"/>
      <c r="F7" s="127"/>
      <c r="G7" s="127"/>
      <c r="H7" s="127"/>
      <c r="I7" s="127"/>
      <c r="J7" s="127"/>
      <c r="K7" s="127"/>
      <c r="L7" s="127"/>
      <c r="M7" s="127"/>
      <c r="N7" s="127"/>
      <c r="O7" s="127"/>
      <c r="P7" s="127" t="s">
        <v>166</v>
      </c>
      <c r="Q7" s="127"/>
      <c r="R7" s="127"/>
      <c r="S7" s="127"/>
      <c r="T7" s="127"/>
      <c r="U7" s="127"/>
      <c r="V7" s="127"/>
      <c r="W7" s="127"/>
      <c r="X7" s="127"/>
      <c r="Y7" s="121"/>
    </row>
    <row r="8" spans="2:29">
      <c r="B8" s="120"/>
      <c r="C8" s="127"/>
      <c r="D8" s="127"/>
      <c r="E8" s="127"/>
      <c r="F8" s="127"/>
      <c r="G8" s="127"/>
      <c r="H8" s="127"/>
      <c r="I8" s="127"/>
      <c r="J8" s="127"/>
      <c r="K8" s="127"/>
      <c r="L8" s="127"/>
      <c r="M8" s="127"/>
      <c r="N8" s="127"/>
      <c r="O8" s="127"/>
      <c r="P8" s="127"/>
      <c r="Q8" s="532"/>
      <c r="R8" s="532"/>
      <c r="S8" s="532"/>
      <c r="T8" s="532"/>
      <c r="U8" s="532"/>
      <c r="V8" s="532"/>
      <c r="W8" s="532"/>
      <c r="X8" s="532"/>
      <c r="Y8" s="121"/>
    </row>
    <row r="9" spans="2:29">
      <c r="B9" s="120"/>
      <c r="C9" s="127"/>
      <c r="D9" s="127"/>
      <c r="E9" s="127"/>
      <c r="F9" s="127"/>
      <c r="G9" s="127"/>
      <c r="H9" s="127"/>
      <c r="I9" s="127"/>
      <c r="J9" s="127"/>
      <c r="K9" s="127"/>
      <c r="L9" s="127"/>
      <c r="M9" s="127"/>
      <c r="N9" s="127"/>
      <c r="O9" s="127"/>
      <c r="P9" s="127"/>
      <c r="Q9" s="532"/>
      <c r="R9" s="532"/>
      <c r="S9" s="532"/>
      <c r="T9" s="532"/>
      <c r="U9" s="532"/>
      <c r="V9" s="532"/>
      <c r="W9" s="532"/>
      <c r="X9" s="532"/>
      <c r="Y9" s="121"/>
    </row>
    <row r="10" spans="2:29" ht="13.5" customHeight="1">
      <c r="B10" s="120"/>
      <c r="C10" s="127"/>
      <c r="D10" s="127"/>
      <c r="E10" s="127"/>
      <c r="F10" s="127"/>
      <c r="G10" s="127"/>
      <c r="H10" s="127"/>
      <c r="I10" s="127"/>
      <c r="J10" s="127"/>
      <c r="K10" s="127"/>
      <c r="L10" s="127"/>
      <c r="M10" s="127"/>
      <c r="N10" s="127"/>
      <c r="O10" s="125" t="s">
        <v>168</v>
      </c>
      <c r="P10" s="127" t="s">
        <v>167</v>
      </c>
      <c r="Q10" s="127"/>
      <c r="R10" s="127"/>
      <c r="S10" s="127"/>
      <c r="T10" s="127"/>
      <c r="U10" s="127"/>
      <c r="V10" s="127"/>
      <c r="W10" s="127"/>
      <c r="X10" s="127"/>
      <c r="Y10" s="121"/>
    </row>
    <row r="11" spans="2:29">
      <c r="B11" s="120"/>
      <c r="C11" s="127"/>
      <c r="D11" s="127"/>
      <c r="E11" s="127"/>
      <c r="F11" s="127"/>
      <c r="G11" s="127"/>
      <c r="H11" s="127"/>
      <c r="I11" s="127"/>
      <c r="J11" s="127"/>
      <c r="K11" s="127"/>
      <c r="L11" s="127"/>
      <c r="M11" s="127"/>
      <c r="N11" s="127"/>
      <c r="O11" s="127"/>
      <c r="P11" s="129"/>
      <c r="Q11" s="532"/>
      <c r="R11" s="532"/>
      <c r="S11" s="532"/>
      <c r="T11" s="532"/>
      <c r="U11" s="532"/>
      <c r="V11" s="532"/>
      <c r="W11" s="532"/>
      <c r="X11" s="532"/>
      <c r="Y11" s="121"/>
    </row>
    <row r="12" spans="2:29">
      <c r="B12" s="120"/>
      <c r="C12" s="127"/>
      <c r="D12" s="127"/>
      <c r="E12" s="127"/>
      <c r="F12" s="127"/>
      <c r="G12" s="127"/>
      <c r="H12" s="127"/>
      <c r="I12" s="127"/>
      <c r="J12" s="127"/>
      <c r="K12" s="127"/>
      <c r="L12" s="127"/>
      <c r="M12" s="127"/>
      <c r="N12" s="127"/>
      <c r="O12" s="127"/>
      <c r="P12" s="129"/>
      <c r="Q12" s="532"/>
      <c r="R12" s="532"/>
      <c r="S12" s="532"/>
      <c r="T12" s="532"/>
      <c r="U12" s="532"/>
      <c r="V12" s="532"/>
      <c r="W12" s="532"/>
      <c r="X12" s="532"/>
      <c r="Y12" s="121"/>
    </row>
    <row r="13" spans="2:29">
      <c r="B13" s="120"/>
      <c r="C13" s="127"/>
      <c r="D13" s="127"/>
      <c r="E13" s="127"/>
      <c r="F13" s="127"/>
      <c r="G13" s="127"/>
      <c r="H13" s="127"/>
      <c r="I13" s="127"/>
      <c r="J13" s="127"/>
      <c r="K13" s="127"/>
      <c r="L13" s="127"/>
      <c r="M13" s="127"/>
      <c r="N13" s="127"/>
      <c r="O13" s="127"/>
      <c r="P13" s="127" t="s">
        <v>173</v>
      </c>
      <c r="Q13" s="127"/>
      <c r="R13" s="127"/>
      <c r="S13" s="127"/>
      <c r="T13" s="127"/>
      <c r="U13" s="127"/>
      <c r="V13" s="127"/>
      <c r="W13" s="127"/>
      <c r="X13" s="127"/>
      <c r="Y13" s="121"/>
    </row>
    <row r="14" spans="2:29">
      <c r="B14" s="120"/>
      <c r="C14" s="127"/>
      <c r="D14" s="127"/>
      <c r="E14" s="127"/>
      <c r="F14" s="127"/>
      <c r="G14" s="127"/>
      <c r="H14" s="127"/>
      <c r="I14" s="127"/>
      <c r="J14" s="127"/>
      <c r="K14" s="127"/>
      <c r="L14" s="127"/>
      <c r="M14" s="127"/>
      <c r="N14" s="127"/>
      <c r="O14" s="127"/>
      <c r="P14" s="127"/>
      <c r="Q14" s="533"/>
      <c r="R14" s="533"/>
      <c r="S14" s="533"/>
      <c r="T14" s="533"/>
      <c r="U14" s="533"/>
      <c r="V14" s="533"/>
      <c r="W14" s="533"/>
      <c r="X14" s="132"/>
      <c r="Y14" s="121"/>
    </row>
    <row r="15" spans="2:29">
      <c r="B15" s="120"/>
      <c r="C15" s="127"/>
      <c r="D15" s="127"/>
      <c r="E15" s="127"/>
      <c r="F15" s="127"/>
      <c r="G15" s="127"/>
      <c r="H15" s="127"/>
      <c r="I15" s="127"/>
      <c r="J15" s="127"/>
      <c r="K15" s="127"/>
      <c r="L15" s="127"/>
      <c r="M15" s="127"/>
      <c r="N15" s="127"/>
      <c r="O15" s="127"/>
      <c r="P15" s="127"/>
      <c r="Q15" s="127"/>
      <c r="R15" s="127"/>
      <c r="S15" s="127"/>
      <c r="T15" s="127"/>
      <c r="U15" s="127"/>
      <c r="V15" s="127"/>
      <c r="W15" s="127"/>
      <c r="X15" s="127"/>
      <c r="Y15" s="121"/>
    </row>
    <row r="16" spans="2:29">
      <c r="B16" s="120"/>
      <c r="C16" s="127"/>
      <c r="D16" s="127"/>
      <c r="E16" s="127"/>
      <c r="F16" s="127"/>
      <c r="G16" s="127"/>
      <c r="H16" s="127"/>
      <c r="I16" s="127"/>
      <c r="J16" s="127"/>
      <c r="K16" s="127"/>
      <c r="L16" s="127"/>
      <c r="M16" s="127"/>
      <c r="N16" s="127"/>
      <c r="O16" s="127"/>
      <c r="P16" s="127"/>
      <c r="Q16" s="127"/>
      <c r="R16" s="127"/>
      <c r="S16" s="127"/>
      <c r="T16" s="127"/>
      <c r="U16" s="127"/>
      <c r="V16" s="127"/>
      <c r="W16" s="127"/>
      <c r="X16" s="127"/>
      <c r="Y16" s="121"/>
    </row>
    <row r="17" spans="2:25">
      <c r="B17" s="120"/>
      <c r="C17" s="127" t="s">
        <v>207</v>
      </c>
      <c r="D17" s="127"/>
      <c r="E17" s="127"/>
      <c r="F17" s="127"/>
      <c r="G17" s="127"/>
      <c r="H17" s="127"/>
      <c r="I17" s="127"/>
      <c r="J17" s="127"/>
      <c r="K17" s="127"/>
      <c r="L17" s="127"/>
      <c r="M17" s="127"/>
      <c r="N17" s="127"/>
      <c r="O17" s="127"/>
      <c r="P17" s="127"/>
      <c r="Q17" s="127"/>
      <c r="R17" s="127"/>
      <c r="S17" s="127"/>
      <c r="T17" s="127"/>
      <c r="U17" s="127"/>
      <c r="V17" s="127"/>
      <c r="W17" s="127"/>
      <c r="X17" s="127"/>
      <c r="Y17" s="121"/>
    </row>
    <row r="18" spans="2:25" ht="22.5" customHeight="1">
      <c r="B18" s="120"/>
      <c r="C18" s="127"/>
      <c r="D18" s="534" t="s">
        <v>175</v>
      </c>
      <c r="E18" s="535"/>
      <c r="F18" s="535"/>
      <c r="G18" s="535"/>
      <c r="H18" s="536"/>
      <c r="I18" s="536"/>
      <c r="J18" s="536"/>
      <c r="K18" s="536"/>
      <c r="L18" s="536"/>
      <c r="M18" s="536"/>
      <c r="N18" s="536"/>
      <c r="O18" s="536"/>
      <c r="P18" s="536"/>
      <c r="Q18" s="536"/>
      <c r="R18" s="536"/>
      <c r="S18" s="536"/>
      <c r="T18" s="536"/>
      <c r="U18" s="536"/>
      <c r="V18" s="536"/>
      <c r="W18" s="536"/>
      <c r="X18" s="536"/>
      <c r="Y18" s="121"/>
    </row>
    <row r="19" spans="2:25" ht="13.5" customHeight="1">
      <c r="B19" s="120"/>
      <c r="C19" s="127"/>
      <c r="D19" s="508" t="s">
        <v>174</v>
      </c>
      <c r="E19" s="537"/>
      <c r="F19" s="537"/>
      <c r="G19" s="538"/>
      <c r="H19" s="500" t="s">
        <v>98</v>
      </c>
      <c r="I19" s="501"/>
      <c r="J19" s="504"/>
      <c r="K19" s="504"/>
      <c r="L19" s="141" t="s">
        <v>169</v>
      </c>
      <c r="M19" s="504"/>
      <c r="N19" s="504"/>
      <c r="O19" s="504"/>
      <c r="P19" s="138" t="s">
        <v>92</v>
      </c>
      <c r="Q19" s="138"/>
      <c r="R19" s="138"/>
      <c r="S19" s="138"/>
      <c r="T19" s="138"/>
      <c r="U19" s="138"/>
      <c r="V19" s="138"/>
      <c r="W19" s="138"/>
      <c r="X19" s="139"/>
      <c r="Y19" s="121"/>
    </row>
    <row r="20" spans="2:25" ht="22.5" customHeight="1">
      <c r="B20" s="120"/>
      <c r="C20" s="127"/>
      <c r="D20" s="539"/>
      <c r="E20" s="487"/>
      <c r="F20" s="487"/>
      <c r="G20" s="488"/>
      <c r="H20" s="505"/>
      <c r="I20" s="506"/>
      <c r="J20" s="506"/>
      <c r="K20" s="506"/>
      <c r="L20" s="506"/>
      <c r="M20" s="506"/>
      <c r="N20" s="506"/>
      <c r="O20" s="506"/>
      <c r="P20" s="506"/>
      <c r="Q20" s="506"/>
      <c r="R20" s="506"/>
      <c r="S20" s="506"/>
      <c r="T20" s="506"/>
      <c r="U20" s="506"/>
      <c r="V20" s="506"/>
      <c r="W20" s="506"/>
      <c r="X20" s="507"/>
      <c r="Y20" s="121"/>
    </row>
    <row r="21" spans="2:25">
      <c r="B21" s="120"/>
      <c r="C21" s="127"/>
      <c r="D21" s="127"/>
      <c r="E21" s="127"/>
      <c r="F21" s="127"/>
      <c r="G21" s="127"/>
      <c r="H21" s="127"/>
      <c r="I21" s="127"/>
      <c r="J21" s="127"/>
      <c r="K21" s="127"/>
      <c r="L21" s="127"/>
      <c r="M21" s="127"/>
      <c r="N21" s="127"/>
      <c r="O21" s="127"/>
      <c r="P21" s="127"/>
      <c r="Q21" s="127"/>
      <c r="R21" s="127"/>
      <c r="S21" s="127"/>
      <c r="T21" s="127"/>
      <c r="U21" s="127"/>
      <c r="V21" s="127"/>
      <c r="W21" s="127"/>
      <c r="X21" s="127"/>
      <c r="Y21" s="121"/>
    </row>
    <row r="22" spans="2:25">
      <c r="B22" s="120"/>
      <c r="C22" s="127" t="s">
        <v>208</v>
      </c>
      <c r="D22" s="127"/>
      <c r="E22" s="127"/>
      <c r="F22" s="127"/>
      <c r="G22" s="127"/>
      <c r="H22" s="127"/>
      <c r="I22" s="127"/>
      <c r="J22" s="127"/>
      <c r="K22" s="127"/>
      <c r="L22" s="127"/>
      <c r="M22" s="127"/>
      <c r="N22" s="127"/>
      <c r="O22" s="127"/>
      <c r="P22" s="127"/>
      <c r="Q22" s="127"/>
      <c r="R22" s="127"/>
      <c r="S22" s="127"/>
      <c r="T22" s="127"/>
      <c r="U22" s="127"/>
      <c r="V22" s="127"/>
      <c r="W22" s="127"/>
      <c r="X22" s="127"/>
      <c r="Y22" s="121"/>
    </row>
    <row r="23" spans="2:25">
      <c r="B23" s="120"/>
      <c r="C23" s="127"/>
      <c r="D23" s="127" t="s">
        <v>177</v>
      </c>
      <c r="F23" s="127"/>
      <c r="G23" s="127"/>
      <c r="H23" s="127"/>
      <c r="I23" s="127"/>
      <c r="J23" s="127"/>
      <c r="K23" s="127"/>
      <c r="L23" s="127"/>
      <c r="M23" s="127"/>
      <c r="N23" s="127"/>
      <c r="O23" s="127"/>
      <c r="P23" s="127"/>
      <c r="Q23" s="127"/>
      <c r="R23" s="127"/>
      <c r="S23" s="127"/>
      <c r="T23" s="127"/>
      <c r="U23" s="127"/>
      <c r="V23" s="127"/>
      <c r="W23" s="127"/>
      <c r="X23" s="127"/>
      <c r="Y23" s="121"/>
    </row>
    <row r="24" spans="2:25">
      <c r="B24" s="120"/>
      <c r="C24" s="127"/>
      <c r="D24" s="127"/>
      <c r="E24" s="127"/>
      <c r="F24" s="127"/>
      <c r="G24" s="127"/>
      <c r="H24" s="127"/>
      <c r="I24" s="127"/>
      <c r="J24" s="127"/>
      <c r="K24" s="127"/>
      <c r="L24" s="127"/>
      <c r="M24" s="127"/>
      <c r="N24" s="127"/>
      <c r="O24" s="127"/>
      <c r="P24" s="127"/>
      <c r="Q24" s="127"/>
      <c r="R24" s="127"/>
      <c r="S24" s="127"/>
      <c r="T24" s="127"/>
      <c r="U24" s="127"/>
      <c r="V24" s="127"/>
      <c r="W24" s="127"/>
      <c r="X24" s="127"/>
      <c r="Y24" s="121"/>
    </row>
    <row r="25" spans="2:25">
      <c r="B25" s="120"/>
      <c r="C25" s="127" t="s">
        <v>209</v>
      </c>
      <c r="D25" s="127"/>
      <c r="E25" s="127"/>
      <c r="F25" s="127"/>
      <c r="G25" s="127"/>
      <c r="H25" s="127"/>
      <c r="I25" s="127"/>
      <c r="J25" s="127"/>
      <c r="K25" s="127"/>
      <c r="L25" s="127"/>
      <c r="M25" s="127"/>
      <c r="N25" s="127"/>
      <c r="O25" s="127"/>
      <c r="P25" s="127"/>
      <c r="Q25" s="127"/>
      <c r="R25" s="127"/>
      <c r="S25" s="127"/>
      <c r="T25" s="127"/>
      <c r="U25" s="127"/>
      <c r="V25" s="127"/>
      <c r="W25" s="127"/>
      <c r="X25" s="127"/>
      <c r="Y25" s="121"/>
    </row>
    <row r="26" spans="2:25">
      <c r="B26" s="120"/>
      <c r="C26" s="127"/>
      <c r="D26" s="523" t="s">
        <v>178</v>
      </c>
      <c r="E26" s="524"/>
      <c r="F26" s="524"/>
      <c r="G26" s="524"/>
      <c r="H26" s="524"/>
      <c r="I26" s="524"/>
      <c r="J26" s="524"/>
      <c r="K26" s="524"/>
      <c r="L26" s="524"/>
      <c r="M26" s="524"/>
      <c r="N26" s="524"/>
      <c r="O26" s="524"/>
      <c r="P26" s="524"/>
      <c r="Q26" s="524"/>
      <c r="R26" s="523" t="s">
        <v>191</v>
      </c>
      <c r="S26" s="524"/>
      <c r="T26" s="524"/>
      <c r="U26" s="524"/>
      <c r="V26" s="524"/>
      <c r="W26" s="524"/>
      <c r="X26" s="540"/>
      <c r="Y26" s="121"/>
    </row>
    <row r="27" spans="2:25" ht="17.25" customHeight="1">
      <c r="B27" s="120"/>
      <c r="C27" s="127"/>
      <c r="D27" s="541" t="s">
        <v>179</v>
      </c>
      <c r="E27" s="542"/>
      <c r="F27" s="542"/>
      <c r="G27" s="542"/>
      <c r="H27" s="542"/>
      <c r="I27" s="542"/>
      <c r="J27" s="542"/>
      <c r="K27" s="542"/>
      <c r="L27" s="542"/>
      <c r="M27" s="542"/>
      <c r="N27" s="542"/>
      <c r="O27" s="542"/>
      <c r="P27" s="542"/>
      <c r="Q27" s="542"/>
      <c r="R27" s="150" t="s">
        <v>90</v>
      </c>
      <c r="S27" s="521" t="s">
        <v>196</v>
      </c>
      <c r="T27" s="521"/>
      <c r="U27" s="151" t="s">
        <v>193</v>
      </c>
      <c r="V27" s="152" t="s">
        <v>90</v>
      </c>
      <c r="W27" s="521" t="s">
        <v>192</v>
      </c>
      <c r="X27" s="522"/>
      <c r="Y27" s="121"/>
    </row>
    <row r="28" spans="2:25" ht="17.25" customHeight="1">
      <c r="B28" s="120"/>
      <c r="C28" s="127"/>
      <c r="D28" s="525" t="s">
        <v>180</v>
      </c>
      <c r="E28" s="526"/>
      <c r="F28" s="526"/>
      <c r="G28" s="526"/>
      <c r="H28" s="526"/>
      <c r="I28" s="526"/>
      <c r="J28" s="526"/>
      <c r="K28" s="526"/>
      <c r="L28" s="526"/>
      <c r="M28" s="526"/>
      <c r="N28" s="526"/>
      <c r="O28" s="526"/>
      <c r="P28" s="526"/>
      <c r="Q28" s="526"/>
      <c r="R28" s="148" t="s">
        <v>90</v>
      </c>
      <c r="S28" s="492" t="s">
        <v>195</v>
      </c>
      <c r="T28" s="492"/>
      <c r="U28" s="145" t="s">
        <v>193</v>
      </c>
      <c r="V28" s="144" t="s">
        <v>90</v>
      </c>
      <c r="W28" s="492" t="s">
        <v>192</v>
      </c>
      <c r="X28" s="493"/>
      <c r="Y28" s="121"/>
    </row>
    <row r="29" spans="2:25" ht="17.25" customHeight="1">
      <c r="B29" s="120"/>
      <c r="C29" s="127"/>
      <c r="D29" s="525" t="s">
        <v>181</v>
      </c>
      <c r="E29" s="526"/>
      <c r="F29" s="526"/>
      <c r="G29" s="526"/>
      <c r="H29" s="526"/>
      <c r="I29" s="526"/>
      <c r="J29" s="526"/>
      <c r="K29" s="526"/>
      <c r="L29" s="526"/>
      <c r="M29" s="526"/>
      <c r="N29" s="526"/>
      <c r="O29" s="526"/>
      <c r="P29" s="526"/>
      <c r="Q29" s="526"/>
      <c r="R29" s="148" t="s">
        <v>90</v>
      </c>
      <c r="S29" s="492" t="s">
        <v>195</v>
      </c>
      <c r="T29" s="492"/>
      <c r="U29" s="145" t="s">
        <v>193</v>
      </c>
      <c r="V29" s="144" t="s">
        <v>90</v>
      </c>
      <c r="W29" s="492" t="s">
        <v>192</v>
      </c>
      <c r="X29" s="493"/>
      <c r="Y29" s="121"/>
    </row>
    <row r="30" spans="2:25" ht="17.25" customHeight="1">
      <c r="B30" s="120"/>
      <c r="C30" s="127"/>
      <c r="D30" s="525" t="s">
        <v>182</v>
      </c>
      <c r="E30" s="526"/>
      <c r="F30" s="526"/>
      <c r="G30" s="526"/>
      <c r="H30" s="526"/>
      <c r="I30" s="526"/>
      <c r="J30" s="526"/>
      <c r="K30" s="526"/>
      <c r="L30" s="526"/>
      <c r="M30" s="526"/>
      <c r="N30" s="526"/>
      <c r="O30" s="526"/>
      <c r="P30" s="526"/>
      <c r="Q30" s="526"/>
      <c r="R30" s="148" t="s">
        <v>90</v>
      </c>
      <c r="S30" s="492" t="s">
        <v>195</v>
      </c>
      <c r="T30" s="492"/>
      <c r="U30" s="145" t="s">
        <v>193</v>
      </c>
      <c r="V30" s="144" t="s">
        <v>90</v>
      </c>
      <c r="W30" s="492" t="s">
        <v>192</v>
      </c>
      <c r="X30" s="493"/>
      <c r="Y30" s="121"/>
    </row>
    <row r="31" spans="2:25" ht="17.25" customHeight="1">
      <c r="B31" s="120"/>
      <c r="C31" s="127"/>
      <c r="D31" s="525" t="s">
        <v>183</v>
      </c>
      <c r="E31" s="526"/>
      <c r="F31" s="526"/>
      <c r="G31" s="526"/>
      <c r="H31" s="526"/>
      <c r="I31" s="526"/>
      <c r="J31" s="526"/>
      <c r="K31" s="526"/>
      <c r="L31" s="526"/>
      <c r="M31" s="526"/>
      <c r="N31" s="526"/>
      <c r="O31" s="526"/>
      <c r="P31" s="526"/>
      <c r="Q31" s="526"/>
      <c r="R31" s="148" t="s">
        <v>90</v>
      </c>
      <c r="S31" s="492" t="s">
        <v>195</v>
      </c>
      <c r="T31" s="492"/>
      <c r="U31" s="145" t="s">
        <v>193</v>
      </c>
      <c r="V31" s="144" t="s">
        <v>90</v>
      </c>
      <c r="W31" s="492" t="s">
        <v>192</v>
      </c>
      <c r="X31" s="493"/>
      <c r="Y31" s="121"/>
    </row>
    <row r="32" spans="2:25" ht="17.25" customHeight="1">
      <c r="B32" s="120"/>
      <c r="C32" s="127"/>
      <c r="D32" s="525" t="s">
        <v>184</v>
      </c>
      <c r="E32" s="526"/>
      <c r="F32" s="526"/>
      <c r="G32" s="526"/>
      <c r="H32" s="526"/>
      <c r="I32" s="526"/>
      <c r="J32" s="526"/>
      <c r="K32" s="526"/>
      <c r="L32" s="526"/>
      <c r="M32" s="526"/>
      <c r="N32" s="526"/>
      <c r="O32" s="526"/>
      <c r="P32" s="526"/>
      <c r="Q32" s="526"/>
      <c r="R32" s="148" t="s">
        <v>90</v>
      </c>
      <c r="S32" s="492" t="s">
        <v>195</v>
      </c>
      <c r="T32" s="492"/>
      <c r="U32" s="145" t="s">
        <v>193</v>
      </c>
      <c r="V32" s="144" t="s">
        <v>90</v>
      </c>
      <c r="W32" s="492" t="s">
        <v>192</v>
      </c>
      <c r="X32" s="493"/>
      <c r="Y32" s="121"/>
    </row>
    <row r="33" spans="2:25" ht="17.25" customHeight="1">
      <c r="B33" s="120"/>
      <c r="C33" s="127"/>
      <c r="D33" s="490" t="s">
        <v>185</v>
      </c>
      <c r="E33" s="491"/>
      <c r="F33" s="491"/>
      <c r="G33" s="491"/>
      <c r="H33" s="491"/>
      <c r="I33" s="491"/>
      <c r="J33" s="491"/>
      <c r="K33" s="491"/>
      <c r="L33" s="491"/>
      <c r="M33" s="491"/>
      <c r="N33" s="491"/>
      <c r="O33" s="491"/>
      <c r="P33" s="491"/>
      <c r="Q33" s="491"/>
      <c r="R33" s="153" t="s">
        <v>90</v>
      </c>
      <c r="S33" s="519" t="s">
        <v>195</v>
      </c>
      <c r="T33" s="519"/>
      <c r="U33" s="154" t="s">
        <v>193</v>
      </c>
      <c r="V33" s="155" t="s">
        <v>90</v>
      </c>
      <c r="W33" s="519" t="s">
        <v>192</v>
      </c>
      <c r="X33" s="520"/>
      <c r="Y33" s="121"/>
    </row>
    <row r="34" spans="2:25" ht="17.25" customHeight="1">
      <c r="B34" s="120"/>
      <c r="C34" s="127"/>
      <c r="D34" s="508" t="s">
        <v>186</v>
      </c>
      <c r="E34" s="509"/>
      <c r="F34" s="509"/>
      <c r="G34" s="509"/>
      <c r="H34" s="509"/>
      <c r="I34" s="509"/>
      <c r="J34" s="509"/>
      <c r="K34" s="509"/>
      <c r="L34" s="509"/>
      <c r="M34" s="509"/>
      <c r="N34" s="509"/>
      <c r="O34" s="509"/>
      <c r="P34" s="509"/>
      <c r="Q34" s="509"/>
      <c r="R34" s="516" t="s">
        <v>198</v>
      </c>
      <c r="S34" s="517"/>
      <c r="T34" s="517"/>
      <c r="U34" s="517"/>
      <c r="V34" s="517"/>
      <c r="W34" s="517"/>
      <c r="X34" s="518"/>
      <c r="Y34" s="121"/>
    </row>
    <row r="35" spans="2:25" ht="17.25" customHeight="1">
      <c r="B35" s="120"/>
      <c r="C35" s="127"/>
      <c r="D35" s="140"/>
      <c r="E35" s="133"/>
      <c r="F35" s="133"/>
      <c r="G35" s="133"/>
      <c r="H35" s="133"/>
      <c r="I35" s="133"/>
      <c r="J35" s="133"/>
      <c r="K35" s="133"/>
      <c r="L35" s="133"/>
      <c r="M35" s="133"/>
      <c r="N35" s="133"/>
      <c r="O35" s="133"/>
      <c r="P35" s="133"/>
      <c r="Q35" s="133"/>
      <c r="R35" s="159" t="s">
        <v>199</v>
      </c>
      <c r="S35" s="512" t="s">
        <v>201</v>
      </c>
      <c r="T35" s="512"/>
      <c r="U35" s="512"/>
      <c r="V35" s="512"/>
      <c r="W35" s="512"/>
      <c r="X35" s="513"/>
      <c r="Y35" s="121"/>
    </row>
    <row r="36" spans="2:25" ht="17.25" customHeight="1">
      <c r="B36" s="120"/>
      <c r="C36" s="127"/>
      <c r="D36" s="140"/>
      <c r="E36" s="133"/>
      <c r="F36" s="133"/>
      <c r="G36" s="133"/>
      <c r="H36" s="133"/>
      <c r="I36" s="133"/>
      <c r="J36" s="133"/>
      <c r="K36" s="133"/>
      <c r="L36" s="133"/>
      <c r="M36" s="133"/>
      <c r="N36" s="133"/>
      <c r="O36" s="133"/>
      <c r="P36" s="133"/>
      <c r="Q36" s="133"/>
      <c r="R36" s="160" t="s">
        <v>200</v>
      </c>
      <c r="S36" s="510" t="s">
        <v>202</v>
      </c>
      <c r="T36" s="510"/>
      <c r="U36" s="510"/>
      <c r="V36" s="510"/>
      <c r="W36" s="510"/>
      <c r="X36" s="511"/>
      <c r="Y36" s="121"/>
    </row>
    <row r="37" spans="2:25" ht="17.25" customHeight="1">
      <c r="B37" s="120"/>
      <c r="C37" s="127"/>
      <c r="D37" s="508" t="s">
        <v>187</v>
      </c>
      <c r="E37" s="509"/>
      <c r="F37" s="509"/>
      <c r="G37" s="509"/>
      <c r="H37" s="509"/>
      <c r="I37" s="509"/>
      <c r="J37" s="509"/>
      <c r="K37" s="509"/>
      <c r="L37" s="509"/>
      <c r="M37" s="509"/>
      <c r="N37" s="509"/>
      <c r="O37" s="509"/>
      <c r="P37" s="509"/>
      <c r="Q37" s="527"/>
      <c r="R37" s="517" t="s">
        <v>203</v>
      </c>
      <c r="S37" s="517"/>
      <c r="T37" s="517"/>
      <c r="U37" s="517"/>
      <c r="V37" s="517"/>
      <c r="W37" s="517"/>
      <c r="X37" s="518"/>
      <c r="Y37" s="121"/>
    </row>
    <row r="38" spans="2:25" ht="17.25" customHeight="1">
      <c r="B38" s="120"/>
      <c r="C38" s="127"/>
      <c r="D38" s="140"/>
      <c r="E38" s="133"/>
      <c r="F38" s="133"/>
      <c r="G38" s="133"/>
      <c r="H38" s="133"/>
      <c r="I38" s="133"/>
      <c r="J38" s="133"/>
      <c r="K38" s="133"/>
      <c r="L38" s="133"/>
      <c r="M38" s="133"/>
      <c r="N38" s="133"/>
      <c r="O38" s="133"/>
      <c r="P38" s="133"/>
      <c r="Q38" s="156"/>
      <c r="R38" s="143" t="s">
        <v>199</v>
      </c>
      <c r="S38" s="512" t="s">
        <v>201</v>
      </c>
      <c r="T38" s="512"/>
      <c r="U38" s="512"/>
      <c r="V38" s="512"/>
      <c r="W38" s="512"/>
      <c r="X38" s="513"/>
      <c r="Y38" s="121"/>
    </row>
    <row r="39" spans="2:25" ht="17.25" customHeight="1">
      <c r="B39" s="120"/>
      <c r="C39" s="127"/>
      <c r="D39" s="157"/>
      <c r="E39" s="142"/>
      <c r="F39" s="142"/>
      <c r="G39" s="142"/>
      <c r="H39" s="142"/>
      <c r="I39" s="142"/>
      <c r="J39" s="142"/>
      <c r="K39" s="142"/>
      <c r="L39" s="142"/>
      <c r="M39" s="142"/>
      <c r="N39" s="142"/>
      <c r="O39" s="142"/>
      <c r="P39" s="142"/>
      <c r="Q39" s="158"/>
      <c r="R39" s="161" t="s">
        <v>200</v>
      </c>
      <c r="S39" s="510" t="s">
        <v>202</v>
      </c>
      <c r="T39" s="510"/>
      <c r="U39" s="510"/>
      <c r="V39" s="510"/>
      <c r="W39" s="510"/>
      <c r="X39" s="511"/>
      <c r="Y39" s="121"/>
    </row>
    <row r="40" spans="2:25" ht="17.25" customHeight="1">
      <c r="B40" s="120"/>
      <c r="C40" s="127"/>
      <c r="D40" s="525" t="s">
        <v>188</v>
      </c>
      <c r="E40" s="526"/>
      <c r="F40" s="526"/>
      <c r="G40" s="526"/>
      <c r="H40" s="526"/>
      <c r="I40" s="526"/>
      <c r="J40" s="526"/>
      <c r="K40" s="526"/>
      <c r="L40" s="526"/>
      <c r="M40" s="526"/>
      <c r="N40" s="526"/>
      <c r="O40" s="526"/>
      <c r="P40" s="526"/>
      <c r="Q40" s="526"/>
      <c r="R40" s="514" t="s">
        <v>89</v>
      </c>
      <c r="S40" s="519" t="s">
        <v>197</v>
      </c>
      <c r="T40" s="519"/>
      <c r="U40" s="545" t="s">
        <v>193</v>
      </c>
      <c r="V40" s="543" t="s">
        <v>90</v>
      </c>
      <c r="W40" s="519" t="s">
        <v>192</v>
      </c>
      <c r="X40" s="520"/>
      <c r="Y40" s="121"/>
    </row>
    <row r="41" spans="2:25" ht="17.25" customHeight="1">
      <c r="B41" s="120"/>
      <c r="C41" s="127"/>
      <c r="D41" s="525"/>
      <c r="E41" s="526"/>
      <c r="F41" s="526"/>
      <c r="G41" s="526"/>
      <c r="H41" s="526"/>
      <c r="I41" s="526"/>
      <c r="J41" s="526"/>
      <c r="K41" s="526"/>
      <c r="L41" s="526"/>
      <c r="M41" s="526"/>
      <c r="N41" s="526"/>
      <c r="O41" s="526"/>
      <c r="P41" s="526"/>
      <c r="Q41" s="526"/>
      <c r="R41" s="515"/>
      <c r="S41" s="521"/>
      <c r="T41" s="521"/>
      <c r="U41" s="546"/>
      <c r="V41" s="544"/>
      <c r="W41" s="521"/>
      <c r="X41" s="522"/>
      <c r="Y41" s="121"/>
    </row>
    <row r="42" spans="2:25" ht="17.25" customHeight="1">
      <c r="B42" s="120"/>
      <c r="C42" s="127"/>
      <c r="D42" s="494" t="s">
        <v>189</v>
      </c>
      <c r="E42" s="495"/>
      <c r="F42" s="495"/>
      <c r="G42" s="495"/>
      <c r="H42" s="495"/>
      <c r="I42" s="495"/>
      <c r="J42" s="495"/>
      <c r="K42" s="495"/>
      <c r="L42" s="495"/>
      <c r="M42" s="495"/>
      <c r="N42" s="495"/>
      <c r="O42" s="495"/>
      <c r="P42" s="495"/>
      <c r="Q42" s="496"/>
      <c r="R42" s="444"/>
      <c r="S42" s="442"/>
      <c r="T42" s="442"/>
      <c r="U42" s="446"/>
      <c r="V42" s="445"/>
      <c r="W42" s="442"/>
      <c r="X42" s="443"/>
      <c r="Y42" s="121"/>
    </row>
    <row r="43" spans="2:25" ht="17.25" customHeight="1">
      <c r="B43" s="120"/>
      <c r="C43" s="127"/>
      <c r="D43" s="497"/>
      <c r="E43" s="498"/>
      <c r="F43" s="498"/>
      <c r="G43" s="498"/>
      <c r="H43" s="498"/>
      <c r="I43" s="498"/>
      <c r="J43" s="498"/>
      <c r="K43" s="498"/>
      <c r="L43" s="498"/>
      <c r="M43" s="498"/>
      <c r="N43" s="498"/>
      <c r="O43" s="498"/>
      <c r="P43" s="498"/>
      <c r="Q43" s="499"/>
      <c r="R43" s="148" t="s">
        <v>90</v>
      </c>
      <c r="S43" s="492" t="s">
        <v>195</v>
      </c>
      <c r="T43" s="492"/>
      <c r="U43" s="145" t="s">
        <v>193</v>
      </c>
      <c r="V43" s="144" t="s">
        <v>90</v>
      </c>
      <c r="W43" s="492" t="s">
        <v>192</v>
      </c>
      <c r="X43" s="493"/>
      <c r="Y43" s="121"/>
    </row>
    <row r="44" spans="2:25" ht="17.25" customHeight="1">
      <c r="B44" s="120"/>
      <c r="C44" s="127"/>
      <c r="D44" s="547" t="s">
        <v>190</v>
      </c>
      <c r="E44" s="548"/>
      <c r="F44" s="548"/>
      <c r="G44" s="548"/>
      <c r="H44" s="548"/>
      <c r="I44" s="548"/>
      <c r="J44" s="548"/>
      <c r="K44" s="548"/>
      <c r="L44" s="548"/>
      <c r="M44" s="548"/>
      <c r="N44" s="548"/>
      <c r="O44" s="548"/>
      <c r="P44" s="548"/>
      <c r="Q44" s="548"/>
      <c r="R44" s="149" t="s">
        <v>90</v>
      </c>
      <c r="S44" s="560" t="s">
        <v>195</v>
      </c>
      <c r="T44" s="560"/>
      <c r="U44" s="147" t="s">
        <v>193</v>
      </c>
      <c r="V44" s="146" t="s">
        <v>90</v>
      </c>
      <c r="W44" s="560" t="s">
        <v>192</v>
      </c>
      <c r="X44" s="561"/>
      <c r="Y44" s="121"/>
    </row>
    <row r="45" spans="2:25" ht="7.5" customHeight="1">
      <c r="B45" s="120"/>
      <c r="C45" s="127"/>
      <c r="D45" s="127"/>
      <c r="E45" s="127"/>
      <c r="F45" s="127"/>
      <c r="G45" s="127"/>
      <c r="H45" s="127"/>
      <c r="I45" s="127"/>
      <c r="J45" s="127"/>
      <c r="K45" s="127"/>
      <c r="L45" s="127"/>
      <c r="M45" s="127"/>
      <c r="N45" s="127"/>
      <c r="O45" s="127"/>
      <c r="P45" s="127"/>
      <c r="Q45" s="127"/>
      <c r="R45" s="127"/>
      <c r="S45" s="127"/>
      <c r="T45" s="127"/>
      <c r="U45" s="127"/>
      <c r="V45" s="127"/>
      <c r="W45" s="127"/>
      <c r="X45" s="127"/>
      <c r="Y45" s="121"/>
    </row>
    <row r="46" spans="2:25" ht="17.25" customHeight="1">
      <c r="B46" s="120"/>
      <c r="C46" s="127"/>
      <c r="D46" s="508" t="s">
        <v>204</v>
      </c>
      <c r="E46" s="509"/>
      <c r="F46" s="509"/>
      <c r="G46" s="509"/>
      <c r="H46" s="509"/>
      <c r="I46" s="509"/>
      <c r="J46" s="509"/>
      <c r="K46" s="509"/>
      <c r="L46" s="509"/>
      <c r="M46" s="509"/>
      <c r="N46" s="509"/>
      <c r="O46" s="509"/>
      <c r="P46" s="509"/>
      <c r="Q46" s="509"/>
      <c r="R46" s="162" t="s">
        <v>199</v>
      </c>
      <c r="S46" s="517" t="s">
        <v>244</v>
      </c>
      <c r="T46" s="517"/>
      <c r="U46" s="186"/>
      <c r="V46" s="187" t="s">
        <v>90</v>
      </c>
      <c r="W46" s="517" t="s">
        <v>245</v>
      </c>
      <c r="X46" s="518"/>
      <c r="Y46" s="121"/>
    </row>
    <row r="47" spans="2:25">
      <c r="B47" s="120"/>
      <c r="C47" s="127"/>
      <c r="D47" s="122"/>
      <c r="E47" s="123"/>
      <c r="F47" s="123"/>
      <c r="G47" s="123"/>
      <c r="H47" s="123"/>
      <c r="I47" s="123"/>
      <c r="J47" s="123"/>
      <c r="K47" s="123"/>
      <c r="L47" s="123"/>
      <c r="M47" s="123"/>
      <c r="N47" s="123"/>
      <c r="O47" s="123"/>
      <c r="P47" s="123"/>
      <c r="Q47" s="123"/>
      <c r="R47" s="160" t="s">
        <v>200</v>
      </c>
      <c r="S47" s="510" t="s">
        <v>205</v>
      </c>
      <c r="T47" s="510"/>
      <c r="U47" s="510"/>
      <c r="V47" s="510"/>
      <c r="W47" s="510"/>
      <c r="X47" s="511"/>
      <c r="Y47" s="121"/>
    </row>
    <row r="48" spans="2:25">
      <c r="B48" s="120"/>
      <c r="C48" s="127"/>
      <c r="D48" s="558" t="s">
        <v>206</v>
      </c>
      <c r="E48" s="559"/>
      <c r="F48" s="559"/>
      <c r="G48" s="559"/>
      <c r="H48" s="559"/>
      <c r="I48" s="559"/>
      <c r="J48" s="559"/>
      <c r="K48" s="559"/>
      <c r="L48" s="559"/>
      <c r="M48" s="559"/>
      <c r="N48" s="559"/>
      <c r="O48" s="559"/>
      <c r="P48" s="559"/>
      <c r="Q48" s="559"/>
      <c r="R48" s="559"/>
      <c r="S48" s="559"/>
      <c r="T48" s="559"/>
      <c r="U48" s="559"/>
      <c r="V48" s="559"/>
      <c r="W48" s="559"/>
      <c r="X48" s="559"/>
      <c r="Y48" s="121"/>
    </row>
    <row r="49" spans="2:25">
      <c r="B49" s="120"/>
      <c r="C49" s="127"/>
      <c r="D49" s="559"/>
      <c r="E49" s="559"/>
      <c r="F49" s="559"/>
      <c r="G49" s="559"/>
      <c r="H49" s="559"/>
      <c r="I49" s="559"/>
      <c r="J49" s="559"/>
      <c r="K49" s="559"/>
      <c r="L49" s="559"/>
      <c r="M49" s="559"/>
      <c r="N49" s="559"/>
      <c r="O49" s="559"/>
      <c r="P49" s="559"/>
      <c r="Q49" s="559"/>
      <c r="R49" s="559"/>
      <c r="S49" s="559"/>
      <c r="T49" s="559"/>
      <c r="U49" s="559"/>
      <c r="V49" s="559"/>
      <c r="W49" s="559"/>
      <c r="X49" s="559"/>
      <c r="Y49" s="121"/>
    </row>
    <row r="50" spans="2:25">
      <c r="B50" s="120"/>
      <c r="C50" s="127"/>
      <c r="D50" s="559"/>
      <c r="E50" s="559"/>
      <c r="F50" s="559"/>
      <c r="G50" s="559"/>
      <c r="H50" s="559"/>
      <c r="I50" s="559"/>
      <c r="J50" s="559"/>
      <c r="K50" s="559"/>
      <c r="L50" s="559"/>
      <c r="M50" s="559"/>
      <c r="N50" s="559"/>
      <c r="O50" s="559"/>
      <c r="P50" s="559"/>
      <c r="Q50" s="559"/>
      <c r="R50" s="559"/>
      <c r="S50" s="559"/>
      <c r="T50" s="559"/>
      <c r="U50" s="559"/>
      <c r="V50" s="559"/>
      <c r="W50" s="559"/>
      <c r="X50" s="559"/>
      <c r="Y50" s="121"/>
    </row>
    <row r="51" spans="2:25">
      <c r="B51" s="120"/>
      <c r="C51" s="127" t="s">
        <v>210</v>
      </c>
      <c r="D51" s="127"/>
      <c r="E51" s="127"/>
      <c r="F51" s="127"/>
      <c r="G51" s="127"/>
      <c r="H51" s="127"/>
      <c r="I51" s="127"/>
      <c r="J51" s="127"/>
      <c r="K51" s="127"/>
      <c r="L51" s="127"/>
      <c r="M51" s="127"/>
      <c r="N51" s="127"/>
      <c r="O51" s="127"/>
      <c r="P51" s="127"/>
      <c r="Q51" s="127"/>
      <c r="R51" s="127"/>
      <c r="S51" s="127"/>
      <c r="T51" s="127"/>
      <c r="U51" s="127"/>
      <c r="V51" s="127"/>
      <c r="W51" s="127"/>
      <c r="X51" s="127"/>
      <c r="Y51" s="121"/>
    </row>
    <row r="52" spans="2:25">
      <c r="B52" s="120"/>
      <c r="C52" s="127"/>
      <c r="D52" s="162" t="s">
        <v>90</v>
      </c>
      <c r="E52" s="163">
        <v>1</v>
      </c>
      <c r="F52" s="556" t="str">
        <f>手続き!C43</f>
        <v>介護保険施設指定(開設許可)更新申請書（別紙様式第一号（二））</v>
      </c>
      <c r="G52" s="556"/>
      <c r="H52" s="556"/>
      <c r="I52" s="556"/>
      <c r="J52" s="556"/>
      <c r="K52" s="556"/>
      <c r="L52" s="556"/>
      <c r="M52" s="556"/>
      <c r="N52" s="556"/>
      <c r="O52" s="556"/>
      <c r="P52" s="556"/>
      <c r="Q52" s="556"/>
      <c r="R52" s="556"/>
      <c r="S52" s="556"/>
      <c r="T52" s="556"/>
      <c r="U52" s="556"/>
      <c r="V52" s="556"/>
      <c r="W52" s="556"/>
      <c r="X52" s="557"/>
      <c r="Y52" s="121"/>
    </row>
    <row r="53" spans="2:25">
      <c r="B53" s="120"/>
      <c r="C53" s="127"/>
      <c r="D53" s="159" t="s">
        <v>90</v>
      </c>
      <c r="E53" s="131">
        <v>2</v>
      </c>
      <c r="F53" s="502" t="str">
        <f>手続き!C44</f>
        <v xml:space="preserve">指定の更新申請に係る確認（質問兼告知等）表 </v>
      </c>
      <c r="G53" s="502"/>
      <c r="H53" s="502"/>
      <c r="I53" s="502"/>
      <c r="J53" s="502"/>
      <c r="K53" s="502"/>
      <c r="L53" s="502"/>
      <c r="M53" s="502"/>
      <c r="N53" s="502"/>
      <c r="O53" s="502"/>
      <c r="P53" s="502"/>
      <c r="Q53" s="502"/>
      <c r="R53" s="502"/>
      <c r="S53" s="502"/>
      <c r="T53" s="502"/>
      <c r="U53" s="502"/>
      <c r="V53" s="502"/>
      <c r="W53" s="502"/>
      <c r="X53" s="503"/>
      <c r="Y53" s="121"/>
    </row>
    <row r="54" spans="2:25">
      <c r="B54" s="120"/>
      <c r="C54" s="127"/>
      <c r="D54" s="159" t="s">
        <v>90</v>
      </c>
      <c r="E54" s="131">
        <v>3</v>
      </c>
      <c r="F54" s="502" t="str">
        <f>手続き!C45</f>
        <v xml:space="preserve">介護保険法第８６条第２項各号に該当しないことを誓約する書面（誓約書）（標準様式６） </v>
      </c>
      <c r="G54" s="502"/>
      <c r="H54" s="502"/>
      <c r="I54" s="502"/>
      <c r="J54" s="502"/>
      <c r="K54" s="502"/>
      <c r="L54" s="502"/>
      <c r="M54" s="502"/>
      <c r="N54" s="502"/>
      <c r="O54" s="502"/>
      <c r="P54" s="502"/>
      <c r="Q54" s="502"/>
      <c r="R54" s="502"/>
      <c r="S54" s="502"/>
      <c r="T54" s="502"/>
      <c r="U54" s="502"/>
      <c r="V54" s="502"/>
      <c r="W54" s="502"/>
      <c r="X54" s="503"/>
      <c r="Y54" s="121"/>
    </row>
    <row r="55" spans="2:25">
      <c r="B55" s="120"/>
      <c r="C55" s="127"/>
      <c r="D55" s="159" t="s">
        <v>90</v>
      </c>
      <c r="E55" s="131">
        <v>4</v>
      </c>
      <c r="F55" s="502" t="str">
        <f>手続き!C46</f>
        <v>介護老人福祉施設の指定に係る記載事項（付表第一号（十五）） ※付表の添付書類は不要</v>
      </c>
      <c r="G55" s="502"/>
      <c r="H55" s="502"/>
      <c r="I55" s="502"/>
      <c r="J55" s="502"/>
      <c r="K55" s="502"/>
      <c r="L55" s="502"/>
      <c r="M55" s="502"/>
      <c r="N55" s="502"/>
      <c r="O55" s="502"/>
      <c r="P55" s="502"/>
      <c r="Q55" s="502"/>
      <c r="R55" s="502"/>
      <c r="S55" s="502"/>
      <c r="T55" s="502"/>
      <c r="U55" s="502"/>
      <c r="V55" s="502"/>
      <c r="W55" s="502"/>
      <c r="X55" s="503"/>
      <c r="Y55" s="121"/>
    </row>
    <row r="56" spans="2:25">
      <c r="B56" s="120"/>
      <c r="C56" s="127"/>
      <c r="D56" s="159" t="s">
        <v>90</v>
      </c>
      <c r="E56" s="131">
        <v>5</v>
      </c>
      <c r="F56" s="502" t="str">
        <f>手続き!C47</f>
        <v>従業者の勤務の体制及び勤務形態一覧表（標準様式１） ※申請日の直近月の実績分</v>
      </c>
      <c r="G56" s="502"/>
      <c r="H56" s="502"/>
      <c r="I56" s="502"/>
      <c r="J56" s="502"/>
      <c r="K56" s="502"/>
      <c r="L56" s="502"/>
      <c r="M56" s="502"/>
      <c r="N56" s="502"/>
      <c r="O56" s="502"/>
      <c r="P56" s="502"/>
      <c r="Q56" s="502"/>
      <c r="R56" s="502"/>
      <c r="S56" s="502"/>
      <c r="T56" s="502"/>
      <c r="U56" s="502"/>
      <c r="V56" s="502"/>
      <c r="W56" s="502"/>
      <c r="X56" s="503"/>
      <c r="Y56" s="121"/>
    </row>
    <row r="57" spans="2:25">
      <c r="B57" s="120"/>
      <c r="C57" s="127"/>
      <c r="D57" s="159" t="s">
        <v>90</v>
      </c>
      <c r="E57" s="131">
        <v>6</v>
      </c>
      <c r="F57" s="502" t="str">
        <f>手続き!C48</f>
        <v>人員確認表（参考6）、（参考６②） ※標準様式１と同一月分</v>
      </c>
      <c r="G57" s="502"/>
      <c r="H57" s="502"/>
      <c r="I57" s="502"/>
      <c r="J57" s="502"/>
      <c r="K57" s="502"/>
      <c r="L57" s="502"/>
      <c r="M57" s="502"/>
      <c r="N57" s="502"/>
      <c r="O57" s="502"/>
      <c r="P57" s="502"/>
      <c r="Q57" s="502"/>
      <c r="R57" s="502"/>
      <c r="S57" s="502"/>
      <c r="T57" s="502"/>
      <c r="U57" s="502"/>
      <c r="V57" s="502"/>
      <c r="W57" s="502"/>
      <c r="X57" s="503"/>
      <c r="Y57" s="121"/>
    </row>
    <row r="58" spans="2:25">
      <c r="B58" s="120"/>
      <c r="C58" s="127"/>
      <c r="D58" s="159" t="s">
        <v>90</v>
      </c>
      <c r="E58" s="131">
        <v>7</v>
      </c>
      <c r="F58" s="502" t="str">
        <f>手続き!C49</f>
        <v>当該事業所に勤務する介護支援専門員一覧（標準様式７）</v>
      </c>
      <c r="G58" s="502"/>
      <c r="H58" s="502"/>
      <c r="I58" s="502"/>
      <c r="J58" s="502"/>
      <c r="K58" s="502"/>
      <c r="L58" s="502"/>
      <c r="M58" s="502"/>
      <c r="N58" s="502"/>
      <c r="O58" s="502"/>
      <c r="P58" s="502"/>
      <c r="Q58" s="502"/>
      <c r="R58" s="502"/>
      <c r="S58" s="502"/>
      <c r="T58" s="502"/>
      <c r="U58" s="502"/>
      <c r="V58" s="502"/>
      <c r="W58" s="502"/>
      <c r="X58" s="503"/>
      <c r="Y58" s="121"/>
    </row>
    <row r="59" spans="2:25">
      <c r="B59" s="120"/>
      <c r="C59" s="127"/>
      <c r="D59" s="160" t="s">
        <v>90</v>
      </c>
      <c r="E59" s="164">
        <v>8</v>
      </c>
      <c r="F59" s="502" t="str">
        <f>手続き!C50</f>
        <v>コンビニ納付後に発券されるチケット（大阪府手数料納付済証）※府庁窓口で納付された場合は不要</v>
      </c>
      <c r="G59" s="502"/>
      <c r="H59" s="502"/>
      <c r="I59" s="502"/>
      <c r="J59" s="502"/>
      <c r="K59" s="502"/>
      <c r="L59" s="502"/>
      <c r="M59" s="502"/>
      <c r="N59" s="502"/>
      <c r="O59" s="502"/>
      <c r="P59" s="502"/>
      <c r="Q59" s="502"/>
      <c r="R59" s="502"/>
      <c r="S59" s="502"/>
      <c r="T59" s="502"/>
      <c r="U59" s="502"/>
      <c r="V59" s="502"/>
      <c r="W59" s="502"/>
      <c r="X59" s="503"/>
      <c r="Y59" s="121"/>
    </row>
    <row r="60" spans="2:25" ht="13.5" customHeight="1">
      <c r="B60" s="120"/>
      <c r="C60" s="127"/>
      <c r="D60" s="549" t="s">
        <v>163</v>
      </c>
      <c r="E60" s="550"/>
      <c r="F60" s="550"/>
      <c r="G60" s="550"/>
      <c r="H60" s="550"/>
      <c r="I60" s="550"/>
      <c r="J60" s="550"/>
      <c r="K60" s="550"/>
      <c r="L60" s="550"/>
      <c r="M60" s="550"/>
      <c r="N60" s="550"/>
      <c r="O60" s="550"/>
      <c r="P60" s="550"/>
      <c r="Q60" s="550"/>
      <c r="R60" s="550"/>
      <c r="S60" s="550"/>
      <c r="T60" s="550"/>
      <c r="U60" s="550"/>
      <c r="V60" s="550"/>
      <c r="W60" s="550"/>
      <c r="X60" s="551"/>
      <c r="Y60" s="121"/>
    </row>
    <row r="61" spans="2:25">
      <c r="B61" s="120"/>
      <c r="C61" s="127"/>
      <c r="D61" s="159" t="s">
        <v>90</v>
      </c>
      <c r="E61" s="554" t="s">
        <v>211</v>
      </c>
      <c r="F61" s="554"/>
      <c r="G61" s="554"/>
      <c r="H61" s="554"/>
      <c r="I61" s="554"/>
      <c r="J61" s="554"/>
      <c r="K61" s="554"/>
      <c r="L61" s="554"/>
      <c r="M61" s="554"/>
      <c r="N61" s="554"/>
      <c r="O61" s="554"/>
      <c r="P61" s="554"/>
      <c r="Q61" s="554"/>
      <c r="R61" s="554"/>
      <c r="S61" s="554"/>
      <c r="T61" s="554"/>
      <c r="U61" s="554"/>
      <c r="V61" s="554"/>
      <c r="W61" s="554"/>
      <c r="X61" s="555"/>
      <c r="Y61" s="121"/>
    </row>
    <row r="62" spans="2:25">
      <c r="B62" s="120"/>
      <c r="C62" s="127"/>
      <c r="D62" s="160" t="s">
        <v>90</v>
      </c>
      <c r="E62" s="552" t="s">
        <v>164</v>
      </c>
      <c r="F62" s="552"/>
      <c r="G62" s="552"/>
      <c r="H62" s="552"/>
      <c r="I62" s="552"/>
      <c r="J62" s="552"/>
      <c r="K62" s="552"/>
      <c r="L62" s="552"/>
      <c r="M62" s="552"/>
      <c r="N62" s="552"/>
      <c r="O62" s="552"/>
      <c r="P62" s="552"/>
      <c r="Q62" s="552"/>
      <c r="R62" s="552"/>
      <c r="S62" s="552"/>
      <c r="T62" s="552"/>
      <c r="U62" s="552"/>
      <c r="V62" s="552"/>
      <c r="W62" s="552"/>
      <c r="X62" s="553"/>
      <c r="Y62" s="121"/>
    </row>
    <row r="63" spans="2:25">
      <c r="B63" s="122"/>
      <c r="C63" s="123"/>
      <c r="D63" s="123"/>
      <c r="E63" s="123"/>
      <c r="F63" s="123"/>
      <c r="G63" s="123"/>
      <c r="H63" s="123"/>
      <c r="I63" s="123"/>
      <c r="J63" s="123"/>
      <c r="K63" s="123"/>
      <c r="L63" s="123"/>
      <c r="M63" s="123"/>
      <c r="N63" s="123"/>
      <c r="O63" s="123"/>
      <c r="P63" s="123"/>
      <c r="Q63" s="123"/>
      <c r="R63" s="123"/>
      <c r="S63" s="123"/>
      <c r="T63" s="123"/>
      <c r="U63" s="123"/>
      <c r="V63" s="123"/>
      <c r="W63" s="123"/>
      <c r="X63" s="123"/>
      <c r="Y63" s="124"/>
    </row>
  </sheetData>
  <mergeCells count="72">
    <mergeCell ref="D46:Q46"/>
    <mergeCell ref="D44:Q44"/>
    <mergeCell ref="D60:X60"/>
    <mergeCell ref="E62:X62"/>
    <mergeCell ref="E61:X61"/>
    <mergeCell ref="F59:X59"/>
    <mergeCell ref="F56:X56"/>
    <mergeCell ref="F55:X55"/>
    <mergeCell ref="F54:X54"/>
    <mergeCell ref="F53:X53"/>
    <mergeCell ref="F52:X52"/>
    <mergeCell ref="D48:X50"/>
    <mergeCell ref="S47:X47"/>
    <mergeCell ref="S44:T44"/>
    <mergeCell ref="W44:X44"/>
    <mergeCell ref="S46:T46"/>
    <mergeCell ref="W40:X41"/>
    <mergeCell ref="V40:V41"/>
    <mergeCell ref="U40:U41"/>
    <mergeCell ref="S40:T41"/>
    <mergeCell ref="S43:T43"/>
    <mergeCell ref="W43:X43"/>
    <mergeCell ref="D18:G18"/>
    <mergeCell ref="H18:X18"/>
    <mergeCell ref="D19:G20"/>
    <mergeCell ref="R26:X26"/>
    <mergeCell ref="D31:Q31"/>
    <mergeCell ref="D28:Q28"/>
    <mergeCell ref="D27:Q27"/>
    <mergeCell ref="S28:T28"/>
    <mergeCell ref="W28:X28"/>
    <mergeCell ref="S29:T29"/>
    <mergeCell ref="W29:X29"/>
    <mergeCell ref="S31:T31"/>
    <mergeCell ref="B3:Y3"/>
    <mergeCell ref="Q5:R5"/>
    <mergeCell ref="Q8:X9"/>
    <mergeCell ref="Q11:X12"/>
    <mergeCell ref="Q14:R14"/>
    <mergeCell ref="S14:W14"/>
    <mergeCell ref="F58:X58"/>
    <mergeCell ref="S36:X36"/>
    <mergeCell ref="W27:X27"/>
    <mergeCell ref="S27:T27"/>
    <mergeCell ref="D26:Q26"/>
    <mergeCell ref="S32:T32"/>
    <mergeCell ref="D30:Q30"/>
    <mergeCell ref="D29:Q29"/>
    <mergeCell ref="S30:T30"/>
    <mergeCell ref="W31:X31"/>
    <mergeCell ref="D32:Q32"/>
    <mergeCell ref="W32:X32"/>
    <mergeCell ref="D40:Q41"/>
    <mergeCell ref="D37:Q37"/>
    <mergeCell ref="R37:X37"/>
    <mergeCell ref="S38:X38"/>
    <mergeCell ref="D33:Q33"/>
    <mergeCell ref="W30:X30"/>
    <mergeCell ref="D42:Q43"/>
    <mergeCell ref="H19:I19"/>
    <mergeCell ref="F57:X57"/>
    <mergeCell ref="J19:K19"/>
    <mergeCell ref="M19:O19"/>
    <mergeCell ref="H20:X20"/>
    <mergeCell ref="D34:Q34"/>
    <mergeCell ref="S39:X39"/>
    <mergeCell ref="S35:X35"/>
    <mergeCell ref="R40:R41"/>
    <mergeCell ref="R34:X34"/>
    <mergeCell ref="S33:T33"/>
    <mergeCell ref="W33:X33"/>
    <mergeCell ref="W46:X46"/>
  </mergeCells>
  <phoneticPr fontId="4"/>
  <dataValidations count="1">
    <dataValidation type="list" allowBlank="1" showInputMessage="1" showErrorMessage="1" sqref="R35:R36 R43:R44 V43:V44 R27:R33 V27:V33 R46:R47 V46 D61:D62 D52:D59 R38:R40 V40" xr:uid="{00000000-0002-0000-0200-000000000000}">
      <formula1>$AC$2:$AC$4</formula1>
    </dataValidation>
  </dataValidations>
  <printOptions horizontalCentered="1"/>
  <pageMargins left="0.59055118110236227" right="0.19685039370078741" top="0.19685039370078741" bottom="0.19685039370078741" header="0.31496062992125984" footer="0.31496062992125984"/>
  <pageSetup paperSize="9" scale="93"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6C6F-118E-43FE-B880-D8FDC5DF27B0}">
  <sheetPr>
    <pageSetUpPr fitToPage="1"/>
  </sheetPr>
  <dimension ref="A10:BW161"/>
  <sheetViews>
    <sheetView showGridLines="0" view="pageBreakPreview" zoomScaleNormal="100" zoomScaleSheetLayoutView="100" workbookViewId="0">
      <selection activeCell="AN18" sqref="AN18"/>
    </sheetView>
  </sheetViews>
  <sheetFormatPr defaultColWidth="2.88671875" defaultRowHeight="14.85" customHeight="1"/>
  <cols>
    <col min="1" max="1" width="1.44140625" style="234" customWidth="1"/>
    <col min="2" max="2" width="2.88671875" style="234"/>
    <col min="3" max="8" width="2.88671875" style="234" customWidth="1"/>
    <col min="9" max="16384" width="2.88671875" style="234"/>
  </cols>
  <sheetData>
    <row r="10" spans="2:72" ht="14.85" customHeight="1">
      <c r="B10" s="235" t="s">
        <v>318</v>
      </c>
      <c r="C10" s="235"/>
      <c r="D10" s="235"/>
      <c r="E10" s="235"/>
      <c r="F10" s="235"/>
      <c r="G10" s="235"/>
      <c r="H10" s="235"/>
      <c r="I10" s="235"/>
      <c r="J10" s="235"/>
      <c r="K10" s="235"/>
      <c r="L10" s="235"/>
      <c r="M10" s="235"/>
      <c r="N10" s="235"/>
      <c r="O10" s="236"/>
      <c r="P10" s="235"/>
      <c r="Q10" s="235"/>
      <c r="R10" s="235"/>
      <c r="S10" s="235"/>
      <c r="T10" s="235"/>
      <c r="U10" s="235"/>
      <c r="V10" s="235"/>
      <c r="W10" s="235"/>
      <c r="X10" s="237"/>
      <c r="Y10" s="237"/>
      <c r="Z10" s="237"/>
      <c r="AA10" s="237"/>
      <c r="AB10" s="237"/>
      <c r="AC10" s="237"/>
      <c r="AD10" s="237"/>
      <c r="AE10" s="237"/>
      <c r="AF10" s="237"/>
      <c r="AG10" s="235"/>
      <c r="AH10" s="235"/>
      <c r="AI10" s="235"/>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row>
    <row r="11" spans="2:72" ht="14.85" customHeight="1">
      <c r="B11" s="235"/>
      <c r="C11" s="235"/>
      <c r="D11" s="235"/>
      <c r="E11" s="235"/>
      <c r="F11" s="235"/>
      <c r="G11" s="235"/>
      <c r="H11" s="235"/>
      <c r="I11" s="235"/>
      <c r="J11" s="235"/>
      <c r="K11" s="235"/>
      <c r="L11" s="235"/>
      <c r="M11" s="235"/>
      <c r="N11" s="235"/>
      <c r="O11" s="236"/>
      <c r="P11" s="235"/>
      <c r="Q11" s="235"/>
      <c r="R11" s="235"/>
      <c r="S11" s="235"/>
      <c r="T11" s="235"/>
      <c r="U11" s="235"/>
      <c r="V11" s="235"/>
      <c r="W11" s="235"/>
      <c r="X11" s="237"/>
      <c r="Y11" s="237"/>
      <c r="Z11" s="237"/>
      <c r="AA11" s="237"/>
      <c r="AB11" s="237"/>
      <c r="AC11" s="237"/>
      <c r="AD11" s="237"/>
      <c r="AE11" s="237"/>
      <c r="AF11" s="237"/>
      <c r="AG11" s="235"/>
      <c r="AH11" s="235"/>
      <c r="AI11" s="235"/>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row>
    <row r="12" spans="2:72" ht="14.85" customHeight="1">
      <c r="B12" s="235"/>
      <c r="C12" s="235"/>
      <c r="D12" s="235"/>
      <c r="E12" s="235"/>
      <c r="F12" s="235"/>
      <c r="G12" s="235"/>
      <c r="H12" s="235"/>
      <c r="I12" s="235"/>
      <c r="J12" s="235"/>
      <c r="K12" s="235"/>
      <c r="L12" s="235"/>
      <c r="M12" s="235"/>
      <c r="N12" s="235"/>
      <c r="O12" s="236"/>
      <c r="P12" s="235"/>
      <c r="Q12" s="235"/>
      <c r="R12" s="235"/>
      <c r="S12" s="235"/>
      <c r="T12" s="235"/>
      <c r="U12" s="235"/>
      <c r="V12" s="235"/>
      <c r="W12" s="235"/>
      <c r="X12" s="237"/>
      <c r="Y12" s="237"/>
      <c r="Z12" s="237"/>
      <c r="AA12" s="237"/>
      <c r="AB12" s="237"/>
      <c r="AC12" s="237"/>
      <c r="AD12" s="237"/>
      <c r="AE12" s="237"/>
      <c r="AF12" s="237"/>
      <c r="AG12" s="235"/>
      <c r="AH12" s="235"/>
      <c r="AI12" s="235"/>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row>
    <row r="13" spans="2:72" ht="14.85" customHeight="1">
      <c r="B13" s="235"/>
      <c r="C13" s="235"/>
      <c r="D13" s="235"/>
      <c r="E13" s="235"/>
      <c r="F13" s="235"/>
      <c r="G13" s="235"/>
      <c r="H13" s="235"/>
      <c r="I13" s="235"/>
      <c r="J13" s="235"/>
      <c r="K13" s="235"/>
      <c r="L13" s="235"/>
      <c r="M13" s="235"/>
      <c r="N13" s="235"/>
      <c r="O13" s="235"/>
      <c r="P13" s="235"/>
      <c r="Q13" s="235"/>
      <c r="R13" s="235"/>
      <c r="S13" s="235"/>
      <c r="T13" s="235"/>
      <c r="U13" s="235"/>
      <c r="V13" s="235"/>
      <c r="W13" s="235"/>
      <c r="X13" s="239"/>
      <c r="Y13" s="239"/>
      <c r="Z13" s="239"/>
      <c r="AA13" s="239"/>
      <c r="AB13" s="239"/>
      <c r="AC13" s="239"/>
      <c r="AD13" s="239"/>
      <c r="AE13" s="239"/>
      <c r="AF13" s="239"/>
      <c r="AG13" s="239"/>
      <c r="AH13" s="239"/>
      <c r="AI13" s="239"/>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row>
    <row r="14" spans="2:72" ht="14.85" customHeight="1">
      <c r="B14" s="235"/>
      <c r="C14" s="235"/>
      <c r="D14" s="235"/>
      <c r="E14" s="235"/>
      <c r="F14" s="235" t="s">
        <v>319</v>
      </c>
      <c r="G14" s="235"/>
      <c r="H14" s="235"/>
      <c r="I14" s="235"/>
      <c r="J14" s="235"/>
      <c r="K14" s="235"/>
      <c r="L14" s="235"/>
      <c r="M14" s="235"/>
      <c r="N14" s="235"/>
      <c r="O14" s="235"/>
      <c r="P14" s="235"/>
      <c r="Q14" s="235"/>
      <c r="R14" s="235"/>
      <c r="S14" s="235"/>
      <c r="T14" s="235"/>
      <c r="U14" s="235"/>
      <c r="V14" s="235"/>
      <c r="W14" s="239"/>
      <c r="X14" s="239"/>
      <c r="Y14" s="239"/>
      <c r="Z14" s="239"/>
      <c r="AA14" s="239"/>
      <c r="AB14" s="239"/>
      <c r="AC14" s="239"/>
      <c r="AD14" s="239"/>
      <c r="AE14" s="239"/>
      <c r="AF14" s="239"/>
      <c r="AG14" s="239"/>
      <c r="AH14" s="239"/>
      <c r="AI14" s="239"/>
      <c r="AJ14" s="240"/>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40"/>
      <c r="BI14" s="240"/>
      <c r="BJ14" s="240"/>
      <c r="BL14" s="240"/>
      <c r="BM14" s="240"/>
      <c r="BN14" s="240"/>
      <c r="BO14" s="240"/>
      <c r="BP14" s="240"/>
      <c r="BQ14" s="240"/>
      <c r="BR14" s="240"/>
      <c r="BS14" s="240"/>
      <c r="BT14" s="240"/>
    </row>
    <row r="15" spans="2:72" ht="14.85" customHeight="1">
      <c r="B15" s="235"/>
      <c r="C15" s="235"/>
      <c r="D15" s="235"/>
      <c r="E15" s="235"/>
      <c r="F15" s="235" t="s">
        <v>320</v>
      </c>
      <c r="G15" s="235"/>
      <c r="H15" s="235"/>
      <c r="I15" s="235"/>
      <c r="J15" s="235"/>
      <c r="K15" s="235"/>
      <c r="L15" s="235"/>
      <c r="M15" s="235"/>
      <c r="N15" s="235"/>
      <c r="O15" s="235"/>
      <c r="P15" s="235"/>
      <c r="Q15" s="235"/>
      <c r="R15" s="235"/>
      <c r="S15" s="235"/>
      <c r="T15" s="235"/>
      <c r="U15" s="235"/>
      <c r="V15" s="235"/>
      <c r="W15" s="239"/>
      <c r="X15" s="239"/>
      <c r="Y15" s="239"/>
      <c r="Z15" s="239"/>
      <c r="AA15" s="239"/>
      <c r="AB15" s="239"/>
      <c r="AC15" s="239"/>
      <c r="AD15" s="239"/>
      <c r="AE15" s="239"/>
      <c r="AF15" s="239"/>
      <c r="AG15" s="239"/>
      <c r="AH15" s="239"/>
      <c r="AI15" s="239"/>
      <c r="AJ15" s="240"/>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40"/>
      <c r="BI15" s="240"/>
      <c r="BJ15" s="240"/>
      <c r="BL15" s="240"/>
      <c r="BM15" s="240"/>
      <c r="BN15" s="240"/>
      <c r="BO15" s="240"/>
      <c r="BP15" s="240"/>
      <c r="BQ15" s="240"/>
      <c r="BR15" s="240"/>
      <c r="BS15" s="240"/>
      <c r="BT15" s="240"/>
    </row>
    <row r="16" spans="2:72" ht="14.85" customHeight="1">
      <c r="B16" s="235"/>
      <c r="C16" s="235"/>
      <c r="D16" s="235"/>
      <c r="E16" s="235"/>
      <c r="F16" s="235" t="s">
        <v>321</v>
      </c>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row>
    <row r="17" spans="1:72" ht="14.85" customHeight="1">
      <c r="A17" s="676" t="s">
        <v>322</v>
      </c>
      <c r="B17" s="676"/>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c r="AH17" s="676"/>
      <c r="AI17" s="676"/>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row>
    <row r="18" spans="1:72" ht="14.85" customHeight="1">
      <c r="B18" s="235"/>
      <c r="C18" s="235"/>
      <c r="D18" s="237"/>
      <c r="E18" s="237"/>
      <c r="F18" s="235"/>
      <c r="G18" s="237"/>
      <c r="H18" s="237"/>
      <c r="I18" s="237"/>
      <c r="J18" s="237"/>
      <c r="K18" s="237"/>
      <c r="L18" s="237"/>
      <c r="M18" s="235"/>
      <c r="N18" s="235"/>
      <c r="O18" s="235"/>
      <c r="P18" s="235"/>
      <c r="Q18" s="235"/>
      <c r="R18" s="235"/>
      <c r="S18" s="235"/>
      <c r="T18" s="235"/>
      <c r="U18" s="235"/>
      <c r="V18" s="235"/>
      <c r="W18" s="235"/>
      <c r="X18" s="677"/>
      <c r="Y18" s="677"/>
      <c r="Z18" s="677"/>
      <c r="AA18" s="677"/>
      <c r="AB18" s="235"/>
      <c r="AC18" s="235" t="s">
        <v>323</v>
      </c>
      <c r="AD18" s="678"/>
      <c r="AE18" s="678"/>
      <c r="AF18" s="235" t="s">
        <v>324</v>
      </c>
      <c r="AG18" s="678"/>
      <c r="AH18" s="678"/>
      <c r="AI18" s="235" t="s">
        <v>102</v>
      </c>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row>
    <row r="19" spans="1:72" ht="14.85" customHeight="1">
      <c r="B19" s="235"/>
      <c r="C19" s="235"/>
      <c r="D19" s="237"/>
      <c r="E19" s="237"/>
      <c r="F19" s="237"/>
      <c r="G19" s="237"/>
      <c r="H19" s="237"/>
      <c r="I19" s="237"/>
      <c r="J19" s="237"/>
      <c r="K19" s="237"/>
      <c r="L19" s="237"/>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R19" s="238"/>
      <c r="BS19" s="238"/>
      <c r="BT19" s="238"/>
    </row>
    <row r="20" spans="1:72" ht="18" customHeight="1">
      <c r="B20" s="679"/>
      <c r="C20" s="679"/>
      <c r="D20" s="679"/>
      <c r="E20" s="679"/>
      <c r="F20" s="679"/>
      <c r="G20" s="676" t="s">
        <v>325</v>
      </c>
      <c r="H20" s="676"/>
      <c r="I20" s="676"/>
      <c r="J20" s="676"/>
      <c r="K20" s="676"/>
      <c r="L20" s="237"/>
      <c r="M20" s="235"/>
      <c r="N20" s="235"/>
      <c r="O20" s="235"/>
      <c r="P20" s="235"/>
      <c r="Q20" s="638" t="s">
        <v>326</v>
      </c>
      <c r="R20" s="638"/>
      <c r="S20" s="638"/>
      <c r="T20" s="639"/>
      <c r="U20" s="639"/>
      <c r="V20" s="639"/>
      <c r="W20" s="639"/>
      <c r="X20" s="639"/>
      <c r="Y20" s="639"/>
      <c r="Z20" s="639"/>
      <c r="AA20" s="639"/>
      <c r="AB20" s="639"/>
      <c r="AC20" s="639"/>
      <c r="AD20" s="639"/>
      <c r="AE20" s="639"/>
      <c r="AF20" s="639"/>
      <c r="AG20" s="639"/>
      <c r="AH20" s="639"/>
      <c r="AI20" s="639"/>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R20" s="238"/>
      <c r="BS20" s="238"/>
      <c r="BT20" s="238"/>
    </row>
    <row r="21" spans="1:72" ht="18" customHeight="1">
      <c r="B21" s="679"/>
      <c r="C21" s="679"/>
      <c r="D21" s="679"/>
      <c r="E21" s="679"/>
      <c r="F21" s="679"/>
      <c r="G21" s="676"/>
      <c r="H21" s="676"/>
      <c r="I21" s="676"/>
      <c r="J21" s="676"/>
      <c r="K21" s="676"/>
      <c r="L21" s="237"/>
      <c r="M21" s="235"/>
      <c r="N21" s="235"/>
      <c r="O21" s="235"/>
      <c r="P21" s="235"/>
      <c r="Q21" s="638"/>
      <c r="R21" s="638"/>
      <c r="S21" s="638"/>
      <c r="T21" s="639"/>
      <c r="U21" s="639"/>
      <c r="V21" s="639"/>
      <c r="W21" s="639"/>
      <c r="X21" s="639"/>
      <c r="Y21" s="639"/>
      <c r="Z21" s="639"/>
      <c r="AA21" s="639"/>
      <c r="AB21" s="639"/>
      <c r="AC21" s="639"/>
      <c r="AD21" s="639"/>
      <c r="AE21" s="639"/>
      <c r="AF21" s="639"/>
      <c r="AG21" s="639"/>
      <c r="AH21" s="639"/>
      <c r="AI21" s="639"/>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R21" s="238"/>
      <c r="BS21" s="238"/>
      <c r="BT21" s="238"/>
    </row>
    <row r="22" spans="1:72" ht="18" customHeight="1">
      <c r="B22" s="235"/>
      <c r="C22" s="235"/>
      <c r="D22" s="237"/>
      <c r="E22" s="237"/>
      <c r="F22" s="237"/>
      <c r="G22" s="237"/>
      <c r="H22" s="237"/>
      <c r="I22" s="237"/>
      <c r="J22" s="237"/>
      <c r="K22" s="237"/>
      <c r="L22" s="237"/>
      <c r="M22" s="235"/>
      <c r="N22" s="241" t="s">
        <v>327</v>
      </c>
      <c r="P22" s="235"/>
      <c r="Q22" s="638" t="s">
        <v>328</v>
      </c>
      <c r="R22" s="638"/>
      <c r="S22" s="638"/>
      <c r="T22" s="639"/>
      <c r="U22" s="639"/>
      <c r="V22" s="639"/>
      <c r="W22" s="639"/>
      <c r="X22" s="639"/>
      <c r="Y22" s="639"/>
      <c r="Z22" s="639"/>
      <c r="AA22" s="639"/>
      <c r="AB22" s="639"/>
      <c r="AC22" s="639"/>
      <c r="AD22" s="639"/>
      <c r="AE22" s="639"/>
      <c r="AF22" s="639"/>
      <c r="AG22" s="639"/>
      <c r="AH22" s="639"/>
      <c r="AI22" s="639"/>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R22" s="238"/>
      <c r="BS22" s="238"/>
      <c r="BT22" s="238"/>
    </row>
    <row r="23" spans="1:72" ht="18" customHeight="1">
      <c r="B23" s="235"/>
      <c r="C23" s="235"/>
      <c r="D23" s="237"/>
      <c r="E23" s="237"/>
      <c r="F23" s="237"/>
      <c r="G23" s="237"/>
      <c r="H23" s="237"/>
      <c r="I23" s="237"/>
      <c r="J23" s="237"/>
      <c r="K23" s="237"/>
      <c r="L23" s="237"/>
      <c r="M23" s="235"/>
      <c r="N23" s="235"/>
      <c r="O23" s="235"/>
      <c r="P23" s="235"/>
      <c r="Q23" s="638"/>
      <c r="R23" s="638"/>
      <c r="S23" s="638"/>
      <c r="T23" s="639"/>
      <c r="U23" s="639"/>
      <c r="V23" s="639"/>
      <c r="W23" s="639"/>
      <c r="X23" s="639"/>
      <c r="Y23" s="639"/>
      <c r="Z23" s="639"/>
      <c r="AA23" s="639"/>
      <c r="AB23" s="639"/>
      <c r="AC23" s="639"/>
      <c r="AD23" s="639"/>
      <c r="AE23" s="639"/>
      <c r="AF23" s="639"/>
      <c r="AG23" s="639"/>
      <c r="AH23" s="639"/>
      <c r="AI23" s="639"/>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row>
    <row r="24" spans="1:72" ht="18" customHeight="1">
      <c r="B24" s="235"/>
      <c r="C24" s="235"/>
      <c r="D24" s="237"/>
      <c r="E24" s="237"/>
      <c r="F24" s="237"/>
      <c r="G24" s="237"/>
      <c r="H24" s="237"/>
      <c r="I24" s="237"/>
      <c r="J24" s="237"/>
      <c r="K24" s="237"/>
      <c r="L24" s="237"/>
      <c r="M24" s="235"/>
      <c r="N24" s="235"/>
      <c r="O24" s="235"/>
      <c r="P24" s="235"/>
      <c r="Q24" s="638" t="s">
        <v>329</v>
      </c>
      <c r="R24" s="638"/>
      <c r="S24" s="638"/>
      <c r="T24" s="638"/>
      <c r="U24" s="638"/>
      <c r="V24" s="638"/>
      <c r="W24" s="639"/>
      <c r="X24" s="639"/>
      <c r="Y24" s="639"/>
      <c r="Z24" s="639"/>
      <c r="AA24" s="639"/>
      <c r="AB24" s="639"/>
      <c r="AC24" s="639"/>
      <c r="AD24" s="639"/>
      <c r="AE24" s="639"/>
      <c r="AF24" s="639"/>
      <c r="AG24" s="639"/>
      <c r="AH24" s="639"/>
      <c r="AI24" s="639"/>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row>
    <row r="25" spans="1:72" ht="18" customHeight="1">
      <c r="B25" s="235"/>
      <c r="C25" s="235"/>
      <c r="D25" s="237"/>
      <c r="E25" s="237"/>
      <c r="F25" s="237"/>
      <c r="G25" s="237"/>
      <c r="H25" s="237"/>
      <c r="I25" s="237"/>
      <c r="J25" s="237"/>
      <c r="K25" s="237"/>
      <c r="L25" s="237"/>
      <c r="M25" s="235"/>
      <c r="N25" s="235"/>
      <c r="O25" s="235"/>
      <c r="P25" s="235"/>
      <c r="Q25" s="638"/>
      <c r="R25" s="638"/>
      <c r="S25" s="638"/>
      <c r="T25" s="638"/>
      <c r="U25" s="638"/>
      <c r="V25" s="638"/>
      <c r="W25" s="639"/>
      <c r="X25" s="639"/>
      <c r="Y25" s="639"/>
      <c r="Z25" s="639"/>
      <c r="AA25" s="639"/>
      <c r="AB25" s="639"/>
      <c r="AC25" s="639"/>
      <c r="AD25" s="639"/>
      <c r="AE25" s="639"/>
      <c r="AF25" s="639"/>
      <c r="AG25" s="639"/>
      <c r="AH25" s="639"/>
      <c r="AI25" s="639"/>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row>
    <row r="26" spans="1:72" ht="15" customHeight="1">
      <c r="B26" s="235"/>
      <c r="C26" s="235"/>
      <c r="D26" s="237"/>
      <c r="E26" s="237"/>
      <c r="F26" s="237"/>
      <c r="G26" s="237"/>
      <c r="H26" s="237"/>
      <c r="I26" s="237"/>
      <c r="J26" s="237"/>
      <c r="K26" s="237"/>
      <c r="L26" s="237"/>
      <c r="M26" s="235"/>
      <c r="N26" s="235"/>
      <c r="O26" s="235"/>
      <c r="P26" s="235"/>
      <c r="Q26" s="235"/>
      <c r="R26" s="241"/>
      <c r="S26" s="241"/>
      <c r="T26" s="241"/>
      <c r="U26" s="241"/>
      <c r="V26" s="241"/>
      <c r="W26" s="241"/>
      <c r="X26" s="242"/>
      <c r="Y26" s="242"/>
      <c r="Z26" s="242"/>
      <c r="AA26" s="242"/>
      <c r="AB26" s="242"/>
      <c r="AC26" s="242"/>
      <c r="AD26" s="242"/>
      <c r="AE26" s="242"/>
      <c r="AF26" s="242"/>
      <c r="AG26" s="242"/>
      <c r="AH26" s="242"/>
      <c r="AI26" s="242"/>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row>
    <row r="27" spans="1:72" ht="14.85" customHeight="1">
      <c r="C27" s="235"/>
      <c r="D27" s="235"/>
      <c r="E27" s="235" t="s">
        <v>330</v>
      </c>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row>
    <row r="28" spans="1:72" ht="14.85" customHeight="1">
      <c r="C28" s="235"/>
      <c r="D28" s="235"/>
      <c r="E28" s="235" t="s">
        <v>331</v>
      </c>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row>
    <row r="29" spans="1:72" ht="14.85" customHeight="1">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row>
    <row r="30" spans="1:72" ht="14.85" customHeight="1" thickBot="1">
      <c r="B30" s="235"/>
      <c r="C30" s="235"/>
      <c r="D30" s="235"/>
      <c r="E30" s="235"/>
      <c r="F30" s="235"/>
      <c r="G30" s="235"/>
      <c r="H30" s="235"/>
      <c r="I30" s="235"/>
      <c r="J30" s="235"/>
      <c r="K30" s="235"/>
      <c r="L30" s="235"/>
      <c r="M30" s="235"/>
      <c r="N30" s="235"/>
      <c r="O30" s="235"/>
      <c r="P30" s="235"/>
      <c r="Q30" s="235"/>
      <c r="R30" s="235"/>
      <c r="S30" s="640" t="s">
        <v>332</v>
      </c>
      <c r="T30" s="641"/>
      <c r="U30" s="641"/>
      <c r="V30" s="642"/>
      <c r="W30" s="243"/>
      <c r="X30" s="244"/>
      <c r="Y30" s="244"/>
      <c r="Z30" s="244"/>
      <c r="AA30" s="244"/>
      <c r="AB30" s="244"/>
      <c r="AC30" s="244"/>
      <c r="AD30" s="244"/>
      <c r="AE30" s="244"/>
      <c r="AF30" s="244"/>
      <c r="AG30" s="245"/>
      <c r="AH30" s="245"/>
      <c r="AI30" s="246"/>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row>
    <row r="31" spans="1:72" ht="14.85" customHeight="1">
      <c r="B31" s="572" t="s">
        <v>333</v>
      </c>
      <c r="C31" s="575" t="s">
        <v>160</v>
      </c>
      <c r="D31" s="576"/>
      <c r="E31" s="576"/>
      <c r="F31" s="576"/>
      <c r="G31" s="576"/>
      <c r="H31" s="577"/>
      <c r="I31" s="578"/>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668"/>
      <c r="AJ31" s="238"/>
      <c r="AM31" s="666"/>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row>
    <row r="32" spans="1:72" ht="28.5" customHeight="1">
      <c r="B32" s="573"/>
      <c r="C32" s="593" t="s">
        <v>334</v>
      </c>
      <c r="D32" s="594"/>
      <c r="E32" s="594"/>
      <c r="F32" s="594"/>
      <c r="G32" s="594"/>
      <c r="H32" s="595"/>
      <c r="I32" s="635"/>
      <c r="J32" s="636"/>
      <c r="K32" s="636"/>
      <c r="L32" s="636"/>
      <c r="M32" s="636"/>
      <c r="N32" s="636"/>
      <c r="O32" s="636"/>
      <c r="P32" s="636"/>
      <c r="Q32" s="636"/>
      <c r="R32" s="636"/>
      <c r="S32" s="636"/>
      <c r="T32" s="636"/>
      <c r="U32" s="636"/>
      <c r="V32" s="636"/>
      <c r="W32" s="636"/>
      <c r="X32" s="636"/>
      <c r="Y32" s="636"/>
      <c r="Z32" s="636"/>
      <c r="AA32" s="636"/>
      <c r="AB32" s="636"/>
      <c r="AC32" s="636"/>
      <c r="AD32" s="636"/>
      <c r="AE32" s="636"/>
      <c r="AF32" s="636"/>
      <c r="AG32" s="636"/>
      <c r="AH32" s="636"/>
      <c r="AI32" s="637"/>
      <c r="AJ32" s="238"/>
      <c r="AM32" s="667"/>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row>
    <row r="33" spans="2:75" ht="14.25" customHeight="1">
      <c r="B33" s="573"/>
      <c r="C33" s="599" t="s">
        <v>335</v>
      </c>
      <c r="D33" s="600"/>
      <c r="E33" s="600"/>
      <c r="F33" s="600"/>
      <c r="G33" s="600"/>
      <c r="H33" s="601"/>
      <c r="I33" s="609" t="s">
        <v>336</v>
      </c>
      <c r="J33" s="567"/>
      <c r="K33" s="567"/>
      <c r="L33" s="567"/>
      <c r="M33" s="566"/>
      <c r="N33" s="566"/>
      <c r="O33" s="447" t="s">
        <v>169</v>
      </c>
      <c r="P33" s="566"/>
      <c r="Q33" s="566"/>
      <c r="R33" s="247" t="s">
        <v>92</v>
      </c>
      <c r="S33" s="567"/>
      <c r="T33" s="567"/>
      <c r="U33" s="567"/>
      <c r="V33" s="567"/>
      <c r="W33" s="567"/>
      <c r="X33" s="567"/>
      <c r="Y33" s="567"/>
      <c r="Z33" s="567"/>
      <c r="AA33" s="567"/>
      <c r="AB33" s="567"/>
      <c r="AC33" s="567"/>
      <c r="AD33" s="567"/>
      <c r="AE33" s="567"/>
      <c r="AF33" s="567"/>
      <c r="AG33" s="567"/>
      <c r="AH33" s="567"/>
      <c r="AI33" s="568"/>
      <c r="AJ33" s="240"/>
      <c r="AK33" s="238"/>
      <c r="AL33" s="238"/>
      <c r="AM33" s="667"/>
      <c r="AN33" s="238"/>
      <c r="AO33" s="238"/>
      <c r="AP33" s="238"/>
      <c r="AQ33" s="238"/>
      <c r="AR33" s="238"/>
      <c r="AS33" s="238"/>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38"/>
      <c r="BV33" s="238"/>
      <c r="BW33" s="238"/>
    </row>
    <row r="34" spans="2:75" ht="14.85" customHeight="1">
      <c r="B34" s="573"/>
      <c r="C34" s="602"/>
      <c r="D34" s="603"/>
      <c r="E34" s="603"/>
      <c r="F34" s="603"/>
      <c r="G34" s="603"/>
      <c r="H34" s="604"/>
      <c r="I34" s="569"/>
      <c r="J34" s="570"/>
      <c r="K34" s="570"/>
      <c r="L34" s="570"/>
      <c r="M34" s="248" t="s">
        <v>337</v>
      </c>
      <c r="N34" s="248" t="s">
        <v>338</v>
      </c>
      <c r="O34" s="570"/>
      <c r="P34" s="570"/>
      <c r="Q34" s="570"/>
      <c r="R34" s="570"/>
      <c r="S34" s="570"/>
      <c r="T34" s="570"/>
      <c r="U34" s="570"/>
      <c r="V34" s="570"/>
      <c r="W34" s="248" t="s">
        <v>339</v>
      </c>
      <c r="X34" s="248" t="s">
        <v>170</v>
      </c>
      <c r="Y34" s="570"/>
      <c r="Z34" s="570"/>
      <c r="AA34" s="570"/>
      <c r="AB34" s="570"/>
      <c r="AC34" s="570"/>
      <c r="AD34" s="570"/>
      <c r="AE34" s="570"/>
      <c r="AF34" s="570"/>
      <c r="AG34" s="570"/>
      <c r="AH34" s="570"/>
      <c r="AI34" s="571"/>
      <c r="AJ34" s="240"/>
      <c r="AK34" s="238"/>
      <c r="AL34" s="238"/>
      <c r="AM34" s="667"/>
      <c r="AN34" s="238"/>
      <c r="AO34" s="238"/>
      <c r="AP34" s="238"/>
      <c r="AQ34" s="238"/>
      <c r="AR34" s="238"/>
      <c r="AS34" s="238"/>
      <c r="AT34" s="240"/>
      <c r="AU34" s="240"/>
      <c r="AV34" s="240"/>
      <c r="AW34" s="240"/>
      <c r="AX34" s="249"/>
      <c r="AY34" s="249"/>
      <c r="AZ34" s="240"/>
      <c r="BA34" s="240"/>
      <c r="BB34" s="240"/>
      <c r="BC34" s="240"/>
      <c r="BD34" s="448"/>
      <c r="BE34" s="249"/>
      <c r="BF34" s="240"/>
      <c r="BG34" s="238"/>
      <c r="BH34" s="240"/>
      <c r="BI34" s="238"/>
      <c r="BJ34" s="240"/>
      <c r="BK34" s="240"/>
      <c r="BL34" s="240"/>
      <c r="BM34" s="240"/>
      <c r="BN34" s="238"/>
      <c r="BO34" s="240"/>
      <c r="BP34" s="240"/>
      <c r="BQ34" s="240"/>
      <c r="BR34" s="240"/>
      <c r="BS34" s="240"/>
      <c r="BT34" s="240"/>
      <c r="BU34" s="238"/>
      <c r="BV34" s="238"/>
      <c r="BW34" s="238"/>
    </row>
    <row r="35" spans="2:75" ht="14.85" customHeight="1">
      <c r="B35" s="573"/>
      <c r="C35" s="605"/>
      <c r="D35" s="603"/>
      <c r="E35" s="603"/>
      <c r="F35" s="603"/>
      <c r="G35" s="603"/>
      <c r="H35" s="604"/>
      <c r="I35" s="569"/>
      <c r="J35" s="570"/>
      <c r="K35" s="570"/>
      <c r="L35" s="570"/>
      <c r="M35" s="248" t="s">
        <v>340</v>
      </c>
      <c r="N35" s="248" t="s">
        <v>341</v>
      </c>
      <c r="O35" s="570"/>
      <c r="P35" s="570"/>
      <c r="Q35" s="570"/>
      <c r="R35" s="570"/>
      <c r="S35" s="570"/>
      <c r="T35" s="570"/>
      <c r="U35" s="570"/>
      <c r="V35" s="570"/>
      <c r="W35" s="248" t="s">
        <v>342</v>
      </c>
      <c r="X35" s="248" t="s">
        <v>343</v>
      </c>
      <c r="Y35" s="570"/>
      <c r="Z35" s="570"/>
      <c r="AA35" s="570"/>
      <c r="AB35" s="570"/>
      <c r="AC35" s="570"/>
      <c r="AD35" s="570"/>
      <c r="AE35" s="570"/>
      <c r="AF35" s="570"/>
      <c r="AG35" s="570"/>
      <c r="AH35" s="570"/>
      <c r="AI35" s="571"/>
      <c r="AJ35" s="240"/>
      <c r="AK35" s="238"/>
      <c r="AL35" s="238"/>
      <c r="AM35" s="667"/>
      <c r="AN35" s="238"/>
      <c r="AO35" s="238"/>
      <c r="AP35" s="238"/>
      <c r="AQ35" s="238"/>
      <c r="AR35" s="238"/>
      <c r="AS35" s="238"/>
      <c r="AT35" s="240"/>
      <c r="AU35" s="240"/>
      <c r="AV35" s="240"/>
      <c r="AW35" s="240"/>
      <c r="AX35" s="249"/>
      <c r="AY35" s="249"/>
      <c r="AZ35" s="240"/>
      <c r="BA35" s="240"/>
      <c r="BB35" s="240"/>
      <c r="BC35" s="240"/>
      <c r="BD35" s="448"/>
      <c r="BE35" s="249"/>
      <c r="BF35" s="240"/>
      <c r="BG35" s="238"/>
      <c r="BH35" s="240"/>
      <c r="BI35" s="238"/>
      <c r="BJ35" s="240"/>
      <c r="BK35" s="240"/>
      <c r="BL35" s="240"/>
      <c r="BM35" s="240"/>
      <c r="BN35" s="238"/>
      <c r="BO35" s="240"/>
      <c r="BP35" s="240"/>
      <c r="BQ35" s="240"/>
      <c r="BR35" s="240"/>
      <c r="BS35" s="240"/>
      <c r="BT35" s="240"/>
      <c r="BU35" s="238"/>
      <c r="BV35" s="238"/>
      <c r="BW35" s="238"/>
    </row>
    <row r="36" spans="2:75" ht="18.899999999999999" customHeight="1">
      <c r="B36" s="573"/>
      <c r="C36" s="605"/>
      <c r="D36" s="603"/>
      <c r="E36" s="603"/>
      <c r="F36" s="603"/>
      <c r="G36" s="603"/>
      <c r="H36" s="604"/>
      <c r="I36" s="613"/>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5"/>
      <c r="AJ36" s="240"/>
      <c r="AM36" s="667"/>
      <c r="AN36" s="238"/>
      <c r="AO36" s="238"/>
      <c r="AP36" s="238"/>
      <c r="AQ36" s="238"/>
      <c r="AR36" s="238"/>
      <c r="AS36" s="238"/>
      <c r="AT36" s="240"/>
      <c r="AU36" s="240"/>
      <c r="AV36" s="240"/>
      <c r="AW36" s="240"/>
      <c r="AX36" s="249"/>
      <c r="AY36" s="249"/>
      <c r="AZ36" s="240"/>
      <c r="BA36" s="240"/>
      <c r="BB36" s="240"/>
      <c r="BC36" s="240"/>
      <c r="BD36" s="249"/>
      <c r="BE36" s="249"/>
      <c r="BF36" s="240"/>
      <c r="BG36" s="238"/>
      <c r="BH36" s="240"/>
      <c r="BI36" s="238"/>
      <c r="BJ36" s="240"/>
      <c r="BK36" s="240"/>
      <c r="BL36" s="240"/>
      <c r="BM36" s="240"/>
      <c r="BN36" s="240"/>
      <c r="BO36" s="240"/>
      <c r="BP36" s="240"/>
      <c r="BQ36" s="240"/>
      <c r="BR36" s="240"/>
      <c r="BS36" s="240"/>
      <c r="BT36" s="240"/>
    </row>
    <row r="37" spans="2:75" ht="14.85" customHeight="1">
      <c r="B37" s="573"/>
      <c r="C37" s="628" t="s">
        <v>344</v>
      </c>
      <c r="D37" s="600"/>
      <c r="E37" s="600"/>
      <c r="F37" s="600"/>
      <c r="G37" s="600"/>
      <c r="H37" s="601"/>
      <c r="I37" s="250" t="s">
        <v>8</v>
      </c>
      <c r="J37" s="251"/>
      <c r="K37" s="252"/>
      <c r="L37" s="669"/>
      <c r="M37" s="670"/>
      <c r="N37" s="670"/>
      <c r="O37" s="670"/>
      <c r="P37" s="670"/>
      <c r="Q37" s="670"/>
      <c r="R37" s="253" t="s">
        <v>345</v>
      </c>
      <c r="S37" s="254"/>
      <c r="T37" s="671"/>
      <c r="U37" s="671"/>
      <c r="V37" s="672"/>
      <c r="W37" s="250" t="s">
        <v>346</v>
      </c>
      <c r="X37" s="251"/>
      <c r="Y37" s="252"/>
      <c r="Z37" s="669"/>
      <c r="AA37" s="670"/>
      <c r="AB37" s="670"/>
      <c r="AC37" s="670"/>
      <c r="AD37" s="670"/>
      <c r="AE37" s="670"/>
      <c r="AF37" s="670"/>
      <c r="AG37" s="670"/>
      <c r="AH37" s="670"/>
      <c r="AI37" s="673"/>
      <c r="AJ37" s="238"/>
      <c r="AM37" s="667"/>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row>
    <row r="38" spans="2:75" ht="14.85" customHeight="1">
      <c r="B38" s="573"/>
      <c r="C38" s="593"/>
      <c r="D38" s="594"/>
      <c r="E38" s="594"/>
      <c r="F38" s="594"/>
      <c r="G38" s="594"/>
      <c r="H38" s="595"/>
      <c r="I38" s="674" t="s">
        <v>347</v>
      </c>
      <c r="J38" s="674"/>
      <c r="K38" s="674"/>
      <c r="L38" s="669"/>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3"/>
      <c r="AJ38" s="238"/>
      <c r="AM38" s="667"/>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row>
    <row r="39" spans="2:75" ht="14.85" customHeight="1">
      <c r="B39" s="573"/>
      <c r="C39" s="656" t="s">
        <v>348</v>
      </c>
      <c r="D39" s="657"/>
      <c r="E39" s="657"/>
      <c r="F39" s="657"/>
      <c r="G39" s="657"/>
      <c r="H39" s="658"/>
      <c r="I39" s="628" t="s">
        <v>172</v>
      </c>
      <c r="J39" s="600"/>
      <c r="K39" s="601"/>
      <c r="L39" s="628"/>
      <c r="M39" s="600"/>
      <c r="N39" s="600"/>
      <c r="O39" s="600"/>
      <c r="P39" s="600"/>
      <c r="Q39" s="601"/>
      <c r="R39" s="629" t="s">
        <v>160</v>
      </c>
      <c r="S39" s="630"/>
      <c r="T39" s="630"/>
      <c r="U39" s="630"/>
      <c r="V39" s="630"/>
      <c r="W39" s="630"/>
      <c r="X39" s="630"/>
      <c r="Y39" s="630"/>
      <c r="Z39" s="630"/>
      <c r="AA39" s="630"/>
      <c r="AB39" s="662"/>
      <c r="AC39" s="663" t="s">
        <v>97</v>
      </c>
      <c r="AD39" s="664"/>
      <c r="AE39" s="664"/>
      <c r="AF39" s="664"/>
      <c r="AG39" s="664"/>
      <c r="AH39" s="664"/>
      <c r="AI39" s="675"/>
      <c r="AJ39" s="238"/>
      <c r="AM39" s="667"/>
      <c r="AN39" s="238"/>
      <c r="AO39" s="238"/>
      <c r="AP39" s="238"/>
      <c r="AQ39" s="238"/>
      <c r="AR39" s="238"/>
      <c r="AS39" s="238"/>
      <c r="AT39" s="643"/>
      <c r="AU39" s="643"/>
      <c r="AV39" s="643"/>
      <c r="AW39" s="238"/>
      <c r="AX39" s="238"/>
      <c r="AY39" s="238"/>
      <c r="AZ39" s="238"/>
      <c r="BA39" s="238"/>
      <c r="BB39" s="238"/>
      <c r="BC39" s="238"/>
      <c r="BD39" s="238"/>
      <c r="BE39" s="238"/>
      <c r="BF39" s="255"/>
      <c r="BG39" s="255"/>
      <c r="BH39" s="238"/>
      <c r="BI39" s="238"/>
      <c r="BJ39" s="238"/>
      <c r="BK39" s="238"/>
      <c r="BL39" s="238"/>
      <c r="BM39" s="238"/>
      <c r="BN39" s="238"/>
      <c r="BO39" s="238"/>
      <c r="BP39" s="238"/>
      <c r="BQ39" s="238"/>
      <c r="BR39" s="238"/>
      <c r="BS39" s="238"/>
      <c r="BT39" s="238"/>
    </row>
    <row r="40" spans="2:75" ht="14.85" customHeight="1">
      <c r="B40" s="573"/>
      <c r="C40" s="659"/>
      <c r="D40" s="660"/>
      <c r="E40" s="660"/>
      <c r="F40" s="660"/>
      <c r="G40" s="660"/>
      <c r="H40" s="661"/>
      <c r="I40" s="593"/>
      <c r="J40" s="594"/>
      <c r="K40" s="595"/>
      <c r="L40" s="593"/>
      <c r="M40" s="594"/>
      <c r="N40" s="594"/>
      <c r="O40" s="594"/>
      <c r="P40" s="594"/>
      <c r="Q40" s="595"/>
      <c r="R40" s="596" t="s">
        <v>349</v>
      </c>
      <c r="S40" s="597"/>
      <c r="T40" s="597"/>
      <c r="U40" s="597"/>
      <c r="V40" s="597"/>
      <c r="W40" s="597"/>
      <c r="X40" s="597"/>
      <c r="Y40" s="597"/>
      <c r="Z40" s="597"/>
      <c r="AA40" s="597"/>
      <c r="AB40" s="598"/>
      <c r="AC40" s="644"/>
      <c r="AD40" s="645"/>
      <c r="AE40" s="645"/>
      <c r="AF40" s="645"/>
      <c r="AG40" s="645"/>
      <c r="AH40" s="645"/>
      <c r="AI40" s="646"/>
      <c r="AJ40" s="238"/>
      <c r="AM40" s="667"/>
      <c r="AN40" s="238"/>
      <c r="AO40" s="238"/>
      <c r="AP40" s="238"/>
      <c r="AQ40" s="238"/>
      <c r="AR40" s="238"/>
      <c r="AS40" s="238"/>
      <c r="AT40" s="643"/>
      <c r="AU40" s="643"/>
      <c r="AV40" s="643"/>
      <c r="AW40" s="238"/>
      <c r="AX40" s="238"/>
      <c r="AY40" s="238"/>
      <c r="AZ40" s="238"/>
      <c r="BA40" s="238"/>
      <c r="BB40" s="238"/>
      <c r="BC40" s="238"/>
      <c r="BD40" s="238"/>
      <c r="BE40" s="238"/>
      <c r="BF40" s="255"/>
      <c r="BG40" s="255"/>
      <c r="BH40" s="238"/>
      <c r="BI40" s="238"/>
      <c r="BJ40" s="238"/>
      <c r="BK40" s="238"/>
      <c r="BL40" s="238"/>
      <c r="BM40" s="238"/>
      <c r="BN40" s="238"/>
      <c r="BO40" s="238"/>
      <c r="BP40" s="238"/>
      <c r="BQ40" s="238"/>
      <c r="BR40" s="238"/>
      <c r="BS40" s="238"/>
      <c r="BT40" s="238"/>
    </row>
    <row r="41" spans="2:75" ht="14.85" customHeight="1">
      <c r="B41" s="573"/>
      <c r="C41" s="647" t="s">
        <v>350</v>
      </c>
      <c r="D41" s="648"/>
      <c r="E41" s="648"/>
      <c r="F41" s="648"/>
      <c r="G41" s="648"/>
      <c r="H41" s="649"/>
      <c r="I41" s="609" t="s">
        <v>336</v>
      </c>
      <c r="J41" s="567"/>
      <c r="K41" s="567"/>
      <c r="L41" s="567"/>
      <c r="M41" s="566"/>
      <c r="N41" s="566"/>
      <c r="O41" s="447" t="s">
        <v>169</v>
      </c>
      <c r="P41" s="566"/>
      <c r="Q41" s="566"/>
      <c r="R41" s="247" t="s">
        <v>92</v>
      </c>
      <c r="S41" s="567"/>
      <c r="T41" s="567"/>
      <c r="U41" s="567"/>
      <c r="V41" s="567"/>
      <c r="W41" s="567"/>
      <c r="X41" s="567"/>
      <c r="Y41" s="567"/>
      <c r="Z41" s="567"/>
      <c r="AA41" s="567"/>
      <c r="AB41" s="567"/>
      <c r="AC41" s="567"/>
      <c r="AD41" s="567"/>
      <c r="AE41" s="567"/>
      <c r="AF41" s="567"/>
      <c r="AG41" s="567"/>
      <c r="AH41" s="567"/>
      <c r="AI41" s="568"/>
      <c r="AJ41" s="240"/>
      <c r="AM41" s="667"/>
      <c r="AN41" s="665"/>
      <c r="AO41" s="665"/>
      <c r="AP41" s="665"/>
      <c r="AQ41" s="665"/>
      <c r="AR41" s="665"/>
      <c r="AS41" s="665"/>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row>
    <row r="42" spans="2:75" ht="14.85" customHeight="1">
      <c r="B42" s="573"/>
      <c r="C42" s="650"/>
      <c r="D42" s="651"/>
      <c r="E42" s="651"/>
      <c r="F42" s="651"/>
      <c r="G42" s="651"/>
      <c r="H42" s="652"/>
      <c r="I42" s="569"/>
      <c r="J42" s="570"/>
      <c r="K42" s="570"/>
      <c r="L42" s="570"/>
      <c r="M42" s="248" t="s">
        <v>337</v>
      </c>
      <c r="N42" s="248" t="s">
        <v>338</v>
      </c>
      <c r="O42" s="570"/>
      <c r="P42" s="570"/>
      <c r="Q42" s="570"/>
      <c r="R42" s="570"/>
      <c r="S42" s="570"/>
      <c r="T42" s="570"/>
      <c r="U42" s="570"/>
      <c r="V42" s="570"/>
      <c r="W42" s="248" t="s">
        <v>339</v>
      </c>
      <c r="X42" s="248" t="s">
        <v>170</v>
      </c>
      <c r="Y42" s="570"/>
      <c r="Z42" s="570"/>
      <c r="AA42" s="570"/>
      <c r="AB42" s="570"/>
      <c r="AC42" s="570"/>
      <c r="AD42" s="570"/>
      <c r="AE42" s="570"/>
      <c r="AF42" s="570"/>
      <c r="AG42" s="570"/>
      <c r="AH42" s="570"/>
      <c r="AI42" s="571"/>
      <c r="AJ42" s="240"/>
      <c r="AM42" s="667"/>
      <c r="AN42" s="665"/>
      <c r="AO42" s="665"/>
      <c r="AP42" s="665"/>
      <c r="AQ42" s="665"/>
      <c r="AR42" s="665"/>
      <c r="AS42" s="665"/>
      <c r="AT42" s="240"/>
      <c r="AU42" s="240"/>
      <c r="AV42" s="240"/>
      <c r="AW42" s="240"/>
      <c r="AX42" s="249"/>
      <c r="AY42" s="249"/>
      <c r="AZ42" s="240"/>
      <c r="BA42" s="240"/>
      <c r="BB42" s="240"/>
      <c r="BC42" s="240"/>
      <c r="BD42" s="448"/>
      <c r="BE42" s="249"/>
      <c r="BF42" s="240"/>
      <c r="BG42" s="238"/>
      <c r="BH42" s="240"/>
      <c r="BI42" s="238"/>
      <c r="BJ42" s="240"/>
      <c r="BK42" s="240"/>
      <c r="BL42" s="240"/>
      <c r="BM42" s="240"/>
      <c r="BN42" s="238"/>
      <c r="BO42" s="240"/>
      <c r="BP42" s="240"/>
      <c r="BQ42" s="240"/>
      <c r="BR42" s="240"/>
      <c r="BS42" s="240"/>
      <c r="BT42" s="240"/>
    </row>
    <row r="43" spans="2:75" ht="14.85" customHeight="1">
      <c r="B43" s="573"/>
      <c r="C43" s="650"/>
      <c r="D43" s="651"/>
      <c r="E43" s="651"/>
      <c r="F43" s="651"/>
      <c r="G43" s="651"/>
      <c r="H43" s="652"/>
      <c r="I43" s="569"/>
      <c r="J43" s="570"/>
      <c r="K43" s="570"/>
      <c r="L43" s="570"/>
      <c r="M43" s="248" t="s">
        <v>340</v>
      </c>
      <c r="N43" s="248" t="s">
        <v>341</v>
      </c>
      <c r="O43" s="570"/>
      <c r="P43" s="570"/>
      <c r="Q43" s="570"/>
      <c r="R43" s="570"/>
      <c r="S43" s="570"/>
      <c r="T43" s="570"/>
      <c r="U43" s="570"/>
      <c r="V43" s="570"/>
      <c r="W43" s="248" t="s">
        <v>342</v>
      </c>
      <c r="X43" s="248" t="s">
        <v>343</v>
      </c>
      <c r="Y43" s="570"/>
      <c r="Z43" s="570"/>
      <c r="AA43" s="570"/>
      <c r="AB43" s="570"/>
      <c r="AC43" s="570"/>
      <c r="AD43" s="570"/>
      <c r="AE43" s="570"/>
      <c r="AF43" s="570"/>
      <c r="AG43" s="570"/>
      <c r="AH43" s="570"/>
      <c r="AI43" s="571"/>
      <c r="AJ43" s="240"/>
      <c r="AM43" s="667"/>
      <c r="AN43" s="665"/>
      <c r="AO43" s="665"/>
      <c r="AP43" s="665"/>
      <c r="AQ43" s="665"/>
      <c r="AR43" s="665"/>
      <c r="AS43" s="665"/>
      <c r="AT43" s="240"/>
      <c r="AU43" s="240"/>
      <c r="AV43" s="240"/>
      <c r="AW43" s="240"/>
      <c r="AX43" s="249"/>
      <c r="AY43" s="249"/>
      <c r="AZ43" s="240"/>
      <c r="BA43" s="240"/>
      <c r="BB43" s="240"/>
      <c r="BC43" s="240"/>
      <c r="BD43" s="448"/>
      <c r="BE43" s="249"/>
      <c r="BF43" s="240"/>
      <c r="BG43" s="238"/>
      <c r="BH43" s="240"/>
      <c r="BI43" s="238"/>
      <c r="BJ43" s="240"/>
      <c r="BK43" s="240"/>
      <c r="BL43" s="240"/>
      <c r="BM43" s="240"/>
      <c r="BN43" s="238"/>
      <c r="BO43" s="240"/>
      <c r="BP43" s="240"/>
      <c r="BQ43" s="240"/>
      <c r="BR43" s="240"/>
      <c r="BS43" s="240"/>
      <c r="BT43" s="240"/>
    </row>
    <row r="44" spans="2:75" ht="14.85" customHeight="1" thickBot="1">
      <c r="B44" s="574"/>
      <c r="C44" s="653"/>
      <c r="D44" s="654"/>
      <c r="E44" s="654"/>
      <c r="F44" s="654"/>
      <c r="G44" s="654"/>
      <c r="H44" s="655"/>
      <c r="I44" s="613"/>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5"/>
      <c r="AJ44" s="240"/>
      <c r="AM44" s="667"/>
      <c r="AN44" s="238"/>
      <c r="AO44" s="238"/>
      <c r="AP44" s="238"/>
      <c r="AQ44" s="238"/>
      <c r="AR44" s="238"/>
      <c r="AS44" s="238"/>
      <c r="AT44" s="240"/>
      <c r="AU44" s="240"/>
      <c r="AV44" s="240"/>
      <c r="AW44" s="240"/>
      <c r="AX44" s="249"/>
      <c r="AY44" s="249"/>
      <c r="AZ44" s="240"/>
      <c r="BA44" s="240"/>
      <c r="BB44" s="240"/>
      <c r="BC44" s="240"/>
      <c r="BD44" s="249"/>
      <c r="BE44" s="249"/>
      <c r="BF44" s="240"/>
      <c r="BG44" s="238"/>
      <c r="BH44" s="240"/>
      <c r="BI44" s="238"/>
      <c r="BJ44" s="240"/>
      <c r="BK44" s="240"/>
      <c r="BL44" s="240"/>
      <c r="BM44" s="240"/>
      <c r="BN44" s="240"/>
      <c r="BO44" s="240"/>
      <c r="BP44" s="240"/>
      <c r="BQ44" s="240"/>
      <c r="BR44" s="240"/>
      <c r="BS44" s="240"/>
      <c r="BT44" s="240"/>
    </row>
    <row r="45" spans="2:75" ht="25.65" customHeight="1">
      <c r="B45" s="572" t="s">
        <v>351</v>
      </c>
      <c r="C45" s="618" t="s">
        <v>352</v>
      </c>
      <c r="D45" s="619"/>
      <c r="E45" s="619"/>
      <c r="F45" s="619"/>
      <c r="G45" s="619"/>
      <c r="H45" s="620"/>
      <c r="I45" s="621"/>
      <c r="J45" s="622"/>
      <c r="K45" s="622"/>
      <c r="L45" s="622"/>
      <c r="M45" s="622"/>
      <c r="N45" s="622"/>
      <c r="O45" s="622"/>
      <c r="P45" s="622"/>
      <c r="Q45" s="622"/>
      <c r="R45" s="623"/>
      <c r="S45" s="618" t="s">
        <v>353</v>
      </c>
      <c r="T45" s="619"/>
      <c r="U45" s="619"/>
      <c r="V45" s="619"/>
      <c r="W45" s="619"/>
      <c r="X45" s="619"/>
      <c r="Y45" s="619"/>
      <c r="Z45" s="256"/>
      <c r="AA45" s="257"/>
      <c r="AB45" s="258"/>
      <c r="AC45" s="259"/>
      <c r="AD45" s="259"/>
      <c r="AE45" s="259"/>
      <c r="AF45" s="259"/>
      <c r="AG45" s="259"/>
      <c r="AH45" s="258"/>
      <c r="AI45" s="260"/>
      <c r="AJ45" s="240"/>
      <c r="AM45" s="449"/>
      <c r="AN45" s="238"/>
      <c r="AO45" s="238"/>
      <c r="AP45" s="238"/>
      <c r="AQ45" s="238"/>
      <c r="AR45" s="238"/>
      <c r="AS45" s="238"/>
      <c r="AT45" s="240"/>
      <c r="AU45" s="240"/>
      <c r="AV45" s="240"/>
      <c r="AW45" s="240"/>
      <c r="AX45" s="249"/>
      <c r="AY45" s="249"/>
      <c r="AZ45" s="240"/>
      <c r="BA45" s="240"/>
      <c r="BB45" s="240"/>
      <c r="BC45" s="240"/>
      <c r="BD45" s="249"/>
      <c r="BE45" s="249"/>
      <c r="BF45" s="240"/>
      <c r="BG45" s="238"/>
      <c r="BH45" s="240"/>
      <c r="BI45" s="238"/>
      <c r="BJ45" s="240"/>
      <c r="BK45" s="240"/>
      <c r="BL45" s="240"/>
      <c r="BM45" s="240"/>
      <c r="BN45" s="240"/>
      <c r="BO45" s="240"/>
      <c r="BP45" s="240"/>
      <c r="BQ45" s="240"/>
      <c r="BR45" s="240"/>
      <c r="BS45" s="240"/>
      <c r="BT45" s="240"/>
    </row>
    <row r="46" spans="2:75" ht="25.65" customHeight="1">
      <c r="B46" s="616"/>
      <c r="C46" s="624" t="s">
        <v>354</v>
      </c>
      <c r="D46" s="625"/>
      <c r="E46" s="625"/>
      <c r="F46" s="625"/>
      <c r="G46" s="625"/>
      <c r="H46" s="626"/>
      <c r="I46" s="632"/>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3"/>
      <c r="AG46" s="633"/>
      <c r="AH46" s="633"/>
      <c r="AI46" s="634"/>
      <c r="AJ46" s="240"/>
      <c r="AM46" s="449"/>
      <c r="AN46" s="238"/>
      <c r="AO46" s="238"/>
      <c r="AP46" s="238"/>
      <c r="AQ46" s="238"/>
      <c r="AR46" s="238"/>
      <c r="AS46" s="238"/>
      <c r="AT46" s="240"/>
      <c r="AU46" s="240"/>
      <c r="AV46" s="240"/>
      <c r="AW46" s="240"/>
      <c r="AX46" s="249"/>
      <c r="AY46" s="249"/>
      <c r="AZ46" s="240"/>
      <c r="BA46" s="240"/>
      <c r="BB46" s="240"/>
      <c r="BC46" s="240"/>
      <c r="BD46" s="249"/>
      <c r="BE46" s="249"/>
      <c r="BF46" s="240"/>
      <c r="BG46" s="238"/>
      <c r="BH46" s="240"/>
      <c r="BI46" s="238"/>
      <c r="BJ46" s="240"/>
      <c r="BK46" s="240"/>
      <c r="BL46" s="240"/>
      <c r="BM46" s="240"/>
      <c r="BN46" s="240"/>
      <c r="BO46" s="240"/>
      <c r="BP46" s="240"/>
      <c r="BQ46" s="240"/>
      <c r="BR46" s="240"/>
      <c r="BS46" s="240"/>
      <c r="BT46" s="240"/>
    </row>
    <row r="47" spans="2:75" ht="14.85" customHeight="1">
      <c r="B47" s="616"/>
      <c r="C47" s="628" t="s">
        <v>160</v>
      </c>
      <c r="D47" s="600"/>
      <c r="E47" s="600"/>
      <c r="F47" s="600"/>
      <c r="G47" s="600"/>
      <c r="H47" s="601"/>
      <c r="I47" s="629"/>
      <c r="J47" s="630"/>
      <c r="K47" s="630"/>
      <c r="L47" s="630"/>
      <c r="M47" s="630"/>
      <c r="N47" s="630"/>
      <c r="O47" s="630"/>
      <c r="P47" s="630"/>
      <c r="Q47" s="630"/>
      <c r="R47" s="630"/>
      <c r="S47" s="630"/>
      <c r="T47" s="630"/>
      <c r="U47" s="630"/>
      <c r="V47" s="630"/>
      <c r="W47" s="630"/>
      <c r="X47" s="630"/>
      <c r="Y47" s="630"/>
      <c r="Z47" s="630"/>
      <c r="AA47" s="630"/>
      <c r="AB47" s="630"/>
      <c r="AC47" s="630"/>
      <c r="AD47" s="630"/>
      <c r="AE47" s="630"/>
      <c r="AF47" s="630"/>
      <c r="AG47" s="630"/>
      <c r="AH47" s="630"/>
      <c r="AI47" s="631"/>
      <c r="AJ47" s="238"/>
      <c r="AM47" s="449"/>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row>
    <row r="48" spans="2:75" ht="28.5" customHeight="1">
      <c r="B48" s="616"/>
      <c r="C48" s="593" t="s">
        <v>334</v>
      </c>
      <c r="D48" s="594"/>
      <c r="E48" s="594"/>
      <c r="F48" s="594"/>
      <c r="G48" s="594"/>
      <c r="H48" s="595"/>
      <c r="I48" s="635"/>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7"/>
      <c r="AJ48" s="238"/>
      <c r="AM48" s="449"/>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8"/>
    </row>
    <row r="49" spans="2:75" ht="14.85" customHeight="1">
      <c r="B49" s="616"/>
      <c r="C49" s="599" t="s">
        <v>326</v>
      </c>
      <c r="D49" s="600"/>
      <c r="E49" s="600"/>
      <c r="F49" s="600"/>
      <c r="G49" s="600"/>
      <c r="H49" s="601"/>
      <c r="I49" s="609" t="s">
        <v>336</v>
      </c>
      <c r="J49" s="567"/>
      <c r="K49" s="567"/>
      <c r="L49" s="567"/>
      <c r="M49" s="566"/>
      <c r="N49" s="566"/>
      <c r="O49" s="447" t="s">
        <v>169</v>
      </c>
      <c r="P49" s="566"/>
      <c r="Q49" s="566"/>
      <c r="R49" s="247" t="s">
        <v>92</v>
      </c>
      <c r="S49" s="567"/>
      <c r="T49" s="567"/>
      <c r="U49" s="567"/>
      <c r="V49" s="567"/>
      <c r="W49" s="567"/>
      <c r="X49" s="567"/>
      <c r="Y49" s="567"/>
      <c r="Z49" s="567"/>
      <c r="AA49" s="567"/>
      <c r="AB49" s="567"/>
      <c r="AC49" s="567"/>
      <c r="AD49" s="567"/>
      <c r="AE49" s="567"/>
      <c r="AF49" s="567"/>
      <c r="AG49" s="567"/>
      <c r="AH49" s="567"/>
      <c r="AI49" s="568"/>
      <c r="AJ49" s="240"/>
      <c r="AK49" s="238"/>
      <c r="AL49" s="238"/>
      <c r="AM49" s="449"/>
      <c r="AN49" s="238"/>
      <c r="AO49" s="238"/>
      <c r="AP49" s="238"/>
      <c r="AQ49" s="238"/>
      <c r="AR49" s="238"/>
      <c r="AS49" s="238"/>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c r="BR49" s="240"/>
      <c r="BS49" s="240"/>
      <c r="BT49" s="240"/>
      <c r="BU49" s="238"/>
      <c r="BV49" s="238"/>
      <c r="BW49" s="238"/>
    </row>
    <row r="50" spans="2:75" ht="14.85" customHeight="1">
      <c r="B50" s="616"/>
      <c r="C50" s="602"/>
      <c r="D50" s="603"/>
      <c r="E50" s="603"/>
      <c r="F50" s="603"/>
      <c r="G50" s="603"/>
      <c r="H50" s="604"/>
      <c r="I50" s="569"/>
      <c r="J50" s="570"/>
      <c r="K50" s="570"/>
      <c r="L50" s="570"/>
      <c r="M50" s="248" t="s">
        <v>337</v>
      </c>
      <c r="N50" s="248" t="s">
        <v>338</v>
      </c>
      <c r="O50" s="570"/>
      <c r="P50" s="570"/>
      <c r="Q50" s="570"/>
      <c r="R50" s="570"/>
      <c r="S50" s="570"/>
      <c r="T50" s="570"/>
      <c r="U50" s="570"/>
      <c r="V50" s="570"/>
      <c r="W50" s="248" t="s">
        <v>339</v>
      </c>
      <c r="X50" s="248" t="s">
        <v>170</v>
      </c>
      <c r="Y50" s="570"/>
      <c r="Z50" s="570"/>
      <c r="AA50" s="570"/>
      <c r="AB50" s="570"/>
      <c r="AC50" s="570"/>
      <c r="AD50" s="570"/>
      <c r="AE50" s="570"/>
      <c r="AF50" s="570"/>
      <c r="AG50" s="570"/>
      <c r="AH50" s="570"/>
      <c r="AI50" s="571"/>
      <c r="AJ50" s="240"/>
      <c r="AK50" s="238"/>
      <c r="AL50" s="238"/>
      <c r="AM50" s="449"/>
      <c r="AN50" s="238"/>
      <c r="AO50" s="238"/>
      <c r="AP50" s="238"/>
      <c r="AQ50" s="238"/>
      <c r="AR50" s="238"/>
      <c r="AS50" s="238"/>
      <c r="AT50" s="240"/>
      <c r="AU50" s="240"/>
      <c r="AV50" s="240"/>
      <c r="AW50" s="240"/>
      <c r="AX50" s="249"/>
      <c r="AY50" s="249"/>
      <c r="AZ50" s="240"/>
      <c r="BA50" s="240"/>
      <c r="BB50" s="240"/>
      <c r="BC50" s="240"/>
      <c r="BD50" s="448"/>
      <c r="BE50" s="249"/>
      <c r="BF50" s="240"/>
      <c r="BG50" s="238"/>
      <c r="BH50" s="240"/>
      <c r="BI50" s="238"/>
      <c r="BJ50" s="240"/>
      <c r="BK50" s="240"/>
      <c r="BL50" s="240"/>
      <c r="BM50" s="240"/>
      <c r="BN50" s="238"/>
      <c r="BO50" s="240"/>
      <c r="BP50" s="240"/>
      <c r="BQ50" s="240"/>
      <c r="BR50" s="240"/>
      <c r="BS50" s="240"/>
      <c r="BT50" s="240"/>
      <c r="BU50" s="238"/>
      <c r="BV50" s="238"/>
      <c r="BW50" s="238"/>
    </row>
    <row r="51" spans="2:75" ht="14.85" customHeight="1">
      <c r="B51" s="616"/>
      <c r="C51" s="605"/>
      <c r="D51" s="603"/>
      <c r="E51" s="603"/>
      <c r="F51" s="603"/>
      <c r="G51" s="603"/>
      <c r="H51" s="604"/>
      <c r="I51" s="569"/>
      <c r="J51" s="570"/>
      <c r="K51" s="570"/>
      <c r="L51" s="570"/>
      <c r="M51" s="248" t="s">
        <v>340</v>
      </c>
      <c r="N51" s="248" t="s">
        <v>341</v>
      </c>
      <c r="O51" s="570"/>
      <c r="P51" s="570"/>
      <c r="Q51" s="570"/>
      <c r="R51" s="570"/>
      <c r="S51" s="570"/>
      <c r="T51" s="570"/>
      <c r="U51" s="570"/>
      <c r="V51" s="570"/>
      <c r="W51" s="248" t="s">
        <v>342</v>
      </c>
      <c r="X51" s="248" t="s">
        <v>343</v>
      </c>
      <c r="Y51" s="570"/>
      <c r="Z51" s="570"/>
      <c r="AA51" s="570"/>
      <c r="AB51" s="570"/>
      <c r="AC51" s="570"/>
      <c r="AD51" s="570"/>
      <c r="AE51" s="570"/>
      <c r="AF51" s="570"/>
      <c r="AG51" s="570"/>
      <c r="AH51" s="570"/>
      <c r="AI51" s="571"/>
      <c r="AJ51" s="240"/>
      <c r="AK51" s="238"/>
      <c r="AL51" s="238"/>
      <c r="AM51" s="449"/>
      <c r="AN51" s="238"/>
      <c r="AO51" s="238"/>
      <c r="AP51" s="238"/>
      <c r="AQ51" s="238"/>
      <c r="AR51" s="238"/>
      <c r="AS51" s="238"/>
      <c r="AT51" s="240"/>
      <c r="AU51" s="240"/>
      <c r="AV51" s="240"/>
      <c r="AW51" s="240"/>
      <c r="AX51" s="249"/>
      <c r="AY51" s="249"/>
      <c r="AZ51" s="240"/>
      <c r="BA51" s="240"/>
      <c r="BB51" s="240"/>
      <c r="BC51" s="240"/>
      <c r="BD51" s="448"/>
      <c r="BE51" s="249"/>
      <c r="BF51" s="240"/>
      <c r="BG51" s="238"/>
      <c r="BH51" s="240"/>
      <c r="BI51" s="238"/>
      <c r="BJ51" s="240"/>
      <c r="BK51" s="240"/>
      <c r="BL51" s="240"/>
      <c r="BM51" s="240"/>
      <c r="BN51" s="238"/>
      <c r="BO51" s="240"/>
      <c r="BP51" s="240"/>
      <c r="BQ51" s="240"/>
      <c r="BR51" s="240"/>
      <c r="BS51" s="240"/>
      <c r="BT51" s="240"/>
      <c r="BU51" s="238"/>
      <c r="BV51" s="238"/>
      <c r="BW51" s="238"/>
    </row>
    <row r="52" spans="2:75" ht="18.899999999999999" customHeight="1">
      <c r="B52" s="616"/>
      <c r="C52" s="593"/>
      <c r="D52" s="594"/>
      <c r="E52" s="594"/>
      <c r="F52" s="594"/>
      <c r="G52" s="594"/>
      <c r="H52" s="595"/>
      <c r="I52" s="613"/>
      <c r="J52" s="614"/>
      <c r="K52" s="614"/>
      <c r="L52" s="614"/>
      <c r="M52" s="614"/>
      <c r="N52" s="614"/>
      <c r="O52" s="614"/>
      <c r="P52" s="614"/>
      <c r="Q52" s="614"/>
      <c r="R52" s="614"/>
      <c r="S52" s="614"/>
      <c r="T52" s="614"/>
      <c r="U52" s="614"/>
      <c r="V52" s="614"/>
      <c r="W52" s="614"/>
      <c r="X52" s="614"/>
      <c r="Y52" s="614"/>
      <c r="Z52" s="614"/>
      <c r="AA52" s="614"/>
      <c r="AB52" s="614"/>
      <c r="AC52" s="614"/>
      <c r="AD52" s="614"/>
      <c r="AE52" s="614"/>
      <c r="AF52" s="614"/>
      <c r="AG52" s="614"/>
      <c r="AH52" s="614"/>
      <c r="AI52" s="615"/>
      <c r="AJ52" s="240"/>
      <c r="AM52" s="449"/>
      <c r="AN52" s="238"/>
      <c r="AO52" s="238"/>
      <c r="AP52" s="238"/>
      <c r="AQ52" s="238"/>
      <c r="AR52" s="238"/>
      <c r="AS52" s="238"/>
      <c r="AT52" s="240"/>
      <c r="AU52" s="240"/>
      <c r="AV52" s="240"/>
      <c r="AW52" s="240"/>
      <c r="AX52" s="249"/>
      <c r="AY52" s="249"/>
      <c r="AZ52" s="240"/>
      <c r="BA52" s="240"/>
      <c r="BB52" s="240"/>
      <c r="BC52" s="240"/>
      <c r="BD52" s="249"/>
      <c r="BE52" s="249"/>
      <c r="BF52" s="240"/>
      <c r="BG52" s="238"/>
      <c r="BH52" s="240"/>
      <c r="BI52" s="238"/>
      <c r="BJ52" s="240"/>
      <c r="BK52" s="240"/>
      <c r="BL52" s="240"/>
      <c r="BM52" s="240"/>
      <c r="BN52" s="240"/>
      <c r="BO52" s="240"/>
      <c r="BP52" s="240"/>
      <c r="BQ52" s="240"/>
      <c r="BR52" s="240"/>
      <c r="BS52" s="240"/>
      <c r="BT52" s="240"/>
    </row>
    <row r="53" spans="2:75" ht="14.85" customHeight="1">
      <c r="B53" s="616"/>
      <c r="C53" s="584" t="s">
        <v>355</v>
      </c>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627"/>
      <c r="AJ53" s="240"/>
      <c r="AM53" s="449"/>
      <c r="AN53" s="238"/>
      <c r="AO53" s="238"/>
      <c r="AP53" s="238"/>
      <c r="AQ53" s="238"/>
      <c r="AR53" s="238"/>
      <c r="AS53" s="238"/>
      <c r="AT53" s="240"/>
      <c r="AU53" s="240"/>
      <c r="AV53" s="240"/>
      <c r="AW53" s="240"/>
      <c r="AX53" s="249"/>
      <c r="AY53" s="249"/>
      <c r="AZ53" s="240"/>
      <c r="BA53" s="240"/>
      <c r="BB53" s="240"/>
      <c r="BC53" s="240"/>
      <c r="BD53" s="249"/>
      <c r="BE53" s="249"/>
      <c r="BF53" s="240"/>
      <c r="BG53" s="238"/>
      <c r="BH53" s="240"/>
      <c r="BI53" s="238"/>
      <c r="BJ53" s="240"/>
      <c r="BK53" s="240"/>
      <c r="BL53" s="240"/>
      <c r="BM53" s="240"/>
      <c r="BN53" s="240"/>
      <c r="BO53" s="240"/>
      <c r="BP53" s="240"/>
      <c r="BQ53" s="240"/>
      <c r="BR53" s="240"/>
      <c r="BS53" s="240"/>
      <c r="BT53" s="240"/>
    </row>
    <row r="54" spans="2:75" ht="14.85" customHeight="1">
      <c r="B54" s="616"/>
      <c r="C54" s="628" t="s">
        <v>160</v>
      </c>
      <c r="D54" s="600"/>
      <c r="E54" s="600"/>
      <c r="F54" s="600"/>
      <c r="G54" s="600"/>
      <c r="H54" s="601"/>
      <c r="I54" s="629"/>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30"/>
      <c r="AG54" s="630"/>
      <c r="AH54" s="630"/>
      <c r="AI54" s="631"/>
      <c r="AJ54" s="238"/>
      <c r="AM54" s="449"/>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8"/>
      <c r="BS54" s="238"/>
      <c r="BT54" s="238"/>
    </row>
    <row r="55" spans="2:75" ht="28.5" customHeight="1">
      <c r="B55" s="616"/>
      <c r="C55" s="593" t="s">
        <v>334</v>
      </c>
      <c r="D55" s="594"/>
      <c r="E55" s="594"/>
      <c r="F55" s="594"/>
      <c r="G55" s="594"/>
      <c r="H55" s="595"/>
      <c r="I55" s="635"/>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6"/>
      <c r="AI55" s="637"/>
      <c r="AJ55" s="238"/>
      <c r="AM55" s="449"/>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8"/>
      <c r="BR55" s="238"/>
      <c r="BS55" s="238"/>
      <c r="BT55" s="238"/>
    </row>
    <row r="56" spans="2:75" ht="14.85" customHeight="1">
      <c r="B56" s="616"/>
      <c r="C56" s="599" t="s">
        <v>335</v>
      </c>
      <c r="D56" s="600"/>
      <c r="E56" s="600"/>
      <c r="F56" s="600"/>
      <c r="G56" s="600"/>
      <c r="H56" s="601"/>
      <c r="I56" s="609" t="s">
        <v>336</v>
      </c>
      <c r="J56" s="567"/>
      <c r="K56" s="567"/>
      <c r="L56" s="567"/>
      <c r="M56" s="566"/>
      <c r="N56" s="566"/>
      <c r="O56" s="447" t="s">
        <v>169</v>
      </c>
      <c r="P56" s="566"/>
      <c r="Q56" s="566"/>
      <c r="R56" s="247" t="s">
        <v>92</v>
      </c>
      <c r="S56" s="567"/>
      <c r="T56" s="567"/>
      <c r="U56" s="567"/>
      <c r="V56" s="567"/>
      <c r="W56" s="567"/>
      <c r="X56" s="567"/>
      <c r="Y56" s="567"/>
      <c r="Z56" s="567"/>
      <c r="AA56" s="567"/>
      <c r="AB56" s="567"/>
      <c r="AC56" s="567"/>
      <c r="AD56" s="567"/>
      <c r="AE56" s="567"/>
      <c r="AF56" s="567"/>
      <c r="AG56" s="567"/>
      <c r="AH56" s="567"/>
      <c r="AI56" s="568"/>
      <c r="AJ56" s="240"/>
      <c r="AK56" s="238"/>
      <c r="AL56" s="238"/>
      <c r="AM56" s="449"/>
      <c r="AN56" s="238"/>
      <c r="AO56" s="238"/>
      <c r="AP56" s="238"/>
      <c r="AQ56" s="238"/>
      <c r="AR56" s="238"/>
      <c r="AS56" s="238"/>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c r="BP56" s="240"/>
      <c r="BQ56" s="240"/>
      <c r="BR56" s="240"/>
      <c r="BS56" s="240"/>
      <c r="BT56" s="240"/>
      <c r="BU56" s="238"/>
      <c r="BV56" s="238"/>
      <c r="BW56" s="238"/>
    </row>
    <row r="57" spans="2:75" ht="14.85" customHeight="1">
      <c r="B57" s="616"/>
      <c r="C57" s="602"/>
      <c r="D57" s="603"/>
      <c r="E57" s="603"/>
      <c r="F57" s="603"/>
      <c r="G57" s="603"/>
      <c r="H57" s="604"/>
      <c r="I57" s="569"/>
      <c r="J57" s="570"/>
      <c r="K57" s="570"/>
      <c r="L57" s="570"/>
      <c r="M57" s="248" t="s">
        <v>337</v>
      </c>
      <c r="N57" s="248" t="s">
        <v>338</v>
      </c>
      <c r="O57" s="570"/>
      <c r="P57" s="570"/>
      <c r="Q57" s="570"/>
      <c r="R57" s="570"/>
      <c r="S57" s="570"/>
      <c r="T57" s="570"/>
      <c r="U57" s="570"/>
      <c r="V57" s="570"/>
      <c r="W57" s="248" t="s">
        <v>339</v>
      </c>
      <c r="X57" s="248" t="s">
        <v>170</v>
      </c>
      <c r="Y57" s="570"/>
      <c r="Z57" s="570"/>
      <c r="AA57" s="570"/>
      <c r="AB57" s="570"/>
      <c r="AC57" s="570"/>
      <c r="AD57" s="570"/>
      <c r="AE57" s="570"/>
      <c r="AF57" s="570"/>
      <c r="AG57" s="570"/>
      <c r="AH57" s="570"/>
      <c r="AI57" s="571"/>
      <c r="AJ57" s="240"/>
      <c r="AK57" s="238"/>
      <c r="AL57" s="238"/>
      <c r="AM57" s="449"/>
      <c r="AN57" s="238"/>
      <c r="AO57" s="238"/>
      <c r="AP57" s="238"/>
      <c r="AQ57" s="238"/>
      <c r="AR57" s="238"/>
      <c r="AS57" s="238"/>
      <c r="AT57" s="240"/>
      <c r="AU57" s="240"/>
      <c r="AV57" s="240"/>
      <c r="AW57" s="240"/>
      <c r="AX57" s="249"/>
      <c r="AY57" s="249"/>
      <c r="AZ57" s="240"/>
      <c r="BA57" s="240"/>
      <c r="BB57" s="240"/>
      <c r="BC57" s="240"/>
      <c r="BD57" s="448"/>
      <c r="BE57" s="249"/>
      <c r="BF57" s="240"/>
      <c r="BG57" s="238"/>
      <c r="BH57" s="240"/>
      <c r="BI57" s="238"/>
      <c r="BJ57" s="240"/>
      <c r="BK57" s="240"/>
      <c r="BL57" s="240"/>
      <c r="BM57" s="240"/>
      <c r="BN57" s="238"/>
      <c r="BO57" s="240"/>
      <c r="BP57" s="240"/>
      <c r="BQ57" s="240"/>
      <c r="BR57" s="240"/>
      <c r="BS57" s="240"/>
      <c r="BT57" s="240"/>
      <c r="BU57" s="238"/>
      <c r="BV57" s="238"/>
      <c r="BW57" s="238"/>
    </row>
    <row r="58" spans="2:75" ht="14.85" customHeight="1">
      <c r="B58" s="616"/>
      <c r="C58" s="605"/>
      <c r="D58" s="603"/>
      <c r="E58" s="603"/>
      <c r="F58" s="603"/>
      <c r="G58" s="603"/>
      <c r="H58" s="604"/>
      <c r="I58" s="569"/>
      <c r="J58" s="570"/>
      <c r="K58" s="570"/>
      <c r="L58" s="570"/>
      <c r="M58" s="248" t="s">
        <v>340</v>
      </c>
      <c r="N58" s="248" t="s">
        <v>341</v>
      </c>
      <c r="O58" s="570"/>
      <c r="P58" s="570"/>
      <c r="Q58" s="570"/>
      <c r="R58" s="570"/>
      <c r="S58" s="570"/>
      <c r="T58" s="570"/>
      <c r="U58" s="570"/>
      <c r="V58" s="570"/>
      <c r="W58" s="248" t="s">
        <v>342</v>
      </c>
      <c r="X58" s="248" t="s">
        <v>343</v>
      </c>
      <c r="Y58" s="570"/>
      <c r="Z58" s="570"/>
      <c r="AA58" s="570"/>
      <c r="AB58" s="570"/>
      <c r="AC58" s="570"/>
      <c r="AD58" s="570"/>
      <c r="AE58" s="570"/>
      <c r="AF58" s="570"/>
      <c r="AG58" s="570"/>
      <c r="AH58" s="570"/>
      <c r="AI58" s="571"/>
      <c r="AJ58" s="240"/>
      <c r="AK58" s="238"/>
      <c r="AL58" s="238"/>
      <c r="AM58" s="449"/>
      <c r="AN58" s="238"/>
      <c r="AO58" s="238"/>
      <c r="AP58" s="238"/>
      <c r="AQ58" s="238"/>
      <c r="AR58" s="238"/>
      <c r="AS58" s="238"/>
      <c r="AT58" s="240"/>
      <c r="AU58" s="240"/>
      <c r="AV58" s="240"/>
      <c r="AW58" s="240"/>
      <c r="AX58" s="249"/>
      <c r="AY58" s="249"/>
      <c r="AZ58" s="240"/>
      <c r="BA58" s="240"/>
      <c r="BB58" s="240"/>
      <c r="BC58" s="240"/>
      <c r="BD58" s="448"/>
      <c r="BE58" s="249"/>
      <c r="BF58" s="240"/>
      <c r="BG58" s="238"/>
      <c r="BH58" s="240"/>
      <c r="BI58" s="238"/>
      <c r="BJ58" s="240"/>
      <c r="BK58" s="240"/>
      <c r="BL58" s="240"/>
      <c r="BM58" s="240"/>
      <c r="BN58" s="238"/>
      <c r="BO58" s="240"/>
      <c r="BP58" s="240"/>
      <c r="BQ58" s="240"/>
      <c r="BR58" s="240"/>
      <c r="BS58" s="240"/>
      <c r="BT58" s="240"/>
      <c r="BU58" s="238"/>
      <c r="BV58" s="238"/>
      <c r="BW58" s="238"/>
    </row>
    <row r="59" spans="2:75" ht="18.899999999999999" customHeight="1" thickBot="1">
      <c r="B59" s="617"/>
      <c r="C59" s="606"/>
      <c r="D59" s="607"/>
      <c r="E59" s="607"/>
      <c r="F59" s="607"/>
      <c r="G59" s="607"/>
      <c r="H59" s="608"/>
      <c r="I59" s="613"/>
      <c r="J59" s="614"/>
      <c r="K59" s="614"/>
      <c r="L59" s="614"/>
      <c r="M59" s="614"/>
      <c r="N59" s="614"/>
      <c r="O59" s="614"/>
      <c r="P59" s="614"/>
      <c r="Q59" s="614"/>
      <c r="R59" s="614"/>
      <c r="S59" s="614"/>
      <c r="T59" s="614"/>
      <c r="U59" s="614"/>
      <c r="V59" s="614"/>
      <c r="W59" s="614"/>
      <c r="X59" s="614"/>
      <c r="Y59" s="614"/>
      <c r="Z59" s="614"/>
      <c r="AA59" s="614"/>
      <c r="AB59" s="614"/>
      <c r="AC59" s="614"/>
      <c r="AD59" s="614"/>
      <c r="AE59" s="614"/>
      <c r="AF59" s="614"/>
      <c r="AG59" s="614"/>
      <c r="AH59" s="614"/>
      <c r="AI59" s="615"/>
      <c r="AJ59" s="240"/>
      <c r="AM59" s="449"/>
      <c r="AN59" s="238"/>
      <c r="AO59" s="238"/>
      <c r="AP59" s="238"/>
      <c r="AQ59" s="238"/>
      <c r="AR59" s="238"/>
      <c r="AS59" s="238"/>
      <c r="AT59" s="240"/>
      <c r="AU59" s="240"/>
      <c r="AV59" s="240"/>
      <c r="AW59" s="240"/>
      <c r="AX59" s="249"/>
      <c r="AY59" s="249"/>
      <c r="AZ59" s="240"/>
      <c r="BA59" s="240"/>
      <c r="BB59" s="240"/>
      <c r="BC59" s="240"/>
      <c r="BD59" s="249"/>
      <c r="BE59" s="249"/>
      <c r="BF59" s="240"/>
      <c r="BG59" s="238"/>
      <c r="BH59" s="240"/>
      <c r="BI59" s="238"/>
      <c r="BJ59" s="240"/>
      <c r="BK59" s="240"/>
      <c r="BL59" s="240"/>
      <c r="BM59" s="240"/>
      <c r="BN59" s="240"/>
      <c r="BO59" s="240"/>
      <c r="BP59" s="240"/>
      <c r="BQ59" s="240"/>
      <c r="BR59" s="240"/>
      <c r="BS59" s="240"/>
      <c r="BT59" s="240"/>
    </row>
    <row r="60" spans="2:75" ht="14.85" customHeight="1">
      <c r="B60" s="572" t="s">
        <v>356</v>
      </c>
      <c r="C60" s="575" t="s">
        <v>160</v>
      </c>
      <c r="D60" s="576"/>
      <c r="E60" s="576"/>
      <c r="F60" s="576"/>
      <c r="G60" s="576"/>
      <c r="H60" s="577"/>
      <c r="I60" s="578"/>
      <c r="J60" s="579"/>
      <c r="K60" s="579"/>
      <c r="L60" s="579"/>
      <c r="M60" s="579"/>
      <c r="N60" s="579"/>
      <c r="O60" s="579"/>
      <c r="P60" s="579"/>
      <c r="Q60" s="579"/>
      <c r="R60" s="579"/>
      <c r="S60" s="579"/>
      <c r="T60" s="579"/>
      <c r="U60" s="579"/>
      <c r="V60" s="580"/>
      <c r="W60" s="581" t="s">
        <v>357</v>
      </c>
      <c r="X60" s="582"/>
      <c r="Y60" s="582"/>
      <c r="Z60" s="583"/>
      <c r="AA60" s="587"/>
      <c r="AB60" s="588"/>
      <c r="AC60" s="588"/>
      <c r="AD60" s="588"/>
      <c r="AE60" s="588"/>
      <c r="AF60" s="588"/>
      <c r="AG60" s="588"/>
      <c r="AH60" s="588"/>
      <c r="AI60" s="589"/>
      <c r="AJ60" s="238"/>
      <c r="AM60" s="449"/>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row>
    <row r="61" spans="2:75" ht="28.5" customHeight="1">
      <c r="B61" s="573"/>
      <c r="C61" s="593" t="s">
        <v>171</v>
      </c>
      <c r="D61" s="594"/>
      <c r="E61" s="594"/>
      <c r="F61" s="594"/>
      <c r="G61" s="594"/>
      <c r="H61" s="595"/>
      <c r="I61" s="596"/>
      <c r="J61" s="597"/>
      <c r="K61" s="597"/>
      <c r="L61" s="597"/>
      <c r="M61" s="597"/>
      <c r="N61" s="597"/>
      <c r="O61" s="597"/>
      <c r="P61" s="597"/>
      <c r="Q61" s="597"/>
      <c r="R61" s="597"/>
      <c r="S61" s="597"/>
      <c r="T61" s="597"/>
      <c r="U61" s="597"/>
      <c r="V61" s="598"/>
      <c r="W61" s="584"/>
      <c r="X61" s="585"/>
      <c r="Y61" s="585"/>
      <c r="Z61" s="586"/>
      <c r="AA61" s="590"/>
      <c r="AB61" s="591"/>
      <c r="AC61" s="591"/>
      <c r="AD61" s="591"/>
      <c r="AE61" s="591"/>
      <c r="AF61" s="591"/>
      <c r="AG61" s="591"/>
      <c r="AH61" s="591"/>
      <c r="AI61" s="592"/>
      <c r="AJ61" s="238"/>
      <c r="AM61" s="449"/>
      <c r="AN61" s="238"/>
      <c r="AO61" s="238"/>
      <c r="AP61" s="238"/>
      <c r="AQ61" s="238"/>
      <c r="AR61" s="238"/>
      <c r="AS61" s="238"/>
      <c r="AT61" s="238"/>
      <c r="AU61" s="238"/>
      <c r="AV61" s="238"/>
      <c r="AW61" s="238"/>
      <c r="AX61" s="238"/>
      <c r="AY61" s="238"/>
      <c r="AZ61" s="261"/>
      <c r="BA61" s="238"/>
      <c r="BB61" s="238"/>
      <c r="BC61" s="238"/>
      <c r="BD61" s="238"/>
      <c r="BE61" s="238"/>
      <c r="BF61" s="238"/>
      <c r="BG61" s="238"/>
      <c r="BH61" s="238"/>
      <c r="BI61" s="238"/>
      <c r="BJ61" s="238"/>
      <c r="BK61" s="238"/>
      <c r="BL61" s="238"/>
      <c r="BM61" s="238"/>
      <c r="BN61" s="238"/>
      <c r="BO61" s="238"/>
      <c r="BP61" s="238"/>
      <c r="BQ61" s="238"/>
      <c r="BR61" s="238"/>
      <c r="BS61" s="238"/>
      <c r="BT61" s="238"/>
    </row>
    <row r="62" spans="2:75" ht="14.85" customHeight="1">
      <c r="B62" s="573"/>
      <c r="C62" s="599" t="s">
        <v>358</v>
      </c>
      <c r="D62" s="600"/>
      <c r="E62" s="600"/>
      <c r="F62" s="600"/>
      <c r="G62" s="600"/>
      <c r="H62" s="601"/>
      <c r="I62" s="609" t="s">
        <v>336</v>
      </c>
      <c r="J62" s="567"/>
      <c r="K62" s="567"/>
      <c r="L62" s="567"/>
      <c r="M62" s="566"/>
      <c r="N62" s="566"/>
      <c r="O62" s="447" t="s">
        <v>169</v>
      </c>
      <c r="P62" s="566"/>
      <c r="Q62" s="566"/>
      <c r="R62" s="247" t="s">
        <v>92</v>
      </c>
      <c r="S62" s="567"/>
      <c r="T62" s="567"/>
      <c r="U62" s="567"/>
      <c r="V62" s="567"/>
      <c r="W62" s="567"/>
      <c r="X62" s="567"/>
      <c r="Y62" s="567"/>
      <c r="Z62" s="567"/>
      <c r="AA62" s="567"/>
      <c r="AB62" s="567"/>
      <c r="AC62" s="567"/>
      <c r="AD62" s="567"/>
      <c r="AE62" s="567"/>
      <c r="AF62" s="567"/>
      <c r="AG62" s="567"/>
      <c r="AH62" s="567"/>
      <c r="AI62" s="568"/>
      <c r="AJ62" s="240"/>
      <c r="AK62" s="238"/>
      <c r="AL62" s="238"/>
      <c r="AM62" s="449"/>
      <c r="AN62" s="238"/>
      <c r="AO62" s="238"/>
      <c r="AP62" s="238"/>
      <c r="AQ62" s="238"/>
      <c r="AR62" s="238"/>
      <c r="AS62" s="238"/>
      <c r="AT62" s="240"/>
      <c r="AU62" s="240"/>
      <c r="AV62" s="240"/>
      <c r="AW62" s="240"/>
      <c r="AX62" s="240"/>
      <c r="AY62" s="240"/>
      <c r="AZ62" s="240"/>
      <c r="BA62" s="240"/>
      <c r="BB62" s="240"/>
      <c r="BC62" s="240"/>
      <c r="BD62" s="240"/>
      <c r="BE62" s="240"/>
      <c r="BF62" s="240"/>
      <c r="BG62" s="240"/>
      <c r="BH62" s="240"/>
      <c r="BI62" s="240"/>
      <c r="BJ62" s="240"/>
      <c r="BK62" s="240"/>
      <c r="BL62" s="240"/>
      <c r="BM62" s="240"/>
      <c r="BN62" s="240"/>
      <c r="BO62" s="240"/>
      <c r="BP62" s="240"/>
      <c r="BQ62" s="240"/>
      <c r="BR62" s="240"/>
      <c r="BS62" s="240"/>
      <c r="BT62" s="240"/>
      <c r="BU62" s="238"/>
      <c r="BV62" s="238"/>
      <c r="BW62" s="238"/>
    </row>
    <row r="63" spans="2:75" ht="14.85" customHeight="1">
      <c r="B63" s="573"/>
      <c r="C63" s="602"/>
      <c r="D63" s="603"/>
      <c r="E63" s="603"/>
      <c r="F63" s="603"/>
      <c r="G63" s="603"/>
      <c r="H63" s="604"/>
      <c r="I63" s="569"/>
      <c r="J63" s="570"/>
      <c r="K63" s="570"/>
      <c r="L63" s="570"/>
      <c r="M63" s="248" t="s">
        <v>337</v>
      </c>
      <c r="N63" s="248" t="s">
        <v>338</v>
      </c>
      <c r="O63" s="570"/>
      <c r="P63" s="570"/>
      <c r="Q63" s="570"/>
      <c r="R63" s="570"/>
      <c r="S63" s="570"/>
      <c r="T63" s="570"/>
      <c r="U63" s="570"/>
      <c r="V63" s="570"/>
      <c r="W63" s="248" t="s">
        <v>339</v>
      </c>
      <c r="X63" s="248" t="s">
        <v>170</v>
      </c>
      <c r="Y63" s="570"/>
      <c r="Z63" s="570"/>
      <c r="AA63" s="570"/>
      <c r="AB63" s="570"/>
      <c r="AC63" s="570"/>
      <c r="AD63" s="570"/>
      <c r="AE63" s="570"/>
      <c r="AF63" s="570"/>
      <c r="AG63" s="570"/>
      <c r="AH63" s="570"/>
      <c r="AI63" s="571"/>
      <c r="AJ63" s="240"/>
      <c r="AK63" s="238"/>
      <c r="AL63" s="238"/>
      <c r="AM63" s="449"/>
      <c r="AN63" s="238"/>
      <c r="AO63" s="238"/>
      <c r="AP63" s="238"/>
      <c r="AQ63" s="238"/>
      <c r="AR63" s="238"/>
      <c r="AS63" s="238"/>
      <c r="AT63" s="240"/>
      <c r="AU63" s="240"/>
      <c r="AV63" s="240"/>
      <c r="AW63" s="240"/>
      <c r="AX63" s="249"/>
      <c r="AY63" s="249"/>
      <c r="AZ63" s="240"/>
      <c r="BA63" s="240"/>
      <c r="BB63" s="240"/>
      <c r="BC63" s="240"/>
      <c r="BD63" s="448"/>
      <c r="BE63" s="249"/>
      <c r="BF63" s="240"/>
      <c r="BG63" s="238"/>
      <c r="BH63" s="240"/>
      <c r="BI63" s="238"/>
      <c r="BJ63" s="240"/>
      <c r="BK63" s="240"/>
      <c r="BL63" s="240"/>
      <c r="BM63" s="240"/>
      <c r="BN63" s="238"/>
      <c r="BO63" s="240"/>
      <c r="BP63" s="240"/>
      <c r="BQ63" s="240"/>
      <c r="BR63" s="240"/>
      <c r="BS63" s="240"/>
      <c r="BT63" s="240"/>
      <c r="BU63" s="238"/>
      <c r="BV63" s="238"/>
      <c r="BW63" s="238"/>
    </row>
    <row r="64" spans="2:75" ht="14.85" customHeight="1">
      <c r="B64" s="573"/>
      <c r="C64" s="605"/>
      <c r="D64" s="603"/>
      <c r="E64" s="603"/>
      <c r="F64" s="603"/>
      <c r="G64" s="603"/>
      <c r="H64" s="604"/>
      <c r="I64" s="569"/>
      <c r="J64" s="570"/>
      <c r="K64" s="570"/>
      <c r="L64" s="570"/>
      <c r="M64" s="248" t="s">
        <v>340</v>
      </c>
      <c r="N64" s="248" t="s">
        <v>341</v>
      </c>
      <c r="O64" s="570"/>
      <c r="P64" s="570"/>
      <c r="Q64" s="570"/>
      <c r="R64" s="570"/>
      <c r="S64" s="570"/>
      <c r="T64" s="570"/>
      <c r="U64" s="570"/>
      <c r="V64" s="570"/>
      <c r="W64" s="248" t="s">
        <v>342</v>
      </c>
      <c r="X64" s="248" t="s">
        <v>343</v>
      </c>
      <c r="Y64" s="570"/>
      <c r="Z64" s="570"/>
      <c r="AA64" s="570"/>
      <c r="AB64" s="570"/>
      <c r="AC64" s="570"/>
      <c r="AD64" s="570"/>
      <c r="AE64" s="570"/>
      <c r="AF64" s="570"/>
      <c r="AG64" s="570"/>
      <c r="AH64" s="570"/>
      <c r="AI64" s="571"/>
      <c r="AJ64" s="240"/>
      <c r="AK64" s="238"/>
      <c r="AL64" s="238"/>
      <c r="AM64" s="449"/>
      <c r="AN64" s="238"/>
      <c r="AO64" s="238"/>
      <c r="AP64" s="238"/>
      <c r="AQ64" s="238"/>
      <c r="AR64" s="238"/>
      <c r="AS64" s="238"/>
      <c r="AT64" s="240"/>
      <c r="AU64" s="240"/>
      <c r="AV64" s="240"/>
      <c r="AW64" s="240"/>
      <c r="AX64" s="249"/>
      <c r="AY64" s="249"/>
      <c r="AZ64" s="240"/>
      <c r="BA64" s="240"/>
      <c r="BB64" s="240"/>
      <c r="BC64" s="240"/>
      <c r="BD64" s="448"/>
      <c r="BE64" s="249"/>
      <c r="BF64" s="240"/>
      <c r="BG64" s="238"/>
      <c r="BH64" s="240"/>
      <c r="BI64" s="238"/>
      <c r="BJ64" s="240"/>
      <c r="BK64" s="240"/>
      <c r="BL64" s="240"/>
      <c r="BM64" s="240"/>
      <c r="BN64" s="238"/>
      <c r="BO64" s="240"/>
      <c r="BP64" s="240"/>
      <c r="BQ64" s="240"/>
      <c r="BR64" s="240"/>
      <c r="BS64" s="240"/>
      <c r="BT64" s="240"/>
      <c r="BU64" s="238"/>
      <c r="BV64" s="238"/>
      <c r="BW64" s="238"/>
    </row>
    <row r="65" spans="2:72" ht="18.899999999999999" customHeight="1" thickBot="1">
      <c r="B65" s="574"/>
      <c r="C65" s="606"/>
      <c r="D65" s="607"/>
      <c r="E65" s="607"/>
      <c r="F65" s="607"/>
      <c r="G65" s="607"/>
      <c r="H65" s="608"/>
      <c r="I65" s="610"/>
      <c r="J65" s="611"/>
      <c r="K65" s="611"/>
      <c r="L65" s="611"/>
      <c r="M65" s="611"/>
      <c r="N65" s="611"/>
      <c r="O65" s="611"/>
      <c r="P65" s="611"/>
      <c r="Q65" s="611"/>
      <c r="R65" s="611"/>
      <c r="S65" s="611"/>
      <c r="T65" s="611"/>
      <c r="U65" s="611"/>
      <c r="V65" s="611"/>
      <c r="W65" s="611"/>
      <c r="X65" s="611"/>
      <c r="Y65" s="611"/>
      <c r="Z65" s="611"/>
      <c r="AA65" s="611"/>
      <c r="AB65" s="611"/>
      <c r="AC65" s="611"/>
      <c r="AD65" s="611"/>
      <c r="AE65" s="611"/>
      <c r="AF65" s="611"/>
      <c r="AG65" s="611"/>
      <c r="AH65" s="611"/>
      <c r="AI65" s="612"/>
      <c r="AJ65" s="240"/>
      <c r="AM65" s="449"/>
      <c r="AN65" s="238"/>
      <c r="AO65" s="238"/>
      <c r="AP65" s="238"/>
      <c r="AQ65" s="238"/>
      <c r="AR65" s="238"/>
      <c r="AS65" s="238"/>
      <c r="AT65" s="240"/>
      <c r="AU65" s="240"/>
      <c r="AV65" s="240"/>
      <c r="AW65" s="240"/>
      <c r="AX65" s="249"/>
      <c r="AY65" s="249"/>
      <c r="AZ65" s="240"/>
      <c r="BA65" s="240"/>
      <c r="BB65" s="240"/>
      <c r="BC65" s="240"/>
      <c r="BD65" s="249"/>
      <c r="BE65" s="249"/>
      <c r="BF65" s="240"/>
      <c r="BG65" s="238"/>
      <c r="BH65" s="240"/>
      <c r="BI65" s="238"/>
      <c r="BJ65" s="240"/>
      <c r="BK65" s="240"/>
      <c r="BL65" s="240"/>
      <c r="BM65" s="240"/>
      <c r="BN65" s="240"/>
      <c r="BO65" s="240"/>
      <c r="BP65" s="240"/>
      <c r="BQ65" s="240"/>
      <c r="BR65" s="240"/>
      <c r="BS65" s="240"/>
      <c r="BT65" s="240"/>
    </row>
    <row r="66" spans="2:72" ht="17.25" customHeight="1">
      <c r="B66" s="234" t="s">
        <v>359</v>
      </c>
      <c r="D66" s="562" t="s">
        <v>360</v>
      </c>
      <c r="E66" s="564" t="s">
        <v>361</v>
      </c>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4"/>
      <c r="AD66" s="564"/>
      <c r="AE66" s="564"/>
      <c r="AF66" s="564"/>
      <c r="AG66" s="564"/>
      <c r="AH66" s="564"/>
      <c r="AI66" s="564"/>
    </row>
    <row r="67" spans="2:72" ht="17.25" customHeight="1">
      <c r="D67" s="563"/>
      <c r="E67" s="565"/>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row>
    <row r="68" spans="2:72" ht="17.25" customHeight="1">
      <c r="D68" s="563"/>
      <c r="E68" s="565"/>
      <c r="F68" s="565"/>
      <c r="G68" s="565"/>
      <c r="H68" s="565"/>
      <c r="I68" s="565"/>
      <c r="J68" s="565"/>
      <c r="K68" s="565"/>
      <c r="L68" s="565"/>
      <c r="M68" s="565"/>
      <c r="N68" s="565"/>
      <c r="O68" s="565"/>
      <c r="P68" s="565"/>
      <c r="Q68" s="565"/>
      <c r="R68" s="565"/>
      <c r="S68" s="565"/>
      <c r="T68" s="565"/>
      <c r="U68" s="565"/>
      <c r="V68" s="565"/>
      <c r="W68" s="565"/>
      <c r="X68" s="565"/>
      <c r="Y68" s="565"/>
      <c r="Z68" s="565"/>
      <c r="AA68" s="565"/>
      <c r="AB68" s="565"/>
      <c r="AC68" s="565"/>
      <c r="AD68" s="565"/>
      <c r="AE68" s="565"/>
      <c r="AF68" s="565"/>
      <c r="AG68" s="565"/>
      <c r="AH68" s="565"/>
      <c r="AI68" s="565"/>
    </row>
    <row r="69" spans="2:72" ht="17.25" customHeight="1">
      <c r="D69" s="563"/>
      <c r="E69" s="565"/>
      <c r="F69" s="565"/>
      <c r="G69" s="565"/>
      <c r="H69" s="565"/>
      <c r="I69" s="565"/>
      <c r="J69" s="565"/>
      <c r="K69" s="565"/>
      <c r="L69" s="565"/>
      <c r="M69" s="565"/>
      <c r="N69" s="565"/>
      <c r="O69" s="565"/>
      <c r="P69" s="565"/>
      <c r="Q69" s="565"/>
      <c r="R69" s="565"/>
      <c r="S69" s="565"/>
      <c r="T69" s="565"/>
      <c r="U69" s="565"/>
      <c r="V69" s="565"/>
      <c r="W69" s="565"/>
      <c r="X69" s="565"/>
      <c r="Y69" s="565"/>
      <c r="Z69" s="565"/>
      <c r="AA69" s="565"/>
      <c r="AB69" s="565"/>
      <c r="AC69" s="565"/>
      <c r="AD69" s="565"/>
      <c r="AE69" s="565"/>
      <c r="AF69" s="565"/>
      <c r="AG69" s="565"/>
      <c r="AH69" s="565"/>
      <c r="AI69" s="565"/>
    </row>
    <row r="70" spans="2:72" ht="17.25" customHeight="1">
      <c r="D70" s="563"/>
      <c r="E70" s="565"/>
      <c r="F70" s="565"/>
      <c r="G70" s="565"/>
      <c r="H70" s="565"/>
      <c r="I70" s="565"/>
      <c r="J70" s="565"/>
      <c r="K70" s="565"/>
      <c r="L70" s="565"/>
      <c r="M70" s="565"/>
      <c r="N70" s="565"/>
      <c r="O70" s="565"/>
      <c r="P70" s="565"/>
      <c r="Q70" s="565"/>
      <c r="R70" s="565"/>
      <c r="S70" s="565"/>
      <c r="T70" s="565"/>
      <c r="U70" s="565"/>
      <c r="V70" s="565"/>
      <c r="W70" s="565"/>
      <c r="X70" s="565"/>
      <c r="Y70" s="565"/>
      <c r="Z70" s="565"/>
      <c r="AA70" s="565"/>
      <c r="AB70" s="565"/>
      <c r="AC70" s="565"/>
      <c r="AD70" s="565"/>
      <c r="AE70" s="565"/>
      <c r="AF70" s="565"/>
      <c r="AG70" s="565"/>
      <c r="AH70" s="565"/>
      <c r="AI70" s="565"/>
    </row>
    <row r="71" spans="2:72" ht="17.25" customHeight="1">
      <c r="D71" s="563"/>
      <c r="E71" s="565"/>
      <c r="F71" s="565"/>
      <c r="G71" s="565"/>
      <c r="H71" s="565"/>
      <c r="I71" s="565"/>
      <c r="J71" s="565"/>
      <c r="K71" s="565"/>
      <c r="L71" s="565"/>
      <c r="M71" s="565"/>
      <c r="N71" s="565"/>
      <c r="O71" s="565"/>
      <c r="P71" s="565"/>
      <c r="Q71" s="565"/>
      <c r="R71" s="565"/>
      <c r="S71" s="565"/>
      <c r="T71" s="565"/>
      <c r="U71" s="565"/>
      <c r="V71" s="565"/>
      <c r="W71" s="565"/>
      <c r="X71" s="565"/>
      <c r="Y71" s="565"/>
      <c r="Z71" s="565"/>
      <c r="AA71" s="565"/>
      <c r="AB71" s="565"/>
      <c r="AC71" s="565"/>
      <c r="AD71" s="565"/>
      <c r="AE71" s="565"/>
      <c r="AF71" s="565"/>
      <c r="AG71" s="565"/>
      <c r="AH71" s="565"/>
      <c r="AI71" s="565"/>
    </row>
    <row r="72" spans="2:72" ht="15.75" customHeight="1">
      <c r="B72" s="238"/>
      <c r="D72" s="262"/>
    </row>
    <row r="73" spans="2:72" ht="15.75" customHeight="1">
      <c r="B73" s="238"/>
      <c r="D73" s="262"/>
    </row>
    <row r="74" spans="2:72" ht="14.85" customHeight="1">
      <c r="B74" s="238"/>
    </row>
    <row r="75" spans="2:72" ht="14.85" customHeight="1">
      <c r="B75" s="238"/>
    </row>
    <row r="76" spans="2:72" ht="14.85" customHeight="1">
      <c r="B76" s="238"/>
    </row>
    <row r="77" spans="2:72" ht="14.85" customHeight="1">
      <c r="B77" s="238"/>
    </row>
    <row r="78" spans="2:72" ht="14.85" customHeight="1">
      <c r="B78" s="238"/>
    </row>
    <row r="79" spans="2:72" ht="14.85" customHeight="1">
      <c r="B79" s="238"/>
    </row>
    <row r="80" spans="2:72" ht="14.85" customHeight="1">
      <c r="B80" s="238"/>
    </row>
    <row r="81" spans="2:2" ht="14.85" customHeight="1">
      <c r="B81" s="238"/>
    </row>
    <row r="82" spans="2:2" ht="14.85" customHeight="1">
      <c r="B82" s="238"/>
    </row>
    <row r="83" spans="2:2" ht="14.85" customHeight="1">
      <c r="B83" s="238"/>
    </row>
    <row r="84" spans="2:2" ht="14.85" customHeight="1">
      <c r="B84" s="238"/>
    </row>
    <row r="85" spans="2:2" ht="14.85" customHeight="1">
      <c r="B85" s="238"/>
    </row>
    <row r="86" spans="2:2" ht="14.85" customHeight="1">
      <c r="B86" s="238"/>
    </row>
    <row r="87" spans="2:2" ht="14.85" customHeight="1">
      <c r="B87" s="238"/>
    </row>
    <row r="88" spans="2:2" ht="14.85" customHeight="1">
      <c r="B88" s="238"/>
    </row>
    <row r="89" spans="2:2" ht="14.85" customHeight="1">
      <c r="B89" s="238"/>
    </row>
    <row r="90" spans="2:2" ht="14.85" customHeight="1">
      <c r="B90" s="238"/>
    </row>
    <row r="91" spans="2:2" ht="14.85" customHeight="1">
      <c r="B91" s="238"/>
    </row>
    <row r="92" spans="2:2" ht="14.85" customHeight="1">
      <c r="B92" s="238"/>
    </row>
    <row r="93" spans="2:2" ht="14.85" customHeight="1">
      <c r="B93" s="238"/>
    </row>
    <row r="94" spans="2:2" ht="14.85" customHeight="1">
      <c r="B94" s="238"/>
    </row>
    <row r="95" spans="2:2" ht="14.85" customHeight="1">
      <c r="B95" s="238"/>
    </row>
    <row r="96" spans="2:2" ht="14.85" customHeight="1">
      <c r="B96" s="238"/>
    </row>
    <row r="97" spans="2:2" ht="14.85" customHeight="1">
      <c r="B97" s="238"/>
    </row>
    <row r="98" spans="2:2" ht="14.85" customHeight="1">
      <c r="B98" s="238"/>
    </row>
    <row r="99" spans="2:2" ht="14.85" customHeight="1">
      <c r="B99" s="238"/>
    </row>
    <row r="100" spans="2:2" ht="14.85" customHeight="1">
      <c r="B100" s="238"/>
    </row>
    <row r="101" spans="2:2" ht="14.85" customHeight="1">
      <c r="B101" s="238"/>
    </row>
    <row r="102" spans="2:2" ht="14.85" customHeight="1">
      <c r="B102" s="238"/>
    </row>
    <row r="103" spans="2:2" ht="14.85" customHeight="1">
      <c r="B103" s="238"/>
    </row>
    <row r="104" spans="2:2" ht="14.85" customHeight="1">
      <c r="B104" s="238"/>
    </row>
    <row r="105" spans="2:2" ht="14.85" customHeight="1">
      <c r="B105" s="238"/>
    </row>
    <row r="106" spans="2:2" ht="14.85" customHeight="1">
      <c r="B106" s="238"/>
    </row>
    <row r="107" spans="2:2" ht="14.85" customHeight="1">
      <c r="B107" s="238"/>
    </row>
    <row r="108" spans="2:2" ht="14.85" customHeight="1">
      <c r="B108" s="238"/>
    </row>
    <row r="109" spans="2:2" ht="14.85" customHeight="1">
      <c r="B109" s="238"/>
    </row>
    <row r="110" spans="2:2" ht="14.85" customHeight="1">
      <c r="B110" s="238"/>
    </row>
    <row r="111" spans="2:2" ht="14.85" customHeight="1">
      <c r="B111" s="238"/>
    </row>
    <row r="112" spans="2:2" ht="14.85" customHeight="1">
      <c r="B112" s="238"/>
    </row>
    <row r="113" spans="2:2" ht="14.85" customHeight="1">
      <c r="B113" s="238"/>
    </row>
    <row r="114" spans="2:2" ht="14.85" customHeight="1">
      <c r="B114" s="238"/>
    </row>
    <row r="115" spans="2:2" ht="14.85" customHeight="1">
      <c r="B115" s="238"/>
    </row>
    <row r="116" spans="2:2" ht="14.85" customHeight="1">
      <c r="B116" s="238"/>
    </row>
    <row r="117" spans="2:2" ht="14.85" customHeight="1">
      <c r="B117" s="238"/>
    </row>
    <row r="118" spans="2:2" ht="14.85" customHeight="1">
      <c r="B118" s="238"/>
    </row>
    <row r="119" spans="2:2" ht="14.85" customHeight="1">
      <c r="B119" s="238"/>
    </row>
    <row r="120" spans="2:2" ht="14.85" customHeight="1">
      <c r="B120" s="238"/>
    </row>
    <row r="121" spans="2:2" ht="14.85" customHeight="1">
      <c r="B121" s="238"/>
    </row>
    <row r="122" spans="2:2" ht="14.85" customHeight="1">
      <c r="B122" s="238"/>
    </row>
    <row r="123" spans="2:2" ht="14.85" customHeight="1">
      <c r="B123" s="238"/>
    </row>
    <row r="124" spans="2:2" ht="14.85" customHeight="1">
      <c r="B124" s="238"/>
    </row>
    <row r="125" spans="2:2" ht="14.85" customHeight="1">
      <c r="B125" s="238"/>
    </row>
    <row r="126" spans="2:2" ht="14.85" customHeight="1">
      <c r="B126" s="238"/>
    </row>
    <row r="127" spans="2:2" ht="14.85" customHeight="1">
      <c r="B127" s="238"/>
    </row>
    <row r="128" spans="2:2" ht="14.85" customHeight="1">
      <c r="B128" s="238"/>
    </row>
    <row r="129" spans="2:2" ht="14.85" customHeight="1">
      <c r="B129" s="238"/>
    </row>
    <row r="130" spans="2:2" ht="14.85" customHeight="1">
      <c r="B130" s="238"/>
    </row>
    <row r="131" spans="2:2" ht="14.85" customHeight="1">
      <c r="B131" s="238"/>
    </row>
    <row r="132" spans="2:2" ht="14.85" customHeight="1">
      <c r="B132" s="238"/>
    </row>
    <row r="133" spans="2:2" ht="14.85" customHeight="1">
      <c r="B133" s="238"/>
    </row>
    <row r="134" spans="2:2" ht="14.85" customHeight="1">
      <c r="B134" s="238"/>
    </row>
    <row r="135" spans="2:2" ht="14.85" customHeight="1">
      <c r="B135" s="238"/>
    </row>
    <row r="136" spans="2:2" ht="14.85" customHeight="1">
      <c r="B136" s="238"/>
    </row>
    <row r="137" spans="2:2" ht="14.85" customHeight="1">
      <c r="B137" s="238"/>
    </row>
    <row r="138" spans="2:2" ht="14.85" customHeight="1">
      <c r="B138" s="238"/>
    </row>
    <row r="139" spans="2:2" ht="14.85" customHeight="1">
      <c r="B139" s="238"/>
    </row>
    <row r="140" spans="2:2" ht="14.85" customHeight="1">
      <c r="B140" s="238"/>
    </row>
    <row r="141" spans="2:2" ht="14.85" customHeight="1">
      <c r="B141" s="238"/>
    </row>
    <row r="142" spans="2:2" ht="14.85" customHeight="1">
      <c r="B142" s="238"/>
    </row>
    <row r="143" spans="2:2" ht="14.85" customHeight="1">
      <c r="B143" s="238"/>
    </row>
    <row r="144" spans="2:2" ht="14.85" customHeight="1">
      <c r="B144" s="238"/>
    </row>
    <row r="145" spans="2:2" ht="14.85" customHeight="1">
      <c r="B145" s="238"/>
    </row>
    <row r="146" spans="2:2" ht="14.85" customHeight="1">
      <c r="B146" s="238"/>
    </row>
    <row r="147" spans="2:2" ht="14.85" customHeight="1">
      <c r="B147" s="238"/>
    </row>
    <row r="148" spans="2:2" ht="14.85" customHeight="1">
      <c r="B148" s="238"/>
    </row>
    <row r="149" spans="2:2" ht="14.85" customHeight="1">
      <c r="B149" s="238"/>
    </row>
    <row r="150" spans="2:2" ht="14.85" customHeight="1">
      <c r="B150" s="238"/>
    </row>
    <row r="151" spans="2:2" ht="14.85" customHeight="1">
      <c r="B151" s="238"/>
    </row>
    <row r="152" spans="2:2" ht="14.85" customHeight="1">
      <c r="B152" s="238"/>
    </row>
    <row r="153" spans="2:2" ht="14.85" customHeight="1">
      <c r="B153" s="238"/>
    </row>
    <row r="154" spans="2:2" ht="14.85" customHeight="1">
      <c r="B154" s="238"/>
    </row>
    <row r="155" spans="2:2" ht="14.85" customHeight="1">
      <c r="B155" s="238"/>
    </row>
    <row r="156" spans="2:2" ht="14.85" customHeight="1">
      <c r="B156" s="238"/>
    </row>
    <row r="157" spans="2:2" ht="14.85" customHeight="1">
      <c r="B157" s="238"/>
    </row>
    <row r="158" spans="2:2" ht="14.85" customHeight="1">
      <c r="B158" s="238"/>
    </row>
    <row r="159" spans="2:2" ht="14.85" customHeight="1">
      <c r="B159" s="238"/>
    </row>
    <row r="160" spans="2:2" ht="14.85" customHeight="1">
      <c r="B160" s="238"/>
    </row>
    <row r="161" spans="2:2" ht="14.85" customHeight="1">
      <c r="B161" s="238"/>
    </row>
  </sheetData>
  <mergeCells count="106">
    <mergeCell ref="A17:AI17"/>
    <mergeCell ref="X18:AA18"/>
    <mergeCell ref="AD18:AE18"/>
    <mergeCell ref="AG18:AH18"/>
    <mergeCell ref="B20:F21"/>
    <mergeCell ref="G20:K21"/>
    <mergeCell ref="Q20:S21"/>
    <mergeCell ref="T20:AI21"/>
    <mergeCell ref="Q22:S23"/>
    <mergeCell ref="T22:AI23"/>
    <mergeCell ref="B31:B44"/>
    <mergeCell ref="C31:H31"/>
    <mergeCell ref="I31:AI31"/>
    <mergeCell ref="Y34:AI35"/>
    <mergeCell ref="I36:AI36"/>
    <mergeCell ref="C37:H38"/>
    <mergeCell ref="L37:Q37"/>
    <mergeCell ref="T37:V37"/>
    <mergeCell ref="Z37:AI37"/>
    <mergeCell ref="I38:K38"/>
    <mergeCell ref="L38:AI38"/>
    <mergeCell ref="I33:L33"/>
    <mergeCell ref="M33:N33"/>
    <mergeCell ref="P33:Q33"/>
    <mergeCell ref="S33:AI33"/>
    <mergeCell ref="I34:L35"/>
    <mergeCell ref="O34:V35"/>
    <mergeCell ref="AF39:AI39"/>
    <mergeCell ref="C32:H32"/>
    <mergeCell ref="I32:AI32"/>
    <mergeCell ref="C33:H36"/>
    <mergeCell ref="Q24:V25"/>
    <mergeCell ref="W24:AI25"/>
    <mergeCell ref="S30:V30"/>
    <mergeCell ref="AT39:AV40"/>
    <mergeCell ref="R40:T40"/>
    <mergeCell ref="U40:AB40"/>
    <mergeCell ref="AC40:AI40"/>
    <mergeCell ref="C41:H44"/>
    <mergeCell ref="I41:L41"/>
    <mergeCell ref="M41:N41"/>
    <mergeCell ref="P41:Q41"/>
    <mergeCell ref="S41:AI41"/>
    <mergeCell ref="C39:H40"/>
    <mergeCell ref="I39:K40"/>
    <mergeCell ref="L39:Q40"/>
    <mergeCell ref="R39:T39"/>
    <mergeCell ref="U39:AB39"/>
    <mergeCell ref="AC39:AE39"/>
    <mergeCell ref="AN41:AS43"/>
    <mergeCell ref="I42:L43"/>
    <mergeCell ref="O42:V43"/>
    <mergeCell ref="Y42:AI43"/>
    <mergeCell ref="I44:AI44"/>
    <mergeCell ref="AM31:AM44"/>
    <mergeCell ref="B45:B59"/>
    <mergeCell ref="C45:H45"/>
    <mergeCell ref="I45:R45"/>
    <mergeCell ref="S45:Y45"/>
    <mergeCell ref="C46:H46"/>
    <mergeCell ref="I50:L51"/>
    <mergeCell ref="O50:V51"/>
    <mergeCell ref="Y50:AI51"/>
    <mergeCell ref="I52:AI52"/>
    <mergeCell ref="C53:AI53"/>
    <mergeCell ref="C54:H54"/>
    <mergeCell ref="I54:AI54"/>
    <mergeCell ref="I46:AI46"/>
    <mergeCell ref="C47:H47"/>
    <mergeCell ref="I47:AI47"/>
    <mergeCell ref="C48:H48"/>
    <mergeCell ref="I48:AI48"/>
    <mergeCell ref="C49:H52"/>
    <mergeCell ref="I49:L49"/>
    <mergeCell ref="M49:N49"/>
    <mergeCell ref="P49:Q49"/>
    <mergeCell ref="S49:AI49"/>
    <mergeCell ref="C55:H55"/>
    <mergeCell ref="I55:AI55"/>
    <mergeCell ref="C56:H59"/>
    <mergeCell ref="I56:L56"/>
    <mergeCell ref="M56:N56"/>
    <mergeCell ref="P56:Q56"/>
    <mergeCell ref="S56:AI56"/>
    <mergeCell ref="I57:L58"/>
    <mergeCell ref="O57:V58"/>
    <mergeCell ref="Y57:AI58"/>
    <mergeCell ref="I59:AI59"/>
    <mergeCell ref="D66:D71"/>
    <mergeCell ref="E66:AI71"/>
    <mergeCell ref="M62:N62"/>
    <mergeCell ref="P62:Q62"/>
    <mergeCell ref="S62:AI62"/>
    <mergeCell ref="I63:L64"/>
    <mergeCell ref="O63:V64"/>
    <mergeCell ref="Y63:AI64"/>
    <mergeCell ref="B60:B65"/>
    <mergeCell ref="C60:H60"/>
    <mergeCell ref="I60:V60"/>
    <mergeCell ref="W60:Z61"/>
    <mergeCell ref="AA60:AI61"/>
    <mergeCell ref="C61:H61"/>
    <mergeCell ref="I61:V61"/>
    <mergeCell ref="C62:H65"/>
    <mergeCell ref="I62:L62"/>
    <mergeCell ref="I65:AI65"/>
  </mergeCells>
  <phoneticPr fontId="4"/>
  <printOptions horizontalCentered="1"/>
  <pageMargins left="0.25" right="0.25" top="0.75" bottom="0.75" header="0.3" footer="0.3"/>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F85C-4E16-441C-8DDC-39F5BF87A10E}">
  <sheetPr>
    <pageSetUpPr fitToPage="1"/>
  </sheetPr>
  <dimension ref="A1:AF75"/>
  <sheetViews>
    <sheetView view="pageBreakPreview" zoomScaleNormal="100" zoomScaleSheetLayoutView="100" workbookViewId="0">
      <selection activeCell="U26" sqref="U26:V26"/>
    </sheetView>
  </sheetViews>
  <sheetFormatPr defaultColWidth="8.77734375" defaultRowHeight="12"/>
  <cols>
    <col min="1" max="1" width="3.109375" style="270" customWidth="1"/>
    <col min="2" max="5" width="2.109375" style="270" customWidth="1"/>
    <col min="6" max="6" width="3.77734375" style="270" customWidth="1"/>
    <col min="7" max="9" width="5.109375" style="270" customWidth="1"/>
    <col min="10" max="11" width="3.109375" style="270" customWidth="1"/>
    <col min="12" max="12" width="4.109375" style="270" customWidth="1"/>
    <col min="13" max="28" width="4.77734375" style="270" customWidth="1"/>
    <col min="29" max="16384" width="8.77734375" style="270"/>
  </cols>
  <sheetData>
    <row r="1" spans="1:32" ht="37.5" customHeight="1" thickBot="1">
      <c r="A1" s="680" t="s">
        <v>388</v>
      </c>
      <c r="B1" s="680"/>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row>
    <row r="2" spans="1:32" ht="15" customHeight="1">
      <c r="A2" s="681" t="s">
        <v>389</v>
      </c>
      <c r="B2" s="682"/>
      <c r="C2" s="687" t="s">
        <v>332</v>
      </c>
      <c r="D2" s="688"/>
      <c r="E2" s="688"/>
      <c r="F2" s="689"/>
      <c r="G2" s="690"/>
      <c r="H2" s="691"/>
      <c r="I2" s="691"/>
      <c r="J2" s="691"/>
      <c r="K2" s="691"/>
      <c r="L2" s="691"/>
      <c r="M2" s="691"/>
      <c r="N2" s="691"/>
      <c r="O2" s="691"/>
      <c r="P2" s="691"/>
      <c r="Q2" s="691"/>
      <c r="R2" s="691"/>
      <c r="S2" s="691"/>
      <c r="T2" s="691"/>
      <c r="U2" s="691"/>
      <c r="V2" s="691"/>
      <c r="W2" s="691"/>
      <c r="X2" s="691"/>
      <c r="Y2" s="691"/>
      <c r="Z2" s="691"/>
      <c r="AA2" s="691"/>
      <c r="AB2" s="692"/>
    </row>
    <row r="3" spans="1:32" ht="15" customHeight="1">
      <c r="A3" s="683"/>
      <c r="B3" s="684"/>
      <c r="C3" s="693" t="s">
        <v>6</v>
      </c>
      <c r="D3" s="694"/>
      <c r="E3" s="694"/>
      <c r="F3" s="695"/>
      <c r="G3" s="271"/>
      <c r="H3" s="272"/>
      <c r="I3" s="272"/>
      <c r="J3" s="272"/>
      <c r="K3" s="272"/>
      <c r="L3" s="272"/>
      <c r="M3" s="272"/>
      <c r="N3" s="272"/>
      <c r="O3" s="272"/>
      <c r="P3" s="272"/>
      <c r="Q3" s="272"/>
      <c r="R3" s="272"/>
      <c r="S3" s="272"/>
      <c r="T3" s="272"/>
      <c r="U3" s="272"/>
      <c r="V3" s="272"/>
      <c r="W3" s="272"/>
      <c r="X3" s="272"/>
      <c r="Y3" s="272"/>
      <c r="Z3" s="272"/>
      <c r="AA3" s="272"/>
      <c r="AB3" s="273"/>
    </row>
    <row r="4" spans="1:32" ht="28.5" customHeight="1">
      <c r="A4" s="683"/>
      <c r="B4" s="684"/>
      <c r="C4" s="696" t="s">
        <v>390</v>
      </c>
      <c r="D4" s="697"/>
      <c r="E4" s="697"/>
      <c r="F4" s="697"/>
      <c r="G4" s="698"/>
      <c r="H4" s="699"/>
      <c r="I4" s="699"/>
      <c r="J4" s="699"/>
      <c r="K4" s="699"/>
      <c r="L4" s="699"/>
      <c r="M4" s="699"/>
      <c r="N4" s="699"/>
      <c r="O4" s="699"/>
      <c r="P4" s="699"/>
      <c r="Q4" s="699"/>
      <c r="R4" s="699"/>
      <c r="S4" s="699"/>
      <c r="T4" s="699"/>
      <c r="U4" s="699"/>
      <c r="V4" s="699"/>
      <c r="W4" s="699"/>
      <c r="X4" s="699"/>
      <c r="Y4" s="699"/>
      <c r="Z4" s="699"/>
      <c r="AA4" s="699"/>
      <c r="AB4" s="700"/>
    </row>
    <row r="5" spans="1:32" ht="13.2">
      <c r="A5" s="683"/>
      <c r="B5" s="684"/>
      <c r="C5" s="701" t="s">
        <v>391</v>
      </c>
      <c r="D5" s="702"/>
      <c r="E5" s="702"/>
      <c r="F5" s="702"/>
      <c r="G5" s="707" t="s">
        <v>392</v>
      </c>
      <c r="H5" s="708"/>
      <c r="I5" s="708"/>
      <c r="J5" s="709"/>
      <c r="K5" s="709"/>
      <c r="L5" s="709"/>
      <c r="M5" s="274" t="s">
        <v>393</v>
      </c>
      <c r="N5" s="735"/>
      <c r="O5" s="735"/>
      <c r="P5" s="735"/>
      <c r="Q5" s="274" t="s">
        <v>394</v>
      </c>
      <c r="R5" s="708"/>
      <c r="S5" s="708"/>
      <c r="T5" s="708"/>
      <c r="U5" s="708"/>
      <c r="V5" s="708"/>
      <c r="W5" s="708"/>
      <c r="X5" s="708"/>
      <c r="Y5" s="708"/>
      <c r="Z5" s="708"/>
      <c r="AA5" s="708"/>
      <c r="AB5" s="736"/>
    </row>
    <row r="6" spans="1:32" ht="15.9" customHeight="1">
      <c r="A6" s="683"/>
      <c r="B6" s="684"/>
      <c r="C6" s="703"/>
      <c r="D6" s="704"/>
      <c r="E6" s="704"/>
      <c r="F6" s="704"/>
      <c r="G6" s="569"/>
      <c r="H6" s="570"/>
      <c r="I6" s="570"/>
      <c r="J6" s="570"/>
      <c r="K6" s="248" t="s">
        <v>337</v>
      </c>
      <c r="L6" s="248" t="s">
        <v>338</v>
      </c>
      <c r="M6" s="570"/>
      <c r="N6" s="570"/>
      <c r="O6" s="570"/>
      <c r="P6" s="570"/>
      <c r="Q6" s="570"/>
      <c r="R6" s="570"/>
      <c r="S6" s="570"/>
      <c r="T6" s="248" t="s">
        <v>339</v>
      </c>
      <c r="U6" s="248" t="s">
        <v>170</v>
      </c>
      <c r="V6" s="737"/>
      <c r="W6" s="737"/>
      <c r="X6" s="737"/>
      <c r="Y6" s="737"/>
      <c r="Z6" s="737"/>
      <c r="AA6" s="737"/>
      <c r="AB6" s="738"/>
      <c r="AC6" s="275"/>
      <c r="AD6" s="275"/>
      <c r="AE6" s="275"/>
      <c r="AF6" s="275"/>
    </row>
    <row r="7" spans="1:32" ht="15.9" customHeight="1">
      <c r="A7" s="683"/>
      <c r="B7" s="684"/>
      <c r="C7" s="703"/>
      <c r="D7" s="704"/>
      <c r="E7" s="704"/>
      <c r="F7" s="704"/>
      <c r="G7" s="569"/>
      <c r="H7" s="570"/>
      <c r="I7" s="570"/>
      <c r="J7" s="570"/>
      <c r="K7" s="248" t="s">
        <v>340</v>
      </c>
      <c r="L7" s="248" t="s">
        <v>341</v>
      </c>
      <c r="M7" s="570"/>
      <c r="N7" s="570"/>
      <c r="O7" s="570"/>
      <c r="P7" s="570"/>
      <c r="Q7" s="570"/>
      <c r="R7" s="570"/>
      <c r="S7" s="570"/>
      <c r="T7" s="248" t="s">
        <v>342</v>
      </c>
      <c r="U7" s="248" t="s">
        <v>343</v>
      </c>
      <c r="V7" s="737"/>
      <c r="W7" s="737"/>
      <c r="X7" s="737"/>
      <c r="Y7" s="737"/>
      <c r="Z7" s="737"/>
      <c r="AA7" s="737"/>
      <c r="AB7" s="738"/>
      <c r="AC7" s="275"/>
      <c r="AD7" s="275"/>
      <c r="AE7" s="275"/>
      <c r="AF7" s="275"/>
    </row>
    <row r="8" spans="1:32" ht="26.1" customHeight="1">
      <c r="A8" s="683"/>
      <c r="B8" s="684"/>
      <c r="C8" s="705"/>
      <c r="D8" s="706"/>
      <c r="E8" s="706"/>
      <c r="F8" s="706"/>
      <c r="G8" s="739"/>
      <c r="H8" s="740"/>
      <c r="I8" s="740"/>
      <c r="J8" s="740"/>
      <c r="K8" s="740"/>
      <c r="L8" s="740"/>
      <c r="M8" s="740"/>
      <c r="N8" s="740"/>
      <c r="O8" s="740"/>
      <c r="P8" s="740"/>
      <c r="Q8" s="740"/>
      <c r="R8" s="740"/>
      <c r="S8" s="740"/>
      <c r="T8" s="740"/>
      <c r="U8" s="740"/>
      <c r="V8" s="740"/>
      <c r="W8" s="740"/>
      <c r="X8" s="740"/>
      <c r="Y8" s="740"/>
      <c r="Z8" s="740"/>
      <c r="AA8" s="740"/>
      <c r="AB8" s="741"/>
    </row>
    <row r="9" spans="1:32" ht="13.65" customHeight="1">
      <c r="A9" s="683"/>
      <c r="B9" s="684"/>
      <c r="C9" s="701" t="s">
        <v>395</v>
      </c>
      <c r="D9" s="702"/>
      <c r="E9" s="702"/>
      <c r="F9" s="718"/>
      <c r="G9" s="720" t="s">
        <v>8</v>
      </c>
      <c r="H9" s="721"/>
      <c r="I9" s="722"/>
      <c r="J9" s="710"/>
      <c r="K9" s="711"/>
      <c r="L9" s="711"/>
      <c r="M9" s="711"/>
      <c r="N9" s="711"/>
      <c r="O9" s="711"/>
      <c r="P9" s="723" t="s">
        <v>345</v>
      </c>
      <c r="Q9" s="723"/>
      <c r="R9" s="724"/>
      <c r="S9" s="725"/>
      <c r="T9" s="726" t="s">
        <v>396</v>
      </c>
      <c r="U9" s="727"/>
      <c r="V9" s="728"/>
      <c r="W9" s="710"/>
      <c r="X9" s="711"/>
      <c r="Y9" s="711"/>
      <c r="Z9" s="711"/>
      <c r="AA9" s="711"/>
      <c r="AB9" s="712"/>
    </row>
    <row r="10" spans="1:32" ht="13.65" customHeight="1">
      <c r="A10" s="685"/>
      <c r="B10" s="686"/>
      <c r="C10" s="705"/>
      <c r="D10" s="706"/>
      <c r="E10" s="706"/>
      <c r="F10" s="719"/>
      <c r="G10" s="696" t="s">
        <v>347</v>
      </c>
      <c r="H10" s="697"/>
      <c r="I10" s="713"/>
      <c r="J10" s="714"/>
      <c r="K10" s="715"/>
      <c r="L10" s="715"/>
      <c r="M10" s="715"/>
      <c r="N10" s="715"/>
      <c r="O10" s="715"/>
      <c r="P10" s="715"/>
      <c r="Q10" s="715"/>
      <c r="R10" s="716"/>
      <c r="S10" s="716"/>
      <c r="T10" s="716"/>
      <c r="U10" s="716"/>
      <c r="V10" s="716"/>
      <c r="W10" s="715"/>
      <c r="X10" s="715"/>
      <c r="Y10" s="715"/>
      <c r="Z10" s="715"/>
      <c r="AA10" s="715"/>
      <c r="AB10" s="717"/>
    </row>
    <row r="11" spans="1:32" ht="13.65" customHeight="1">
      <c r="A11" s="766" t="s">
        <v>397</v>
      </c>
      <c r="B11" s="767"/>
      <c r="C11" s="696" t="s">
        <v>6</v>
      </c>
      <c r="D11" s="697"/>
      <c r="E11" s="697"/>
      <c r="F11" s="745"/>
      <c r="G11" s="746"/>
      <c r="H11" s="747"/>
      <c r="I11" s="747"/>
      <c r="J11" s="747"/>
      <c r="K11" s="747"/>
      <c r="L11" s="747"/>
      <c r="M11" s="747"/>
      <c r="N11" s="747"/>
      <c r="O11" s="748"/>
      <c r="P11" s="701" t="s">
        <v>398</v>
      </c>
      <c r="Q11" s="702"/>
      <c r="R11" s="768"/>
      <c r="S11" s="773" t="s">
        <v>399</v>
      </c>
      <c r="T11" s="702"/>
      <c r="U11" s="702"/>
      <c r="V11" s="774"/>
      <c r="W11" s="774"/>
      <c r="X11" s="276" t="s">
        <v>400</v>
      </c>
      <c r="Y11" s="774"/>
      <c r="Z11" s="774"/>
      <c r="AA11" s="277" t="s">
        <v>401</v>
      </c>
      <c r="AB11" s="278"/>
    </row>
    <row r="12" spans="1:32" ht="18" customHeight="1">
      <c r="A12" s="683"/>
      <c r="B12" s="684"/>
      <c r="C12" s="696" t="s">
        <v>402</v>
      </c>
      <c r="D12" s="697"/>
      <c r="E12" s="697"/>
      <c r="F12" s="745"/>
      <c r="G12" s="746"/>
      <c r="H12" s="747"/>
      <c r="I12" s="747"/>
      <c r="J12" s="747"/>
      <c r="K12" s="747"/>
      <c r="L12" s="747"/>
      <c r="M12" s="747"/>
      <c r="N12" s="747"/>
      <c r="O12" s="748"/>
      <c r="P12" s="703"/>
      <c r="Q12" s="704"/>
      <c r="R12" s="769"/>
      <c r="S12" s="749"/>
      <c r="T12" s="749"/>
      <c r="U12" s="749"/>
      <c r="V12" s="749"/>
      <c r="W12" s="749"/>
      <c r="X12" s="749"/>
      <c r="Y12" s="749"/>
      <c r="Z12" s="749"/>
      <c r="AA12" s="749"/>
      <c r="AB12" s="750"/>
    </row>
    <row r="13" spans="1:32" ht="14.4" customHeight="1">
      <c r="A13" s="683"/>
      <c r="B13" s="684"/>
      <c r="C13" s="696" t="s">
        <v>403</v>
      </c>
      <c r="D13" s="697"/>
      <c r="E13" s="697"/>
      <c r="F13" s="745"/>
      <c r="G13" s="753"/>
      <c r="H13" s="754"/>
      <c r="I13" s="754"/>
      <c r="J13" s="754"/>
      <c r="K13" s="754"/>
      <c r="L13" s="754"/>
      <c r="M13" s="754"/>
      <c r="N13" s="754"/>
      <c r="O13" s="755"/>
      <c r="P13" s="770"/>
      <c r="Q13" s="771"/>
      <c r="R13" s="772"/>
      <c r="S13" s="751"/>
      <c r="T13" s="751"/>
      <c r="U13" s="751"/>
      <c r="V13" s="751"/>
      <c r="W13" s="751"/>
      <c r="X13" s="751"/>
      <c r="Y13" s="751"/>
      <c r="Z13" s="751"/>
      <c r="AA13" s="751"/>
      <c r="AB13" s="752"/>
    </row>
    <row r="14" spans="1:32" ht="16.95" customHeight="1">
      <c r="A14" s="683"/>
      <c r="B14" s="684"/>
      <c r="C14" s="701" t="s">
        <v>404</v>
      </c>
      <c r="D14" s="702"/>
      <c r="E14" s="702"/>
      <c r="F14" s="702"/>
      <c r="G14" s="702"/>
      <c r="H14" s="702"/>
      <c r="I14" s="702"/>
      <c r="J14" s="702"/>
      <c r="K14" s="702"/>
      <c r="L14" s="702"/>
      <c r="M14" s="702"/>
      <c r="N14" s="702"/>
      <c r="O14" s="702"/>
      <c r="P14" s="756" t="s">
        <v>405</v>
      </c>
      <c r="Q14" s="721"/>
      <c r="R14" s="722"/>
      <c r="S14" s="757"/>
      <c r="T14" s="758"/>
      <c r="U14" s="758"/>
      <c r="V14" s="758"/>
      <c r="W14" s="758"/>
      <c r="X14" s="758"/>
      <c r="Y14" s="758"/>
      <c r="Z14" s="758"/>
      <c r="AA14" s="758"/>
      <c r="AB14" s="759"/>
    </row>
    <row r="15" spans="1:32" ht="15.6" customHeight="1">
      <c r="A15" s="683"/>
      <c r="B15" s="684"/>
      <c r="C15" s="703"/>
      <c r="D15" s="704"/>
      <c r="E15" s="704"/>
      <c r="F15" s="704"/>
      <c r="G15" s="704"/>
      <c r="H15" s="704"/>
      <c r="I15" s="704"/>
      <c r="J15" s="704"/>
      <c r="K15" s="704"/>
      <c r="L15" s="704"/>
      <c r="M15" s="704"/>
      <c r="N15" s="704"/>
      <c r="O15" s="704"/>
      <c r="P15" s="760" t="s">
        <v>406</v>
      </c>
      <c r="Q15" s="761"/>
      <c r="R15" s="762"/>
      <c r="S15" s="763"/>
      <c r="T15" s="764"/>
      <c r="U15" s="764"/>
      <c r="V15" s="764"/>
      <c r="W15" s="764"/>
      <c r="X15" s="764"/>
      <c r="Y15" s="764"/>
      <c r="Z15" s="764"/>
      <c r="AA15" s="764"/>
      <c r="AB15" s="765"/>
    </row>
    <row r="16" spans="1:32" ht="16.95" customHeight="1">
      <c r="A16" s="683"/>
      <c r="B16" s="684"/>
      <c r="C16" s="703"/>
      <c r="D16" s="704"/>
      <c r="E16" s="704"/>
      <c r="F16" s="704"/>
      <c r="G16" s="704"/>
      <c r="H16" s="704"/>
      <c r="I16" s="704"/>
      <c r="J16" s="704"/>
      <c r="K16" s="704"/>
      <c r="L16" s="704"/>
      <c r="M16" s="704"/>
      <c r="N16" s="704"/>
      <c r="O16" s="704"/>
      <c r="P16" s="729" t="s">
        <v>407</v>
      </c>
      <c r="Q16" s="730"/>
      <c r="R16" s="731"/>
      <c r="S16" s="732"/>
      <c r="T16" s="733"/>
      <c r="U16" s="733"/>
      <c r="V16" s="733"/>
      <c r="W16" s="733"/>
      <c r="X16" s="733"/>
      <c r="Y16" s="733"/>
      <c r="Z16" s="733"/>
      <c r="AA16" s="733"/>
      <c r="AB16" s="734"/>
    </row>
    <row r="17" spans="1:30" ht="16.95" customHeight="1">
      <c r="A17" s="742" t="s">
        <v>408</v>
      </c>
      <c r="B17" s="721"/>
      <c r="C17" s="721"/>
      <c r="D17" s="721"/>
      <c r="E17" s="721"/>
      <c r="F17" s="721"/>
      <c r="G17" s="721"/>
      <c r="H17" s="721"/>
      <c r="I17" s="743"/>
      <c r="J17" s="721"/>
      <c r="K17" s="721"/>
      <c r="L17" s="721"/>
      <c r="M17" s="721"/>
      <c r="N17" s="721"/>
      <c r="O17" s="722"/>
      <c r="P17" s="726" t="s">
        <v>409</v>
      </c>
      <c r="Q17" s="727"/>
      <c r="R17" s="727"/>
      <c r="S17" s="727"/>
      <c r="T17" s="728"/>
      <c r="U17" s="721"/>
      <c r="V17" s="721"/>
      <c r="W17" s="721"/>
      <c r="X17" s="721"/>
      <c r="Y17" s="721"/>
      <c r="Z17" s="721"/>
      <c r="AA17" s="721"/>
      <c r="AB17" s="744"/>
    </row>
    <row r="18" spans="1:30" ht="22.2" customHeight="1">
      <c r="A18" s="796" t="s">
        <v>410</v>
      </c>
      <c r="B18" s="702"/>
      <c r="C18" s="702"/>
      <c r="D18" s="702"/>
      <c r="E18" s="702"/>
      <c r="F18" s="768"/>
      <c r="G18" s="801" t="s">
        <v>411</v>
      </c>
      <c r="H18" s="697"/>
      <c r="I18" s="713"/>
      <c r="J18" s="779"/>
      <c r="K18" s="780"/>
      <c r="L18" s="780"/>
      <c r="M18" s="780"/>
      <c r="N18" s="780"/>
      <c r="O18" s="781"/>
      <c r="P18" s="707" t="s">
        <v>412</v>
      </c>
      <c r="Q18" s="708"/>
      <c r="R18" s="708"/>
      <c r="S18" s="708"/>
      <c r="T18" s="782"/>
      <c r="U18" s="783"/>
      <c r="V18" s="783"/>
      <c r="W18" s="783"/>
      <c r="X18" s="783"/>
      <c r="Y18" s="783"/>
      <c r="Z18" s="783"/>
      <c r="AA18" s="783"/>
      <c r="AB18" s="784"/>
    </row>
    <row r="19" spans="1:30" ht="22.2" customHeight="1">
      <c r="A19" s="797"/>
      <c r="B19" s="704"/>
      <c r="C19" s="704"/>
      <c r="D19" s="704"/>
      <c r="E19" s="704"/>
      <c r="F19" s="769"/>
      <c r="G19" s="801" t="s">
        <v>411</v>
      </c>
      <c r="H19" s="697"/>
      <c r="I19" s="713"/>
      <c r="J19" s="779"/>
      <c r="K19" s="780"/>
      <c r="L19" s="780"/>
      <c r="M19" s="780"/>
      <c r="N19" s="780"/>
      <c r="O19" s="781"/>
      <c r="P19" s="707" t="s">
        <v>412</v>
      </c>
      <c r="Q19" s="708"/>
      <c r="R19" s="708"/>
      <c r="S19" s="708"/>
      <c r="T19" s="782"/>
      <c r="U19" s="783"/>
      <c r="V19" s="783"/>
      <c r="W19" s="783"/>
      <c r="X19" s="783"/>
      <c r="Y19" s="783"/>
      <c r="Z19" s="783"/>
      <c r="AA19" s="783"/>
      <c r="AB19" s="784"/>
    </row>
    <row r="20" spans="1:30" ht="22.2" customHeight="1">
      <c r="A20" s="797"/>
      <c r="B20" s="704"/>
      <c r="C20" s="704"/>
      <c r="D20" s="704"/>
      <c r="E20" s="704"/>
      <c r="F20" s="769"/>
      <c r="G20" s="801" t="s">
        <v>411</v>
      </c>
      <c r="H20" s="697"/>
      <c r="I20" s="713"/>
      <c r="J20" s="779"/>
      <c r="K20" s="780"/>
      <c r="L20" s="780"/>
      <c r="M20" s="780"/>
      <c r="N20" s="780"/>
      <c r="O20" s="781"/>
      <c r="P20" s="707" t="s">
        <v>412</v>
      </c>
      <c r="Q20" s="708"/>
      <c r="R20" s="708"/>
      <c r="S20" s="708"/>
      <c r="T20" s="782"/>
      <c r="U20" s="783"/>
      <c r="V20" s="783"/>
      <c r="W20" s="783"/>
      <c r="X20" s="783"/>
      <c r="Y20" s="783"/>
      <c r="Z20" s="783"/>
      <c r="AA20" s="783"/>
      <c r="AB20" s="784"/>
    </row>
    <row r="21" spans="1:30" ht="22.2" customHeight="1" thickBot="1">
      <c r="A21" s="798"/>
      <c r="B21" s="799"/>
      <c r="C21" s="799"/>
      <c r="D21" s="799"/>
      <c r="E21" s="799"/>
      <c r="F21" s="800"/>
      <c r="G21" s="785" t="s">
        <v>411</v>
      </c>
      <c r="H21" s="786"/>
      <c r="I21" s="787"/>
      <c r="J21" s="788"/>
      <c r="K21" s="789"/>
      <c r="L21" s="789"/>
      <c r="M21" s="789"/>
      <c r="N21" s="789"/>
      <c r="O21" s="790"/>
      <c r="P21" s="791" t="s">
        <v>412</v>
      </c>
      <c r="Q21" s="792"/>
      <c r="R21" s="792"/>
      <c r="S21" s="792"/>
      <c r="T21" s="793"/>
      <c r="U21" s="794"/>
      <c r="V21" s="794"/>
      <c r="W21" s="794"/>
      <c r="X21" s="794"/>
      <c r="Y21" s="794"/>
      <c r="Z21" s="794"/>
      <c r="AA21" s="794"/>
      <c r="AB21" s="795"/>
    </row>
    <row r="22" spans="1:30" ht="15" customHeight="1">
      <c r="A22" s="832" t="s">
        <v>413</v>
      </c>
      <c r="B22" s="834" t="s">
        <v>414</v>
      </c>
      <c r="C22" s="835"/>
      <c r="D22" s="835"/>
      <c r="E22" s="835"/>
      <c r="F22" s="835"/>
      <c r="G22" s="835"/>
      <c r="H22" s="835"/>
      <c r="I22" s="835"/>
      <c r="J22" s="835"/>
      <c r="K22" s="835"/>
      <c r="L22" s="835"/>
      <c r="M22" s="835"/>
      <c r="N22" s="835"/>
      <c r="O22" s="836"/>
      <c r="P22" s="279"/>
      <c r="Q22" s="280"/>
      <c r="R22" s="771" t="s">
        <v>415</v>
      </c>
      <c r="S22" s="771"/>
      <c r="T22" s="771"/>
      <c r="U22" s="280"/>
      <c r="V22" s="280"/>
      <c r="W22" s="281"/>
      <c r="X22" s="281"/>
      <c r="Y22" s="771" t="s">
        <v>254</v>
      </c>
      <c r="Z22" s="771"/>
      <c r="AA22" s="771"/>
      <c r="AB22" s="282"/>
      <c r="AD22" s="283"/>
    </row>
    <row r="23" spans="1:30" ht="13.65" customHeight="1">
      <c r="A23" s="832"/>
      <c r="B23" s="775" t="s">
        <v>416</v>
      </c>
      <c r="C23" s="776"/>
      <c r="D23" s="776"/>
      <c r="E23" s="776"/>
      <c r="F23" s="776"/>
      <c r="G23" s="776"/>
      <c r="H23" s="776"/>
      <c r="I23" s="776"/>
      <c r="J23" s="776"/>
      <c r="K23" s="776"/>
      <c r="L23" s="776"/>
      <c r="M23" s="776"/>
      <c r="N23" s="776"/>
      <c r="O23" s="776"/>
      <c r="P23" s="776"/>
      <c r="Q23" s="776"/>
      <c r="R23" s="776"/>
      <c r="S23" s="776"/>
      <c r="T23" s="776"/>
      <c r="U23" s="776"/>
      <c r="V23" s="776"/>
      <c r="W23" s="776"/>
      <c r="X23" s="776"/>
      <c r="Y23" s="776"/>
      <c r="Z23" s="776"/>
      <c r="AA23" s="776"/>
      <c r="AB23" s="777"/>
      <c r="AD23" s="283"/>
    </row>
    <row r="24" spans="1:30" ht="13.65" customHeight="1">
      <c r="A24" s="832"/>
      <c r="B24" s="702" t="s">
        <v>417</v>
      </c>
      <c r="C24" s="702"/>
      <c r="D24" s="702"/>
      <c r="E24" s="702"/>
      <c r="F24" s="702"/>
      <c r="G24" s="702"/>
      <c r="H24" s="702"/>
      <c r="I24" s="702"/>
      <c r="J24" s="702"/>
      <c r="K24" s="702"/>
      <c r="L24" s="718"/>
      <c r="M24" s="696" t="s">
        <v>418</v>
      </c>
      <c r="N24" s="697"/>
      <c r="O24" s="697"/>
      <c r="P24" s="745"/>
      <c r="Q24" s="696" t="s">
        <v>419</v>
      </c>
      <c r="R24" s="697"/>
      <c r="S24" s="697"/>
      <c r="T24" s="745"/>
      <c r="U24" s="696" t="s">
        <v>420</v>
      </c>
      <c r="V24" s="697"/>
      <c r="W24" s="697"/>
      <c r="X24" s="745"/>
      <c r="Y24" s="696" t="s">
        <v>421</v>
      </c>
      <c r="Z24" s="697"/>
      <c r="AA24" s="697"/>
      <c r="AB24" s="778"/>
    </row>
    <row r="25" spans="1:30" ht="13.65" customHeight="1">
      <c r="A25" s="832"/>
      <c r="B25" s="704"/>
      <c r="C25" s="706"/>
      <c r="D25" s="706"/>
      <c r="E25" s="706"/>
      <c r="F25" s="706"/>
      <c r="G25" s="706"/>
      <c r="H25" s="706"/>
      <c r="I25" s="706"/>
      <c r="J25" s="706"/>
      <c r="K25" s="706"/>
      <c r="L25" s="719"/>
      <c r="M25" s="696" t="s">
        <v>422</v>
      </c>
      <c r="N25" s="697"/>
      <c r="O25" s="696" t="s">
        <v>423</v>
      </c>
      <c r="P25" s="745"/>
      <c r="Q25" s="696" t="s">
        <v>422</v>
      </c>
      <c r="R25" s="745"/>
      <c r="S25" s="696" t="s">
        <v>423</v>
      </c>
      <c r="T25" s="745"/>
      <c r="U25" s="696" t="s">
        <v>422</v>
      </c>
      <c r="V25" s="745"/>
      <c r="W25" s="696" t="s">
        <v>423</v>
      </c>
      <c r="X25" s="745"/>
      <c r="Y25" s="696" t="s">
        <v>422</v>
      </c>
      <c r="Z25" s="745"/>
      <c r="AA25" s="696" t="s">
        <v>423</v>
      </c>
      <c r="AB25" s="778"/>
    </row>
    <row r="26" spans="1:30" ht="12.75" customHeight="1">
      <c r="A26" s="832"/>
      <c r="B26" s="284"/>
      <c r="C26" s="802" t="s">
        <v>424</v>
      </c>
      <c r="D26" s="802"/>
      <c r="E26" s="802"/>
      <c r="F26" s="802"/>
      <c r="G26" s="802"/>
      <c r="H26" s="802"/>
      <c r="I26" s="803"/>
      <c r="J26" s="696" t="s">
        <v>425</v>
      </c>
      <c r="K26" s="697"/>
      <c r="L26" s="745"/>
      <c r="M26" s="696"/>
      <c r="N26" s="697"/>
      <c r="O26" s="696"/>
      <c r="P26" s="745"/>
      <c r="Q26" s="696"/>
      <c r="R26" s="745"/>
      <c r="S26" s="696"/>
      <c r="T26" s="745"/>
      <c r="U26" s="696"/>
      <c r="V26" s="745"/>
      <c r="W26" s="696"/>
      <c r="X26" s="745"/>
      <c r="Y26" s="696"/>
      <c r="Z26" s="745"/>
      <c r="AA26" s="696"/>
      <c r="AB26" s="778"/>
    </row>
    <row r="27" spans="1:30" ht="13.2">
      <c r="A27" s="832"/>
      <c r="B27" s="284"/>
      <c r="C27" s="804"/>
      <c r="D27" s="804"/>
      <c r="E27" s="804"/>
      <c r="F27" s="804"/>
      <c r="G27" s="804"/>
      <c r="H27" s="804"/>
      <c r="I27" s="805"/>
      <c r="J27" s="696" t="s">
        <v>426</v>
      </c>
      <c r="K27" s="697"/>
      <c r="L27" s="745"/>
      <c r="M27" s="696"/>
      <c r="N27" s="697"/>
      <c r="O27" s="696"/>
      <c r="P27" s="745"/>
      <c r="Q27" s="696"/>
      <c r="R27" s="745"/>
      <c r="S27" s="696"/>
      <c r="T27" s="745"/>
      <c r="U27" s="696"/>
      <c r="V27" s="745"/>
      <c r="W27" s="696"/>
      <c r="X27" s="745"/>
      <c r="Y27" s="696"/>
      <c r="Z27" s="745"/>
      <c r="AA27" s="696"/>
      <c r="AB27" s="778"/>
    </row>
    <row r="28" spans="1:30" ht="13.65" customHeight="1">
      <c r="A28" s="832"/>
      <c r="B28" s="285"/>
      <c r="C28" s="697" t="s">
        <v>427</v>
      </c>
      <c r="D28" s="697"/>
      <c r="E28" s="697"/>
      <c r="F28" s="697"/>
      <c r="G28" s="697"/>
      <c r="H28" s="697"/>
      <c r="I28" s="697"/>
      <c r="J28" s="697"/>
      <c r="K28" s="697"/>
      <c r="L28" s="745"/>
      <c r="M28" s="806"/>
      <c r="N28" s="807"/>
      <c r="O28" s="807"/>
      <c r="P28" s="808"/>
      <c r="Q28" s="809"/>
      <c r="R28" s="810"/>
      <c r="S28" s="810"/>
      <c r="T28" s="811"/>
      <c r="U28" s="809"/>
      <c r="V28" s="810"/>
      <c r="W28" s="810"/>
      <c r="X28" s="811"/>
      <c r="Y28" s="809"/>
      <c r="Z28" s="810"/>
      <c r="AA28" s="810"/>
      <c r="AB28" s="812"/>
    </row>
    <row r="29" spans="1:30" ht="13.65" customHeight="1">
      <c r="A29" s="832"/>
      <c r="B29" s="286"/>
      <c r="C29" s="286"/>
      <c r="D29" s="286"/>
      <c r="E29" s="286"/>
      <c r="F29" s="286"/>
      <c r="G29" s="286"/>
      <c r="H29" s="286"/>
      <c r="I29" s="286"/>
      <c r="J29" s="286"/>
      <c r="K29" s="286"/>
      <c r="L29" s="285"/>
      <c r="M29" s="696" t="s">
        <v>428</v>
      </c>
      <c r="N29" s="697"/>
      <c r="O29" s="697"/>
      <c r="P29" s="745"/>
      <c r="Q29" s="813" t="s">
        <v>128</v>
      </c>
      <c r="R29" s="814"/>
      <c r="S29" s="814"/>
      <c r="T29" s="815"/>
      <c r="U29" s="813" t="s">
        <v>429</v>
      </c>
      <c r="V29" s="814"/>
      <c r="W29" s="814"/>
      <c r="X29" s="815"/>
      <c r="Y29" s="701"/>
      <c r="Z29" s="702"/>
      <c r="AA29" s="702"/>
      <c r="AB29" s="816"/>
    </row>
    <row r="30" spans="1:30" ht="13.65" customHeight="1">
      <c r="A30" s="832"/>
      <c r="B30" s="286"/>
      <c r="C30" s="286"/>
      <c r="D30" s="286"/>
      <c r="E30" s="286"/>
      <c r="F30" s="286"/>
      <c r="G30" s="286"/>
      <c r="H30" s="286"/>
      <c r="I30" s="286"/>
      <c r="J30" s="286"/>
      <c r="K30" s="286"/>
      <c r="L30" s="285"/>
      <c r="M30" s="696" t="s">
        <v>422</v>
      </c>
      <c r="N30" s="697"/>
      <c r="O30" s="696" t="s">
        <v>423</v>
      </c>
      <c r="P30" s="745"/>
      <c r="Q30" s="696" t="s">
        <v>422</v>
      </c>
      <c r="R30" s="745"/>
      <c r="S30" s="696" t="s">
        <v>423</v>
      </c>
      <c r="T30" s="745"/>
      <c r="U30" s="696" t="s">
        <v>422</v>
      </c>
      <c r="V30" s="745"/>
      <c r="W30" s="696" t="s">
        <v>423</v>
      </c>
      <c r="X30" s="745"/>
      <c r="Y30" s="705"/>
      <c r="Z30" s="706"/>
      <c r="AA30" s="706"/>
      <c r="AB30" s="817"/>
    </row>
    <row r="31" spans="1:30" ht="12.75" customHeight="1">
      <c r="A31" s="832"/>
      <c r="B31" s="284"/>
      <c r="C31" s="802" t="s">
        <v>424</v>
      </c>
      <c r="D31" s="802"/>
      <c r="E31" s="802"/>
      <c r="F31" s="802"/>
      <c r="G31" s="802"/>
      <c r="H31" s="802"/>
      <c r="I31" s="803"/>
      <c r="J31" s="696" t="s">
        <v>425</v>
      </c>
      <c r="K31" s="697"/>
      <c r="L31" s="745"/>
      <c r="M31" s="696"/>
      <c r="N31" s="697"/>
      <c r="O31" s="696"/>
      <c r="P31" s="745"/>
      <c r="Q31" s="696"/>
      <c r="R31" s="745"/>
      <c r="S31" s="696"/>
      <c r="T31" s="745"/>
      <c r="U31" s="696"/>
      <c r="V31" s="745"/>
      <c r="W31" s="696"/>
      <c r="X31" s="745"/>
      <c r="Y31" s="701"/>
      <c r="Z31" s="702"/>
      <c r="AA31" s="702"/>
      <c r="AB31" s="816"/>
    </row>
    <row r="32" spans="1:30" ht="13.2" customHeight="1">
      <c r="A32" s="832"/>
      <c r="B32" s="284"/>
      <c r="C32" s="804"/>
      <c r="D32" s="804"/>
      <c r="E32" s="804"/>
      <c r="F32" s="804"/>
      <c r="G32" s="804"/>
      <c r="H32" s="804"/>
      <c r="I32" s="805"/>
      <c r="J32" s="696" t="s">
        <v>426</v>
      </c>
      <c r="K32" s="697"/>
      <c r="L32" s="745"/>
      <c r="M32" s="696"/>
      <c r="N32" s="697"/>
      <c r="O32" s="696"/>
      <c r="P32" s="745"/>
      <c r="Q32" s="696"/>
      <c r="R32" s="745"/>
      <c r="S32" s="696"/>
      <c r="T32" s="745"/>
      <c r="U32" s="823"/>
      <c r="V32" s="824"/>
      <c r="W32" s="824"/>
      <c r="X32" s="825"/>
      <c r="Y32" s="703"/>
      <c r="Z32" s="704"/>
      <c r="AA32" s="704"/>
      <c r="AB32" s="822"/>
    </row>
    <row r="33" spans="1:30" ht="13.65" customHeight="1">
      <c r="A33" s="832"/>
      <c r="B33" s="285"/>
      <c r="C33" s="702" t="s">
        <v>427</v>
      </c>
      <c r="D33" s="702"/>
      <c r="E33" s="702"/>
      <c r="F33" s="702"/>
      <c r="G33" s="702"/>
      <c r="H33" s="702"/>
      <c r="I33" s="702"/>
      <c r="J33" s="702"/>
      <c r="K33" s="702"/>
      <c r="L33" s="718"/>
      <c r="M33" s="701"/>
      <c r="N33" s="702"/>
      <c r="O33" s="702"/>
      <c r="P33" s="718"/>
      <c r="Q33" s="701"/>
      <c r="R33" s="702"/>
      <c r="S33" s="702"/>
      <c r="T33" s="718"/>
      <c r="U33" s="701"/>
      <c r="V33" s="702"/>
      <c r="W33" s="702"/>
      <c r="X33" s="718"/>
      <c r="Y33" s="703"/>
      <c r="Z33" s="704"/>
      <c r="AA33" s="704"/>
      <c r="AB33" s="822"/>
    </row>
    <row r="34" spans="1:30" ht="13.65" customHeight="1">
      <c r="A34" s="832"/>
      <c r="B34" s="742" t="s">
        <v>430</v>
      </c>
      <c r="C34" s="721"/>
      <c r="D34" s="721"/>
      <c r="E34" s="721"/>
      <c r="F34" s="721"/>
      <c r="G34" s="721"/>
      <c r="H34" s="721"/>
      <c r="I34" s="722"/>
      <c r="J34" s="726"/>
      <c r="K34" s="727"/>
      <c r="L34" s="727"/>
      <c r="M34" s="830" t="s">
        <v>431</v>
      </c>
      <c r="N34" s="830"/>
      <c r="O34" s="830"/>
      <c r="P34" s="831"/>
      <c r="Q34" s="721" t="s">
        <v>432</v>
      </c>
      <c r="R34" s="721"/>
      <c r="S34" s="721"/>
      <c r="T34" s="722"/>
      <c r="U34" s="756"/>
      <c r="V34" s="721"/>
      <c r="W34" s="721"/>
      <c r="X34" s="721"/>
      <c r="Y34" s="721" t="s">
        <v>431</v>
      </c>
      <c r="Z34" s="721"/>
      <c r="AA34" s="721"/>
      <c r="AB34" s="818"/>
    </row>
    <row r="35" spans="1:30" ht="13.65" customHeight="1">
      <c r="A35" s="832"/>
      <c r="B35" s="819" t="s">
        <v>433</v>
      </c>
      <c r="C35" s="820"/>
      <c r="D35" s="820"/>
      <c r="E35" s="820"/>
      <c r="F35" s="820"/>
      <c r="G35" s="820"/>
      <c r="H35" s="820"/>
      <c r="I35" s="820"/>
      <c r="J35" s="820"/>
      <c r="K35" s="820"/>
      <c r="L35" s="820"/>
      <c r="M35" s="820"/>
      <c r="N35" s="820"/>
      <c r="O35" s="820"/>
      <c r="P35" s="820"/>
      <c r="Q35" s="820"/>
      <c r="R35" s="820"/>
      <c r="S35" s="820"/>
      <c r="T35" s="820"/>
      <c r="U35" s="820"/>
      <c r="V35" s="820"/>
      <c r="W35" s="820"/>
      <c r="X35" s="820"/>
      <c r="Y35" s="820"/>
      <c r="Z35" s="820"/>
      <c r="AA35" s="820"/>
      <c r="AB35" s="821"/>
    </row>
    <row r="36" spans="1:30" ht="13.65" customHeight="1">
      <c r="A36" s="832"/>
      <c r="B36" s="287"/>
      <c r="C36" s="287"/>
      <c r="D36" s="287"/>
      <c r="E36" s="287"/>
      <c r="F36" s="287"/>
      <c r="G36" s="287"/>
      <c r="H36" s="287"/>
      <c r="I36" s="287"/>
      <c r="J36" s="287"/>
      <c r="K36" s="287"/>
      <c r="L36" s="287"/>
      <c r="M36" s="773" t="s">
        <v>161</v>
      </c>
      <c r="N36" s="702"/>
      <c r="O36" s="702"/>
      <c r="P36" s="702"/>
      <c r="Q36" s="702"/>
      <c r="R36" s="702"/>
      <c r="S36" s="702"/>
      <c r="T36" s="768"/>
      <c r="U36" s="773" t="s">
        <v>162</v>
      </c>
      <c r="V36" s="702"/>
      <c r="W36" s="702"/>
      <c r="X36" s="702"/>
      <c r="Y36" s="702"/>
      <c r="Z36" s="702"/>
      <c r="AA36" s="702"/>
      <c r="AB36" s="816"/>
    </row>
    <row r="37" spans="1:30" ht="12.15" customHeight="1">
      <c r="A37" s="832"/>
      <c r="B37" s="288"/>
      <c r="C37" s="288"/>
      <c r="D37" s="288"/>
      <c r="E37" s="288"/>
      <c r="F37" s="288"/>
      <c r="G37" s="288"/>
      <c r="H37" s="288"/>
      <c r="I37" s="288"/>
      <c r="J37" s="288"/>
      <c r="K37" s="288"/>
      <c r="L37" s="288"/>
      <c r="M37" s="841"/>
      <c r="N37" s="706"/>
      <c r="O37" s="706"/>
      <c r="P37" s="706"/>
      <c r="Q37" s="706"/>
      <c r="R37" s="706"/>
      <c r="S37" s="706"/>
      <c r="T37" s="842"/>
      <c r="U37" s="841"/>
      <c r="V37" s="706"/>
      <c r="W37" s="706"/>
      <c r="X37" s="706"/>
      <c r="Y37" s="706"/>
      <c r="Z37" s="706"/>
      <c r="AA37" s="706"/>
      <c r="AB37" s="817"/>
    </row>
    <row r="38" spans="1:30" ht="13.65" customHeight="1">
      <c r="A38" s="832"/>
      <c r="B38" s="702" t="s">
        <v>434</v>
      </c>
      <c r="C38" s="718"/>
      <c r="D38" s="746" t="s">
        <v>435</v>
      </c>
      <c r="E38" s="747"/>
      <c r="F38" s="747"/>
      <c r="G38" s="747"/>
      <c r="H38" s="747"/>
      <c r="I38" s="747"/>
      <c r="J38" s="747"/>
      <c r="K38" s="747"/>
      <c r="L38" s="827"/>
      <c r="M38" s="843"/>
      <c r="N38" s="844"/>
      <c r="O38" s="844"/>
      <c r="P38" s="844"/>
      <c r="Q38" s="844"/>
      <c r="R38" s="844"/>
      <c r="S38" s="697" t="s">
        <v>61</v>
      </c>
      <c r="T38" s="745"/>
      <c r="U38" s="843"/>
      <c r="V38" s="844"/>
      <c r="W38" s="844"/>
      <c r="X38" s="844"/>
      <c r="Y38" s="844"/>
      <c r="Z38" s="844"/>
      <c r="AA38" s="697" t="s">
        <v>61</v>
      </c>
      <c r="AB38" s="826"/>
    </row>
    <row r="39" spans="1:30" ht="13.65" customHeight="1">
      <c r="A39" s="832"/>
      <c r="B39" s="706"/>
      <c r="C39" s="719"/>
      <c r="D39" s="746" t="s">
        <v>436</v>
      </c>
      <c r="E39" s="747"/>
      <c r="F39" s="747"/>
      <c r="G39" s="747"/>
      <c r="H39" s="747"/>
      <c r="I39" s="747"/>
      <c r="J39" s="747"/>
      <c r="K39" s="747"/>
      <c r="L39" s="827"/>
      <c r="M39" s="828"/>
      <c r="N39" s="829"/>
      <c r="O39" s="829"/>
      <c r="P39" s="829"/>
      <c r="Q39" s="829"/>
      <c r="R39" s="829"/>
      <c r="S39" s="697" t="s">
        <v>93</v>
      </c>
      <c r="T39" s="745"/>
      <c r="U39" s="828"/>
      <c r="V39" s="829"/>
      <c r="W39" s="829"/>
      <c r="X39" s="829"/>
      <c r="Y39" s="829"/>
      <c r="Z39" s="829"/>
      <c r="AA39" s="697" t="s">
        <v>93</v>
      </c>
      <c r="AB39" s="826"/>
    </row>
    <row r="40" spans="1:30" ht="13.65" customHeight="1">
      <c r="A40" s="832"/>
      <c r="B40" s="747" t="s">
        <v>437</v>
      </c>
      <c r="C40" s="747"/>
      <c r="D40" s="747"/>
      <c r="E40" s="747"/>
      <c r="F40" s="747"/>
      <c r="G40" s="747"/>
      <c r="H40" s="747"/>
      <c r="I40" s="747"/>
      <c r="J40" s="747"/>
      <c r="K40" s="747"/>
      <c r="L40" s="827"/>
      <c r="M40" s="828"/>
      <c r="N40" s="829"/>
      <c r="O40" s="829"/>
      <c r="P40" s="829"/>
      <c r="Q40" s="829"/>
      <c r="R40" s="829"/>
      <c r="S40" s="697" t="s">
        <v>93</v>
      </c>
      <c r="T40" s="745"/>
      <c r="U40" s="828"/>
      <c r="V40" s="829"/>
      <c r="W40" s="829"/>
      <c r="X40" s="829"/>
      <c r="Y40" s="829"/>
      <c r="Z40" s="829"/>
      <c r="AA40" s="697" t="s">
        <v>93</v>
      </c>
      <c r="AB40" s="826"/>
    </row>
    <row r="41" spans="1:30" ht="13.65" customHeight="1">
      <c r="A41" s="832"/>
      <c r="B41" s="702" t="s">
        <v>438</v>
      </c>
      <c r="C41" s="718"/>
      <c r="D41" s="746" t="s">
        <v>94</v>
      </c>
      <c r="E41" s="747"/>
      <c r="F41" s="747"/>
      <c r="G41" s="747"/>
      <c r="H41" s="747"/>
      <c r="I41" s="747"/>
      <c r="J41" s="747"/>
      <c r="K41" s="747"/>
      <c r="L41" s="827"/>
      <c r="M41" s="828"/>
      <c r="N41" s="829"/>
      <c r="O41" s="829"/>
      <c r="P41" s="829"/>
      <c r="Q41" s="829"/>
      <c r="R41" s="829"/>
      <c r="S41" s="697" t="s">
        <v>439</v>
      </c>
      <c r="T41" s="745"/>
      <c r="U41" s="828"/>
      <c r="V41" s="829"/>
      <c r="W41" s="829"/>
      <c r="X41" s="829"/>
      <c r="Y41" s="829"/>
      <c r="Z41" s="829"/>
      <c r="AA41" s="697" t="s">
        <v>439</v>
      </c>
      <c r="AB41" s="826"/>
    </row>
    <row r="42" spans="1:30" ht="13.65" customHeight="1">
      <c r="A42" s="832"/>
      <c r="B42" s="704"/>
      <c r="C42" s="851"/>
      <c r="D42" s="852" t="s">
        <v>95</v>
      </c>
      <c r="E42" s="853"/>
      <c r="F42" s="853"/>
      <c r="G42" s="853"/>
      <c r="H42" s="853"/>
      <c r="I42" s="853"/>
      <c r="J42" s="853"/>
      <c r="K42" s="853"/>
      <c r="L42" s="854"/>
      <c r="M42" s="828"/>
      <c r="N42" s="829"/>
      <c r="O42" s="829"/>
      <c r="P42" s="829"/>
      <c r="Q42" s="829"/>
      <c r="R42" s="829"/>
      <c r="S42" s="837" t="s">
        <v>439</v>
      </c>
      <c r="T42" s="855"/>
      <c r="U42" s="828"/>
      <c r="V42" s="829"/>
      <c r="W42" s="829"/>
      <c r="X42" s="829"/>
      <c r="Y42" s="829"/>
      <c r="Z42" s="829"/>
      <c r="AA42" s="837" t="s">
        <v>439</v>
      </c>
      <c r="AB42" s="838"/>
    </row>
    <row r="43" spans="1:30" ht="13.65" customHeight="1" thickBot="1">
      <c r="A43" s="833"/>
      <c r="B43" s="839" t="s">
        <v>440</v>
      </c>
      <c r="C43" s="697"/>
      <c r="D43" s="697"/>
      <c r="E43" s="697"/>
      <c r="F43" s="697"/>
      <c r="G43" s="697"/>
      <c r="H43" s="697"/>
      <c r="I43" s="713"/>
      <c r="J43" s="756"/>
      <c r="K43" s="721"/>
      <c r="L43" s="721"/>
      <c r="M43" s="289" t="s">
        <v>441</v>
      </c>
      <c r="N43" s="799"/>
      <c r="O43" s="799"/>
      <c r="P43" s="799"/>
      <c r="Q43" s="799"/>
      <c r="R43" s="799"/>
      <c r="S43" s="799"/>
      <c r="T43" s="799"/>
      <c r="U43" s="799"/>
      <c r="V43" s="799"/>
      <c r="W43" s="799"/>
      <c r="X43" s="799"/>
      <c r="Y43" s="799"/>
      <c r="Z43" s="799"/>
      <c r="AA43" s="799"/>
      <c r="AB43" s="840"/>
    </row>
    <row r="44" spans="1:30" ht="16.2" customHeight="1">
      <c r="A44" s="865" t="s">
        <v>442</v>
      </c>
      <c r="B44" s="845" t="s">
        <v>414</v>
      </c>
      <c r="C44" s="846"/>
      <c r="D44" s="846"/>
      <c r="E44" s="846"/>
      <c r="F44" s="846"/>
      <c r="G44" s="846"/>
      <c r="H44" s="846"/>
      <c r="I44" s="846"/>
      <c r="J44" s="846"/>
      <c r="K44" s="846"/>
      <c r="L44" s="846"/>
      <c r="M44" s="846"/>
      <c r="N44" s="846"/>
      <c r="O44" s="847"/>
      <c r="P44" s="290"/>
      <c r="Q44" s="291"/>
      <c r="R44" s="848" t="s">
        <v>415</v>
      </c>
      <c r="S44" s="848"/>
      <c r="T44" s="848"/>
      <c r="U44" s="291"/>
      <c r="V44" s="291"/>
      <c r="W44" s="292"/>
      <c r="X44" s="292"/>
      <c r="Y44" s="848" t="s">
        <v>254</v>
      </c>
      <c r="Z44" s="848"/>
      <c r="AA44" s="848"/>
      <c r="AB44" s="293"/>
      <c r="AD44" s="283"/>
    </row>
    <row r="45" spans="1:30" ht="13.65" customHeight="1">
      <c r="A45" s="832"/>
      <c r="B45" s="849" t="s">
        <v>416</v>
      </c>
      <c r="C45" s="849"/>
      <c r="D45" s="849"/>
      <c r="E45" s="849"/>
      <c r="F45" s="849"/>
      <c r="G45" s="849"/>
      <c r="H45" s="849"/>
      <c r="I45" s="849"/>
      <c r="J45" s="849"/>
      <c r="K45" s="849"/>
      <c r="L45" s="849"/>
      <c r="M45" s="849"/>
      <c r="N45" s="849"/>
      <c r="O45" s="849"/>
      <c r="P45" s="849"/>
      <c r="Q45" s="849"/>
      <c r="R45" s="849"/>
      <c r="S45" s="849"/>
      <c r="T45" s="849"/>
      <c r="U45" s="849"/>
      <c r="V45" s="849"/>
      <c r="W45" s="849"/>
      <c r="X45" s="849"/>
      <c r="Y45" s="849"/>
      <c r="Z45" s="849"/>
      <c r="AA45" s="849"/>
      <c r="AB45" s="850"/>
      <c r="AD45" s="283"/>
    </row>
    <row r="46" spans="1:30" ht="13.65" customHeight="1">
      <c r="A46" s="832"/>
      <c r="B46" s="702" t="s">
        <v>417</v>
      </c>
      <c r="C46" s="702"/>
      <c r="D46" s="702"/>
      <c r="E46" s="702"/>
      <c r="F46" s="702"/>
      <c r="G46" s="702"/>
      <c r="H46" s="702"/>
      <c r="I46" s="702"/>
      <c r="J46" s="702"/>
      <c r="K46" s="702"/>
      <c r="L46" s="718"/>
      <c r="M46" s="696" t="s">
        <v>418</v>
      </c>
      <c r="N46" s="697"/>
      <c r="O46" s="697"/>
      <c r="P46" s="745"/>
      <c r="Q46" s="696" t="s">
        <v>419</v>
      </c>
      <c r="R46" s="697"/>
      <c r="S46" s="697"/>
      <c r="T46" s="745"/>
      <c r="U46" s="696" t="s">
        <v>420</v>
      </c>
      <c r="V46" s="697"/>
      <c r="W46" s="697"/>
      <c r="X46" s="745"/>
      <c r="Y46" s="696" t="s">
        <v>421</v>
      </c>
      <c r="Z46" s="697"/>
      <c r="AA46" s="697"/>
      <c r="AB46" s="778"/>
    </row>
    <row r="47" spans="1:30" ht="13.65" customHeight="1">
      <c r="A47" s="832"/>
      <c r="B47" s="704"/>
      <c r="C47" s="706"/>
      <c r="D47" s="706"/>
      <c r="E47" s="706"/>
      <c r="F47" s="706"/>
      <c r="G47" s="706"/>
      <c r="H47" s="706"/>
      <c r="I47" s="706"/>
      <c r="J47" s="706"/>
      <c r="K47" s="706"/>
      <c r="L47" s="719"/>
      <c r="M47" s="696" t="s">
        <v>422</v>
      </c>
      <c r="N47" s="697"/>
      <c r="O47" s="696" t="s">
        <v>423</v>
      </c>
      <c r="P47" s="745"/>
      <c r="Q47" s="696" t="s">
        <v>422</v>
      </c>
      <c r="R47" s="745"/>
      <c r="S47" s="696" t="s">
        <v>423</v>
      </c>
      <c r="T47" s="745"/>
      <c r="U47" s="696" t="s">
        <v>422</v>
      </c>
      <c r="V47" s="745"/>
      <c r="W47" s="696" t="s">
        <v>423</v>
      </c>
      <c r="X47" s="745"/>
      <c r="Y47" s="696" t="s">
        <v>422</v>
      </c>
      <c r="Z47" s="745"/>
      <c r="AA47" s="696" t="s">
        <v>423</v>
      </c>
      <c r="AB47" s="778"/>
    </row>
    <row r="48" spans="1:30" ht="12.75" customHeight="1">
      <c r="A48" s="832"/>
      <c r="B48" s="284"/>
      <c r="C48" s="802" t="s">
        <v>424</v>
      </c>
      <c r="D48" s="802"/>
      <c r="E48" s="802"/>
      <c r="F48" s="802"/>
      <c r="G48" s="802"/>
      <c r="H48" s="802"/>
      <c r="I48" s="803"/>
      <c r="J48" s="696" t="s">
        <v>425</v>
      </c>
      <c r="K48" s="697"/>
      <c r="L48" s="745"/>
      <c r="M48" s="696"/>
      <c r="N48" s="697"/>
      <c r="O48" s="696"/>
      <c r="P48" s="745"/>
      <c r="Q48" s="696"/>
      <c r="R48" s="745"/>
      <c r="S48" s="696"/>
      <c r="T48" s="745"/>
      <c r="U48" s="696"/>
      <c r="V48" s="745"/>
      <c r="W48" s="696"/>
      <c r="X48" s="745"/>
      <c r="Y48" s="696"/>
      <c r="Z48" s="745"/>
      <c r="AA48" s="696"/>
      <c r="AB48" s="778"/>
    </row>
    <row r="49" spans="1:28" ht="13.2">
      <c r="A49" s="832"/>
      <c r="B49" s="284"/>
      <c r="C49" s="804"/>
      <c r="D49" s="804"/>
      <c r="E49" s="804"/>
      <c r="F49" s="804"/>
      <c r="G49" s="804"/>
      <c r="H49" s="804"/>
      <c r="I49" s="805"/>
      <c r="J49" s="696" t="s">
        <v>426</v>
      </c>
      <c r="K49" s="697"/>
      <c r="L49" s="745"/>
      <c r="M49" s="696"/>
      <c r="N49" s="697"/>
      <c r="O49" s="696"/>
      <c r="P49" s="745"/>
      <c r="Q49" s="696"/>
      <c r="R49" s="745"/>
      <c r="S49" s="696"/>
      <c r="T49" s="745"/>
      <c r="U49" s="696"/>
      <c r="V49" s="745"/>
      <c r="W49" s="696"/>
      <c r="X49" s="745"/>
      <c r="Y49" s="696"/>
      <c r="Z49" s="745"/>
      <c r="AA49" s="696"/>
      <c r="AB49" s="778"/>
    </row>
    <row r="50" spans="1:28" ht="13.65" customHeight="1">
      <c r="A50" s="832"/>
      <c r="B50" s="285"/>
      <c r="C50" s="697" t="s">
        <v>427</v>
      </c>
      <c r="D50" s="697"/>
      <c r="E50" s="697"/>
      <c r="F50" s="697"/>
      <c r="G50" s="697"/>
      <c r="H50" s="697"/>
      <c r="I50" s="697"/>
      <c r="J50" s="697"/>
      <c r="K50" s="697"/>
      <c r="L50" s="745"/>
      <c r="M50" s="806"/>
      <c r="N50" s="807"/>
      <c r="O50" s="807"/>
      <c r="P50" s="808"/>
      <c r="Q50" s="809"/>
      <c r="R50" s="810"/>
      <c r="S50" s="810"/>
      <c r="T50" s="811"/>
      <c r="U50" s="809"/>
      <c r="V50" s="810"/>
      <c r="W50" s="810"/>
      <c r="X50" s="811"/>
      <c r="Y50" s="809"/>
      <c r="Z50" s="810"/>
      <c r="AA50" s="810"/>
      <c r="AB50" s="812"/>
    </row>
    <row r="51" spans="1:28" ht="13.65" customHeight="1">
      <c r="A51" s="832"/>
      <c r="B51" s="286"/>
      <c r="C51" s="286"/>
      <c r="D51" s="286"/>
      <c r="E51" s="286"/>
      <c r="F51" s="286"/>
      <c r="G51" s="286"/>
      <c r="H51" s="286"/>
      <c r="I51" s="286"/>
      <c r="J51" s="286"/>
      <c r="K51" s="286"/>
      <c r="L51" s="285"/>
      <c r="M51" s="696" t="s">
        <v>428</v>
      </c>
      <c r="N51" s="697"/>
      <c r="O51" s="697"/>
      <c r="P51" s="745"/>
      <c r="Q51" s="813" t="s">
        <v>128</v>
      </c>
      <c r="R51" s="814"/>
      <c r="S51" s="814"/>
      <c r="T51" s="815"/>
      <c r="U51" s="813" t="s">
        <v>429</v>
      </c>
      <c r="V51" s="814"/>
      <c r="W51" s="814"/>
      <c r="X51" s="815"/>
      <c r="Y51" s="701"/>
      <c r="Z51" s="702"/>
      <c r="AA51" s="702"/>
      <c r="AB51" s="816"/>
    </row>
    <row r="52" spans="1:28" ht="13.65" customHeight="1">
      <c r="A52" s="832"/>
      <c r="B52" s="286"/>
      <c r="C52" s="286"/>
      <c r="D52" s="286"/>
      <c r="E52" s="286"/>
      <c r="F52" s="286"/>
      <c r="G52" s="286"/>
      <c r="H52" s="286"/>
      <c r="I52" s="286"/>
      <c r="J52" s="286"/>
      <c r="K52" s="286"/>
      <c r="L52" s="285"/>
      <c r="M52" s="696" t="s">
        <v>422</v>
      </c>
      <c r="N52" s="697"/>
      <c r="O52" s="696" t="s">
        <v>423</v>
      </c>
      <c r="P52" s="745"/>
      <c r="Q52" s="696" t="s">
        <v>422</v>
      </c>
      <c r="R52" s="745"/>
      <c r="S52" s="696" t="s">
        <v>423</v>
      </c>
      <c r="T52" s="745"/>
      <c r="U52" s="696" t="s">
        <v>422</v>
      </c>
      <c r="V52" s="745"/>
      <c r="W52" s="696" t="s">
        <v>423</v>
      </c>
      <c r="X52" s="745"/>
      <c r="Y52" s="705"/>
      <c r="Z52" s="706"/>
      <c r="AA52" s="706"/>
      <c r="AB52" s="817"/>
    </row>
    <row r="53" spans="1:28" ht="12.75" customHeight="1">
      <c r="A53" s="832"/>
      <c r="B53" s="284"/>
      <c r="C53" s="802" t="s">
        <v>424</v>
      </c>
      <c r="D53" s="802"/>
      <c r="E53" s="802"/>
      <c r="F53" s="802"/>
      <c r="G53" s="802"/>
      <c r="H53" s="802"/>
      <c r="I53" s="803"/>
      <c r="J53" s="696" t="s">
        <v>425</v>
      </c>
      <c r="K53" s="697"/>
      <c r="L53" s="745"/>
      <c r="M53" s="696"/>
      <c r="N53" s="697"/>
      <c r="O53" s="696"/>
      <c r="P53" s="745"/>
      <c r="Q53" s="696"/>
      <c r="R53" s="745"/>
      <c r="S53" s="696"/>
      <c r="T53" s="745"/>
      <c r="U53" s="696"/>
      <c r="V53" s="745"/>
      <c r="W53" s="696"/>
      <c r="X53" s="745"/>
      <c r="Y53" s="701"/>
      <c r="Z53" s="702"/>
      <c r="AA53" s="702"/>
      <c r="AB53" s="816"/>
    </row>
    <row r="54" spans="1:28" ht="13.2" customHeight="1">
      <c r="A54" s="832"/>
      <c r="B54" s="284"/>
      <c r="C54" s="804"/>
      <c r="D54" s="804"/>
      <c r="E54" s="804"/>
      <c r="F54" s="804"/>
      <c r="G54" s="804"/>
      <c r="H54" s="804"/>
      <c r="I54" s="805"/>
      <c r="J54" s="696" t="s">
        <v>426</v>
      </c>
      <c r="K54" s="697"/>
      <c r="L54" s="745"/>
      <c r="M54" s="696"/>
      <c r="N54" s="697"/>
      <c r="O54" s="696"/>
      <c r="P54" s="745"/>
      <c r="Q54" s="696"/>
      <c r="R54" s="745"/>
      <c r="S54" s="696"/>
      <c r="T54" s="745"/>
      <c r="U54" s="823"/>
      <c r="V54" s="824"/>
      <c r="W54" s="824"/>
      <c r="X54" s="825"/>
      <c r="Y54" s="703"/>
      <c r="Z54" s="704"/>
      <c r="AA54" s="704"/>
      <c r="AB54" s="822"/>
    </row>
    <row r="55" spans="1:28" ht="13.65" customHeight="1">
      <c r="A55" s="832"/>
      <c r="B55" s="294"/>
      <c r="C55" s="697" t="s">
        <v>427</v>
      </c>
      <c r="D55" s="697"/>
      <c r="E55" s="697"/>
      <c r="F55" s="697"/>
      <c r="G55" s="697"/>
      <c r="H55" s="697"/>
      <c r="I55" s="697"/>
      <c r="J55" s="697"/>
      <c r="K55" s="697"/>
      <c r="L55" s="745"/>
      <c r="M55" s="696"/>
      <c r="N55" s="697"/>
      <c r="O55" s="697"/>
      <c r="P55" s="745"/>
      <c r="Q55" s="696"/>
      <c r="R55" s="697"/>
      <c r="S55" s="697"/>
      <c r="T55" s="745"/>
      <c r="U55" s="696"/>
      <c r="V55" s="697"/>
      <c r="W55" s="697"/>
      <c r="X55" s="745"/>
      <c r="Y55" s="703"/>
      <c r="Z55" s="704"/>
      <c r="AA55" s="704"/>
      <c r="AB55" s="822"/>
    </row>
    <row r="56" spans="1:28" ht="13.65" customHeight="1">
      <c r="A56" s="832"/>
      <c r="B56" s="742" t="s">
        <v>430</v>
      </c>
      <c r="C56" s="721"/>
      <c r="D56" s="721"/>
      <c r="E56" s="721"/>
      <c r="F56" s="721"/>
      <c r="G56" s="721"/>
      <c r="H56" s="721"/>
      <c r="I56" s="722"/>
      <c r="J56" s="726"/>
      <c r="K56" s="727"/>
      <c r="L56" s="727"/>
      <c r="M56" s="830" t="s">
        <v>431</v>
      </c>
      <c r="N56" s="830"/>
      <c r="O56" s="830"/>
      <c r="P56" s="831"/>
      <c r="Q56" s="721" t="s">
        <v>432</v>
      </c>
      <c r="R56" s="721"/>
      <c r="S56" s="721"/>
      <c r="T56" s="722"/>
      <c r="U56" s="756"/>
      <c r="V56" s="721"/>
      <c r="W56" s="721"/>
      <c r="X56" s="721"/>
      <c r="Y56" s="721" t="s">
        <v>431</v>
      </c>
      <c r="Z56" s="721"/>
      <c r="AA56" s="721"/>
      <c r="AB56" s="818"/>
    </row>
    <row r="57" spans="1:28" ht="13.65" customHeight="1">
      <c r="A57" s="832"/>
      <c r="B57" s="856" t="s">
        <v>433</v>
      </c>
      <c r="C57" s="856"/>
      <c r="D57" s="856"/>
      <c r="E57" s="856"/>
      <c r="F57" s="856"/>
      <c r="G57" s="856"/>
      <c r="H57" s="856"/>
      <c r="I57" s="856"/>
      <c r="J57" s="856"/>
      <c r="K57" s="856"/>
      <c r="L57" s="856"/>
      <c r="M57" s="856"/>
      <c r="N57" s="856"/>
      <c r="O57" s="856"/>
      <c r="P57" s="856"/>
      <c r="Q57" s="856"/>
      <c r="R57" s="856"/>
      <c r="S57" s="856"/>
      <c r="T57" s="856"/>
      <c r="U57" s="856"/>
      <c r="V57" s="856"/>
      <c r="W57" s="856"/>
      <c r="X57" s="856"/>
      <c r="Y57" s="856"/>
      <c r="Z57" s="856"/>
      <c r="AA57" s="856"/>
      <c r="AB57" s="857"/>
    </row>
    <row r="58" spans="1:28" ht="13.65" customHeight="1">
      <c r="A58" s="832"/>
      <c r="B58" s="287"/>
      <c r="C58" s="287"/>
      <c r="D58" s="287"/>
      <c r="E58" s="287"/>
      <c r="F58" s="287"/>
      <c r="G58" s="287"/>
      <c r="H58" s="287"/>
      <c r="I58" s="287"/>
      <c r="J58" s="287"/>
      <c r="K58" s="287"/>
      <c r="L58" s="287"/>
      <c r="M58" s="773" t="s">
        <v>161</v>
      </c>
      <c r="N58" s="702"/>
      <c r="O58" s="702"/>
      <c r="P58" s="702"/>
      <c r="Q58" s="702"/>
      <c r="R58" s="702"/>
      <c r="S58" s="702"/>
      <c r="T58" s="768"/>
      <c r="U58" s="773" t="s">
        <v>162</v>
      </c>
      <c r="V58" s="702"/>
      <c r="W58" s="702"/>
      <c r="X58" s="702"/>
      <c r="Y58" s="702"/>
      <c r="Z58" s="702"/>
      <c r="AA58" s="702"/>
      <c r="AB58" s="816"/>
    </row>
    <row r="59" spans="1:28" ht="12.15" customHeight="1">
      <c r="A59" s="832"/>
      <c r="B59" s="288"/>
      <c r="C59" s="288"/>
      <c r="D59" s="288"/>
      <c r="E59" s="288"/>
      <c r="F59" s="288"/>
      <c r="G59" s="288"/>
      <c r="H59" s="288"/>
      <c r="I59" s="288"/>
      <c r="J59" s="288"/>
      <c r="K59" s="288"/>
      <c r="L59" s="288"/>
      <c r="M59" s="841"/>
      <c r="N59" s="706"/>
      <c r="O59" s="706"/>
      <c r="P59" s="706"/>
      <c r="Q59" s="706"/>
      <c r="R59" s="706"/>
      <c r="S59" s="706"/>
      <c r="T59" s="842"/>
      <c r="U59" s="841"/>
      <c r="V59" s="706"/>
      <c r="W59" s="706"/>
      <c r="X59" s="706"/>
      <c r="Y59" s="706"/>
      <c r="Z59" s="706"/>
      <c r="AA59" s="706"/>
      <c r="AB59" s="817"/>
    </row>
    <row r="60" spans="1:28" ht="13.65" customHeight="1">
      <c r="A60" s="832"/>
      <c r="B60" s="702" t="s">
        <v>434</v>
      </c>
      <c r="C60" s="718"/>
      <c r="D60" s="746" t="s">
        <v>435</v>
      </c>
      <c r="E60" s="747"/>
      <c r="F60" s="747"/>
      <c r="G60" s="747"/>
      <c r="H60" s="747"/>
      <c r="I60" s="747"/>
      <c r="J60" s="747"/>
      <c r="K60" s="747"/>
      <c r="L60" s="827"/>
      <c r="M60" s="843"/>
      <c r="N60" s="844"/>
      <c r="O60" s="844"/>
      <c r="P60" s="844"/>
      <c r="Q60" s="844"/>
      <c r="R60" s="844"/>
      <c r="S60" s="697" t="s">
        <v>61</v>
      </c>
      <c r="T60" s="745"/>
      <c r="U60" s="843"/>
      <c r="V60" s="844"/>
      <c r="W60" s="844"/>
      <c r="X60" s="844"/>
      <c r="Y60" s="844"/>
      <c r="Z60" s="844"/>
      <c r="AA60" s="697" t="s">
        <v>61</v>
      </c>
      <c r="AB60" s="826"/>
    </row>
    <row r="61" spans="1:28" ht="13.65" customHeight="1">
      <c r="A61" s="832"/>
      <c r="B61" s="706"/>
      <c r="C61" s="719"/>
      <c r="D61" s="746" t="s">
        <v>436</v>
      </c>
      <c r="E61" s="747"/>
      <c r="F61" s="747"/>
      <c r="G61" s="747"/>
      <c r="H61" s="747"/>
      <c r="I61" s="747"/>
      <c r="J61" s="747"/>
      <c r="K61" s="747"/>
      <c r="L61" s="827"/>
      <c r="M61" s="828"/>
      <c r="N61" s="829"/>
      <c r="O61" s="829"/>
      <c r="P61" s="829"/>
      <c r="Q61" s="829"/>
      <c r="R61" s="829"/>
      <c r="S61" s="697" t="s">
        <v>93</v>
      </c>
      <c r="T61" s="745"/>
      <c r="U61" s="828"/>
      <c r="V61" s="829"/>
      <c r="W61" s="829"/>
      <c r="X61" s="829"/>
      <c r="Y61" s="829"/>
      <c r="Z61" s="829"/>
      <c r="AA61" s="697" t="s">
        <v>93</v>
      </c>
      <c r="AB61" s="826"/>
    </row>
    <row r="62" spans="1:28" ht="13.65" customHeight="1">
      <c r="A62" s="832"/>
      <c r="B62" s="747" t="s">
        <v>437</v>
      </c>
      <c r="C62" s="747"/>
      <c r="D62" s="747"/>
      <c r="E62" s="747"/>
      <c r="F62" s="747"/>
      <c r="G62" s="747"/>
      <c r="H62" s="747"/>
      <c r="I62" s="747"/>
      <c r="J62" s="747"/>
      <c r="K62" s="747"/>
      <c r="L62" s="827"/>
      <c r="M62" s="828"/>
      <c r="N62" s="829"/>
      <c r="O62" s="829"/>
      <c r="P62" s="829"/>
      <c r="Q62" s="829"/>
      <c r="R62" s="829"/>
      <c r="S62" s="697" t="s">
        <v>93</v>
      </c>
      <c r="T62" s="745"/>
      <c r="U62" s="828"/>
      <c r="V62" s="829"/>
      <c r="W62" s="829"/>
      <c r="X62" s="829"/>
      <c r="Y62" s="829"/>
      <c r="Z62" s="829"/>
      <c r="AA62" s="697" t="s">
        <v>93</v>
      </c>
      <c r="AB62" s="826"/>
    </row>
    <row r="63" spans="1:28" ht="13.65" customHeight="1">
      <c r="A63" s="832"/>
      <c r="B63" s="702" t="s">
        <v>438</v>
      </c>
      <c r="C63" s="718"/>
      <c r="D63" s="746" t="s">
        <v>94</v>
      </c>
      <c r="E63" s="747"/>
      <c r="F63" s="747"/>
      <c r="G63" s="747"/>
      <c r="H63" s="747"/>
      <c r="I63" s="747"/>
      <c r="J63" s="747"/>
      <c r="K63" s="747"/>
      <c r="L63" s="827"/>
      <c r="M63" s="828"/>
      <c r="N63" s="829"/>
      <c r="O63" s="829"/>
      <c r="P63" s="829"/>
      <c r="Q63" s="829"/>
      <c r="R63" s="829"/>
      <c r="S63" s="697" t="s">
        <v>439</v>
      </c>
      <c r="T63" s="745"/>
      <c r="U63" s="828"/>
      <c r="V63" s="829"/>
      <c r="W63" s="829"/>
      <c r="X63" s="829"/>
      <c r="Y63" s="829"/>
      <c r="Z63" s="829"/>
      <c r="AA63" s="697" t="s">
        <v>439</v>
      </c>
      <c r="AB63" s="826"/>
    </row>
    <row r="64" spans="1:28" ht="13.65" customHeight="1">
      <c r="A64" s="832"/>
      <c r="B64" s="704"/>
      <c r="C64" s="851"/>
      <c r="D64" s="852" t="s">
        <v>95</v>
      </c>
      <c r="E64" s="853"/>
      <c r="F64" s="853"/>
      <c r="G64" s="853"/>
      <c r="H64" s="853"/>
      <c r="I64" s="853"/>
      <c r="J64" s="853"/>
      <c r="K64" s="853"/>
      <c r="L64" s="854"/>
      <c r="M64" s="828"/>
      <c r="N64" s="829"/>
      <c r="O64" s="829"/>
      <c r="P64" s="829"/>
      <c r="Q64" s="829"/>
      <c r="R64" s="829"/>
      <c r="S64" s="837" t="s">
        <v>439</v>
      </c>
      <c r="T64" s="855"/>
      <c r="U64" s="828"/>
      <c r="V64" s="829"/>
      <c r="W64" s="829"/>
      <c r="X64" s="829"/>
      <c r="Y64" s="829"/>
      <c r="Z64" s="829"/>
      <c r="AA64" s="837" t="s">
        <v>439</v>
      </c>
      <c r="AB64" s="838"/>
    </row>
    <row r="65" spans="1:28" ht="13.65" customHeight="1" thickBot="1">
      <c r="A65" s="832"/>
      <c r="B65" s="796" t="s">
        <v>440</v>
      </c>
      <c r="C65" s="702"/>
      <c r="D65" s="702"/>
      <c r="E65" s="702"/>
      <c r="F65" s="702"/>
      <c r="G65" s="702"/>
      <c r="H65" s="702"/>
      <c r="I65" s="768"/>
      <c r="J65" s="707"/>
      <c r="K65" s="708"/>
      <c r="L65" s="708"/>
      <c r="M65" s="289" t="s">
        <v>441</v>
      </c>
      <c r="N65" s="799"/>
      <c r="O65" s="799"/>
      <c r="P65" s="799"/>
      <c r="Q65" s="799"/>
      <c r="R65" s="799"/>
      <c r="S65" s="799"/>
      <c r="T65" s="799"/>
      <c r="U65" s="799"/>
      <c r="V65" s="799"/>
      <c r="W65" s="799"/>
      <c r="X65" s="799"/>
      <c r="Y65" s="799"/>
      <c r="Z65" s="799"/>
      <c r="AA65" s="799"/>
      <c r="AB65" s="840"/>
    </row>
    <row r="66" spans="1:28" ht="13.65" customHeight="1" thickBot="1">
      <c r="A66" s="860" t="s">
        <v>99</v>
      </c>
      <c r="B66" s="861"/>
      <c r="C66" s="861"/>
      <c r="D66" s="861"/>
      <c r="E66" s="861"/>
      <c r="F66" s="861"/>
      <c r="G66" s="861"/>
      <c r="H66" s="861"/>
      <c r="I66" s="862"/>
      <c r="J66" s="863" t="s">
        <v>23</v>
      </c>
      <c r="K66" s="863"/>
      <c r="L66" s="863"/>
      <c r="M66" s="863"/>
      <c r="N66" s="863"/>
      <c r="O66" s="863"/>
      <c r="P66" s="863"/>
      <c r="Q66" s="863"/>
      <c r="R66" s="863"/>
      <c r="S66" s="863"/>
      <c r="T66" s="863"/>
      <c r="U66" s="863"/>
      <c r="V66" s="863"/>
      <c r="W66" s="863"/>
      <c r="X66" s="863"/>
      <c r="Y66" s="863"/>
      <c r="Z66" s="863"/>
      <c r="AA66" s="863"/>
      <c r="AB66" s="864"/>
    </row>
    <row r="67" spans="1:28" ht="14.4" customHeight="1"/>
    <row r="68" spans="1:28" ht="14.4" customHeight="1">
      <c r="A68" s="270" t="s">
        <v>103</v>
      </c>
      <c r="C68" s="858" t="s">
        <v>443</v>
      </c>
      <c r="D68" s="859" t="s">
        <v>444</v>
      </c>
      <c r="E68" s="859"/>
      <c r="F68" s="859"/>
      <c r="G68" s="859"/>
      <c r="H68" s="859"/>
      <c r="I68" s="859"/>
      <c r="J68" s="859"/>
      <c r="K68" s="859"/>
      <c r="L68" s="859"/>
      <c r="M68" s="859"/>
      <c r="N68" s="859"/>
      <c r="O68" s="859"/>
      <c r="P68" s="859"/>
      <c r="Q68" s="859"/>
      <c r="R68" s="859"/>
      <c r="S68" s="859"/>
      <c r="T68" s="859"/>
      <c r="U68" s="859"/>
      <c r="V68" s="859"/>
      <c r="W68" s="859"/>
      <c r="X68" s="859"/>
      <c r="Y68" s="859"/>
      <c r="Z68" s="859"/>
      <c r="AA68" s="859"/>
      <c r="AB68" s="859"/>
    </row>
    <row r="69" spans="1:28" ht="14.4" customHeight="1">
      <c r="A69" s="295"/>
      <c r="C69" s="858"/>
      <c r="D69" s="859"/>
      <c r="E69" s="859"/>
      <c r="F69" s="859"/>
      <c r="G69" s="859"/>
      <c r="H69" s="859"/>
      <c r="I69" s="859"/>
      <c r="J69" s="859"/>
      <c r="K69" s="859"/>
      <c r="L69" s="859"/>
      <c r="M69" s="859"/>
      <c r="N69" s="859"/>
      <c r="O69" s="859"/>
      <c r="P69" s="859"/>
      <c r="Q69" s="859"/>
      <c r="R69" s="859"/>
      <c r="S69" s="859"/>
      <c r="T69" s="859"/>
      <c r="U69" s="859"/>
      <c r="V69" s="859"/>
      <c r="W69" s="859"/>
      <c r="X69" s="859"/>
      <c r="Y69" s="859"/>
      <c r="Z69" s="859"/>
      <c r="AA69" s="859"/>
      <c r="AB69" s="859"/>
    </row>
    <row r="70" spans="1:28" ht="14.4" customHeight="1">
      <c r="A70" s="295"/>
      <c r="C70" s="858"/>
      <c r="D70" s="859"/>
      <c r="E70" s="859"/>
      <c r="F70" s="859"/>
      <c r="G70" s="859"/>
      <c r="H70" s="859"/>
      <c r="I70" s="859"/>
      <c r="J70" s="859"/>
      <c r="K70" s="859"/>
      <c r="L70" s="859"/>
      <c r="M70" s="859"/>
      <c r="N70" s="859"/>
      <c r="O70" s="859"/>
      <c r="P70" s="859"/>
      <c r="Q70" s="859"/>
      <c r="R70" s="859"/>
      <c r="S70" s="859"/>
      <c r="T70" s="859"/>
      <c r="U70" s="859"/>
      <c r="V70" s="859"/>
      <c r="W70" s="859"/>
      <c r="X70" s="859"/>
      <c r="Y70" s="859"/>
      <c r="Z70" s="859"/>
      <c r="AA70" s="859"/>
      <c r="AB70" s="859"/>
    </row>
    <row r="71" spans="1:28" ht="14.4" customHeight="1">
      <c r="A71" s="296"/>
      <c r="C71" s="858"/>
      <c r="D71" s="859"/>
      <c r="E71" s="859"/>
      <c r="F71" s="859"/>
      <c r="G71" s="859"/>
      <c r="H71" s="859"/>
      <c r="I71" s="859"/>
      <c r="J71" s="859"/>
      <c r="K71" s="859"/>
      <c r="L71" s="859"/>
      <c r="M71" s="859"/>
      <c r="N71" s="859"/>
      <c r="O71" s="859"/>
      <c r="P71" s="859"/>
      <c r="Q71" s="859"/>
      <c r="R71" s="859"/>
      <c r="S71" s="859"/>
      <c r="T71" s="859"/>
      <c r="U71" s="859"/>
      <c r="V71" s="859"/>
      <c r="W71" s="859"/>
      <c r="X71" s="859"/>
      <c r="Y71" s="859"/>
      <c r="Z71" s="859"/>
      <c r="AA71" s="859"/>
      <c r="AB71" s="859"/>
    </row>
    <row r="72" spans="1:28" ht="14.4" customHeight="1">
      <c r="A72" s="295"/>
      <c r="C72" s="858"/>
      <c r="D72" s="859"/>
      <c r="E72" s="859"/>
      <c r="F72" s="859"/>
      <c r="G72" s="859"/>
      <c r="H72" s="859"/>
      <c r="I72" s="859"/>
      <c r="J72" s="859"/>
      <c r="K72" s="859"/>
      <c r="L72" s="859"/>
      <c r="M72" s="859"/>
      <c r="N72" s="859"/>
      <c r="O72" s="859"/>
      <c r="P72" s="859"/>
      <c r="Q72" s="859"/>
      <c r="R72" s="859"/>
      <c r="S72" s="859"/>
      <c r="T72" s="859"/>
      <c r="U72" s="859"/>
      <c r="V72" s="859"/>
      <c r="W72" s="859"/>
      <c r="X72" s="859"/>
      <c r="Y72" s="859"/>
      <c r="Z72" s="859"/>
      <c r="AA72" s="859"/>
      <c r="AB72" s="859"/>
    </row>
    <row r="73" spans="1:28" ht="14.4" customHeight="1">
      <c r="A73" s="295"/>
      <c r="C73" s="858"/>
      <c r="D73" s="859"/>
      <c r="E73" s="859"/>
      <c r="F73" s="859"/>
      <c r="G73" s="859"/>
      <c r="H73" s="859"/>
      <c r="I73" s="859"/>
      <c r="J73" s="859"/>
      <c r="K73" s="859"/>
      <c r="L73" s="859"/>
      <c r="M73" s="859"/>
      <c r="N73" s="859"/>
      <c r="O73" s="859"/>
      <c r="P73" s="859"/>
      <c r="Q73" s="859"/>
      <c r="R73" s="859"/>
      <c r="S73" s="859"/>
      <c r="T73" s="859"/>
      <c r="U73" s="859"/>
      <c r="V73" s="859"/>
      <c r="W73" s="859"/>
      <c r="X73" s="859"/>
      <c r="Y73" s="859"/>
      <c r="Z73" s="859"/>
      <c r="AA73" s="859"/>
      <c r="AB73" s="859"/>
    </row>
    <row r="74" spans="1:28" ht="14.4" customHeight="1">
      <c r="A74" s="295"/>
      <c r="C74" s="858"/>
      <c r="D74" s="859"/>
      <c r="E74" s="859"/>
      <c r="F74" s="859"/>
      <c r="G74" s="859"/>
      <c r="H74" s="859"/>
      <c r="I74" s="859"/>
      <c r="J74" s="859"/>
      <c r="K74" s="859"/>
      <c r="L74" s="859"/>
      <c r="M74" s="859"/>
      <c r="N74" s="859"/>
      <c r="O74" s="859"/>
      <c r="P74" s="859"/>
      <c r="Q74" s="859"/>
      <c r="R74" s="859"/>
      <c r="S74" s="859"/>
      <c r="T74" s="859"/>
      <c r="U74" s="859"/>
      <c r="V74" s="859"/>
      <c r="W74" s="859"/>
      <c r="X74" s="859"/>
      <c r="Y74" s="859"/>
      <c r="Z74" s="859"/>
      <c r="AA74" s="859"/>
      <c r="AB74" s="859"/>
    </row>
    <row r="75" spans="1:28" ht="14.4" customHeight="1">
      <c r="A75" s="295"/>
      <c r="C75" s="858"/>
      <c r="D75" s="859"/>
      <c r="E75" s="859"/>
      <c r="F75" s="859"/>
      <c r="G75" s="859"/>
      <c r="H75" s="859"/>
      <c r="I75" s="859"/>
      <c r="J75" s="859"/>
      <c r="K75" s="859"/>
      <c r="L75" s="859"/>
      <c r="M75" s="859"/>
      <c r="N75" s="859"/>
      <c r="O75" s="859"/>
      <c r="P75" s="859"/>
      <c r="Q75" s="859"/>
      <c r="R75" s="859"/>
      <c r="S75" s="859"/>
      <c r="T75" s="859"/>
      <c r="U75" s="859"/>
      <c r="V75" s="859"/>
      <c r="W75" s="859"/>
      <c r="X75" s="859"/>
      <c r="Y75" s="859"/>
      <c r="Z75" s="859"/>
      <c r="AA75" s="859"/>
      <c r="AB75" s="859"/>
    </row>
  </sheetData>
  <mergeCells count="289">
    <mergeCell ref="B62:L62"/>
    <mergeCell ref="M62:R62"/>
    <mergeCell ref="S62:T62"/>
    <mergeCell ref="U62:Z62"/>
    <mergeCell ref="AA62:AB62"/>
    <mergeCell ref="C68:C75"/>
    <mergeCell ref="D68:AB75"/>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M51:P51"/>
    <mergeCell ref="Q51:T51"/>
    <mergeCell ref="U51:X51"/>
    <mergeCell ref="Y51:AB52"/>
    <mergeCell ref="M52:N52"/>
    <mergeCell ref="O52:P52"/>
    <mergeCell ref="Q52:R52"/>
    <mergeCell ref="S52:T52"/>
    <mergeCell ref="U52:V52"/>
    <mergeCell ref="W52:X52"/>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C48:I49"/>
    <mergeCell ref="J48:L48"/>
    <mergeCell ref="M48:N48"/>
    <mergeCell ref="O48:P48"/>
    <mergeCell ref="Q48:R48"/>
    <mergeCell ref="S48:T48"/>
    <mergeCell ref="U48:V48"/>
    <mergeCell ref="W48:X48"/>
    <mergeCell ref="AA49:AB49"/>
    <mergeCell ref="B44:O44"/>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7:N47"/>
    <mergeCell ref="O47:P47"/>
    <mergeCell ref="Q47:R47"/>
    <mergeCell ref="S47:T47"/>
    <mergeCell ref="U47:V47"/>
    <mergeCell ref="W47:X47"/>
    <mergeCell ref="Y47:Z47"/>
    <mergeCell ref="AA47:AB47"/>
    <mergeCell ref="A22:A43"/>
    <mergeCell ref="B22:O22"/>
    <mergeCell ref="R22:T22"/>
    <mergeCell ref="Y22:AA22"/>
    <mergeCell ref="M46:P46"/>
    <mergeCell ref="Q46:T46"/>
    <mergeCell ref="U46:X46"/>
    <mergeCell ref="Y46:AB46"/>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M29:P29"/>
    <mergeCell ref="Q29:T29"/>
    <mergeCell ref="U29:X29"/>
    <mergeCell ref="Y29:AB30"/>
    <mergeCell ref="M30:N30"/>
    <mergeCell ref="O30:P30"/>
    <mergeCell ref="Q30:R30"/>
    <mergeCell ref="S30:T30"/>
    <mergeCell ref="U30:V30"/>
    <mergeCell ref="W30:X30"/>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J19:O19"/>
    <mergeCell ref="P19:T19"/>
    <mergeCell ref="U19:AB19"/>
    <mergeCell ref="G20:I20"/>
    <mergeCell ref="Y25:Z25"/>
    <mergeCell ref="AA25:AB25"/>
    <mergeCell ref="C26:I27"/>
    <mergeCell ref="J26:L26"/>
    <mergeCell ref="M26:N26"/>
    <mergeCell ref="O26:P26"/>
    <mergeCell ref="Q26:R26"/>
    <mergeCell ref="S26:T26"/>
    <mergeCell ref="U26:V26"/>
    <mergeCell ref="W26:X26"/>
    <mergeCell ref="M25:N25"/>
    <mergeCell ref="O25:P25"/>
    <mergeCell ref="Q25:R25"/>
    <mergeCell ref="S25:T25"/>
    <mergeCell ref="U25:V25"/>
    <mergeCell ref="W25:X25"/>
    <mergeCell ref="AA27:AB27"/>
    <mergeCell ref="G11:O11"/>
    <mergeCell ref="P11:R13"/>
    <mergeCell ref="S11:U11"/>
    <mergeCell ref="V11:W11"/>
    <mergeCell ref="Y11:Z11"/>
    <mergeCell ref="B23:AB23"/>
    <mergeCell ref="B24:L25"/>
    <mergeCell ref="M24:P24"/>
    <mergeCell ref="Q24:T24"/>
    <mergeCell ref="U24:X24"/>
    <mergeCell ref="Y24:AB24"/>
    <mergeCell ref="J20:O20"/>
    <mergeCell ref="P20:T20"/>
    <mergeCell ref="U20:AB20"/>
    <mergeCell ref="G21:I21"/>
    <mergeCell ref="J21:O21"/>
    <mergeCell ref="P21:T21"/>
    <mergeCell ref="U21:AB21"/>
    <mergeCell ref="A18:F21"/>
    <mergeCell ref="G18:I18"/>
    <mergeCell ref="J18:O18"/>
    <mergeCell ref="P18:T18"/>
    <mergeCell ref="U18:AB18"/>
    <mergeCell ref="G19:I19"/>
    <mergeCell ref="P16:R16"/>
    <mergeCell ref="S16:AB16"/>
    <mergeCell ref="N5:P5"/>
    <mergeCell ref="R5:AB5"/>
    <mergeCell ref="G6:J7"/>
    <mergeCell ref="M6:S7"/>
    <mergeCell ref="V6:AB7"/>
    <mergeCell ref="G8:AB8"/>
    <mergeCell ref="A17:I17"/>
    <mergeCell ref="J17:O17"/>
    <mergeCell ref="P17:T17"/>
    <mergeCell ref="U17:AB17"/>
    <mergeCell ref="C12:F12"/>
    <mergeCell ref="G12:O12"/>
    <mergeCell ref="S12:AB13"/>
    <mergeCell ref="C13:F13"/>
    <mergeCell ref="G13:O13"/>
    <mergeCell ref="C14:O16"/>
    <mergeCell ref="P14:R14"/>
    <mergeCell ref="S14:AB14"/>
    <mergeCell ref="P15:R15"/>
    <mergeCell ref="S15:AB15"/>
    <mergeCell ref="A11:B16"/>
    <mergeCell ref="C11:F11"/>
    <mergeCell ref="A1:AB1"/>
    <mergeCell ref="A2:B10"/>
    <mergeCell ref="C2:F2"/>
    <mergeCell ref="G2:AB2"/>
    <mergeCell ref="C3:F3"/>
    <mergeCell ref="C4:F4"/>
    <mergeCell ref="G4:AB4"/>
    <mergeCell ref="C5:F8"/>
    <mergeCell ref="G5:I5"/>
    <mergeCell ref="J5:L5"/>
    <mergeCell ref="W9:AB9"/>
    <mergeCell ref="G10:I10"/>
    <mergeCell ref="J10:AB10"/>
    <mergeCell ref="C9:F10"/>
    <mergeCell ref="G9:I9"/>
    <mergeCell ref="J9:O9"/>
    <mergeCell ref="P9:Q9"/>
    <mergeCell ref="R9:S9"/>
    <mergeCell ref="T9:V9"/>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2897" r:id="rId4" name="Check Box 1">
              <controlPr defaultSize="0" autoFill="0" autoLine="0" autoPict="0">
                <anchor moveWithCells="1">
                  <from>
                    <xdr:col>10</xdr:col>
                    <xdr:colOff>0</xdr:colOff>
                    <xdr:row>16</xdr:row>
                    <xdr:rowOff>0</xdr:rowOff>
                  </from>
                  <to>
                    <xdr:col>12</xdr:col>
                    <xdr:colOff>60960</xdr:colOff>
                    <xdr:row>17</xdr:row>
                    <xdr:rowOff>22860</xdr:rowOff>
                  </to>
                </anchor>
              </controlPr>
            </control>
          </mc:Choice>
        </mc:AlternateContent>
        <mc:AlternateContent xmlns:mc="http://schemas.openxmlformats.org/markup-compatibility/2006">
          <mc:Choice Requires="x14">
            <control shapeId="592898" r:id="rId5" name="Check Box 2">
              <controlPr defaultSize="0" autoFill="0" autoLine="0" autoPict="0">
                <anchor moveWithCells="1">
                  <from>
                    <xdr:col>12</xdr:col>
                    <xdr:colOff>228600</xdr:colOff>
                    <xdr:row>16</xdr:row>
                    <xdr:rowOff>0</xdr:rowOff>
                  </from>
                  <to>
                    <xdr:col>14</xdr:col>
                    <xdr:colOff>190500</xdr:colOff>
                    <xdr:row>17</xdr:row>
                    <xdr:rowOff>22860</xdr:rowOff>
                  </to>
                </anchor>
              </controlPr>
            </control>
          </mc:Choice>
        </mc:AlternateContent>
        <mc:AlternateContent xmlns:mc="http://schemas.openxmlformats.org/markup-compatibility/2006">
          <mc:Choice Requires="x14">
            <control shapeId="592899" r:id="rId6" name="Check Box 3">
              <controlPr defaultSize="0" autoFill="0" autoLine="0" autoPict="0">
                <anchor moveWithCells="1">
                  <from>
                    <xdr:col>21</xdr:col>
                    <xdr:colOff>60960</xdr:colOff>
                    <xdr:row>16</xdr:row>
                    <xdr:rowOff>0</xdr:rowOff>
                  </from>
                  <to>
                    <xdr:col>23</xdr:col>
                    <xdr:colOff>68580</xdr:colOff>
                    <xdr:row>17</xdr:row>
                    <xdr:rowOff>38100</xdr:rowOff>
                  </to>
                </anchor>
              </controlPr>
            </control>
          </mc:Choice>
        </mc:AlternateContent>
        <mc:AlternateContent xmlns:mc="http://schemas.openxmlformats.org/markup-compatibility/2006">
          <mc:Choice Requires="x14">
            <control shapeId="592900" r:id="rId7" name="Check Box 4">
              <controlPr defaultSize="0" autoFill="0" autoLine="0" autoPict="0">
                <anchor moveWithCells="1">
                  <from>
                    <xdr:col>24</xdr:col>
                    <xdr:colOff>175260</xdr:colOff>
                    <xdr:row>16</xdr:row>
                    <xdr:rowOff>0</xdr:rowOff>
                  </from>
                  <to>
                    <xdr:col>26</xdr:col>
                    <xdr:colOff>251460</xdr:colOff>
                    <xdr:row>17</xdr:row>
                    <xdr:rowOff>38100</xdr:rowOff>
                  </to>
                </anchor>
              </controlPr>
            </control>
          </mc:Choice>
        </mc:AlternateContent>
        <mc:AlternateContent xmlns:mc="http://schemas.openxmlformats.org/markup-compatibility/2006">
          <mc:Choice Requires="x14">
            <control shapeId="592901" r:id="rId8" name="Check Box 5">
              <controlPr defaultSize="0" autoFill="0" autoLine="0" autoPict="0">
                <anchor moveWithCells="1">
                  <from>
                    <xdr:col>16</xdr:col>
                    <xdr:colOff>137160</xdr:colOff>
                    <xdr:row>20</xdr:row>
                    <xdr:rowOff>251460</xdr:rowOff>
                  </from>
                  <to>
                    <xdr:col>17</xdr:col>
                    <xdr:colOff>83820</xdr:colOff>
                    <xdr:row>22</xdr:row>
                    <xdr:rowOff>30480</xdr:rowOff>
                  </to>
                </anchor>
              </controlPr>
            </control>
          </mc:Choice>
        </mc:AlternateContent>
        <mc:AlternateContent xmlns:mc="http://schemas.openxmlformats.org/markup-compatibility/2006">
          <mc:Choice Requires="x14">
            <control shapeId="592902" r:id="rId9" name="Check Box 6">
              <controlPr defaultSize="0" autoFill="0" autoLine="0" autoPict="0">
                <anchor moveWithCells="1">
                  <from>
                    <xdr:col>23</xdr:col>
                    <xdr:colOff>83820</xdr:colOff>
                    <xdr:row>20</xdr:row>
                    <xdr:rowOff>251460</xdr:rowOff>
                  </from>
                  <to>
                    <xdr:col>24</xdr:col>
                    <xdr:colOff>30480</xdr:colOff>
                    <xdr:row>22</xdr:row>
                    <xdr:rowOff>30480</xdr:rowOff>
                  </to>
                </anchor>
              </controlPr>
            </control>
          </mc:Choice>
        </mc:AlternateContent>
        <mc:AlternateContent xmlns:mc="http://schemas.openxmlformats.org/markup-compatibility/2006">
          <mc:Choice Requires="x14">
            <control shapeId="592903" r:id="rId10" name="Check Box 7">
              <controlPr defaultSize="0" autoFill="0" autoLine="0" autoPict="0">
                <anchor moveWithCells="1">
                  <from>
                    <xdr:col>16</xdr:col>
                    <xdr:colOff>137160</xdr:colOff>
                    <xdr:row>42</xdr:row>
                    <xdr:rowOff>152400</xdr:rowOff>
                  </from>
                  <to>
                    <xdr:col>17</xdr:col>
                    <xdr:colOff>83820</xdr:colOff>
                    <xdr:row>44</xdr:row>
                    <xdr:rowOff>30480</xdr:rowOff>
                  </to>
                </anchor>
              </controlPr>
            </control>
          </mc:Choice>
        </mc:AlternateContent>
        <mc:AlternateContent xmlns:mc="http://schemas.openxmlformats.org/markup-compatibility/2006">
          <mc:Choice Requires="x14">
            <control shapeId="592904" r:id="rId11" name="Check Box 8">
              <controlPr defaultSize="0" autoFill="0" autoLine="0" autoPict="0">
                <anchor moveWithCells="1">
                  <from>
                    <xdr:col>23</xdr:col>
                    <xdr:colOff>83820</xdr:colOff>
                    <xdr:row>42</xdr:row>
                    <xdr:rowOff>152400</xdr:rowOff>
                  </from>
                  <to>
                    <xdr:col>24</xdr:col>
                    <xdr:colOff>30480</xdr:colOff>
                    <xdr:row>44</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8690-23E0-4292-AC25-E68DE80CE698}">
  <sheetPr>
    <pageSetUpPr fitToPage="1"/>
  </sheetPr>
  <dimension ref="A1:AB6"/>
  <sheetViews>
    <sheetView view="pageBreakPreview" zoomScaleNormal="100" zoomScaleSheetLayoutView="100" workbookViewId="0">
      <selection activeCell="S14" sqref="S14:AB14"/>
    </sheetView>
  </sheetViews>
  <sheetFormatPr defaultColWidth="8.77734375" defaultRowHeight="12"/>
  <cols>
    <col min="1" max="1" width="3.109375" style="297" customWidth="1"/>
    <col min="2" max="5" width="2.109375" style="297" customWidth="1"/>
    <col min="6" max="6" width="3.77734375" style="297" customWidth="1"/>
    <col min="7" max="9" width="5.109375" style="297" customWidth="1"/>
    <col min="10" max="11" width="3.109375" style="297" customWidth="1"/>
    <col min="12" max="12" width="4.109375" style="297" customWidth="1"/>
    <col min="13" max="28" width="4.77734375" style="297" customWidth="1"/>
    <col min="29" max="16384" width="8.77734375" style="297"/>
  </cols>
  <sheetData>
    <row r="1" spans="1:28" ht="37.5" customHeight="1">
      <c r="A1" s="882" t="s">
        <v>546</v>
      </c>
      <c r="B1" s="882"/>
      <c r="C1" s="882"/>
      <c r="D1" s="882"/>
      <c r="E1" s="882"/>
      <c r="F1" s="882"/>
      <c r="G1" s="882"/>
      <c r="H1" s="882"/>
      <c r="I1" s="882"/>
      <c r="J1" s="882"/>
      <c r="K1" s="882"/>
      <c r="L1" s="882"/>
      <c r="M1" s="882"/>
      <c r="N1" s="882"/>
      <c r="O1" s="882"/>
      <c r="P1" s="882"/>
      <c r="Q1" s="882"/>
      <c r="R1" s="882"/>
      <c r="S1" s="882"/>
      <c r="T1" s="882"/>
      <c r="U1" s="882"/>
      <c r="V1" s="882"/>
      <c r="W1" s="882"/>
      <c r="X1" s="882"/>
      <c r="Y1" s="882"/>
      <c r="Z1" s="882"/>
      <c r="AA1" s="882"/>
      <c r="AB1" s="882"/>
    </row>
    <row r="2" spans="1:28" ht="23.4" customHeight="1" thickBot="1">
      <c r="A2" s="298" t="s">
        <v>547</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row>
    <row r="3" spans="1:28" ht="22.2" customHeight="1">
      <c r="A3" s="883" t="s">
        <v>410</v>
      </c>
      <c r="B3" s="884"/>
      <c r="C3" s="884"/>
      <c r="D3" s="884"/>
      <c r="E3" s="884"/>
      <c r="F3" s="885"/>
      <c r="G3" s="892" t="s">
        <v>411</v>
      </c>
      <c r="H3" s="893"/>
      <c r="I3" s="894"/>
      <c r="J3" s="895"/>
      <c r="K3" s="896"/>
      <c r="L3" s="896"/>
      <c r="M3" s="896"/>
      <c r="N3" s="896"/>
      <c r="O3" s="897"/>
      <c r="P3" s="898" t="s">
        <v>412</v>
      </c>
      <c r="Q3" s="884"/>
      <c r="R3" s="884"/>
      <c r="S3" s="884"/>
      <c r="T3" s="885"/>
      <c r="U3" s="899"/>
      <c r="V3" s="899"/>
      <c r="W3" s="899"/>
      <c r="X3" s="899"/>
      <c r="Y3" s="899"/>
      <c r="Z3" s="899"/>
      <c r="AA3" s="899"/>
      <c r="AB3" s="900"/>
    </row>
    <row r="4" spans="1:28" ht="22.2" customHeight="1">
      <c r="A4" s="886"/>
      <c r="B4" s="887"/>
      <c r="C4" s="887"/>
      <c r="D4" s="887"/>
      <c r="E4" s="887"/>
      <c r="F4" s="888"/>
      <c r="G4" s="901" t="s">
        <v>411</v>
      </c>
      <c r="H4" s="902"/>
      <c r="I4" s="903"/>
      <c r="J4" s="904"/>
      <c r="K4" s="905"/>
      <c r="L4" s="905"/>
      <c r="M4" s="905"/>
      <c r="N4" s="905"/>
      <c r="O4" s="906"/>
      <c r="P4" s="866" t="s">
        <v>412</v>
      </c>
      <c r="Q4" s="867"/>
      <c r="R4" s="867"/>
      <c r="S4" s="867"/>
      <c r="T4" s="868"/>
      <c r="U4" s="869"/>
      <c r="V4" s="869"/>
      <c r="W4" s="869"/>
      <c r="X4" s="869"/>
      <c r="Y4" s="869"/>
      <c r="Z4" s="869"/>
      <c r="AA4" s="869"/>
      <c r="AB4" s="870"/>
    </row>
    <row r="5" spans="1:28" ht="22.2" customHeight="1">
      <c r="A5" s="886"/>
      <c r="B5" s="887"/>
      <c r="C5" s="887"/>
      <c r="D5" s="887"/>
      <c r="E5" s="887"/>
      <c r="F5" s="888"/>
      <c r="G5" s="901" t="s">
        <v>411</v>
      </c>
      <c r="H5" s="902"/>
      <c r="I5" s="903"/>
      <c r="J5" s="904"/>
      <c r="K5" s="905"/>
      <c r="L5" s="905"/>
      <c r="M5" s="905"/>
      <c r="N5" s="905"/>
      <c r="O5" s="906"/>
      <c r="P5" s="866" t="s">
        <v>412</v>
      </c>
      <c r="Q5" s="867"/>
      <c r="R5" s="867"/>
      <c r="S5" s="867"/>
      <c r="T5" s="868"/>
      <c r="U5" s="869"/>
      <c r="V5" s="869"/>
      <c r="W5" s="869"/>
      <c r="X5" s="869"/>
      <c r="Y5" s="869"/>
      <c r="Z5" s="869"/>
      <c r="AA5" s="869"/>
      <c r="AB5" s="870"/>
    </row>
    <row r="6" spans="1:28" ht="22.2" customHeight="1" thickBot="1">
      <c r="A6" s="889"/>
      <c r="B6" s="890"/>
      <c r="C6" s="890"/>
      <c r="D6" s="890"/>
      <c r="E6" s="890"/>
      <c r="F6" s="891"/>
      <c r="G6" s="871" t="s">
        <v>411</v>
      </c>
      <c r="H6" s="872"/>
      <c r="I6" s="873"/>
      <c r="J6" s="874"/>
      <c r="K6" s="875"/>
      <c r="L6" s="875"/>
      <c r="M6" s="875"/>
      <c r="N6" s="875"/>
      <c r="O6" s="876"/>
      <c r="P6" s="877" t="s">
        <v>412</v>
      </c>
      <c r="Q6" s="878"/>
      <c r="R6" s="878"/>
      <c r="S6" s="878"/>
      <c r="T6" s="879"/>
      <c r="U6" s="880"/>
      <c r="V6" s="880"/>
      <c r="W6" s="880"/>
      <c r="X6" s="880"/>
      <c r="Y6" s="880"/>
      <c r="Z6" s="880"/>
      <c r="AA6" s="880"/>
      <c r="AB6" s="881"/>
    </row>
  </sheetData>
  <mergeCells count="18">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 ref="P6:T6"/>
    <mergeCell ref="U6:AB6"/>
  </mergeCells>
  <phoneticPr fontId="4"/>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BB0E-B8FE-4497-B815-F5AC6BA2C1EA}">
  <sheetPr>
    <pageSetUpPr fitToPage="1"/>
  </sheetPr>
  <dimension ref="B1:BO119"/>
  <sheetViews>
    <sheetView showGridLines="0" view="pageBreakPreview" zoomScale="70" zoomScaleNormal="55" zoomScaleSheetLayoutView="70" workbookViewId="0">
      <selection activeCell="W16" sqref="W16"/>
    </sheetView>
  </sheetViews>
  <sheetFormatPr defaultColWidth="5" defaultRowHeight="14.4"/>
  <cols>
    <col min="1" max="1" width="1" style="346" customWidth="1"/>
    <col min="2" max="6" width="6.33203125" style="346" customWidth="1"/>
    <col min="7" max="8" width="9" style="346" customWidth="1"/>
    <col min="9" max="10" width="3.5546875" style="346" customWidth="1"/>
    <col min="11" max="62" width="6.33203125" style="346" customWidth="1"/>
    <col min="63" max="63" width="1.21875" style="346" customWidth="1"/>
    <col min="64" max="16384" width="5" style="346"/>
  </cols>
  <sheetData>
    <row r="1" spans="2:67" s="326" customFormat="1" ht="20.25" customHeight="1">
      <c r="G1" s="327" t="s">
        <v>446</v>
      </c>
      <c r="H1" s="327"/>
      <c r="I1" s="327"/>
      <c r="J1" s="327"/>
      <c r="M1" s="328" t="s">
        <v>447</v>
      </c>
      <c r="P1" s="327"/>
      <c r="Q1" s="327"/>
      <c r="R1" s="327"/>
      <c r="S1" s="327"/>
      <c r="T1" s="327"/>
      <c r="U1" s="327"/>
      <c r="V1" s="327"/>
      <c r="W1" s="327"/>
      <c r="AS1" s="329" t="s">
        <v>448</v>
      </c>
      <c r="AT1" s="907" t="s">
        <v>562</v>
      </c>
      <c r="AU1" s="907"/>
      <c r="AV1" s="907"/>
      <c r="AW1" s="907"/>
      <c r="AX1" s="907"/>
      <c r="AY1" s="907"/>
      <c r="AZ1" s="907"/>
      <c r="BA1" s="907"/>
      <c r="BB1" s="907"/>
      <c r="BC1" s="907"/>
      <c r="BD1" s="907"/>
      <c r="BE1" s="907"/>
      <c r="BF1" s="907"/>
      <c r="BG1" s="907"/>
      <c r="BH1" s="907"/>
      <c r="BI1" s="907"/>
      <c r="BJ1" s="329" t="s">
        <v>449</v>
      </c>
    </row>
    <row r="2" spans="2:67" s="330" customFormat="1" ht="20.25" customHeight="1">
      <c r="J2" s="328"/>
      <c r="M2" s="328"/>
      <c r="N2" s="328"/>
      <c r="P2" s="329"/>
      <c r="Q2" s="329"/>
      <c r="R2" s="329"/>
      <c r="S2" s="329"/>
      <c r="T2" s="329"/>
      <c r="U2" s="329"/>
      <c r="V2" s="329"/>
      <c r="W2" s="329"/>
      <c r="AB2" s="329" t="s">
        <v>450</v>
      </c>
      <c r="AC2" s="908">
        <v>6</v>
      </c>
      <c r="AD2" s="908"/>
      <c r="AE2" s="329" t="s">
        <v>451</v>
      </c>
      <c r="AF2" s="909">
        <f>IF(AC2=0,"",YEAR(DATE(2018+AC2,1,1)))</f>
        <v>2024</v>
      </c>
      <c r="AG2" s="909"/>
      <c r="AH2" s="330" t="s">
        <v>452</v>
      </c>
      <c r="AI2" s="330" t="s">
        <v>453</v>
      </c>
      <c r="AJ2" s="908">
        <v>4</v>
      </c>
      <c r="AK2" s="908"/>
      <c r="AL2" s="330" t="s">
        <v>454</v>
      </c>
      <c r="AS2" s="329" t="s">
        <v>455</v>
      </c>
      <c r="AT2" s="910"/>
      <c r="AU2" s="910"/>
      <c r="AV2" s="910"/>
      <c r="AW2" s="910"/>
      <c r="AX2" s="910"/>
      <c r="AY2" s="910"/>
      <c r="AZ2" s="910"/>
      <c r="BA2" s="910"/>
      <c r="BB2" s="910"/>
      <c r="BC2" s="910"/>
      <c r="BD2" s="910"/>
      <c r="BE2" s="910"/>
      <c r="BF2" s="910"/>
      <c r="BG2" s="910"/>
      <c r="BH2" s="910"/>
      <c r="BI2" s="910"/>
      <c r="BJ2" s="329" t="s">
        <v>449</v>
      </c>
      <c r="BK2" s="329"/>
      <c r="BL2" s="329"/>
      <c r="BM2" s="329"/>
    </row>
    <row r="3" spans="2:67" s="330" customFormat="1" ht="20.25" customHeight="1">
      <c r="J3" s="328"/>
      <c r="M3" s="328"/>
      <c r="O3" s="329"/>
      <c r="P3" s="329"/>
      <c r="Q3" s="329"/>
      <c r="R3" s="329"/>
      <c r="S3" s="329"/>
      <c r="T3" s="329"/>
      <c r="U3" s="329"/>
      <c r="AC3" s="331"/>
      <c r="AD3" s="331"/>
      <c r="AE3" s="331"/>
      <c r="AF3" s="332"/>
      <c r="AG3" s="331"/>
      <c r="BD3" s="333" t="s">
        <v>456</v>
      </c>
      <c r="BE3" s="911" t="s">
        <v>457</v>
      </c>
      <c r="BF3" s="912"/>
      <c r="BG3" s="912"/>
      <c r="BH3" s="913"/>
      <c r="BI3" s="329"/>
    </row>
    <row r="4" spans="2:67" s="330" customFormat="1" ht="20.25" customHeight="1">
      <c r="J4" s="328"/>
      <c r="M4" s="328"/>
      <c r="O4" s="329"/>
      <c r="P4" s="329"/>
      <c r="Q4" s="329"/>
      <c r="R4" s="329"/>
      <c r="S4" s="329"/>
      <c r="T4" s="329"/>
      <c r="U4" s="329"/>
      <c r="AC4" s="331"/>
      <c r="AD4" s="331"/>
      <c r="AE4" s="331"/>
      <c r="AF4" s="332"/>
      <c r="AG4" s="331"/>
      <c r="BD4" s="333" t="s">
        <v>458</v>
      </c>
      <c r="BE4" s="911" t="s">
        <v>459</v>
      </c>
      <c r="BF4" s="912"/>
      <c r="BG4" s="912"/>
      <c r="BH4" s="913"/>
      <c r="BI4" s="329"/>
    </row>
    <row r="5" spans="2:67" s="330" customFormat="1" ht="9" customHeight="1">
      <c r="J5" s="328"/>
      <c r="M5" s="328"/>
      <c r="O5" s="329"/>
      <c r="P5" s="329"/>
      <c r="Q5" s="329"/>
      <c r="R5" s="329"/>
      <c r="S5" s="329"/>
      <c r="T5" s="329"/>
      <c r="U5" s="329"/>
      <c r="AC5" s="334"/>
      <c r="AD5" s="334"/>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35"/>
      <c r="BI5" s="335"/>
    </row>
    <row r="6" spans="2:67" s="330" customFormat="1" ht="21" customHeight="1">
      <c r="B6" s="327"/>
      <c r="C6" s="327"/>
      <c r="D6" s="327"/>
      <c r="E6" s="327"/>
      <c r="F6" s="327"/>
      <c r="G6" s="326"/>
      <c r="H6" s="326"/>
      <c r="I6" s="326"/>
      <c r="J6" s="326"/>
      <c r="K6" s="336"/>
      <c r="L6" s="336"/>
      <c r="M6" s="336"/>
      <c r="N6" s="337"/>
      <c r="O6" s="336"/>
      <c r="P6" s="336"/>
      <c r="Q6" s="336"/>
      <c r="AJ6" s="326"/>
      <c r="AK6" s="326"/>
      <c r="AL6" s="326"/>
      <c r="AM6" s="326"/>
      <c r="AN6" s="326"/>
      <c r="AO6" s="326" t="s">
        <v>460</v>
      </c>
      <c r="AP6" s="326"/>
      <c r="AQ6" s="326"/>
      <c r="AR6" s="326"/>
      <c r="AS6" s="326"/>
      <c r="AT6" s="326"/>
      <c r="AU6" s="326"/>
      <c r="AW6" s="338"/>
      <c r="AX6" s="338"/>
      <c r="AY6" s="339"/>
      <c r="AZ6" s="326"/>
      <c r="BA6" s="914">
        <v>40</v>
      </c>
      <c r="BB6" s="915"/>
      <c r="BC6" s="340" t="s">
        <v>461</v>
      </c>
      <c r="BD6" s="338"/>
      <c r="BE6" s="914">
        <v>160</v>
      </c>
      <c r="BF6" s="915"/>
      <c r="BG6" s="339" t="s">
        <v>462</v>
      </c>
      <c r="BH6" s="326"/>
      <c r="BI6" s="335"/>
    </row>
    <row r="7" spans="2:67" s="330" customFormat="1" ht="5.25" customHeight="1">
      <c r="B7" s="327"/>
      <c r="C7" s="327"/>
      <c r="D7" s="327"/>
      <c r="E7" s="327"/>
      <c r="F7" s="327"/>
      <c r="G7" s="341"/>
      <c r="H7" s="341"/>
      <c r="I7" s="341"/>
      <c r="J7" s="336"/>
      <c r="K7" s="336"/>
      <c r="L7" s="336"/>
      <c r="M7" s="337"/>
      <c r="N7" s="336"/>
      <c r="O7" s="336"/>
      <c r="P7" s="336"/>
      <c r="Q7" s="336"/>
      <c r="AJ7" s="326"/>
      <c r="AK7" s="326"/>
      <c r="AL7" s="326"/>
      <c r="AM7" s="326"/>
      <c r="AN7" s="326"/>
      <c r="AO7" s="326"/>
      <c r="AP7" s="326"/>
      <c r="AQ7" s="326"/>
      <c r="AR7" s="326"/>
      <c r="AS7" s="326"/>
      <c r="AT7" s="326"/>
      <c r="AU7" s="326"/>
      <c r="AV7" s="326"/>
      <c r="AW7" s="326"/>
      <c r="AX7" s="326"/>
      <c r="AY7" s="326"/>
      <c r="AZ7" s="326"/>
      <c r="BA7" s="338"/>
      <c r="BB7" s="338"/>
      <c r="BC7" s="338"/>
      <c r="BD7" s="338"/>
      <c r="BE7" s="338"/>
      <c r="BF7" s="338"/>
      <c r="BG7" s="326"/>
      <c r="BH7" s="335"/>
      <c r="BI7" s="335"/>
    </row>
    <row r="8" spans="2:67" s="330" customFormat="1" ht="21" customHeight="1">
      <c r="B8" s="342"/>
      <c r="C8" s="342"/>
      <c r="D8" s="342"/>
      <c r="E8" s="342"/>
      <c r="F8" s="342"/>
      <c r="G8" s="337"/>
      <c r="H8" s="337"/>
      <c r="I8" s="337"/>
      <c r="J8" s="336"/>
      <c r="K8" s="336"/>
      <c r="L8" s="336"/>
      <c r="M8" s="337"/>
      <c r="N8" s="336"/>
      <c r="O8" s="336"/>
      <c r="P8" s="336"/>
      <c r="Q8" s="336"/>
      <c r="AJ8" s="343"/>
      <c r="AK8" s="343"/>
      <c r="AL8" s="343"/>
      <c r="AM8" s="326"/>
      <c r="AN8" s="335"/>
      <c r="AO8" s="344"/>
      <c r="AP8" s="344"/>
      <c r="AQ8" s="326" t="s">
        <v>463</v>
      </c>
      <c r="AR8" s="338"/>
      <c r="AS8" s="326"/>
      <c r="AT8" s="326"/>
      <c r="AU8" s="326"/>
      <c r="AV8" s="326"/>
      <c r="AW8" s="326"/>
      <c r="AX8" s="341"/>
      <c r="AY8" s="341"/>
      <c r="AZ8" s="341"/>
      <c r="BA8" s="338"/>
      <c r="BB8" s="338"/>
      <c r="BC8" s="345" t="s">
        <v>464</v>
      </c>
      <c r="BD8" s="338"/>
      <c r="BE8" s="914"/>
      <c r="BF8" s="915"/>
      <c r="BG8" s="339" t="s">
        <v>465</v>
      </c>
      <c r="BH8" s="326"/>
      <c r="BI8" s="326"/>
      <c r="BM8" s="329"/>
      <c r="BN8" s="329"/>
      <c r="BO8" s="329"/>
    </row>
    <row r="9" spans="2:67" ht="5.25" customHeight="1" thickBot="1">
      <c r="G9" s="347"/>
      <c r="H9" s="347"/>
      <c r="I9" s="347"/>
      <c r="J9" s="347"/>
      <c r="AC9" s="347"/>
      <c r="AT9" s="347"/>
      <c r="BK9" s="348"/>
      <c r="BL9" s="348"/>
      <c r="BM9" s="348"/>
    </row>
    <row r="10" spans="2:67" ht="21.6" customHeight="1">
      <c r="B10" s="916" t="s">
        <v>466</v>
      </c>
      <c r="C10" s="919" t="s">
        <v>467</v>
      </c>
      <c r="D10" s="922" t="s">
        <v>468</v>
      </c>
      <c r="E10" s="923"/>
      <c r="F10" s="924"/>
      <c r="G10" s="922" t="s">
        <v>469</v>
      </c>
      <c r="H10" s="931"/>
      <c r="I10" s="936" t="s">
        <v>470</v>
      </c>
      <c r="J10" s="937"/>
      <c r="K10" s="942" t="s">
        <v>471</v>
      </c>
      <c r="L10" s="943"/>
      <c r="M10" s="943"/>
      <c r="N10" s="931"/>
      <c r="O10" s="942" t="s">
        <v>472</v>
      </c>
      <c r="P10" s="943"/>
      <c r="Q10" s="943"/>
      <c r="R10" s="943"/>
      <c r="S10" s="931"/>
      <c r="T10" s="349"/>
      <c r="U10" s="349"/>
      <c r="V10" s="350"/>
      <c r="W10" s="948" t="s">
        <v>473</v>
      </c>
      <c r="X10" s="923"/>
      <c r="Y10" s="923"/>
      <c r="Z10" s="923"/>
      <c r="AA10" s="923"/>
      <c r="AB10" s="923"/>
      <c r="AC10" s="923"/>
      <c r="AD10" s="923"/>
      <c r="AE10" s="923"/>
      <c r="AF10" s="923"/>
      <c r="AG10" s="923"/>
      <c r="AH10" s="923"/>
      <c r="AI10" s="923"/>
      <c r="AJ10" s="923"/>
      <c r="AK10" s="923"/>
      <c r="AL10" s="923"/>
      <c r="AM10" s="923"/>
      <c r="AN10" s="923"/>
      <c r="AO10" s="923"/>
      <c r="AP10" s="923"/>
      <c r="AQ10" s="923"/>
      <c r="AR10" s="923"/>
      <c r="AS10" s="923"/>
      <c r="AT10" s="923"/>
      <c r="AU10" s="923"/>
      <c r="AV10" s="923"/>
      <c r="AW10" s="923"/>
      <c r="AX10" s="923"/>
      <c r="AY10" s="923"/>
      <c r="AZ10" s="923"/>
      <c r="BA10" s="923"/>
      <c r="BB10" s="949" t="str">
        <f>IF(BE3="４週","(12)1～4週目の勤務時間数合計","(12)1か月の勤務時間数　合計")</f>
        <v>(12)1～4週目の勤務時間数合計</v>
      </c>
      <c r="BC10" s="950"/>
      <c r="BD10" s="955" t="s">
        <v>474</v>
      </c>
      <c r="BE10" s="950"/>
      <c r="BF10" s="922" t="s">
        <v>475</v>
      </c>
      <c r="BG10" s="943"/>
      <c r="BH10" s="943"/>
      <c r="BI10" s="943"/>
      <c r="BJ10" s="958"/>
    </row>
    <row r="11" spans="2:67" ht="20.25" customHeight="1">
      <c r="B11" s="917"/>
      <c r="C11" s="920"/>
      <c r="D11" s="925"/>
      <c r="E11" s="926"/>
      <c r="F11" s="927"/>
      <c r="G11" s="932"/>
      <c r="H11" s="933"/>
      <c r="I11" s="938"/>
      <c r="J11" s="939"/>
      <c r="K11" s="944"/>
      <c r="L11" s="945"/>
      <c r="M11" s="945"/>
      <c r="N11" s="933"/>
      <c r="O11" s="944"/>
      <c r="P11" s="945"/>
      <c r="Q11" s="945"/>
      <c r="R11" s="945"/>
      <c r="S11" s="933"/>
      <c r="T11" s="351"/>
      <c r="U11" s="351"/>
      <c r="V11" s="352"/>
      <c r="W11" s="961" t="s">
        <v>476</v>
      </c>
      <c r="X11" s="961"/>
      <c r="Y11" s="961"/>
      <c r="Z11" s="961"/>
      <c r="AA11" s="961"/>
      <c r="AB11" s="961"/>
      <c r="AC11" s="962"/>
      <c r="AD11" s="963" t="s">
        <v>477</v>
      </c>
      <c r="AE11" s="961"/>
      <c r="AF11" s="961"/>
      <c r="AG11" s="961"/>
      <c r="AH11" s="961"/>
      <c r="AI11" s="961"/>
      <c r="AJ11" s="962"/>
      <c r="AK11" s="963" t="s">
        <v>478</v>
      </c>
      <c r="AL11" s="961"/>
      <c r="AM11" s="961"/>
      <c r="AN11" s="961"/>
      <c r="AO11" s="961"/>
      <c r="AP11" s="961"/>
      <c r="AQ11" s="962"/>
      <c r="AR11" s="963" t="s">
        <v>479</v>
      </c>
      <c r="AS11" s="961"/>
      <c r="AT11" s="961"/>
      <c r="AU11" s="961"/>
      <c r="AV11" s="961"/>
      <c r="AW11" s="961"/>
      <c r="AX11" s="962"/>
      <c r="AY11" s="963" t="s">
        <v>480</v>
      </c>
      <c r="AZ11" s="961"/>
      <c r="BA11" s="961"/>
      <c r="BB11" s="951"/>
      <c r="BC11" s="952"/>
      <c r="BD11" s="956"/>
      <c r="BE11" s="952"/>
      <c r="BF11" s="932"/>
      <c r="BG11" s="945"/>
      <c r="BH11" s="945"/>
      <c r="BI11" s="945"/>
      <c r="BJ11" s="959"/>
    </row>
    <row r="12" spans="2:67" ht="20.25" customHeight="1">
      <c r="B12" s="917"/>
      <c r="C12" s="920"/>
      <c r="D12" s="925"/>
      <c r="E12" s="926"/>
      <c r="F12" s="927"/>
      <c r="G12" s="932"/>
      <c r="H12" s="933"/>
      <c r="I12" s="938"/>
      <c r="J12" s="939"/>
      <c r="K12" s="944"/>
      <c r="L12" s="945"/>
      <c r="M12" s="945"/>
      <c r="N12" s="933"/>
      <c r="O12" s="944"/>
      <c r="P12" s="945"/>
      <c r="Q12" s="945"/>
      <c r="R12" s="945"/>
      <c r="S12" s="933"/>
      <c r="T12" s="351"/>
      <c r="U12" s="351"/>
      <c r="V12" s="352"/>
      <c r="W12" s="353">
        <v>1</v>
      </c>
      <c r="X12" s="354">
        <v>2</v>
      </c>
      <c r="Y12" s="354">
        <v>3</v>
      </c>
      <c r="Z12" s="354">
        <v>4</v>
      </c>
      <c r="AA12" s="354">
        <v>5</v>
      </c>
      <c r="AB12" s="354">
        <v>6</v>
      </c>
      <c r="AC12" s="355">
        <v>7</v>
      </c>
      <c r="AD12" s="356">
        <v>8</v>
      </c>
      <c r="AE12" s="354">
        <v>9</v>
      </c>
      <c r="AF12" s="354">
        <v>10</v>
      </c>
      <c r="AG12" s="354">
        <v>11</v>
      </c>
      <c r="AH12" s="354">
        <v>12</v>
      </c>
      <c r="AI12" s="354">
        <v>13</v>
      </c>
      <c r="AJ12" s="355">
        <v>14</v>
      </c>
      <c r="AK12" s="353">
        <v>15</v>
      </c>
      <c r="AL12" s="354">
        <v>16</v>
      </c>
      <c r="AM12" s="354">
        <v>17</v>
      </c>
      <c r="AN12" s="354">
        <v>18</v>
      </c>
      <c r="AO12" s="354">
        <v>19</v>
      </c>
      <c r="AP12" s="354">
        <v>20</v>
      </c>
      <c r="AQ12" s="355">
        <v>21</v>
      </c>
      <c r="AR12" s="356">
        <v>22</v>
      </c>
      <c r="AS12" s="354">
        <v>23</v>
      </c>
      <c r="AT12" s="354">
        <v>24</v>
      </c>
      <c r="AU12" s="354">
        <v>25</v>
      </c>
      <c r="AV12" s="354">
        <v>26</v>
      </c>
      <c r="AW12" s="354">
        <v>27</v>
      </c>
      <c r="AX12" s="355">
        <v>28</v>
      </c>
      <c r="AY12" s="356" t="str">
        <f>IF($BE$3="実績",IF(DAY(DATE($AF$2,$AJ$2,29))=29,29,""),"")</f>
        <v/>
      </c>
      <c r="AZ12" s="354" t="str">
        <f>IF($BE$3="実績",IF(DAY(DATE($AF$2,$AJ$2,30))=30,30,""),"")</f>
        <v/>
      </c>
      <c r="BA12" s="355" t="str">
        <f>IF($BE$3="実績",IF(DAY(DATE($AF$2,$AJ$2,31))=31,31,""),"")</f>
        <v/>
      </c>
      <c r="BB12" s="951"/>
      <c r="BC12" s="952"/>
      <c r="BD12" s="956"/>
      <c r="BE12" s="952"/>
      <c r="BF12" s="932"/>
      <c r="BG12" s="945"/>
      <c r="BH12" s="945"/>
      <c r="BI12" s="945"/>
      <c r="BJ12" s="959"/>
    </row>
    <row r="13" spans="2:67" ht="20.25" hidden="1" customHeight="1">
      <c r="B13" s="917"/>
      <c r="C13" s="920"/>
      <c r="D13" s="925"/>
      <c r="E13" s="926"/>
      <c r="F13" s="927"/>
      <c r="G13" s="932"/>
      <c r="H13" s="933"/>
      <c r="I13" s="938"/>
      <c r="J13" s="939"/>
      <c r="K13" s="944"/>
      <c r="L13" s="945"/>
      <c r="M13" s="945"/>
      <c r="N13" s="933"/>
      <c r="O13" s="944"/>
      <c r="P13" s="945"/>
      <c r="Q13" s="945"/>
      <c r="R13" s="945"/>
      <c r="S13" s="933"/>
      <c r="T13" s="351"/>
      <c r="U13" s="351"/>
      <c r="V13" s="352"/>
      <c r="W13" s="353">
        <f>WEEKDAY(DATE($AF$2,$AJ$2,1))</f>
        <v>2</v>
      </c>
      <c r="X13" s="354">
        <f>WEEKDAY(DATE($AF$2,$AJ$2,2))</f>
        <v>3</v>
      </c>
      <c r="Y13" s="354">
        <f>WEEKDAY(DATE($AF$2,$AJ$2,3))</f>
        <v>4</v>
      </c>
      <c r="Z13" s="354">
        <f>WEEKDAY(DATE($AF$2,$AJ$2,4))</f>
        <v>5</v>
      </c>
      <c r="AA13" s="354">
        <f>WEEKDAY(DATE($AF$2,$AJ$2,5))</f>
        <v>6</v>
      </c>
      <c r="AB13" s="354">
        <f>WEEKDAY(DATE($AF$2,$AJ$2,6))</f>
        <v>7</v>
      </c>
      <c r="AC13" s="355">
        <f>WEEKDAY(DATE($AF$2,$AJ$2,7))</f>
        <v>1</v>
      </c>
      <c r="AD13" s="356">
        <f>WEEKDAY(DATE($AF$2,$AJ$2,8))</f>
        <v>2</v>
      </c>
      <c r="AE13" s="354">
        <f>WEEKDAY(DATE($AF$2,$AJ$2,9))</f>
        <v>3</v>
      </c>
      <c r="AF13" s="354">
        <f>WEEKDAY(DATE($AF$2,$AJ$2,10))</f>
        <v>4</v>
      </c>
      <c r="AG13" s="354">
        <f>WEEKDAY(DATE($AF$2,$AJ$2,11))</f>
        <v>5</v>
      </c>
      <c r="AH13" s="354">
        <f>WEEKDAY(DATE($AF$2,$AJ$2,12))</f>
        <v>6</v>
      </c>
      <c r="AI13" s="354">
        <f>WEEKDAY(DATE($AF$2,$AJ$2,13))</f>
        <v>7</v>
      </c>
      <c r="AJ13" s="355">
        <f>WEEKDAY(DATE($AF$2,$AJ$2,14))</f>
        <v>1</v>
      </c>
      <c r="AK13" s="356">
        <f>WEEKDAY(DATE($AF$2,$AJ$2,15))</f>
        <v>2</v>
      </c>
      <c r="AL13" s="354">
        <f>WEEKDAY(DATE($AF$2,$AJ$2,16))</f>
        <v>3</v>
      </c>
      <c r="AM13" s="354">
        <f>WEEKDAY(DATE($AF$2,$AJ$2,17))</f>
        <v>4</v>
      </c>
      <c r="AN13" s="354">
        <f>WEEKDAY(DATE($AF$2,$AJ$2,18))</f>
        <v>5</v>
      </c>
      <c r="AO13" s="354">
        <f>WEEKDAY(DATE($AF$2,$AJ$2,19))</f>
        <v>6</v>
      </c>
      <c r="AP13" s="354">
        <f>WEEKDAY(DATE($AF$2,$AJ$2,20))</f>
        <v>7</v>
      </c>
      <c r="AQ13" s="355">
        <f>WEEKDAY(DATE($AF$2,$AJ$2,21))</f>
        <v>1</v>
      </c>
      <c r="AR13" s="356">
        <f>WEEKDAY(DATE($AF$2,$AJ$2,22))</f>
        <v>2</v>
      </c>
      <c r="AS13" s="354">
        <f>WEEKDAY(DATE($AF$2,$AJ$2,23))</f>
        <v>3</v>
      </c>
      <c r="AT13" s="354">
        <f>WEEKDAY(DATE($AF$2,$AJ$2,24))</f>
        <v>4</v>
      </c>
      <c r="AU13" s="354">
        <f>WEEKDAY(DATE($AF$2,$AJ$2,25))</f>
        <v>5</v>
      </c>
      <c r="AV13" s="354">
        <f>WEEKDAY(DATE($AF$2,$AJ$2,26))</f>
        <v>6</v>
      </c>
      <c r="AW13" s="354">
        <f>WEEKDAY(DATE($AF$2,$AJ$2,27))</f>
        <v>7</v>
      </c>
      <c r="AX13" s="355">
        <f>WEEKDAY(DATE($AF$2,$AJ$2,28))</f>
        <v>1</v>
      </c>
      <c r="AY13" s="356">
        <f>IF(AY12=29,WEEKDAY(DATE($AF$2,$AJ$2,29)),0)</f>
        <v>0</v>
      </c>
      <c r="AZ13" s="354">
        <f>IF(AZ12=30,WEEKDAY(DATE($AF$2,$AJ$2,30)),0)</f>
        <v>0</v>
      </c>
      <c r="BA13" s="355">
        <f>IF(BA12=31,WEEKDAY(DATE($AF$2,$AJ$2,31)),0)</f>
        <v>0</v>
      </c>
      <c r="BB13" s="951"/>
      <c r="BC13" s="952"/>
      <c r="BD13" s="956"/>
      <c r="BE13" s="952"/>
      <c r="BF13" s="932"/>
      <c r="BG13" s="945"/>
      <c r="BH13" s="945"/>
      <c r="BI13" s="945"/>
      <c r="BJ13" s="959"/>
    </row>
    <row r="14" spans="2:67" ht="20.25" customHeight="1" thickBot="1">
      <c r="B14" s="918"/>
      <c r="C14" s="921"/>
      <c r="D14" s="928"/>
      <c r="E14" s="929"/>
      <c r="F14" s="930"/>
      <c r="G14" s="934"/>
      <c r="H14" s="935"/>
      <c r="I14" s="940"/>
      <c r="J14" s="941"/>
      <c r="K14" s="946"/>
      <c r="L14" s="947"/>
      <c r="M14" s="947"/>
      <c r="N14" s="935"/>
      <c r="O14" s="946"/>
      <c r="P14" s="947"/>
      <c r="Q14" s="947"/>
      <c r="R14" s="947"/>
      <c r="S14" s="935"/>
      <c r="T14" s="357"/>
      <c r="U14" s="357"/>
      <c r="V14" s="358"/>
      <c r="W14" s="359" t="str">
        <f>IF(W13=1,"日",IF(W13=2,"月",IF(W13=3,"火",IF(W13=4,"水",IF(W13=5,"木",IF(W13=6,"金","土"))))))</f>
        <v>月</v>
      </c>
      <c r="X14" s="360" t="str">
        <f t="shared" ref="X14:AX14" si="0">IF(X13=1,"日",IF(X13=2,"月",IF(X13=3,"火",IF(X13=4,"水",IF(X13=5,"木",IF(X13=6,"金","土"))))))</f>
        <v>火</v>
      </c>
      <c r="Y14" s="361" t="str">
        <f t="shared" si="0"/>
        <v>水</v>
      </c>
      <c r="Z14" s="360" t="str">
        <f t="shared" si="0"/>
        <v>木</v>
      </c>
      <c r="AA14" s="360" t="str">
        <f t="shared" si="0"/>
        <v>金</v>
      </c>
      <c r="AB14" s="360" t="str">
        <f t="shared" si="0"/>
        <v>土</v>
      </c>
      <c r="AC14" s="362" t="str">
        <f t="shared" si="0"/>
        <v>日</v>
      </c>
      <c r="AD14" s="363" t="str">
        <f>IF(AD13=1,"日",IF(AD13=2,"月",IF(AD13=3,"火",IF(AD13=4,"水",IF(AD13=5,"木",IF(AD13=6,"金","土"))))))</f>
        <v>月</v>
      </c>
      <c r="AE14" s="360" t="str">
        <f t="shared" si="0"/>
        <v>火</v>
      </c>
      <c r="AF14" s="360" t="str">
        <f t="shared" si="0"/>
        <v>水</v>
      </c>
      <c r="AG14" s="360" t="str">
        <f t="shared" si="0"/>
        <v>木</v>
      </c>
      <c r="AH14" s="360" t="str">
        <f t="shared" si="0"/>
        <v>金</v>
      </c>
      <c r="AI14" s="360" t="str">
        <f t="shared" si="0"/>
        <v>土</v>
      </c>
      <c r="AJ14" s="362" t="str">
        <f t="shared" si="0"/>
        <v>日</v>
      </c>
      <c r="AK14" s="363" t="str">
        <f>IF(AK13=1,"日",IF(AK13=2,"月",IF(AK13=3,"火",IF(AK13=4,"水",IF(AK13=5,"木",IF(AK13=6,"金","土"))))))</f>
        <v>月</v>
      </c>
      <c r="AL14" s="360" t="str">
        <f t="shared" si="0"/>
        <v>火</v>
      </c>
      <c r="AM14" s="360" t="str">
        <f t="shared" si="0"/>
        <v>水</v>
      </c>
      <c r="AN14" s="360" t="str">
        <f t="shared" si="0"/>
        <v>木</v>
      </c>
      <c r="AO14" s="360" t="str">
        <f t="shared" si="0"/>
        <v>金</v>
      </c>
      <c r="AP14" s="360" t="str">
        <f t="shared" si="0"/>
        <v>土</v>
      </c>
      <c r="AQ14" s="362" t="str">
        <f t="shared" si="0"/>
        <v>日</v>
      </c>
      <c r="AR14" s="363" t="str">
        <f>IF(AR13=1,"日",IF(AR13=2,"月",IF(AR13=3,"火",IF(AR13=4,"水",IF(AR13=5,"木",IF(AR13=6,"金","土"))))))</f>
        <v>月</v>
      </c>
      <c r="AS14" s="360" t="str">
        <f t="shared" si="0"/>
        <v>火</v>
      </c>
      <c r="AT14" s="360" t="str">
        <f t="shared" si="0"/>
        <v>水</v>
      </c>
      <c r="AU14" s="360" t="str">
        <f t="shared" si="0"/>
        <v>木</v>
      </c>
      <c r="AV14" s="360" t="str">
        <f t="shared" si="0"/>
        <v>金</v>
      </c>
      <c r="AW14" s="360" t="str">
        <f t="shared" si="0"/>
        <v>土</v>
      </c>
      <c r="AX14" s="362" t="str">
        <f t="shared" si="0"/>
        <v>日</v>
      </c>
      <c r="AY14" s="360" t="str">
        <f>IF(AY13=1,"日",IF(AY13=2,"月",IF(AY13=3,"火",IF(AY13=4,"水",IF(AY13=5,"木",IF(AY13=6,"金",IF(AY13=0,"","土")))))))</f>
        <v/>
      </c>
      <c r="AZ14" s="360" t="str">
        <f>IF(AZ13=1,"日",IF(AZ13=2,"月",IF(AZ13=3,"火",IF(AZ13=4,"水",IF(AZ13=5,"木",IF(AZ13=6,"金",IF(AZ13=0,"","土")))))))</f>
        <v/>
      </c>
      <c r="BA14" s="360" t="str">
        <f>IF(BA13=1,"日",IF(BA13=2,"月",IF(BA13=3,"火",IF(BA13=4,"水",IF(BA13=5,"木",IF(BA13=6,"金",IF(BA13=0,"","土")))))))</f>
        <v/>
      </c>
      <c r="BB14" s="953"/>
      <c r="BC14" s="954"/>
      <c r="BD14" s="957"/>
      <c r="BE14" s="954"/>
      <c r="BF14" s="934"/>
      <c r="BG14" s="947"/>
      <c r="BH14" s="947"/>
      <c r="BI14" s="947"/>
      <c r="BJ14" s="960"/>
    </row>
    <row r="15" spans="2:67" ht="20.25" customHeight="1">
      <c r="B15" s="983">
        <f>B13+1</f>
        <v>1</v>
      </c>
      <c r="C15" s="985"/>
      <c r="D15" s="987"/>
      <c r="E15" s="988"/>
      <c r="F15" s="989"/>
      <c r="G15" s="993"/>
      <c r="H15" s="994"/>
      <c r="I15" s="997"/>
      <c r="J15" s="998"/>
      <c r="K15" s="1001"/>
      <c r="L15" s="1002"/>
      <c r="M15" s="1002"/>
      <c r="N15" s="994"/>
      <c r="O15" s="964"/>
      <c r="P15" s="965"/>
      <c r="Q15" s="965"/>
      <c r="R15" s="965"/>
      <c r="S15" s="966"/>
      <c r="T15" s="364" t="s">
        <v>481</v>
      </c>
      <c r="U15" s="365"/>
      <c r="V15" s="366"/>
      <c r="W15" s="367"/>
      <c r="X15" s="368"/>
      <c r="Y15" s="369"/>
      <c r="Z15" s="369"/>
      <c r="AA15" s="369"/>
      <c r="AB15" s="369"/>
      <c r="AC15" s="370"/>
      <c r="AD15" s="371"/>
      <c r="AE15" s="368"/>
      <c r="AF15" s="368"/>
      <c r="AG15" s="368"/>
      <c r="AH15" s="368"/>
      <c r="AI15" s="368"/>
      <c r="AJ15" s="370"/>
      <c r="AK15" s="367"/>
      <c r="AL15" s="369"/>
      <c r="AM15" s="369"/>
      <c r="AN15" s="369"/>
      <c r="AO15" s="369"/>
      <c r="AP15" s="369"/>
      <c r="AQ15" s="370"/>
      <c r="AR15" s="367"/>
      <c r="AS15" s="369"/>
      <c r="AT15" s="369"/>
      <c r="AU15" s="369"/>
      <c r="AV15" s="369"/>
      <c r="AW15" s="369"/>
      <c r="AX15" s="370"/>
      <c r="AY15" s="367"/>
      <c r="AZ15" s="369"/>
      <c r="BA15" s="369"/>
      <c r="BB15" s="970"/>
      <c r="BC15" s="971"/>
      <c r="BD15" s="972"/>
      <c r="BE15" s="973"/>
      <c r="BF15" s="974"/>
      <c r="BG15" s="975"/>
      <c r="BH15" s="975"/>
      <c r="BI15" s="975"/>
      <c r="BJ15" s="976"/>
    </row>
    <row r="16" spans="2:67" ht="20.25" customHeight="1">
      <c r="B16" s="984"/>
      <c r="C16" s="986"/>
      <c r="D16" s="990"/>
      <c r="E16" s="991"/>
      <c r="F16" s="992"/>
      <c r="G16" s="995"/>
      <c r="H16" s="996"/>
      <c r="I16" s="999"/>
      <c r="J16" s="1000"/>
      <c r="K16" s="1003"/>
      <c r="L16" s="1004"/>
      <c r="M16" s="1004"/>
      <c r="N16" s="996"/>
      <c r="O16" s="967"/>
      <c r="P16" s="968"/>
      <c r="Q16" s="968"/>
      <c r="R16" s="968"/>
      <c r="S16" s="969"/>
      <c r="T16" s="372" t="s">
        <v>483</v>
      </c>
      <c r="U16" s="373"/>
      <c r="V16" s="374"/>
      <c r="W16" s="375" t="str">
        <f>IF(W15="","",VLOOKUP(W15,'標準様式１（シフト記号表）'!$C$6:$L$47,10,FALSE))</f>
        <v/>
      </c>
      <c r="X16" s="376" t="str">
        <f>IF(X15="","",VLOOKUP(X15,'標準様式１（シフト記号表）'!$C$6:$L$47,10,FALSE))</f>
        <v/>
      </c>
      <c r="Y16" s="377" t="str">
        <f>IF(Y15="","",VLOOKUP(Y15,'標準様式１（シフト記号表）'!$C$6:$L$47,10,FALSE))</f>
        <v/>
      </c>
      <c r="Z16" s="377" t="str">
        <f>IF(Z15="","",VLOOKUP(Z15,'標準様式１（シフト記号表）'!$C$6:$L$47,10,FALSE))</f>
        <v/>
      </c>
      <c r="AA16" s="378" t="str">
        <f>IF(AA15="","",VLOOKUP(AA15,'標準様式１（シフト記号表）'!$C$6:$L$47,10,FALSE))</f>
        <v/>
      </c>
      <c r="AB16" s="376" t="str">
        <f>IF(AB15="","",VLOOKUP(AB15,'標準様式１（シフト記号表）'!$C$6:$L$47,10,FALSE))</f>
        <v/>
      </c>
      <c r="AC16" s="379" t="str">
        <f>IF(AC15="","",VLOOKUP(AC15,'標準様式１（シフト記号表）'!$C$6:$L$47,10,FALSE))</f>
        <v/>
      </c>
      <c r="AD16" s="375" t="str">
        <f>IF(AD15="","",VLOOKUP(AD15,'標準様式１（シフト記号表）'!$C$6:$L$47,10,FALSE))</f>
        <v/>
      </c>
      <c r="AE16" s="376" t="str">
        <f>IF(AE15="","",VLOOKUP(AE15,'標準様式１（シフト記号表）'!$C$6:$L$47,10,FALSE))</f>
        <v/>
      </c>
      <c r="AF16" s="376" t="str">
        <f>IF(AF15="","",VLOOKUP(AF15,'標準様式１（シフト記号表）'!$C$6:$L$47,10,FALSE))</f>
        <v/>
      </c>
      <c r="AG16" s="376" t="str">
        <f>IF(AG15="","",VLOOKUP(AG15,'標準様式１（シフト記号表）'!$C$6:$L$47,10,FALSE))</f>
        <v/>
      </c>
      <c r="AH16" s="376" t="str">
        <f>IF(AH15="","",VLOOKUP(AH15,'標準様式１（シフト記号表）'!$C$6:$L$47,10,FALSE))</f>
        <v/>
      </c>
      <c r="AI16" s="376" t="str">
        <f>IF(AI15="","",VLOOKUP(AI15,'標準様式１（シフト記号表）'!$C$6:$L$47,10,FALSE))</f>
        <v/>
      </c>
      <c r="AJ16" s="379" t="str">
        <f>IF(AJ15="","",VLOOKUP(AJ15,'標準様式１（シフト記号表）'!$C$6:$L$47,10,FALSE))</f>
        <v/>
      </c>
      <c r="AK16" s="380" t="str">
        <f>IF(AK15="","",VLOOKUP(AK15,'標準様式１（シフト記号表）'!$C$6:$L$47,10,FALSE))</f>
        <v/>
      </c>
      <c r="AL16" s="377" t="str">
        <f>IF(AL15="","",VLOOKUP(AL15,'標準様式１（シフト記号表）'!$C$6:$L$47,10,FALSE))</f>
        <v/>
      </c>
      <c r="AM16" s="377" t="str">
        <f>IF(AM15="","",VLOOKUP(AM15,'標準様式１（シフト記号表）'!$C$6:$L$47,10,FALSE))</f>
        <v/>
      </c>
      <c r="AN16" s="377" t="str">
        <f>IF(AN15="","",VLOOKUP(AN15,'標準様式１（シフト記号表）'!$C$6:$L$47,10,FALSE))</f>
        <v/>
      </c>
      <c r="AO16" s="377" t="str">
        <f>IF(AO15="","",VLOOKUP(AO15,'標準様式１（シフト記号表）'!$C$6:$L$47,10,FALSE))</f>
        <v/>
      </c>
      <c r="AP16" s="377" t="str">
        <f>IF(AP15="","",VLOOKUP(AP15,'標準様式１（シフト記号表）'!$C$6:$L$47,10,FALSE))</f>
        <v/>
      </c>
      <c r="AQ16" s="379" t="str">
        <f>IF(AQ15="","",VLOOKUP(AQ15,'標準様式１（シフト記号表）'!$C$6:$L$47,10,FALSE))</f>
        <v/>
      </c>
      <c r="AR16" s="380" t="str">
        <f>IF(AR15="","",VLOOKUP(AR15,'標準様式１（シフト記号表）'!$C$6:$L$47,10,FALSE))</f>
        <v/>
      </c>
      <c r="AS16" s="377" t="str">
        <f>IF(AS15="","",VLOOKUP(AS15,'標準様式１（シフト記号表）'!$C$6:$L$47,10,FALSE))</f>
        <v/>
      </c>
      <c r="AT16" s="377" t="str">
        <f>IF(AT15="","",VLOOKUP(AT15,'標準様式１（シフト記号表）'!$C$6:$L$47,10,FALSE))</f>
        <v/>
      </c>
      <c r="AU16" s="377" t="str">
        <f>IF(AU15="","",VLOOKUP(AU15,'標準様式１（シフト記号表）'!$C$6:$L$47,10,FALSE))</f>
        <v/>
      </c>
      <c r="AV16" s="377" t="str">
        <f>IF(AV15="","",VLOOKUP(AV15,'標準様式１（シフト記号表）'!$C$6:$L$47,10,FALSE))</f>
        <v/>
      </c>
      <c r="AW16" s="377" t="str">
        <f>IF(AW15="","",VLOOKUP(AW15,'標準様式１（シフト記号表）'!$C$6:$L$47,10,FALSE))</f>
        <v/>
      </c>
      <c r="AX16" s="379" t="str">
        <f>IF(AX15="","",VLOOKUP(AX15,'標準様式１（シフト記号表）'!$C$6:$L$47,10,FALSE))</f>
        <v/>
      </c>
      <c r="AY16" s="380" t="str">
        <f>IF(AY15="","",VLOOKUP(AY15,'標準様式１（シフト記号表）'!$C$6:$L$47,10,FALSE))</f>
        <v/>
      </c>
      <c r="AZ16" s="377" t="str">
        <f>IF(AZ15="","",VLOOKUP(AZ15,'標準様式１（シフト記号表）'!$C$6:$L$47,10,FALSE))</f>
        <v/>
      </c>
      <c r="BA16" s="377" t="str">
        <f>IF(BA15="","",VLOOKUP(BA15,'標準様式１（シフト記号表）'!$C$6:$L$47,10,FALSE))</f>
        <v/>
      </c>
      <c r="BB16" s="980">
        <f>IF($BE$3="４週",SUM(W16:AX16),IF($BE$3="暦月",SUM(W16:BA16),""))</f>
        <v>0</v>
      </c>
      <c r="BC16" s="981"/>
      <c r="BD16" s="982">
        <f>IF($BE$3="４週",BB16/4,IF($BE$3="暦月",(BB16/($BE$6/7)),""))</f>
        <v>0</v>
      </c>
      <c r="BE16" s="981"/>
      <c r="BF16" s="977"/>
      <c r="BG16" s="978"/>
      <c r="BH16" s="978"/>
      <c r="BI16" s="978"/>
      <c r="BJ16" s="979"/>
    </row>
    <row r="17" spans="2:62" ht="20.25" customHeight="1">
      <c r="B17" s="983">
        <f>B15+1</f>
        <v>2</v>
      </c>
      <c r="C17" s="986"/>
      <c r="D17" s="990"/>
      <c r="E17" s="991"/>
      <c r="F17" s="992"/>
      <c r="G17" s="1012"/>
      <c r="H17" s="1013"/>
      <c r="I17" s="1014"/>
      <c r="J17" s="1015"/>
      <c r="K17" s="1016"/>
      <c r="L17" s="1017"/>
      <c r="M17" s="1017"/>
      <c r="N17" s="1013"/>
      <c r="O17" s="967"/>
      <c r="P17" s="968"/>
      <c r="Q17" s="968"/>
      <c r="R17" s="968"/>
      <c r="S17" s="969"/>
      <c r="T17" s="381" t="s">
        <v>481</v>
      </c>
      <c r="U17" s="382"/>
      <c r="V17" s="383"/>
      <c r="W17" s="384"/>
      <c r="X17" s="385"/>
      <c r="Y17" s="386"/>
      <c r="Z17" s="386"/>
      <c r="AA17" s="387"/>
      <c r="AB17" s="385"/>
      <c r="AC17" s="388"/>
      <c r="AD17" s="384"/>
      <c r="AE17" s="385"/>
      <c r="AF17" s="385"/>
      <c r="AG17" s="385"/>
      <c r="AH17" s="385"/>
      <c r="AI17" s="385"/>
      <c r="AJ17" s="388"/>
      <c r="AK17" s="384"/>
      <c r="AL17" s="386"/>
      <c r="AM17" s="387"/>
      <c r="AN17" s="386"/>
      <c r="AO17" s="387"/>
      <c r="AP17" s="386"/>
      <c r="AQ17" s="389"/>
      <c r="AR17" s="390"/>
      <c r="AS17" s="386"/>
      <c r="AT17" s="386"/>
      <c r="AU17" s="386"/>
      <c r="AV17" s="386"/>
      <c r="AW17" s="386"/>
      <c r="AX17" s="388"/>
      <c r="AY17" s="390"/>
      <c r="AZ17" s="386"/>
      <c r="BA17" s="391"/>
      <c r="BB17" s="1005"/>
      <c r="BC17" s="1006"/>
      <c r="BD17" s="1007"/>
      <c r="BE17" s="1008"/>
      <c r="BF17" s="1009"/>
      <c r="BG17" s="1010"/>
      <c r="BH17" s="1010"/>
      <c r="BI17" s="1010"/>
      <c r="BJ17" s="1011"/>
    </row>
    <row r="18" spans="2:62" ht="20.25" customHeight="1">
      <c r="B18" s="984"/>
      <c r="C18" s="986"/>
      <c r="D18" s="990"/>
      <c r="E18" s="991"/>
      <c r="F18" s="992"/>
      <c r="G18" s="995"/>
      <c r="H18" s="996"/>
      <c r="I18" s="999"/>
      <c r="J18" s="1000"/>
      <c r="K18" s="1003"/>
      <c r="L18" s="1004"/>
      <c r="M18" s="1004"/>
      <c r="N18" s="996"/>
      <c r="O18" s="967"/>
      <c r="P18" s="968"/>
      <c r="Q18" s="968"/>
      <c r="R18" s="968"/>
      <c r="S18" s="969"/>
      <c r="T18" s="372" t="s">
        <v>483</v>
      </c>
      <c r="U18" s="373"/>
      <c r="V18" s="374"/>
      <c r="W18" s="375" t="str">
        <f>IF(W17="","",VLOOKUP(W17,'標準様式１（シフト記号表）'!$C$6:$L$47,10,FALSE))</f>
        <v/>
      </c>
      <c r="X18" s="376" t="str">
        <f>IF(X17="","",VLOOKUP(X17,'標準様式１（シフト記号表）'!$C$6:$L$47,10,FALSE))</f>
        <v/>
      </c>
      <c r="Y18" s="377" t="str">
        <f>IF(Y17="","",VLOOKUP(Y17,'標準様式１（シフト記号表）'!$C$6:$L$47,10,FALSE))</f>
        <v/>
      </c>
      <c r="Z18" s="377" t="str">
        <f>IF(Z17="","",VLOOKUP(Z17,'標準様式１（シフト記号表）'!$C$6:$L$47,10,FALSE))</f>
        <v/>
      </c>
      <c r="AA18" s="378" t="str">
        <f>IF(AA17="","",VLOOKUP(AA17,'標準様式１（シフト記号表）'!$C$6:$L$47,10,FALSE))</f>
        <v/>
      </c>
      <c r="AB18" s="376" t="str">
        <f>IF(AB17="","",VLOOKUP(AB17,'標準様式１（シフト記号表）'!$C$6:$L$47,10,FALSE))</f>
        <v/>
      </c>
      <c r="AC18" s="379" t="str">
        <f>IF(AC17="","",VLOOKUP(AC17,'標準様式１（シフト記号表）'!$C$6:$L$47,10,FALSE))</f>
        <v/>
      </c>
      <c r="AD18" s="375" t="str">
        <f>IF(AD17="","",VLOOKUP(AD17,'標準様式１（シフト記号表）'!$C$6:$L$47,10,FALSE))</f>
        <v/>
      </c>
      <c r="AE18" s="376" t="str">
        <f>IF(AE17="","",VLOOKUP(AE17,'標準様式１（シフト記号表）'!$C$6:$L$47,10,FALSE))</f>
        <v/>
      </c>
      <c r="AF18" s="376" t="str">
        <f>IF(AF17="","",VLOOKUP(AF17,'標準様式１（シフト記号表）'!$C$6:$L$47,10,FALSE))</f>
        <v/>
      </c>
      <c r="AG18" s="376" t="str">
        <f>IF(AG17="","",VLOOKUP(AG17,'標準様式１（シフト記号表）'!$C$6:$L$47,10,FALSE))</f>
        <v/>
      </c>
      <c r="AH18" s="376" t="str">
        <f>IF(AH17="","",VLOOKUP(AH17,'標準様式１（シフト記号表）'!$C$6:$L$47,10,FALSE))</f>
        <v/>
      </c>
      <c r="AI18" s="376" t="str">
        <f>IF(AI17="","",VLOOKUP(AI17,'標準様式１（シフト記号表）'!$C$6:$L$47,10,FALSE))</f>
        <v/>
      </c>
      <c r="AJ18" s="379" t="str">
        <f>IF(AJ17="","",VLOOKUP(AJ17,'標準様式１（シフト記号表）'!$C$6:$L$47,10,FALSE))</f>
        <v/>
      </c>
      <c r="AK18" s="375" t="str">
        <f>IF(AK17="","",VLOOKUP(AK17,'標準様式１（シフト記号表）'!$C$6:$L$47,10,FALSE))</f>
        <v/>
      </c>
      <c r="AL18" s="377" t="str">
        <f>IF(AL17="","",VLOOKUP(AL17,'標準様式１（シフト記号表）'!$C$6:$L$47,10,FALSE))</f>
        <v/>
      </c>
      <c r="AM18" s="378" t="str">
        <f>IF(AM17="","",VLOOKUP(AM17,'標準様式１（シフト記号表）'!$C$6:$L$47,10,FALSE))</f>
        <v/>
      </c>
      <c r="AN18" s="377" t="str">
        <f>IF(AN17="","",VLOOKUP(AN17,'標準様式１（シフト記号表）'!$C$6:$L$47,10,FALSE))</f>
        <v/>
      </c>
      <c r="AO18" s="378" t="str">
        <f>IF(AO17="","",VLOOKUP(AO17,'標準様式１（シフト記号表）'!$C$6:$L$47,10,FALSE))</f>
        <v/>
      </c>
      <c r="AP18" s="377" t="str">
        <f>IF(AP17="","",VLOOKUP(AP17,'標準様式１（シフト記号表）'!$C$6:$L$47,10,FALSE))</f>
        <v/>
      </c>
      <c r="AQ18" s="392" t="str">
        <f>IF(AQ17="","",VLOOKUP(AQ17,'標準様式１（シフト記号表）'!$C$6:$L$47,10,FALSE))</f>
        <v/>
      </c>
      <c r="AR18" s="375" t="str">
        <f>IF(AR17="","",VLOOKUP(AR17,'標準様式１（シフト記号表）'!$C$6:$L$47,10,FALSE))</f>
        <v/>
      </c>
      <c r="AS18" s="377" t="str">
        <f>IF(AS17="","",VLOOKUP(AS17,'標準様式１（シフト記号表）'!$C$6:$L$47,10,FALSE))</f>
        <v/>
      </c>
      <c r="AT18" s="378" t="str">
        <f>IF(AT17="","",VLOOKUP(AT17,'標準様式１（シフト記号表）'!$C$6:$L$47,10,FALSE))</f>
        <v/>
      </c>
      <c r="AU18" s="377" t="str">
        <f>IF(AU17="","",VLOOKUP(AU17,'標準様式１（シフト記号表）'!$C$6:$L$47,10,FALSE))</f>
        <v/>
      </c>
      <c r="AV18" s="378" t="str">
        <f>IF(AV17="","",VLOOKUP(AV17,'標準様式１（シフト記号表）'!$C$6:$L$47,10,FALSE))</f>
        <v/>
      </c>
      <c r="AW18" s="377" t="str">
        <f>IF(AW17="","",VLOOKUP(AW17,'標準様式１（シフト記号表）'!$C$6:$L$47,10,FALSE))</f>
        <v/>
      </c>
      <c r="AX18" s="392" t="str">
        <f>IF(AX17="","",VLOOKUP(AX17,'標準様式１（シフト記号表）'!$C$6:$L$47,10,FALSE))</f>
        <v/>
      </c>
      <c r="AY18" s="375" t="str">
        <f>IF(AY17="","",VLOOKUP(AY17,'標準様式１（シフト記号表）'!$C$6:$L$47,10,FALSE))</f>
        <v/>
      </c>
      <c r="AZ18" s="377" t="str">
        <f>IF(AZ17="","",VLOOKUP(AZ17,'標準様式１（シフト記号表）'!$C$6:$L$47,10,FALSE))</f>
        <v/>
      </c>
      <c r="BA18" s="392" t="str">
        <f>IF(BA17="","",VLOOKUP(BA17,'標準様式１（シフト記号表）'!$C$6:$L$47,10,FALSE))</f>
        <v/>
      </c>
      <c r="BB18" s="980">
        <f>IF($BE$3="４週",SUM(W18:AX18),IF($BE$3="暦月",SUM(W18:BA18),""))</f>
        <v>0</v>
      </c>
      <c r="BC18" s="981"/>
      <c r="BD18" s="982">
        <f>IF($BE$3="４週",BB18/4,IF($BE$3="暦月",(BB18/($BE$6/7)),""))</f>
        <v>0</v>
      </c>
      <c r="BE18" s="981"/>
      <c r="BF18" s="977"/>
      <c r="BG18" s="978"/>
      <c r="BH18" s="978"/>
      <c r="BI18" s="978"/>
      <c r="BJ18" s="979"/>
    </row>
    <row r="19" spans="2:62" ht="20.25" customHeight="1">
      <c r="B19" s="983">
        <f>B17+1</f>
        <v>3</v>
      </c>
      <c r="C19" s="986"/>
      <c r="D19" s="990"/>
      <c r="E19" s="991"/>
      <c r="F19" s="992"/>
      <c r="G19" s="1012"/>
      <c r="H19" s="1013"/>
      <c r="I19" s="1014"/>
      <c r="J19" s="1015"/>
      <c r="K19" s="1016"/>
      <c r="L19" s="1017"/>
      <c r="M19" s="1017"/>
      <c r="N19" s="1013"/>
      <c r="O19" s="967"/>
      <c r="P19" s="968"/>
      <c r="Q19" s="968"/>
      <c r="R19" s="968"/>
      <c r="S19" s="969"/>
      <c r="T19" s="381" t="s">
        <v>481</v>
      </c>
      <c r="U19" s="382"/>
      <c r="V19" s="383"/>
      <c r="W19" s="384"/>
      <c r="X19" s="385"/>
      <c r="Y19" s="386"/>
      <c r="Z19" s="386"/>
      <c r="AA19" s="387"/>
      <c r="AB19" s="385"/>
      <c r="AC19" s="388"/>
      <c r="AD19" s="384"/>
      <c r="AE19" s="385"/>
      <c r="AF19" s="385"/>
      <c r="AG19" s="385"/>
      <c r="AH19" s="385"/>
      <c r="AI19" s="385"/>
      <c r="AJ19" s="388"/>
      <c r="AK19" s="384"/>
      <c r="AL19" s="386"/>
      <c r="AM19" s="387"/>
      <c r="AN19" s="386"/>
      <c r="AO19" s="387"/>
      <c r="AP19" s="386"/>
      <c r="AQ19" s="389"/>
      <c r="AR19" s="384"/>
      <c r="AS19" s="386"/>
      <c r="AT19" s="387"/>
      <c r="AU19" s="386"/>
      <c r="AV19" s="387"/>
      <c r="AW19" s="386"/>
      <c r="AX19" s="389"/>
      <c r="AY19" s="384"/>
      <c r="AZ19" s="386"/>
      <c r="BA19" s="393"/>
      <c r="BB19" s="1005"/>
      <c r="BC19" s="1006"/>
      <c r="BD19" s="1007"/>
      <c r="BE19" s="1008"/>
      <c r="BF19" s="1009"/>
      <c r="BG19" s="1010"/>
      <c r="BH19" s="1010"/>
      <c r="BI19" s="1010"/>
      <c r="BJ19" s="1011"/>
    </row>
    <row r="20" spans="2:62" ht="20.25" customHeight="1">
      <c r="B20" s="984"/>
      <c r="C20" s="986"/>
      <c r="D20" s="990"/>
      <c r="E20" s="991"/>
      <c r="F20" s="992"/>
      <c r="G20" s="995"/>
      <c r="H20" s="996"/>
      <c r="I20" s="999"/>
      <c r="J20" s="1000"/>
      <c r="K20" s="1003"/>
      <c r="L20" s="1004"/>
      <c r="M20" s="1004"/>
      <c r="N20" s="996"/>
      <c r="O20" s="967"/>
      <c r="P20" s="968"/>
      <c r="Q20" s="968"/>
      <c r="R20" s="968"/>
      <c r="S20" s="969"/>
      <c r="T20" s="372" t="s">
        <v>483</v>
      </c>
      <c r="U20" s="373"/>
      <c r="V20" s="374"/>
      <c r="W20" s="375" t="str">
        <f>IF(W19="","",VLOOKUP(W19,'標準様式１（シフト記号表）'!$C$6:$L$47,10,FALSE))</f>
        <v/>
      </c>
      <c r="X20" s="376" t="str">
        <f>IF(X19="","",VLOOKUP(X19,'標準様式１（シフト記号表）'!$C$6:$L$47,10,FALSE))</f>
        <v/>
      </c>
      <c r="Y20" s="377" t="str">
        <f>IF(Y19="","",VLOOKUP(Y19,'標準様式１（シフト記号表）'!$C$6:$L$47,10,FALSE))</f>
        <v/>
      </c>
      <c r="Z20" s="377" t="str">
        <f>IF(Z19="","",VLOOKUP(Z19,'標準様式１（シフト記号表）'!$C$6:$L$47,10,FALSE))</f>
        <v/>
      </c>
      <c r="AA20" s="378" t="str">
        <f>IF(AA19="","",VLOOKUP(AA19,'標準様式１（シフト記号表）'!$C$6:$L$47,10,FALSE))</f>
        <v/>
      </c>
      <c r="AB20" s="376" t="str">
        <f>IF(AB19="","",VLOOKUP(AB19,'標準様式１（シフト記号表）'!$C$6:$L$47,10,FALSE))</f>
        <v/>
      </c>
      <c r="AC20" s="379" t="str">
        <f>IF(AC19="","",VLOOKUP(AC19,'標準様式１（シフト記号表）'!$C$6:$L$47,10,FALSE))</f>
        <v/>
      </c>
      <c r="AD20" s="375" t="str">
        <f>IF(AD19="","",VLOOKUP(AD19,'標準様式１（シフト記号表）'!$C$6:$L$47,10,FALSE))</f>
        <v/>
      </c>
      <c r="AE20" s="376" t="str">
        <f>IF(AE19="","",VLOOKUP(AE19,'標準様式１（シフト記号表）'!$C$6:$L$47,10,FALSE))</f>
        <v/>
      </c>
      <c r="AF20" s="376" t="str">
        <f>IF(AF19="","",VLOOKUP(AF19,'標準様式１（シフト記号表）'!$C$6:$L$47,10,FALSE))</f>
        <v/>
      </c>
      <c r="AG20" s="376" t="str">
        <f>IF(AG19="","",VLOOKUP(AG19,'標準様式１（シフト記号表）'!$C$6:$L$47,10,FALSE))</f>
        <v/>
      </c>
      <c r="AH20" s="376" t="str">
        <f>IF(AH19="","",VLOOKUP(AH19,'標準様式１（シフト記号表）'!$C$6:$L$47,10,FALSE))</f>
        <v/>
      </c>
      <c r="AI20" s="376" t="str">
        <f>IF(AI19="","",VLOOKUP(AI19,'標準様式１（シフト記号表）'!$C$6:$L$47,10,FALSE))</f>
        <v/>
      </c>
      <c r="AJ20" s="379" t="str">
        <f>IF(AJ19="","",VLOOKUP(AJ19,'標準様式１（シフト記号表）'!$C$6:$L$47,10,FALSE))</f>
        <v/>
      </c>
      <c r="AK20" s="375" t="str">
        <f>IF(AK19="","",VLOOKUP(AK19,'標準様式１（シフト記号表）'!$C$6:$L$47,10,FALSE))</f>
        <v/>
      </c>
      <c r="AL20" s="377" t="str">
        <f>IF(AL19="","",VLOOKUP(AL19,'標準様式１（シフト記号表）'!$C$6:$L$47,10,FALSE))</f>
        <v/>
      </c>
      <c r="AM20" s="378" t="str">
        <f>IF(AM19="","",VLOOKUP(AM19,'標準様式１（シフト記号表）'!$C$6:$L$47,10,FALSE))</f>
        <v/>
      </c>
      <c r="AN20" s="377" t="str">
        <f>IF(AN19="","",VLOOKUP(AN19,'標準様式１（シフト記号表）'!$C$6:$L$47,10,FALSE))</f>
        <v/>
      </c>
      <c r="AO20" s="378" t="str">
        <f>IF(AO19="","",VLOOKUP(AO19,'標準様式１（シフト記号表）'!$C$6:$L$47,10,FALSE))</f>
        <v/>
      </c>
      <c r="AP20" s="377" t="str">
        <f>IF(AP19="","",VLOOKUP(AP19,'標準様式１（シフト記号表）'!$C$6:$L$47,10,FALSE))</f>
        <v/>
      </c>
      <c r="AQ20" s="392" t="str">
        <f>IF(AQ19="","",VLOOKUP(AQ19,'標準様式１（シフト記号表）'!$C$6:$L$47,10,FALSE))</f>
        <v/>
      </c>
      <c r="AR20" s="375" t="str">
        <f>IF(AR19="","",VLOOKUP(AR19,'標準様式１（シフト記号表）'!$C$6:$L$47,10,FALSE))</f>
        <v/>
      </c>
      <c r="AS20" s="377" t="str">
        <f>IF(AS19="","",VLOOKUP(AS19,'標準様式１（シフト記号表）'!$C$6:$L$47,10,FALSE))</f>
        <v/>
      </c>
      <c r="AT20" s="378" t="str">
        <f>IF(AT19="","",VLOOKUP(AT19,'標準様式１（シフト記号表）'!$C$6:$L$47,10,FALSE))</f>
        <v/>
      </c>
      <c r="AU20" s="377" t="str">
        <f>IF(AU19="","",VLOOKUP(AU19,'標準様式１（シフト記号表）'!$C$6:$L$47,10,FALSE))</f>
        <v/>
      </c>
      <c r="AV20" s="378" t="str">
        <f>IF(AV19="","",VLOOKUP(AV19,'標準様式１（シフト記号表）'!$C$6:$L$47,10,FALSE))</f>
        <v/>
      </c>
      <c r="AW20" s="377" t="str">
        <f>IF(AW19="","",VLOOKUP(AW19,'標準様式１（シフト記号表）'!$C$6:$L$47,10,FALSE))</f>
        <v/>
      </c>
      <c r="AX20" s="392" t="str">
        <f>IF(AX19="","",VLOOKUP(AX19,'標準様式１（シフト記号表）'!$C$6:$L$47,10,FALSE))</f>
        <v/>
      </c>
      <c r="AY20" s="375" t="str">
        <f>IF(AY19="","",VLOOKUP(AY19,'標準様式１（シフト記号表）'!$C$6:$L$47,10,FALSE))</f>
        <v/>
      </c>
      <c r="AZ20" s="377" t="str">
        <f>IF(AZ19="","",VLOOKUP(AZ19,'標準様式１（シフト記号表）'!$C$6:$L$47,10,FALSE))</f>
        <v/>
      </c>
      <c r="BA20" s="392" t="str">
        <f>IF(BA19="","",VLOOKUP(BA19,'標準様式１（シフト記号表）'!$C$6:$L$47,10,FALSE))</f>
        <v/>
      </c>
      <c r="BB20" s="980">
        <f>IF($BE$3="４週",SUM(W20:AX20),IF($BE$3="暦月",SUM(W20:BA20),""))</f>
        <v>0</v>
      </c>
      <c r="BC20" s="981"/>
      <c r="BD20" s="982">
        <f>IF($BE$3="４週",BB20/4,IF($BE$3="暦月",(BB20/($BE$6/7)),""))</f>
        <v>0</v>
      </c>
      <c r="BE20" s="981"/>
      <c r="BF20" s="977"/>
      <c r="BG20" s="978"/>
      <c r="BH20" s="978"/>
      <c r="BI20" s="978"/>
      <c r="BJ20" s="979"/>
    </row>
    <row r="21" spans="2:62" ht="20.25" customHeight="1">
      <c r="B21" s="983">
        <f>B19+1</f>
        <v>4</v>
      </c>
      <c r="C21" s="986"/>
      <c r="D21" s="990"/>
      <c r="E21" s="991"/>
      <c r="F21" s="992"/>
      <c r="G21" s="1012"/>
      <c r="H21" s="1013"/>
      <c r="I21" s="1014"/>
      <c r="J21" s="1015"/>
      <c r="K21" s="1016"/>
      <c r="L21" s="1017"/>
      <c r="M21" s="1017"/>
      <c r="N21" s="1013"/>
      <c r="O21" s="967"/>
      <c r="P21" s="968"/>
      <c r="Q21" s="968"/>
      <c r="R21" s="968"/>
      <c r="S21" s="969"/>
      <c r="T21" s="381" t="s">
        <v>481</v>
      </c>
      <c r="U21" s="382"/>
      <c r="V21" s="383"/>
      <c r="W21" s="384"/>
      <c r="X21" s="385"/>
      <c r="Y21" s="386"/>
      <c r="Z21" s="386"/>
      <c r="AA21" s="387"/>
      <c r="AB21" s="385"/>
      <c r="AC21" s="388"/>
      <c r="AD21" s="384"/>
      <c r="AE21" s="385"/>
      <c r="AF21" s="385"/>
      <c r="AG21" s="385"/>
      <c r="AH21" s="385"/>
      <c r="AI21" s="385"/>
      <c r="AJ21" s="388"/>
      <c r="AK21" s="384"/>
      <c r="AL21" s="386"/>
      <c r="AM21" s="387"/>
      <c r="AN21" s="386"/>
      <c r="AO21" s="387"/>
      <c r="AP21" s="386"/>
      <c r="AQ21" s="389"/>
      <c r="AR21" s="384"/>
      <c r="AS21" s="386"/>
      <c r="AT21" s="387"/>
      <c r="AU21" s="386"/>
      <c r="AV21" s="387"/>
      <c r="AW21" s="386"/>
      <c r="AX21" s="389"/>
      <c r="AY21" s="384"/>
      <c r="AZ21" s="386"/>
      <c r="BA21" s="393"/>
      <c r="BB21" s="1005"/>
      <c r="BC21" s="1006"/>
      <c r="BD21" s="1007"/>
      <c r="BE21" s="1008"/>
      <c r="BF21" s="1009"/>
      <c r="BG21" s="1010"/>
      <c r="BH21" s="1010"/>
      <c r="BI21" s="1010"/>
      <c r="BJ21" s="1011"/>
    </row>
    <row r="22" spans="2:62" ht="20.25" customHeight="1">
      <c r="B22" s="984"/>
      <c r="C22" s="986"/>
      <c r="D22" s="990"/>
      <c r="E22" s="991"/>
      <c r="F22" s="992"/>
      <c r="G22" s="995"/>
      <c r="H22" s="996"/>
      <c r="I22" s="999"/>
      <c r="J22" s="1000"/>
      <c r="K22" s="1003"/>
      <c r="L22" s="1004"/>
      <c r="M22" s="1004"/>
      <c r="N22" s="996"/>
      <c r="O22" s="967"/>
      <c r="P22" s="968"/>
      <c r="Q22" s="968"/>
      <c r="R22" s="968"/>
      <c r="S22" s="969"/>
      <c r="T22" s="372" t="s">
        <v>483</v>
      </c>
      <c r="U22" s="373"/>
      <c r="V22" s="374"/>
      <c r="W22" s="375" t="str">
        <f>IF(W21="","",VLOOKUP(W21,'標準様式１（シフト記号表）'!$C$6:$L$47,10,FALSE))</f>
        <v/>
      </c>
      <c r="X22" s="376" t="str">
        <f>IF(X21="","",VLOOKUP(X21,'標準様式１（シフト記号表）'!$C$6:$L$47,10,FALSE))</f>
        <v/>
      </c>
      <c r="Y22" s="377" t="str">
        <f>IF(Y21="","",VLOOKUP(Y21,'標準様式１（シフト記号表）'!$C$6:$L$47,10,FALSE))</f>
        <v/>
      </c>
      <c r="Z22" s="377" t="str">
        <f>IF(Z21="","",VLOOKUP(Z21,'標準様式１（シフト記号表）'!$C$6:$L$47,10,FALSE))</f>
        <v/>
      </c>
      <c r="AA22" s="378" t="str">
        <f>IF(AA21="","",VLOOKUP(AA21,'標準様式１（シフト記号表）'!$C$6:$L$47,10,FALSE))</f>
        <v/>
      </c>
      <c r="AB22" s="376" t="str">
        <f>IF(AB21="","",VLOOKUP(AB21,'標準様式１（シフト記号表）'!$C$6:$L$47,10,FALSE))</f>
        <v/>
      </c>
      <c r="AC22" s="379" t="str">
        <f>IF(AC21="","",VLOOKUP(AC21,'標準様式１（シフト記号表）'!$C$6:$L$47,10,FALSE))</f>
        <v/>
      </c>
      <c r="AD22" s="375" t="str">
        <f>IF(AD21="","",VLOOKUP(AD21,'標準様式１（シフト記号表）'!$C$6:$L$47,10,FALSE))</f>
        <v/>
      </c>
      <c r="AE22" s="376" t="str">
        <f>IF(AE21="","",VLOOKUP(AE21,'標準様式１（シフト記号表）'!$C$6:$L$47,10,FALSE))</f>
        <v/>
      </c>
      <c r="AF22" s="376" t="str">
        <f>IF(AF21="","",VLOOKUP(AF21,'標準様式１（シフト記号表）'!$C$6:$L$47,10,FALSE))</f>
        <v/>
      </c>
      <c r="AG22" s="376" t="str">
        <f>IF(AG21="","",VLOOKUP(AG21,'標準様式１（シフト記号表）'!$C$6:$L$47,10,FALSE))</f>
        <v/>
      </c>
      <c r="AH22" s="376" t="str">
        <f>IF(AH21="","",VLOOKUP(AH21,'標準様式１（シフト記号表）'!$C$6:$L$47,10,FALSE))</f>
        <v/>
      </c>
      <c r="AI22" s="376" t="str">
        <f>IF(AI21="","",VLOOKUP(AI21,'標準様式１（シフト記号表）'!$C$6:$L$47,10,FALSE))</f>
        <v/>
      </c>
      <c r="AJ22" s="379" t="str">
        <f>IF(AJ21="","",VLOOKUP(AJ21,'標準様式１（シフト記号表）'!$C$6:$L$47,10,FALSE))</f>
        <v/>
      </c>
      <c r="AK22" s="375" t="str">
        <f>IF(AK21="","",VLOOKUP(AK21,'標準様式１（シフト記号表）'!$C$6:$L$47,10,FALSE))</f>
        <v/>
      </c>
      <c r="AL22" s="377" t="str">
        <f>IF(AL21="","",VLOOKUP(AL21,'標準様式１（シフト記号表）'!$C$6:$L$47,10,FALSE))</f>
        <v/>
      </c>
      <c r="AM22" s="378" t="str">
        <f>IF(AM21="","",VLOOKUP(AM21,'標準様式１（シフト記号表）'!$C$6:$L$47,10,FALSE))</f>
        <v/>
      </c>
      <c r="AN22" s="377" t="str">
        <f>IF(AN21="","",VLOOKUP(AN21,'標準様式１（シフト記号表）'!$C$6:$L$47,10,FALSE))</f>
        <v/>
      </c>
      <c r="AO22" s="378" t="str">
        <f>IF(AO21="","",VLOOKUP(AO21,'標準様式１（シフト記号表）'!$C$6:$L$47,10,FALSE))</f>
        <v/>
      </c>
      <c r="AP22" s="377" t="str">
        <f>IF(AP21="","",VLOOKUP(AP21,'標準様式１（シフト記号表）'!$C$6:$L$47,10,FALSE))</f>
        <v/>
      </c>
      <c r="AQ22" s="392" t="str">
        <f>IF(AQ21="","",VLOOKUP(AQ21,'標準様式１（シフト記号表）'!$C$6:$L$47,10,FALSE))</f>
        <v/>
      </c>
      <c r="AR22" s="375" t="str">
        <f>IF(AR21="","",VLOOKUP(AR21,'標準様式１（シフト記号表）'!$C$6:$L$47,10,FALSE))</f>
        <v/>
      </c>
      <c r="AS22" s="377" t="str">
        <f>IF(AS21="","",VLOOKUP(AS21,'標準様式１（シフト記号表）'!$C$6:$L$47,10,FALSE))</f>
        <v/>
      </c>
      <c r="AT22" s="378" t="str">
        <f>IF(AT21="","",VLOOKUP(AT21,'標準様式１（シフト記号表）'!$C$6:$L$47,10,FALSE))</f>
        <v/>
      </c>
      <c r="AU22" s="377" t="str">
        <f>IF(AU21="","",VLOOKUP(AU21,'標準様式１（シフト記号表）'!$C$6:$L$47,10,FALSE))</f>
        <v/>
      </c>
      <c r="AV22" s="378" t="str">
        <f>IF(AV21="","",VLOOKUP(AV21,'標準様式１（シフト記号表）'!$C$6:$L$47,10,FALSE))</f>
        <v/>
      </c>
      <c r="AW22" s="377" t="str">
        <f>IF(AW21="","",VLOOKUP(AW21,'標準様式１（シフト記号表）'!$C$6:$L$47,10,FALSE))</f>
        <v/>
      </c>
      <c r="AX22" s="392" t="str">
        <f>IF(AX21="","",VLOOKUP(AX21,'標準様式１（シフト記号表）'!$C$6:$L$47,10,FALSE))</f>
        <v/>
      </c>
      <c r="AY22" s="375" t="str">
        <f>IF(AY21="","",VLOOKUP(AY21,'標準様式１（シフト記号表）'!$C$6:$L$47,10,FALSE))</f>
        <v/>
      </c>
      <c r="AZ22" s="377" t="str">
        <f>IF(AZ21="","",VLOOKUP(AZ21,'標準様式１（シフト記号表）'!$C$6:$L$47,10,FALSE))</f>
        <v/>
      </c>
      <c r="BA22" s="392" t="str">
        <f>IF(BA21="","",VLOOKUP(BA21,'標準様式１（シフト記号表）'!$C$6:$L$47,10,FALSE))</f>
        <v/>
      </c>
      <c r="BB22" s="980">
        <f>IF($BE$3="４週",SUM(W22:AX22),IF($BE$3="暦月",SUM(W22:BA22),""))</f>
        <v>0</v>
      </c>
      <c r="BC22" s="981"/>
      <c r="BD22" s="982">
        <f>IF($BE$3="４週",BB22/4,IF($BE$3="暦月",(BB22/($BE$6/7)),""))</f>
        <v>0</v>
      </c>
      <c r="BE22" s="981"/>
      <c r="BF22" s="977"/>
      <c r="BG22" s="978"/>
      <c r="BH22" s="978"/>
      <c r="BI22" s="978"/>
      <c r="BJ22" s="979"/>
    </row>
    <row r="23" spans="2:62" ht="20.25" customHeight="1">
      <c r="B23" s="983">
        <f>B21+1</f>
        <v>5</v>
      </c>
      <c r="C23" s="986"/>
      <c r="D23" s="990"/>
      <c r="E23" s="991"/>
      <c r="F23" s="992"/>
      <c r="G23" s="1012"/>
      <c r="H23" s="1013"/>
      <c r="I23" s="1014"/>
      <c r="J23" s="1015"/>
      <c r="K23" s="1016"/>
      <c r="L23" s="1017"/>
      <c r="M23" s="1017"/>
      <c r="N23" s="1013"/>
      <c r="O23" s="967"/>
      <c r="P23" s="968"/>
      <c r="Q23" s="968"/>
      <c r="R23" s="968"/>
      <c r="S23" s="969"/>
      <c r="T23" s="381" t="s">
        <v>481</v>
      </c>
      <c r="U23" s="382"/>
      <c r="V23" s="383"/>
      <c r="W23" s="384"/>
      <c r="X23" s="385"/>
      <c r="Y23" s="386"/>
      <c r="Z23" s="386"/>
      <c r="AA23" s="387"/>
      <c r="AB23" s="385"/>
      <c r="AC23" s="388"/>
      <c r="AD23" s="384"/>
      <c r="AE23" s="385"/>
      <c r="AF23" s="385"/>
      <c r="AG23" s="385"/>
      <c r="AH23" s="385"/>
      <c r="AI23" s="385"/>
      <c r="AJ23" s="388"/>
      <c r="AK23" s="384"/>
      <c r="AL23" s="386"/>
      <c r="AM23" s="387"/>
      <c r="AN23" s="386"/>
      <c r="AO23" s="387"/>
      <c r="AP23" s="386"/>
      <c r="AQ23" s="389"/>
      <c r="AR23" s="384"/>
      <c r="AS23" s="386"/>
      <c r="AT23" s="387"/>
      <c r="AU23" s="386"/>
      <c r="AV23" s="387"/>
      <c r="AW23" s="386"/>
      <c r="AX23" s="389"/>
      <c r="AY23" s="384"/>
      <c r="AZ23" s="386"/>
      <c r="BA23" s="393"/>
      <c r="BB23" s="1005"/>
      <c r="BC23" s="1006"/>
      <c r="BD23" s="1007"/>
      <c r="BE23" s="1008"/>
      <c r="BF23" s="1009"/>
      <c r="BG23" s="1010"/>
      <c r="BH23" s="1010"/>
      <c r="BI23" s="1010"/>
      <c r="BJ23" s="1011"/>
    </row>
    <row r="24" spans="2:62" ht="20.25" customHeight="1">
      <c r="B24" s="984"/>
      <c r="C24" s="986"/>
      <c r="D24" s="990"/>
      <c r="E24" s="991"/>
      <c r="F24" s="992"/>
      <c r="G24" s="995"/>
      <c r="H24" s="996"/>
      <c r="I24" s="999"/>
      <c r="J24" s="1000"/>
      <c r="K24" s="1003"/>
      <c r="L24" s="1004"/>
      <c r="M24" s="1004"/>
      <c r="N24" s="996"/>
      <c r="O24" s="967"/>
      <c r="P24" s="968"/>
      <c r="Q24" s="968"/>
      <c r="R24" s="968"/>
      <c r="S24" s="969"/>
      <c r="T24" s="394" t="s">
        <v>483</v>
      </c>
      <c r="U24" s="395"/>
      <c r="V24" s="396"/>
      <c r="W24" s="375" t="str">
        <f>IF(W23="","",VLOOKUP(W23,'標準様式１（シフト記号表）'!$C$6:$L$47,10,FALSE))</f>
        <v/>
      </c>
      <c r="X24" s="376" t="str">
        <f>IF(X23="","",VLOOKUP(X23,'標準様式１（シフト記号表）'!$C$6:$L$47,10,FALSE))</f>
        <v/>
      </c>
      <c r="Y24" s="377" t="str">
        <f>IF(Y23="","",VLOOKUP(Y23,'標準様式１（シフト記号表）'!$C$6:$L$47,10,FALSE))</f>
        <v/>
      </c>
      <c r="Z24" s="377" t="str">
        <f>IF(Z23="","",VLOOKUP(Z23,'標準様式１（シフト記号表）'!$C$6:$L$47,10,FALSE))</f>
        <v/>
      </c>
      <c r="AA24" s="378" t="str">
        <f>IF(AA23="","",VLOOKUP(AA23,'標準様式１（シフト記号表）'!$C$6:$L$47,10,FALSE))</f>
        <v/>
      </c>
      <c r="AB24" s="376" t="str">
        <f>IF(AB23="","",VLOOKUP(AB23,'標準様式１（シフト記号表）'!$C$6:$L$47,10,FALSE))</f>
        <v/>
      </c>
      <c r="AC24" s="379" t="str">
        <f>IF(AC23="","",VLOOKUP(AC23,'標準様式１（シフト記号表）'!$C$6:$L$47,10,FALSE))</f>
        <v/>
      </c>
      <c r="AD24" s="375" t="str">
        <f>IF(AD23="","",VLOOKUP(AD23,'標準様式１（シフト記号表）'!$C$6:$L$47,10,FALSE))</f>
        <v/>
      </c>
      <c r="AE24" s="376" t="str">
        <f>IF(AE23="","",VLOOKUP(AE23,'標準様式１（シフト記号表）'!$C$6:$L$47,10,FALSE))</f>
        <v/>
      </c>
      <c r="AF24" s="376" t="str">
        <f>IF(AF23="","",VLOOKUP(AF23,'標準様式１（シフト記号表）'!$C$6:$L$47,10,FALSE))</f>
        <v/>
      </c>
      <c r="AG24" s="376" t="str">
        <f>IF(AG23="","",VLOOKUP(AG23,'標準様式１（シフト記号表）'!$C$6:$L$47,10,FALSE))</f>
        <v/>
      </c>
      <c r="AH24" s="376" t="str">
        <f>IF(AH23="","",VLOOKUP(AH23,'標準様式１（シフト記号表）'!$C$6:$L$47,10,FALSE))</f>
        <v/>
      </c>
      <c r="AI24" s="376" t="str">
        <f>IF(AI23="","",VLOOKUP(AI23,'標準様式１（シフト記号表）'!$C$6:$L$47,10,FALSE))</f>
        <v/>
      </c>
      <c r="AJ24" s="379" t="str">
        <f>IF(AJ23="","",VLOOKUP(AJ23,'標準様式１（シフト記号表）'!$C$6:$L$47,10,FALSE))</f>
        <v/>
      </c>
      <c r="AK24" s="375" t="str">
        <f>IF(AK23="","",VLOOKUP(AK23,'標準様式１（シフト記号表）'!$C$6:$L$47,10,FALSE))</f>
        <v/>
      </c>
      <c r="AL24" s="377" t="str">
        <f>IF(AL23="","",VLOOKUP(AL23,'標準様式１（シフト記号表）'!$C$6:$L$47,10,FALSE))</f>
        <v/>
      </c>
      <c r="AM24" s="378" t="str">
        <f>IF(AM23="","",VLOOKUP(AM23,'標準様式１（シフト記号表）'!$C$6:$L$47,10,FALSE))</f>
        <v/>
      </c>
      <c r="AN24" s="377" t="str">
        <f>IF(AN23="","",VLOOKUP(AN23,'標準様式１（シフト記号表）'!$C$6:$L$47,10,FALSE))</f>
        <v/>
      </c>
      <c r="AO24" s="378" t="str">
        <f>IF(AO23="","",VLOOKUP(AO23,'標準様式１（シフト記号表）'!$C$6:$L$47,10,FALSE))</f>
        <v/>
      </c>
      <c r="AP24" s="377" t="str">
        <f>IF(AP23="","",VLOOKUP(AP23,'標準様式１（シフト記号表）'!$C$6:$L$47,10,FALSE))</f>
        <v/>
      </c>
      <c r="AQ24" s="392" t="str">
        <f>IF(AQ23="","",VLOOKUP(AQ23,'標準様式１（シフト記号表）'!$C$6:$L$47,10,FALSE))</f>
        <v/>
      </c>
      <c r="AR24" s="375" t="str">
        <f>IF(AR23="","",VLOOKUP(AR23,'標準様式１（シフト記号表）'!$C$6:$L$47,10,FALSE))</f>
        <v/>
      </c>
      <c r="AS24" s="377" t="str">
        <f>IF(AS23="","",VLOOKUP(AS23,'標準様式１（シフト記号表）'!$C$6:$L$47,10,FALSE))</f>
        <v/>
      </c>
      <c r="AT24" s="378" t="str">
        <f>IF(AT23="","",VLOOKUP(AT23,'標準様式１（シフト記号表）'!$C$6:$L$47,10,FALSE))</f>
        <v/>
      </c>
      <c r="AU24" s="377" t="str">
        <f>IF(AU23="","",VLOOKUP(AU23,'標準様式１（シフト記号表）'!$C$6:$L$47,10,FALSE))</f>
        <v/>
      </c>
      <c r="AV24" s="378" t="str">
        <f>IF(AV23="","",VLOOKUP(AV23,'標準様式１（シフト記号表）'!$C$6:$L$47,10,FALSE))</f>
        <v/>
      </c>
      <c r="AW24" s="377" t="str">
        <f>IF(AW23="","",VLOOKUP(AW23,'標準様式１（シフト記号表）'!$C$6:$L$47,10,FALSE))</f>
        <v/>
      </c>
      <c r="AX24" s="392" t="str">
        <f>IF(AX23="","",VLOOKUP(AX23,'標準様式１（シフト記号表）'!$C$6:$L$47,10,FALSE))</f>
        <v/>
      </c>
      <c r="AY24" s="375" t="str">
        <f>IF(AY23="","",VLOOKUP(AY23,'標準様式１（シフト記号表）'!$C$6:$L$47,10,FALSE))</f>
        <v/>
      </c>
      <c r="AZ24" s="377" t="str">
        <f>IF(AZ23="","",VLOOKUP(AZ23,'標準様式１（シフト記号表）'!$C$6:$L$47,10,FALSE))</f>
        <v/>
      </c>
      <c r="BA24" s="392" t="str">
        <f>IF(BA23="","",VLOOKUP(BA23,'標準様式１（シフト記号表）'!$C$6:$L$47,10,FALSE))</f>
        <v/>
      </c>
      <c r="BB24" s="980">
        <f>IF($BE$3="４週",SUM(W24:AX24),IF($BE$3="暦月",SUM(W24:BA24),""))</f>
        <v>0</v>
      </c>
      <c r="BC24" s="981"/>
      <c r="BD24" s="982">
        <f>IF($BE$3="４週",BB24/4,IF($BE$3="暦月",(BB24/($BE$6/7)),""))</f>
        <v>0</v>
      </c>
      <c r="BE24" s="981"/>
      <c r="BF24" s="977"/>
      <c r="BG24" s="978"/>
      <c r="BH24" s="978"/>
      <c r="BI24" s="978"/>
      <c r="BJ24" s="979"/>
    </row>
    <row r="25" spans="2:62" ht="20.25" customHeight="1">
      <c r="B25" s="983">
        <f>B23+1</f>
        <v>6</v>
      </c>
      <c r="C25" s="986"/>
      <c r="D25" s="990"/>
      <c r="E25" s="991"/>
      <c r="F25" s="992"/>
      <c r="G25" s="1012"/>
      <c r="H25" s="1013"/>
      <c r="I25" s="1014"/>
      <c r="J25" s="1015"/>
      <c r="K25" s="1016"/>
      <c r="L25" s="1017"/>
      <c r="M25" s="1017"/>
      <c r="N25" s="1013"/>
      <c r="O25" s="967"/>
      <c r="P25" s="968"/>
      <c r="Q25" s="968"/>
      <c r="R25" s="968"/>
      <c r="S25" s="969"/>
      <c r="T25" s="397" t="s">
        <v>481</v>
      </c>
      <c r="U25" s="398"/>
      <c r="V25" s="399"/>
      <c r="W25" s="384"/>
      <c r="X25" s="385"/>
      <c r="Y25" s="386"/>
      <c r="Z25" s="386"/>
      <c r="AA25" s="387"/>
      <c r="AB25" s="385"/>
      <c r="AC25" s="388"/>
      <c r="AD25" s="384"/>
      <c r="AE25" s="385"/>
      <c r="AF25" s="385"/>
      <c r="AG25" s="385"/>
      <c r="AH25" s="385"/>
      <c r="AI25" s="385"/>
      <c r="AJ25" s="388"/>
      <c r="AK25" s="384"/>
      <c r="AL25" s="386"/>
      <c r="AM25" s="387"/>
      <c r="AN25" s="386"/>
      <c r="AO25" s="387"/>
      <c r="AP25" s="386"/>
      <c r="AQ25" s="389"/>
      <c r="AR25" s="384"/>
      <c r="AS25" s="386"/>
      <c r="AT25" s="387"/>
      <c r="AU25" s="386"/>
      <c r="AV25" s="387"/>
      <c r="AW25" s="386"/>
      <c r="AX25" s="389"/>
      <c r="AY25" s="384"/>
      <c r="AZ25" s="386"/>
      <c r="BA25" s="393"/>
      <c r="BB25" s="1005"/>
      <c r="BC25" s="1006"/>
      <c r="BD25" s="1007"/>
      <c r="BE25" s="1008"/>
      <c r="BF25" s="1009"/>
      <c r="BG25" s="1010"/>
      <c r="BH25" s="1010"/>
      <c r="BI25" s="1010"/>
      <c r="BJ25" s="1011"/>
    </row>
    <row r="26" spans="2:62" ht="20.25" customHeight="1">
      <c r="B26" s="984"/>
      <c r="C26" s="986"/>
      <c r="D26" s="990"/>
      <c r="E26" s="991"/>
      <c r="F26" s="992"/>
      <c r="G26" s="995"/>
      <c r="H26" s="996"/>
      <c r="I26" s="999"/>
      <c r="J26" s="1000"/>
      <c r="K26" s="1003"/>
      <c r="L26" s="1004"/>
      <c r="M26" s="1004"/>
      <c r="N26" s="996"/>
      <c r="O26" s="967"/>
      <c r="P26" s="968"/>
      <c r="Q26" s="968"/>
      <c r="R26" s="968"/>
      <c r="S26" s="969"/>
      <c r="T26" s="372" t="s">
        <v>483</v>
      </c>
      <c r="U26" s="373"/>
      <c r="V26" s="374"/>
      <c r="W26" s="375" t="str">
        <f>IF(W25="","",VLOOKUP(W25,'標準様式１（シフト記号表）'!$C$6:$L$47,10,FALSE))</f>
        <v/>
      </c>
      <c r="X26" s="376" t="str">
        <f>IF(X25="","",VLOOKUP(X25,'標準様式１（シフト記号表）'!$C$6:$L$47,10,FALSE))</f>
        <v/>
      </c>
      <c r="Y26" s="400" t="str">
        <f>IF(Y25="","",VLOOKUP(Y25,'標準様式１（シフト記号表）'!$C$6:$L$47,10,FALSE))</f>
        <v/>
      </c>
      <c r="Z26" s="377" t="str">
        <f>IF(Z25="","",VLOOKUP(Z25,'標準様式１（シフト記号表）'!$C$6:$L$47,10,FALSE))</f>
        <v/>
      </c>
      <c r="AA26" s="378" t="str">
        <f>IF(AA25="","",VLOOKUP(AA25,'標準様式１（シフト記号表）'!$C$6:$L$47,10,FALSE))</f>
        <v/>
      </c>
      <c r="AB26" s="376" t="str">
        <f>IF(AB25="","",VLOOKUP(AB25,'標準様式１（シフト記号表）'!$C$6:$L$47,10,FALSE))</f>
        <v/>
      </c>
      <c r="AC26" s="379" t="str">
        <f>IF(AC25="","",VLOOKUP(AC25,'標準様式１（シフト記号表）'!$C$6:$L$47,10,FALSE))</f>
        <v/>
      </c>
      <c r="AD26" s="375" t="str">
        <f>IF(AD25="","",VLOOKUP(AD25,'標準様式１（シフト記号表）'!$C$6:$L$47,10,FALSE))</f>
        <v/>
      </c>
      <c r="AE26" s="376" t="str">
        <f>IF(AE25="","",VLOOKUP(AE25,'標準様式１（シフト記号表）'!$C$6:$L$47,10,FALSE))</f>
        <v/>
      </c>
      <c r="AF26" s="376" t="str">
        <f>IF(AF25="","",VLOOKUP(AF25,'標準様式１（シフト記号表）'!$C$6:$L$47,10,FALSE))</f>
        <v/>
      </c>
      <c r="AG26" s="376" t="str">
        <f>IF(AG25="","",VLOOKUP(AG25,'標準様式１（シフト記号表）'!$C$6:$L$47,10,FALSE))</f>
        <v/>
      </c>
      <c r="AH26" s="376" t="str">
        <f>IF(AH25="","",VLOOKUP(AH25,'標準様式１（シフト記号表）'!$C$6:$L$47,10,FALSE))</f>
        <v/>
      </c>
      <c r="AI26" s="376" t="str">
        <f>IF(AI25="","",VLOOKUP(AI25,'標準様式１（シフト記号表）'!$C$6:$L$47,10,FALSE))</f>
        <v/>
      </c>
      <c r="AJ26" s="379" t="str">
        <f>IF(AJ25="","",VLOOKUP(AJ25,'標準様式１（シフト記号表）'!$C$6:$L$47,10,FALSE))</f>
        <v/>
      </c>
      <c r="AK26" s="375" t="str">
        <f>IF(AK25="","",VLOOKUP(AK25,'標準様式１（シフト記号表）'!$C$6:$L$47,10,FALSE))</f>
        <v/>
      </c>
      <c r="AL26" s="377" t="str">
        <f>IF(AL25="","",VLOOKUP(AL25,'標準様式１（シフト記号表）'!$C$6:$L$47,10,FALSE))</f>
        <v/>
      </c>
      <c r="AM26" s="378" t="str">
        <f>IF(AM25="","",VLOOKUP(AM25,'標準様式１（シフト記号表）'!$C$6:$L$47,10,FALSE))</f>
        <v/>
      </c>
      <c r="AN26" s="377" t="str">
        <f>IF(AN25="","",VLOOKUP(AN25,'標準様式１（シフト記号表）'!$C$6:$L$47,10,FALSE))</f>
        <v/>
      </c>
      <c r="AO26" s="378" t="str">
        <f>IF(AO25="","",VLOOKUP(AO25,'標準様式１（シフト記号表）'!$C$6:$L$47,10,FALSE))</f>
        <v/>
      </c>
      <c r="AP26" s="377" t="str">
        <f>IF(AP25="","",VLOOKUP(AP25,'標準様式１（シフト記号表）'!$C$6:$L$47,10,FALSE))</f>
        <v/>
      </c>
      <c r="AQ26" s="392" t="str">
        <f>IF(AQ25="","",VLOOKUP(AQ25,'標準様式１（シフト記号表）'!$C$6:$L$47,10,FALSE))</f>
        <v/>
      </c>
      <c r="AR26" s="375" t="str">
        <f>IF(AR25="","",VLOOKUP(AR25,'標準様式１（シフト記号表）'!$C$6:$L$47,10,FALSE))</f>
        <v/>
      </c>
      <c r="AS26" s="377" t="str">
        <f>IF(AS25="","",VLOOKUP(AS25,'標準様式１（シフト記号表）'!$C$6:$L$47,10,FALSE))</f>
        <v/>
      </c>
      <c r="AT26" s="378" t="str">
        <f>IF(AT25="","",VLOOKUP(AT25,'標準様式１（シフト記号表）'!$C$6:$L$47,10,FALSE))</f>
        <v/>
      </c>
      <c r="AU26" s="377" t="str">
        <f>IF(AU25="","",VLOOKUP(AU25,'標準様式１（シフト記号表）'!$C$6:$L$47,10,FALSE))</f>
        <v/>
      </c>
      <c r="AV26" s="378" t="str">
        <f>IF(AV25="","",VLOOKUP(AV25,'標準様式１（シフト記号表）'!$C$6:$L$47,10,FALSE))</f>
        <v/>
      </c>
      <c r="AW26" s="377" t="str">
        <f>IF(AW25="","",VLOOKUP(AW25,'標準様式１（シフト記号表）'!$C$6:$L$47,10,FALSE))</f>
        <v/>
      </c>
      <c r="AX26" s="392" t="str">
        <f>IF(AX25="","",VLOOKUP(AX25,'標準様式１（シフト記号表）'!$C$6:$L$47,10,FALSE))</f>
        <v/>
      </c>
      <c r="AY26" s="375" t="str">
        <f>IF(AY25="","",VLOOKUP(AY25,'標準様式１（シフト記号表）'!$C$6:$L$47,10,FALSE))</f>
        <v/>
      </c>
      <c r="AZ26" s="377" t="str">
        <f>IF(AZ25="","",VLOOKUP(AZ25,'標準様式１（シフト記号表）'!$C$6:$L$47,10,FALSE))</f>
        <v/>
      </c>
      <c r="BA26" s="392" t="str">
        <f>IF(BA25="","",VLOOKUP(BA25,'標準様式１（シフト記号表）'!$C$6:$L$47,10,FALSE))</f>
        <v/>
      </c>
      <c r="BB26" s="980">
        <f>IF($BE$3="４週",SUM(W26:AX26),IF($BE$3="暦月",SUM(W26:BA26),""))</f>
        <v>0</v>
      </c>
      <c r="BC26" s="981"/>
      <c r="BD26" s="982">
        <f>IF($BE$3="４週",BB26/4,IF($BE$3="暦月",(BB26/($BE$6/7)),""))</f>
        <v>0</v>
      </c>
      <c r="BE26" s="981"/>
      <c r="BF26" s="977"/>
      <c r="BG26" s="978"/>
      <c r="BH26" s="978"/>
      <c r="BI26" s="978"/>
      <c r="BJ26" s="979"/>
    </row>
    <row r="27" spans="2:62" ht="20.25" customHeight="1">
      <c r="B27" s="983">
        <f>B25+1</f>
        <v>7</v>
      </c>
      <c r="C27" s="986"/>
      <c r="D27" s="990"/>
      <c r="E27" s="991"/>
      <c r="F27" s="992"/>
      <c r="G27" s="1012"/>
      <c r="H27" s="1013"/>
      <c r="I27" s="1014"/>
      <c r="J27" s="1015"/>
      <c r="K27" s="1016"/>
      <c r="L27" s="1017"/>
      <c r="M27" s="1017"/>
      <c r="N27" s="1013"/>
      <c r="O27" s="967"/>
      <c r="P27" s="968"/>
      <c r="Q27" s="968"/>
      <c r="R27" s="968"/>
      <c r="S27" s="969"/>
      <c r="T27" s="381" t="s">
        <v>481</v>
      </c>
      <c r="U27" s="382"/>
      <c r="V27" s="383"/>
      <c r="W27" s="384"/>
      <c r="X27" s="385"/>
      <c r="Y27" s="386"/>
      <c r="Z27" s="386"/>
      <c r="AA27" s="387"/>
      <c r="AB27" s="385"/>
      <c r="AC27" s="388"/>
      <c r="AD27" s="384"/>
      <c r="AE27" s="385"/>
      <c r="AF27" s="385"/>
      <c r="AG27" s="385"/>
      <c r="AH27" s="385"/>
      <c r="AI27" s="385"/>
      <c r="AJ27" s="388"/>
      <c r="AK27" s="384"/>
      <c r="AL27" s="386"/>
      <c r="AM27" s="387"/>
      <c r="AN27" s="386"/>
      <c r="AO27" s="387"/>
      <c r="AP27" s="386"/>
      <c r="AQ27" s="389"/>
      <c r="AR27" s="384"/>
      <c r="AS27" s="386"/>
      <c r="AT27" s="387"/>
      <c r="AU27" s="386"/>
      <c r="AV27" s="387"/>
      <c r="AW27" s="386"/>
      <c r="AX27" s="389"/>
      <c r="AY27" s="384"/>
      <c r="AZ27" s="386"/>
      <c r="BA27" s="393"/>
      <c r="BB27" s="1005"/>
      <c r="BC27" s="1006"/>
      <c r="BD27" s="1007"/>
      <c r="BE27" s="1008"/>
      <c r="BF27" s="1009"/>
      <c r="BG27" s="1010"/>
      <c r="BH27" s="1010"/>
      <c r="BI27" s="1010"/>
      <c r="BJ27" s="1011"/>
    </row>
    <row r="28" spans="2:62" ht="20.25" customHeight="1">
      <c r="B28" s="984"/>
      <c r="C28" s="986"/>
      <c r="D28" s="990"/>
      <c r="E28" s="991"/>
      <c r="F28" s="992"/>
      <c r="G28" s="995"/>
      <c r="H28" s="996"/>
      <c r="I28" s="999"/>
      <c r="J28" s="1000"/>
      <c r="K28" s="1003"/>
      <c r="L28" s="1004"/>
      <c r="M28" s="1004"/>
      <c r="N28" s="996"/>
      <c r="O28" s="967"/>
      <c r="P28" s="968"/>
      <c r="Q28" s="968"/>
      <c r="R28" s="968"/>
      <c r="S28" s="969"/>
      <c r="T28" s="372" t="s">
        <v>483</v>
      </c>
      <c r="U28" s="373"/>
      <c r="V28" s="374"/>
      <c r="W28" s="375" t="str">
        <f>IF(W27="","",VLOOKUP(W27,'標準様式１（シフト記号表）'!$C$6:$L$47,10,FALSE))</f>
        <v/>
      </c>
      <c r="X28" s="376" t="str">
        <f>IF(X27="","",VLOOKUP(X27,'標準様式１（シフト記号表）'!$C$6:$L$47,10,FALSE))</f>
        <v/>
      </c>
      <c r="Y28" s="377" t="str">
        <f>IF(Y27="","",VLOOKUP(Y27,'標準様式１（シフト記号表）'!$C$6:$L$47,10,FALSE))</f>
        <v/>
      </c>
      <c r="Z28" s="377" t="str">
        <f>IF(Z27="","",VLOOKUP(Z27,'標準様式１（シフト記号表）'!$C$6:$L$47,10,FALSE))</f>
        <v/>
      </c>
      <c r="AA28" s="378" t="str">
        <f>IF(AA27="","",VLOOKUP(AA27,'標準様式１（シフト記号表）'!$C$6:$L$47,10,FALSE))</f>
        <v/>
      </c>
      <c r="AB28" s="376" t="str">
        <f>IF(AB27="","",VLOOKUP(AB27,'標準様式１（シフト記号表）'!$C$6:$L$47,10,FALSE))</f>
        <v/>
      </c>
      <c r="AC28" s="379" t="str">
        <f>IF(AC27="","",VLOOKUP(AC27,'標準様式１（シフト記号表）'!$C$6:$L$47,10,FALSE))</f>
        <v/>
      </c>
      <c r="AD28" s="375" t="str">
        <f>IF(AD27="","",VLOOKUP(AD27,'標準様式１（シフト記号表）'!$C$6:$L$47,10,FALSE))</f>
        <v/>
      </c>
      <c r="AE28" s="376" t="str">
        <f>IF(AE27="","",VLOOKUP(AE27,'標準様式１（シフト記号表）'!$C$6:$L$47,10,FALSE))</f>
        <v/>
      </c>
      <c r="AF28" s="376" t="str">
        <f>IF(AF27="","",VLOOKUP(AF27,'標準様式１（シフト記号表）'!$C$6:$L$47,10,FALSE))</f>
        <v/>
      </c>
      <c r="AG28" s="376" t="str">
        <f>IF(AG27="","",VLOOKUP(AG27,'標準様式１（シフト記号表）'!$C$6:$L$47,10,FALSE))</f>
        <v/>
      </c>
      <c r="AH28" s="376" t="str">
        <f>IF(AH27="","",VLOOKUP(AH27,'標準様式１（シフト記号表）'!$C$6:$L$47,10,FALSE))</f>
        <v/>
      </c>
      <c r="AI28" s="376" t="str">
        <f>IF(AI27="","",VLOOKUP(AI27,'標準様式１（シフト記号表）'!$C$6:$L$47,10,FALSE))</f>
        <v/>
      </c>
      <c r="AJ28" s="379" t="str">
        <f>IF(AJ27="","",VLOOKUP(AJ27,'標準様式１（シフト記号表）'!$C$6:$L$47,10,FALSE))</f>
        <v/>
      </c>
      <c r="AK28" s="375" t="str">
        <f>IF(AK27="","",VLOOKUP(AK27,'標準様式１（シフト記号表）'!$C$6:$L$47,10,FALSE))</f>
        <v/>
      </c>
      <c r="AL28" s="377" t="str">
        <f>IF(AL27="","",VLOOKUP(AL27,'標準様式１（シフト記号表）'!$C$6:$L$47,10,FALSE))</f>
        <v/>
      </c>
      <c r="AM28" s="378" t="str">
        <f>IF(AM27="","",VLOOKUP(AM27,'標準様式１（シフト記号表）'!$C$6:$L$47,10,FALSE))</f>
        <v/>
      </c>
      <c r="AN28" s="377" t="str">
        <f>IF(AN27="","",VLOOKUP(AN27,'標準様式１（シフト記号表）'!$C$6:$L$47,10,FALSE))</f>
        <v/>
      </c>
      <c r="AO28" s="378" t="str">
        <f>IF(AO27="","",VLOOKUP(AO27,'標準様式１（シフト記号表）'!$C$6:$L$47,10,FALSE))</f>
        <v/>
      </c>
      <c r="AP28" s="377" t="str">
        <f>IF(AP27="","",VLOOKUP(AP27,'標準様式１（シフト記号表）'!$C$6:$L$47,10,FALSE))</f>
        <v/>
      </c>
      <c r="AQ28" s="392" t="str">
        <f>IF(AQ27="","",VLOOKUP(AQ27,'標準様式１（シフト記号表）'!$C$6:$L$47,10,FALSE))</f>
        <v/>
      </c>
      <c r="AR28" s="375" t="str">
        <f>IF(AR27="","",VLOOKUP(AR27,'標準様式１（シフト記号表）'!$C$6:$L$47,10,FALSE))</f>
        <v/>
      </c>
      <c r="AS28" s="377" t="str">
        <f>IF(AS27="","",VLOOKUP(AS27,'標準様式１（シフト記号表）'!$C$6:$L$47,10,FALSE))</f>
        <v/>
      </c>
      <c r="AT28" s="378" t="str">
        <f>IF(AT27="","",VLOOKUP(AT27,'標準様式１（シフト記号表）'!$C$6:$L$47,10,FALSE))</f>
        <v/>
      </c>
      <c r="AU28" s="377" t="str">
        <f>IF(AU27="","",VLOOKUP(AU27,'標準様式１（シフト記号表）'!$C$6:$L$47,10,FALSE))</f>
        <v/>
      </c>
      <c r="AV28" s="378" t="str">
        <f>IF(AV27="","",VLOOKUP(AV27,'標準様式１（シフト記号表）'!$C$6:$L$47,10,FALSE))</f>
        <v/>
      </c>
      <c r="AW28" s="377" t="str">
        <f>IF(AW27="","",VLOOKUP(AW27,'標準様式１（シフト記号表）'!$C$6:$L$47,10,FALSE))</f>
        <v/>
      </c>
      <c r="AX28" s="392" t="str">
        <f>IF(AX27="","",VLOOKUP(AX27,'標準様式１（シフト記号表）'!$C$6:$L$47,10,FALSE))</f>
        <v/>
      </c>
      <c r="AY28" s="375" t="str">
        <f>IF(AY27="","",VLOOKUP(AY27,'標準様式１（シフト記号表）'!$C$6:$L$47,10,FALSE))</f>
        <v/>
      </c>
      <c r="AZ28" s="377" t="str">
        <f>IF(AZ27="","",VLOOKUP(AZ27,'標準様式１（シフト記号表）'!$C$6:$L$47,10,FALSE))</f>
        <v/>
      </c>
      <c r="BA28" s="392" t="str">
        <f>IF(BA27="","",VLOOKUP(BA27,'標準様式１（シフト記号表）'!$C$6:$L$47,10,FALSE))</f>
        <v/>
      </c>
      <c r="BB28" s="980">
        <f>IF($BE$3="４週",SUM(W28:AX28),IF($BE$3="暦月",SUM(W28:BA28),""))</f>
        <v>0</v>
      </c>
      <c r="BC28" s="981"/>
      <c r="BD28" s="982">
        <f>IF($BE$3="４週",BB28/4,IF($BE$3="暦月",(BB28/($BE$6/7)),""))</f>
        <v>0</v>
      </c>
      <c r="BE28" s="981"/>
      <c r="BF28" s="977"/>
      <c r="BG28" s="978"/>
      <c r="BH28" s="978"/>
      <c r="BI28" s="978"/>
      <c r="BJ28" s="979"/>
    </row>
    <row r="29" spans="2:62" ht="20.25" customHeight="1">
      <c r="B29" s="983">
        <f>B27+1</f>
        <v>8</v>
      </c>
      <c r="C29" s="986"/>
      <c r="D29" s="990"/>
      <c r="E29" s="991"/>
      <c r="F29" s="992"/>
      <c r="G29" s="1012"/>
      <c r="H29" s="1013"/>
      <c r="I29" s="1014"/>
      <c r="J29" s="1015"/>
      <c r="K29" s="1016"/>
      <c r="L29" s="1017"/>
      <c r="M29" s="1017"/>
      <c r="N29" s="1013"/>
      <c r="O29" s="967"/>
      <c r="P29" s="968"/>
      <c r="Q29" s="968"/>
      <c r="R29" s="968"/>
      <c r="S29" s="969"/>
      <c r="T29" s="381" t="s">
        <v>481</v>
      </c>
      <c r="U29" s="382"/>
      <c r="V29" s="383"/>
      <c r="W29" s="384"/>
      <c r="X29" s="385"/>
      <c r="Y29" s="386"/>
      <c r="Z29" s="386"/>
      <c r="AA29" s="387"/>
      <c r="AB29" s="385"/>
      <c r="AC29" s="388"/>
      <c r="AD29" s="384"/>
      <c r="AE29" s="385"/>
      <c r="AF29" s="385"/>
      <c r="AG29" s="385"/>
      <c r="AH29" s="385"/>
      <c r="AI29" s="385"/>
      <c r="AJ29" s="388"/>
      <c r="AK29" s="384"/>
      <c r="AL29" s="386"/>
      <c r="AM29" s="387"/>
      <c r="AN29" s="386"/>
      <c r="AO29" s="387"/>
      <c r="AP29" s="386"/>
      <c r="AQ29" s="389"/>
      <c r="AR29" s="384"/>
      <c r="AS29" s="386"/>
      <c r="AT29" s="387"/>
      <c r="AU29" s="386"/>
      <c r="AV29" s="387"/>
      <c r="AW29" s="386"/>
      <c r="AX29" s="389"/>
      <c r="AY29" s="384"/>
      <c r="AZ29" s="386"/>
      <c r="BA29" s="393"/>
      <c r="BB29" s="1005"/>
      <c r="BC29" s="1006"/>
      <c r="BD29" s="1007"/>
      <c r="BE29" s="1008"/>
      <c r="BF29" s="1009"/>
      <c r="BG29" s="1010"/>
      <c r="BH29" s="1010"/>
      <c r="BI29" s="1010"/>
      <c r="BJ29" s="1011"/>
    </row>
    <row r="30" spans="2:62" ht="20.25" customHeight="1">
      <c r="B30" s="984"/>
      <c r="C30" s="986"/>
      <c r="D30" s="990"/>
      <c r="E30" s="991"/>
      <c r="F30" s="992"/>
      <c r="G30" s="995"/>
      <c r="H30" s="996"/>
      <c r="I30" s="999"/>
      <c r="J30" s="1000"/>
      <c r="K30" s="1003"/>
      <c r="L30" s="1004"/>
      <c r="M30" s="1004"/>
      <c r="N30" s="996"/>
      <c r="O30" s="967"/>
      <c r="P30" s="968"/>
      <c r="Q30" s="968"/>
      <c r="R30" s="968"/>
      <c r="S30" s="969"/>
      <c r="T30" s="372" t="s">
        <v>483</v>
      </c>
      <c r="U30" s="373"/>
      <c r="V30" s="374"/>
      <c r="W30" s="375" t="str">
        <f>IF(W29="","",VLOOKUP(W29,'標準様式１（シフト記号表）'!$C$6:$L$47,10,FALSE))</f>
        <v/>
      </c>
      <c r="X30" s="376" t="str">
        <f>IF(X29="","",VLOOKUP(X29,'標準様式１（シフト記号表）'!$C$6:$L$47,10,FALSE))</f>
        <v/>
      </c>
      <c r="Y30" s="377" t="str">
        <f>IF(Y29="","",VLOOKUP(Y29,'標準様式１（シフト記号表）'!$C$6:$L$47,10,FALSE))</f>
        <v/>
      </c>
      <c r="Z30" s="377" t="str">
        <f>IF(Z29="","",VLOOKUP(Z29,'標準様式１（シフト記号表）'!$C$6:$L$47,10,FALSE))</f>
        <v/>
      </c>
      <c r="AA30" s="378" t="str">
        <f>IF(AA29="","",VLOOKUP(AA29,'標準様式１（シフト記号表）'!$C$6:$L$47,10,FALSE))</f>
        <v/>
      </c>
      <c r="AB30" s="376" t="str">
        <f>IF(AB29="","",VLOOKUP(AB29,'標準様式１（シフト記号表）'!$C$6:$L$47,10,FALSE))</f>
        <v/>
      </c>
      <c r="AC30" s="379" t="str">
        <f>IF(AC29="","",VLOOKUP(AC29,'標準様式１（シフト記号表）'!$C$6:$L$47,10,FALSE))</f>
        <v/>
      </c>
      <c r="AD30" s="375" t="str">
        <f>IF(AD29="","",VLOOKUP(AD29,'標準様式１（シフト記号表）'!$C$6:$L$47,10,FALSE))</f>
        <v/>
      </c>
      <c r="AE30" s="376" t="str">
        <f>IF(AE29="","",VLOOKUP(AE29,'標準様式１（シフト記号表）'!$C$6:$L$47,10,FALSE))</f>
        <v/>
      </c>
      <c r="AF30" s="376" t="str">
        <f>IF(AF29="","",VLOOKUP(AF29,'標準様式１（シフト記号表）'!$C$6:$L$47,10,FALSE))</f>
        <v/>
      </c>
      <c r="AG30" s="376" t="str">
        <f>IF(AG29="","",VLOOKUP(AG29,'標準様式１（シフト記号表）'!$C$6:$L$47,10,FALSE))</f>
        <v/>
      </c>
      <c r="AH30" s="376" t="str">
        <f>IF(AH29="","",VLOOKUP(AH29,'標準様式１（シフト記号表）'!$C$6:$L$47,10,FALSE))</f>
        <v/>
      </c>
      <c r="AI30" s="376" t="str">
        <f>IF(AI29="","",VLOOKUP(AI29,'標準様式１（シフト記号表）'!$C$6:$L$47,10,FALSE))</f>
        <v/>
      </c>
      <c r="AJ30" s="379" t="str">
        <f>IF(AJ29="","",VLOOKUP(AJ29,'標準様式１（シフト記号表）'!$C$6:$L$47,10,FALSE))</f>
        <v/>
      </c>
      <c r="AK30" s="375" t="str">
        <f>IF(AK29="","",VLOOKUP(AK29,'標準様式１（シフト記号表）'!$C$6:$L$47,10,FALSE))</f>
        <v/>
      </c>
      <c r="AL30" s="377" t="str">
        <f>IF(AL29="","",VLOOKUP(AL29,'標準様式１（シフト記号表）'!$C$6:$L$47,10,FALSE))</f>
        <v/>
      </c>
      <c r="AM30" s="378" t="str">
        <f>IF(AM29="","",VLOOKUP(AM29,'標準様式１（シフト記号表）'!$C$6:$L$47,10,FALSE))</f>
        <v/>
      </c>
      <c r="AN30" s="377" t="str">
        <f>IF(AN29="","",VLOOKUP(AN29,'標準様式１（シフト記号表）'!$C$6:$L$47,10,FALSE))</f>
        <v/>
      </c>
      <c r="AO30" s="378" t="str">
        <f>IF(AO29="","",VLOOKUP(AO29,'標準様式１（シフト記号表）'!$C$6:$L$47,10,FALSE))</f>
        <v/>
      </c>
      <c r="AP30" s="377" t="str">
        <f>IF(AP29="","",VLOOKUP(AP29,'標準様式１（シフト記号表）'!$C$6:$L$47,10,FALSE))</f>
        <v/>
      </c>
      <c r="AQ30" s="392" t="str">
        <f>IF(AQ29="","",VLOOKUP(AQ29,'標準様式１（シフト記号表）'!$C$6:$L$47,10,FALSE))</f>
        <v/>
      </c>
      <c r="AR30" s="375" t="str">
        <f>IF(AR29="","",VLOOKUP(AR29,'標準様式１（シフト記号表）'!$C$6:$L$47,10,FALSE))</f>
        <v/>
      </c>
      <c r="AS30" s="377" t="str">
        <f>IF(AS29="","",VLOOKUP(AS29,'標準様式１（シフト記号表）'!$C$6:$L$47,10,FALSE))</f>
        <v/>
      </c>
      <c r="AT30" s="378" t="str">
        <f>IF(AT29="","",VLOOKUP(AT29,'標準様式１（シフト記号表）'!$C$6:$L$47,10,FALSE))</f>
        <v/>
      </c>
      <c r="AU30" s="377" t="str">
        <f>IF(AU29="","",VLOOKUP(AU29,'標準様式１（シフト記号表）'!$C$6:$L$47,10,FALSE))</f>
        <v/>
      </c>
      <c r="AV30" s="378" t="str">
        <f>IF(AV29="","",VLOOKUP(AV29,'標準様式１（シフト記号表）'!$C$6:$L$47,10,FALSE))</f>
        <v/>
      </c>
      <c r="AW30" s="377" t="str">
        <f>IF(AW29="","",VLOOKUP(AW29,'標準様式１（シフト記号表）'!$C$6:$L$47,10,FALSE))</f>
        <v/>
      </c>
      <c r="AX30" s="392" t="str">
        <f>IF(AX29="","",VLOOKUP(AX29,'標準様式１（シフト記号表）'!$C$6:$L$47,10,FALSE))</f>
        <v/>
      </c>
      <c r="AY30" s="375" t="str">
        <f>IF(AY29="","",VLOOKUP(AY29,'標準様式１（シフト記号表）'!$C$6:$L$47,10,FALSE))</f>
        <v/>
      </c>
      <c r="AZ30" s="377" t="str">
        <f>IF(AZ29="","",VLOOKUP(AZ29,'標準様式１（シフト記号表）'!$C$6:$L$47,10,FALSE))</f>
        <v/>
      </c>
      <c r="BA30" s="392" t="str">
        <f>IF(BA29="","",VLOOKUP(BA29,'標準様式１（シフト記号表）'!$C$6:$L$47,10,FALSE))</f>
        <v/>
      </c>
      <c r="BB30" s="980">
        <f>IF($BE$3="４週",SUM(W30:AX30),IF($BE$3="暦月",SUM(W30:BA30),""))</f>
        <v>0</v>
      </c>
      <c r="BC30" s="981"/>
      <c r="BD30" s="982">
        <f>IF($BE$3="４週",BB30/4,IF($BE$3="暦月",(BB30/($BE$6/7)),""))</f>
        <v>0</v>
      </c>
      <c r="BE30" s="981"/>
      <c r="BF30" s="977"/>
      <c r="BG30" s="978"/>
      <c r="BH30" s="978"/>
      <c r="BI30" s="978"/>
      <c r="BJ30" s="979"/>
    </row>
    <row r="31" spans="2:62" ht="20.25" customHeight="1">
      <c r="B31" s="983">
        <f>B29+1</f>
        <v>9</v>
      </c>
      <c r="C31" s="986"/>
      <c r="D31" s="990"/>
      <c r="E31" s="991"/>
      <c r="F31" s="992"/>
      <c r="G31" s="1012"/>
      <c r="H31" s="1013"/>
      <c r="I31" s="1014"/>
      <c r="J31" s="1015"/>
      <c r="K31" s="1016"/>
      <c r="L31" s="1017"/>
      <c r="M31" s="1017"/>
      <c r="N31" s="1013"/>
      <c r="O31" s="967"/>
      <c r="P31" s="968"/>
      <c r="Q31" s="968"/>
      <c r="R31" s="968"/>
      <c r="S31" s="969"/>
      <c r="T31" s="381" t="s">
        <v>481</v>
      </c>
      <c r="U31" s="382"/>
      <c r="V31" s="383"/>
      <c r="W31" s="384"/>
      <c r="X31" s="385"/>
      <c r="Y31" s="386"/>
      <c r="Z31" s="386"/>
      <c r="AA31" s="387"/>
      <c r="AB31" s="385"/>
      <c r="AC31" s="388"/>
      <c r="AD31" s="384"/>
      <c r="AE31" s="385"/>
      <c r="AF31" s="385"/>
      <c r="AG31" s="385"/>
      <c r="AH31" s="385"/>
      <c r="AI31" s="385"/>
      <c r="AJ31" s="388"/>
      <c r="AK31" s="384"/>
      <c r="AL31" s="386"/>
      <c r="AM31" s="387"/>
      <c r="AN31" s="386"/>
      <c r="AO31" s="387"/>
      <c r="AP31" s="386"/>
      <c r="AQ31" s="389"/>
      <c r="AR31" s="384"/>
      <c r="AS31" s="386"/>
      <c r="AT31" s="387"/>
      <c r="AU31" s="386"/>
      <c r="AV31" s="387"/>
      <c r="AW31" s="386"/>
      <c r="AX31" s="389"/>
      <c r="AY31" s="384"/>
      <c r="AZ31" s="386"/>
      <c r="BA31" s="393"/>
      <c r="BB31" s="1005"/>
      <c r="BC31" s="1006"/>
      <c r="BD31" s="1007"/>
      <c r="BE31" s="1008"/>
      <c r="BF31" s="1009"/>
      <c r="BG31" s="1010"/>
      <c r="BH31" s="1010"/>
      <c r="BI31" s="1010"/>
      <c r="BJ31" s="1011"/>
    </row>
    <row r="32" spans="2:62" ht="20.25" customHeight="1">
      <c r="B32" s="984"/>
      <c r="C32" s="986"/>
      <c r="D32" s="990"/>
      <c r="E32" s="991"/>
      <c r="F32" s="992"/>
      <c r="G32" s="995"/>
      <c r="H32" s="996"/>
      <c r="I32" s="999"/>
      <c r="J32" s="1000"/>
      <c r="K32" s="1003"/>
      <c r="L32" s="1004"/>
      <c r="M32" s="1004"/>
      <c r="N32" s="996"/>
      <c r="O32" s="967"/>
      <c r="P32" s="968"/>
      <c r="Q32" s="968"/>
      <c r="R32" s="968"/>
      <c r="S32" s="969"/>
      <c r="T32" s="394" t="s">
        <v>483</v>
      </c>
      <c r="U32" s="395"/>
      <c r="V32" s="396"/>
      <c r="W32" s="375" t="str">
        <f>IF(W31="","",VLOOKUP(W31,'標準様式１（シフト記号表）'!$C$6:$L$47,10,FALSE))</f>
        <v/>
      </c>
      <c r="X32" s="376" t="str">
        <f>IF(X31="","",VLOOKUP(X31,'標準様式１（シフト記号表）'!$C$6:$L$47,10,FALSE))</f>
        <v/>
      </c>
      <c r="Y32" s="377" t="str">
        <f>IF(Y31="","",VLOOKUP(Y31,'標準様式１（シフト記号表）'!$C$6:$L$47,10,FALSE))</f>
        <v/>
      </c>
      <c r="Z32" s="377" t="str">
        <f>IF(Z31="","",VLOOKUP(Z31,'標準様式１（シフト記号表）'!$C$6:$L$47,10,FALSE))</f>
        <v/>
      </c>
      <c r="AA32" s="378" t="str">
        <f>IF(AA31="","",VLOOKUP(AA31,'標準様式１（シフト記号表）'!$C$6:$L$47,10,FALSE))</f>
        <v/>
      </c>
      <c r="AB32" s="376" t="str">
        <f>IF(AB31="","",VLOOKUP(AB31,'標準様式１（シフト記号表）'!$C$6:$L$47,10,FALSE))</f>
        <v/>
      </c>
      <c r="AC32" s="379" t="str">
        <f>IF(AC31="","",VLOOKUP(AC31,'標準様式１（シフト記号表）'!$C$6:$L$47,10,FALSE))</f>
        <v/>
      </c>
      <c r="AD32" s="375" t="str">
        <f>IF(AD31="","",VLOOKUP(AD31,'標準様式１（シフト記号表）'!$C$6:$L$47,10,FALSE))</f>
        <v/>
      </c>
      <c r="AE32" s="376" t="str">
        <f>IF(AE31="","",VLOOKUP(AE31,'標準様式１（シフト記号表）'!$C$6:$L$47,10,FALSE))</f>
        <v/>
      </c>
      <c r="AF32" s="376" t="str">
        <f>IF(AF31="","",VLOOKUP(AF31,'標準様式１（シフト記号表）'!$C$6:$L$47,10,FALSE))</f>
        <v/>
      </c>
      <c r="AG32" s="376" t="str">
        <f>IF(AG31="","",VLOOKUP(AG31,'標準様式１（シフト記号表）'!$C$6:$L$47,10,FALSE))</f>
        <v/>
      </c>
      <c r="AH32" s="376" t="str">
        <f>IF(AH31="","",VLOOKUP(AH31,'標準様式１（シフト記号表）'!$C$6:$L$47,10,FALSE))</f>
        <v/>
      </c>
      <c r="AI32" s="376" t="str">
        <f>IF(AI31="","",VLOOKUP(AI31,'標準様式１（シフト記号表）'!$C$6:$L$47,10,FALSE))</f>
        <v/>
      </c>
      <c r="AJ32" s="379" t="str">
        <f>IF(AJ31="","",VLOOKUP(AJ31,'標準様式１（シフト記号表）'!$C$6:$L$47,10,FALSE))</f>
        <v/>
      </c>
      <c r="AK32" s="375" t="str">
        <f>IF(AK31="","",VLOOKUP(AK31,'標準様式１（シフト記号表）'!$C$6:$L$47,10,FALSE))</f>
        <v/>
      </c>
      <c r="AL32" s="377" t="str">
        <f>IF(AL31="","",VLOOKUP(AL31,'標準様式１（シフト記号表）'!$C$6:$L$47,10,FALSE))</f>
        <v/>
      </c>
      <c r="AM32" s="378" t="str">
        <f>IF(AM31="","",VLOOKUP(AM31,'標準様式１（シフト記号表）'!$C$6:$L$47,10,FALSE))</f>
        <v/>
      </c>
      <c r="AN32" s="377" t="str">
        <f>IF(AN31="","",VLOOKUP(AN31,'標準様式１（シフト記号表）'!$C$6:$L$47,10,FALSE))</f>
        <v/>
      </c>
      <c r="AO32" s="378" t="str">
        <f>IF(AO31="","",VLOOKUP(AO31,'標準様式１（シフト記号表）'!$C$6:$L$47,10,FALSE))</f>
        <v/>
      </c>
      <c r="AP32" s="377" t="str">
        <f>IF(AP31="","",VLOOKUP(AP31,'標準様式１（シフト記号表）'!$C$6:$L$47,10,FALSE))</f>
        <v/>
      </c>
      <c r="AQ32" s="392" t="str">
        <f>IF(AQ31="","",VLOOKUP(AQ31,'標準様式１（シフト記号表）'!$C$6:$L$47,10,FALSE))</f>
        <v/>
      </c>
      <c r="AR32" s="375" t="str">
        <f>IF(AR31="","",VLOOKUP(AR31,'標準様式１（シフト記号表）'!$C$6:$L$47,10,FALSE))</f>
        <v/>
      </c>
      <c r="AS32" s="377" t="str">
        <f>IF(AS31="","",VLOOKUP(AS31,'標準様式１（シフト記号表）'!$C$6:$L$47,10,FALSE))</f>
        <v/>
      </c>
      <c r="AT32" s="378" t="str">
        <f>IF(AT31="","",VLOOKUP(AT31,'標準様式１（シフト記号表）'!$C$6:$L$47,10,FALSE))</f>
        <v/>
      </c>
      <c r="AU32" s="377" t="str">
        <f>IF(AU31="","",VLOOKUP(AU31,'標準様式１（シフト記号表）'!$C$6:$L$47,10,FALSE))</f>
        <v/>
      </c>
      <c r="AV32" s="378" t="str">
        <f>IF(AV31="","",VLOOKUP(AV31,'標準様式１（シフト記号表）'!$C$6:$L$47,10,FALSE))</f>
        <v/>
      </c>
      <c r="AW32" s="377" t="str">
        <f>IF(AW31="","",VLOOKUP(AW31,'標準様式１（シフト記号表）'!$C$6:$L$47,10,FALSE))</f>
        <v/>
      </c>
      <c r="AX32" s="392" t="str">
        <f>IF(AX31="","",VLOOKUP(AX31,'標準様式１（シフト記号表）'!$C$6:$L$47,10,FALSE))</f>
        <v/>
      </c>
      <c r="AY32" s="375" t="str">
        <f>IF(AY31="","",VLOOKUP(AY31,'標準様式１（シフト記号表）'!$C$6:$L$47,10,FALSE))</f>
        <v/>
      </c>
      <c r="AZ32" s="377" t="str">
        <f>IF(AZ31="","",VLOOKUP(AZ31,'標準様式１（シフト記号表）'!$C$6:$L$47,10,FALSE))</f>
        <v/>
      </c>
      <c r="BA32" s="392" t="str">
        <f>IF(BA31="","",VLOOKUP(BA31,'標準様式１（シフト記号表）'!$C$6:$L$47,10,FALSE))</f>
        <v/>
      </c>
      <c r="BB32" s="980">
        <f>IF($BE$3="４週",SUM(W32:AX32),IF($BE$3="暦月",SUM(W32:BA32),""))</f>
        <v>0</v>
      </c>
      <c r="BC32" s="981"/>
      <c r="BD32" s="982">
        <f>IF($BE$3="４週",BB32/4,IF($BE$3="暦月",(BB32/($BE$6/7)),""))</f>
        <v>0</v>
      </c>
      <c r="BE32" s="981"/>
      <c r="BF32" s="977"/>
      <c r="BG32" s="978"/>
      <c r="BH32" s="978"/>
      <c r="BI32" s="978"/>
      <c r="BJ32" s="979"/>
    </row>
    <row r="33" spans="2:62" ht="20.25" customHeight="1">
      <c r="B33" s="983">
        <f>B31+1</f>
        <v>10</v>
      </c>
      <c r="C33" s="986"/>
      <c r="D33" s="990"/>
      <c r="E33" s="991"/>
      <c r="F33" s="992"/>
      <c r="G33" s="1012"/>
      <c r="H33" s="1013"/>
      <c r="I33" s="1014"/>
      <c r="J33" s="1015"/>
      <c r="K33" s="1016"/>
      <c r="L33" s="1017"/>
      <c r="M33" s="1017"/>
      <c r="N33" s="1013"/>
      <c r="O33" s="967"/>
      <c r="P33" s="968"/>
      <c r="Q33" s="968"/>
      <c r="R33" s="968"/>
      <c r="S33" s="969"/>
      <c r="T33" s="397" t="s">
        <v>481</v>
      </c>
      <c r="U33" s="398"/>
      <c r="V33" s="399"/>
      <c r="W33" s="384"/>
      <c r="X33" s="385"/>
      <c r="Y33" s="386"/>
      <c r="Z33" s="386"/>
      <c r="AA33" s="387"/>
      <c r="AB33" s="385"/>
      <c r="AC33" s="388"/>
      <c r="AD33" s="384"/>
      <c r="AE33" s="385"/>
      <c r="AF33" s="385"/>
      <c r="AG33" s="385"/>
      <c r="AH33" s="385"/>
      <c r="AI33" s="385"/>
      <c r="AJ33" s="388"/>
      <c r="AK33" s="384"/>
      <c r="AL33" s="386"/>
      <c r="AM33" s="387"/>
      <c r="AN33" s="386"/>
      <c r="AO33" s="387"/>
      <c r="AP33" s="386"/>
      <c r="AQ33" s="389"/>
      <c r="AR33" s="384"/>
      <c r="AS33" s="386"/>
      <c r="AT33" s="387"/>
      <c r="AU33" s="386"/>
      <c r="AV33" s="387"/>
      <c r="AW33" s="386"/>
      <c r="AX33" s="389"/>
      <c r="AY33" s="384"/>
      <c r="AZ33" s="386"/>
      <c r="BA33" s="393"/>
      <c r="BB33" s="1005"/>
      <c r="BC33" s="1006"/>
      <c r="BD33" s="1007"/>
      <c r="BE33" s="1008"/>
      <c r="BF33" s="1009"/>
      <c r="BG33" s="1010"/>
      <c r="BH33" s="1010"/>
      <c r="BI33" s="1010"/>
      <c r="BJ33" s="1011"/>
    </row>
    <row r="34" spans="2:62" ht="20.25" customHeight="1">
      <c r="B34" s="984"/>
      <c r="C34" s="986"/>
      <c r="D34" s="990"/>
      <c r="E34" s="991"/>
      <c r="F34" s="992"/>
      <c r="G34" s="995"/>
      <c r="H34" s="996"/>
      <c r="I34" s="999"/>
      <c r="J34" s="1000"/>
      <c r="K34" s="1003"/>
      <c r="L34" s="1004"/>
      <c r="M34" s="1004"/>
      <c r="N34" s="996"/>
      <c r="O34" s="967"/>
      <c r="P34" s="968"/>
      <c r="Q34" s="968"/>
      <c r="R34" s="968"/>
      <c r="S34" s="969"/>
      <c r="T34" s="394" t="s">
        <v>483</v>
      </c>
      <c r="U34" s="395"/>
      <c r="V34" s="396"/>
      <c r="W34" s="375" t="str">
        <f>IF(W33="","",VLOOKUP(W33,'標準様式１（シフト記号表）'!$C$6:$L$47,10,FALSE))</f>
        <v/>
      </c>
      <c r="X34" s="376" t="str">
        <f>IF(X33="","",VLOOKUP(X33,'標準様式１（シフト記号表）'!$C$6:$L$47,10,FALSE))</f>
        <v/>
      </c>
      <c r="Y34" s="377" t="str">
        <f>IF(Y33="","",VLOOKUP(Y33,'標準様式１（シフト記号表）'!$C$6:$L$47,10,FALSE))</f>
        <v/>
      </c>
      <c r="Z34" s="377" t="str">
        <f>IF(Z33="","",VLOOKUP(Z33,'標準様式１（シフト記号表）'!$C$6:$L$47,10,FALSE))</f>
        <v/>
      </c>
      <c r="AA34" s="378" t="str">
        <f>IF(AA33="","",VLOOKUP(AA33,'標準様式１（シフト記号表）'!$C$6:$L$47,10,FALSE))</f>
        <v/>
      </c>
      <c r="AB34" s="376" t="str">
        <f>IF(AB33="","",VLOOKUP(AB33,'標準様式１（シフト記号表）'!$C$6:$L$47,10,FALSE))</f>
        <v/>
      </c>
      <c r="AC34" s="379" t="str">
        <f>IF(AC33="","",VLOOKUP(AC33,'標準様式１（シフト記号表）'!$C$6:$L$47,10,FALSE))</f>
        <v/>
      </c>
      <c r="AD34" s="375" t="str">
        <f>IF(AD33="","",VLOOKUP(AD33,'標準様式１（シフト記号表）'!$C$6:$L$47,10,FALSE))</f>
        <v/>
      </c>
      <c r="AE34" s="376" t="str">
        <f>IF(AE33="","",VLOOKUP(AE33,'標準様式１（シフト記号表）'!$C$6:$L$47,10,FALSE))</f>
        <v/>
      </c>
      <c r="AF34" s="376" t="str">
        <f>IF(AF33="","",VLOOKUP(AF33,'標準様式１（シフト記号表）'!$C$6:$L$47,10,FALSE))</f>
        <v/>
      </c>
      <c r="AG34" s="376" t="str">
        <f>IF(AG33="","",VLOOKUP(AG33,'標準様式１（シフト記号表）'!$C$6:$L$47,10,FALSE))</f>
        <v/>
      </c>
      <c r="AH34" s="376" t="str">
        <f>IF(AH33="","",VLOOKUP(AH33,'標準様式１（シフト記号表）'!$C$6:$L$47,10,FALSE))</f>
        <v/>
      </c>
      <c r="AI34" s="376" t="str">
        <f>IF(AI33="","",VLOOKUP(AI33,'標準様式１（シフト記号表）'!$C$6:$L$47,10,FALSE))</f>
        <v/>
      </c>
      <c r="AJ34" s="379" t="str">
        <f>IF(AJ33="","",VLOOKUP(AJ33,'標準様式１（シフト記号表）'!$C$6:$L$47,10,FALSE))</f>
        <v/>
      </c>
      <c r="AK34" s="375" t="str">
        <f>IF(AK33="","",VLOOKUP(AK33,'標準様式１（シフト記号表）'!$C$6:$L$47,10,FALSE))</f>
        <v/>
      </c>
      <c r="AL34" s="377" t="str">
        <f>IF(AL33="","",VLOOKUP(AL33,'標準様式１（シフト記号表）'!$C$6:$L$47,10,FALSE))</f>
        <v/>
      </c>
      <c r="AM34" s="378" t="str">
        <f>IF(AM33="","",VLOOKUP(AM33,'標準様式１（シフト記号表）'!$C$6:$L$47,10,FALSE))</f>
        <v/>
      </c>
      <c r="AN34" s="377" t="str">
        <f>IF(AN33="","",VLOOKUP(AN33,'標準様式１（シフト記号表）'!$C$6:$L$47,10,FALSE))</f>
        <v/>
      </c>
      <c r="AO34" s="378" t="str">
        <f>IF(AO33="","",VLOOKUP(AO33,'標準様式１（シフト記号表）'!$C$6:$L$47,10,FALSE))</f>
        <v/>
      </c>
      <c r="AP34" s="377" t="str">
        <f>IF(AP33="","",VLOOKUP(AP33,'標準様式１（シフト記号表）'!$C$6:$L$47,10,FALSE))</f>
        <v/>
      </c>
      <c r="AQ34" s="392" t="str">
        <f>IF(AQ33="","",VLOOKUP(AQ33,'標準様式１（シフト記号表）'!$C$6:$L$47,10,FALSE))</f>
        <v/>
      </c>
      <c r="AR34" s="375" t="str">
        <f>IF(AR33="","",VLOOKUP(AR33,'標準様式１（シフト記号表）'!$C$6:$L$47,10,FALSE))</f>
        <v/>
      </c>
      <c r="AS34" s="377" t="str">
        <f>IF(AS33="","",VLOOKUP(AS33,'標準様式１（シフト記号表）'!$C$6:$L$47,10,FALSE))</f>
        <v/>
      </c>
      <c r="AT34" s="378" t="str">
        <f>IF(AT33="","",VLOOKUP(AT33,'標準様式１（シフト記号表）'!$C$6:$L$47,10,FALSE))</f>
        <v/>
      </c>
      <c r="AU34" s="377" t="str">
        <f>IF(AU33="","",VLOOKUP(AU33,'標準様式１（シフト記号表）'!$C$6:$L$47,10,FALSE))</f>
        <v/>
      </c>
      <c r="AV34" s="378" t="str">
        <f>IF(AV33="","",VLOOKUP(AV33,'標準様式１（シフト記号表）'!$C$6:$L$47,10,FALSE))</f>
        <v/>
      </c>
      <c r="AW34" s="377" t="str">
        <f>IF(AW33="","",VLOOKUP(AW33,'標準様式１（シフト記号表）'!$C$6:$L$47,10,FALSE))</f>
        <v/>
      </c>
      <c r="AX34" s="392" t="str">
        <f>IF(AX33="","",VLOOKUP(AX33,'標準様式１（シフト記号表）'!$C$6:$L$47,10,FALSE))</f>
        <v/>
      </c>
      <c r="AY34" s="375" t="str">
        <f>IF(AY33="","",VLOOKUP(AY33,'標準様式１（シフト記号表）'!$C$6:$L$47,10,FALSE))</f>
        <v/>
      </c>
      <c r="AZ34" s="377" t="str">
        <f>IF(AZ33="","",VLOOKUP(AZ33,'標準様式１（シフト記号表）'!$C$6:$L$47,10,FALSE))</f>
        <v/>
      </c>
      <c r="BA34" s="392" t="str">
        <f>IF(BA33="","",VLOOKUP(BA33,'標準様式１（シフト記号表）'!$C$6:$L$47,10,FALSE))</f>
        <v/>
      </c>
      <c r="BB34" s="980">
        <f>IF($BE$3="４週",SUM(W34:AX34),IF($BE$3="暦月",SUM(W34:BA34),""))</f>
        <v>0</v>
      </c>
      <c r="BC34" s="981"/>
      <c r="BD34" s="982">
        <f>IF($BE$3="４週",BB34/4,IF($BE$3="暦月",(BB34/($BE$6/7)),""))</f>
        <v>0</v>
      </c>
      <c r="BE34" s="981"/>
      <c r="BF34" s="977"/>
      <c r="BG34" s="978"/>
      <c r="BH34" s="978"/>
      <c r="BI34" s="978"/>
      <c r="BJ34" s="979"/>
    </row>
    <row r="35" spans="2:62" ht="20.25" customHeight="1">
      <c r="B35" s="983">
        <f>B33+1</f>
        <v>11</v>
      </c>
      <c r="C35" s="986"/>
      <c r="D35" s="990"/>
      <c r="E35" s="991"/>
      <c r="F35" s="992"/>
      <c r="G35" s="1012"/>
      <c r="H35" s="1013"/>
      <c r="I35" s="1014"/>
      <c r="J35" s="1015"/>
      <c r="K35" s="1016"/>
      <c r="L35" s="1017"/>
      <c r="M35" s="1017"/>
      <c r="N35" s="1013"/>
      <c r="O35" s="967"/>
      <c r="P35" s="968"/>
      <c r="Q35" s="968"/>
      <c r="R35" s="968"/>
      <c r="S35" s="969"/>
      <c r="T35" s="397" t="s">
        <v>481</v>
      </c>
      <c r="U35" s="398"/>
      <c r="V35" s="399"/>
      <c r="W35" s="384"/>
      <c r="X35" s="385"/>
      <c r="Y35" s="386"/>
      <c r="Z35" s="386"/>
      <c r="AA35" s="387"/>
      <c r="AB35" s="385"/>
      <c r="AC35" s="388"/>
      <c r="AD35" s="384"/>
      <c r="AE35" s="385"/>
      <c r="AF35" s="385"/>
      <c r="AG35" s="385"/>
      <c r="AH35" s="385"/>
      <c r="AI35" s="385"/>
      <c r="AJ35" s="388"/>
      <c r="AK35" s="384"/>
      <c r="AL35" s="386"/>
      <c r="AM35" s="387"/>
      <c r="AN35" s="386"/>
      <c r="AO35" s="387"/>
      <c r="AP35" s="386"/>
      <c r="AQ35" s="389"/>
      <c r="AR35" s="384"/>
      <c r="AS35" s="386"/>
      <c r="AT35" s="387"/>
      <c r="AU35" s="386"/>
      <c r="AV35" s="387"/>
      <c r="AW35" s="386"/>
      <c r="AX35" s="389"/>
      <c r="AY35" s="384"/>
      <c r="AZ35" s="386"/>
      <c r="BA35" s="393"/>
      <c r="BB35" s="1005"/>
      <c r="BC35" s="1006"/>
      <c r="BD35" s="1007"/>
      <c r="BE35" s="1008"/>
      <c r="BF35" s="1009"/>
      <c r="BG35" s="1010"/>
      <c r="BH35" s="1010"/>
      <c r="BI35" s="1010"/>
      <c r="BJ35" s="1011"/>
    </row>
    <row r="36" spans="2:62" ht="20.25" customHeight="1">
      <c r="B36" s="984"/>
      <c r="C36" s="986"/>
      <c r="D36" s="990"/>
      <c r="E36" s="991"/>
      <c r="F36" s="992"/>
      <c r="G36" s="995"/>
      <c r="H36" s="996"/>
      <c r="I36" s="999"/>
      <c r="J36" s="1000"/>
      <c r="K36" s="1003"/>
      <c r="L36" s="1004"/>
      <c r="M36" s="1004"/>
      <c r="N36" s="996"/>
      <c r="O36" s="967"/>
      <c r="P36" s="968"/>
      <c r="Q36" s="968"/>
      <c r="R36" s="968"/>
      <c r="S36" s="969"/>
      <c r="T36" s="394" t="s">
        <v>483</v>
      </c>
      <c r="U36" s="395"/>
      <c r="V36" s="396"/>
      <c r="W36" s="375" t="str">
        <f>IF(W35="","",VLOOKUP(W35,'標準様式１（シフト記号表）'!$C$6:$L$47,10,FALSE))</f>
        <v/>
      </c>
      <c r="X36" s="376" t="str">
        <f>IF(X35="","",VLOOKUP(X35,'標準様式１（シフト記号表）'!$C$6:$L$47,10,FALSE))</f>
        <v/>
      </c>
      <c r="Y36" s="377" t="str">
        <f>IF(Y35="","",VLOOKUP(Y35,'標準様式１（シフト記号表）'!$C$6:$L$47,10,FALSE))</f>
        <v/>
      </c>
      <c r="Z36" s="377" t="str">
        <f>IF(Z35="","",VLOOKUP(Z35,'標準様式１（シフト記号表）'!$C$6:$L$47,10,FALSE))</f>
        <v/>
      </c>
      <c r="AA36" s="378" t="str">
        <f>IF(AA35="","",VLOOKUP(AA35,'標準様式１（シフト記号表）'!$C$6:$L$47,10,FALSE))</f>
        <v/>
      </c>
      <c r="AB36" s="376" t="str">
        <f>IF(AB35="","",VLOOKUP(AB35,'標準様式１（シフト記号表）'!$C$6:$L$47,10,FALSE))</f>
        <v/>
      </c>
      <c r="AC36" s="379" t="str">
        <f>IF(AC35="","",VLOOKUP(AC35,'標準様式１（シフト記号表）'!$C$6:$L$47,10,FALSE))</f>
        <v/>
      </c>
      <c r="AD36" s="375" t="str">
        <f>IF(AD35="","",VLOOKUP(AD35,'標準様式１（シフト記号表）'!$C$6:$L$47,10,FALSE))</f>
        <v/>
      </c>
      <c r="AE36" s="376" t="str">
        <f>IF(AE35="","",VLOOKUP(AE35,'標準様式１（シフト記号表）'!$C$6:$L$47,10,FALSE))</f>
        <v/>
      </c>
      <c r="AF36" s="376" t="str">
        <f>IF(AF35="","",VLOOKUP(AF35,'標準様式１（シフト記号表）'!$C$6:$L$47,10,FALSE))</f>
        <v/>
      </c>
      <c r="AG36" s="376" t="str">
        <f>IF(AG35="","",VLOOKUP(AG35,'標準様式１（シフト記号表）'!$C$6:$L$47,10,FALSE))</f>
        <v/>
      </c>
      <c r="AH36" s="376" t="str">
        <f>IF(AH35="","",VLOOKUP(AH35,'標準様式１（シフト記号表）'!$C$6:$L$47,10,FALSE))</f>
        <v/>
      </c>
      <c r="AI36" s="376" t="str">
        <f>IF(AI35="","",VLOOKUP(AI35,'標準様式１（シフト記号表）'!$C$6:$L$47,10,FALSE))</f>
        <v/>
      </c>
      <c r="AJ36" s="379" t="str">
        <f>IF(AJ35="","",VLOOKUP(AJ35,'標準様式１（シフト記号表）'!$C$6:$L$47,10,FALSE))</f>
        <v/>
      </c>
      <c r="AK36" s="375" t="str">
        <f>IF(AK35="","",VLOOKUP(AK35,'標準様式１（シフト記号表）'!$C$6:$L$47,10,FALSE))</f>
        <v/>
      </c>
      <c r="AL36" s="377" t="str">
        <f>IF(AL35="","",VLOOKUP(AL35,'標準様式１（シフト記号表）'!$C$6:$L$47,10,FALSE))</f>
        <v/>
      </c>
      <c r="AM36" s="378" t="str">
        <f>IF(AM35="","",VLOOKUP(AM35,'標準様式１（シフト記号表）'!$C$6:$L$47,10,FALSE))</f>
        <v/>
      </c>
      <c r="AN36" s="377" t="str">
        <f>IF(AN35="","",VLOOKUP(AN35,'標準様式１（シフト記号表）'!$C$6:$L$47,10,FALSE))</f>
        <v/>
      </c>
      <c r="AO36" s="378" t="str">
        <f>IF(AO35="","",VLOOKUP(AO35,'標準様式１（シフト記号表）'!$C$6:$L$47,10,FALSE))</f>
        <v/>
      </c>
      <c r="AP36" s="377" t="str">
        <f>IF(AP35="","",VLOOKUP(AP35,'標準様式１（シフト記号表）'!$C$6:$L$47,10,FALSE))</f>
        <v/>
      </c>
      <c r="AQ36" s="392" t="str">
        <f>IF(AQ35="","",VLOOKUP(AQ35,'標準様式１（シフト記号表）'!$C$6:$L$47,10,FALSE))</f>
        <v/>
      </c>
      <c r="AR36" s="375" t="str">
        <f>IF(AR35="","",VLOOKUP(AR35,'標準様式１（シフト記号表）'!$C$6:$L$47,10,FALSE))</f>
        <v/>
      </c>
      <c r="AS36" s="377" t="str">
        <f>IF(AS35="","",VLOOKUP(AS35,'標準様式１（シフト記号表）'!$C$6:$L$47,10,FALSE))</f>
        <v/>
      </c>
      <c r="AT36" s="378" t="str">
        <f>IF(AT35="","",VLOOKUP(AT35,'標準様式１（シフト記号表）'!$C$6:$L$47,10,FALSE))</f>
        <v/>
      </c>
      <c r="AU36" s="377" t="str">
        <f>IF(AU35="","",VLOOKUP(AU35,'標準様式１（シフト記号表）'!$C$6:$L$47,10,FALSE))</f>
        <v/>
      </c>
      <c r="AV36" s="378" t="str">
        <f>IF(AV35="","",VLOOKUP(AV35,'標準様式１（シフト記号表）'!$C$6:$L$47,10,FALSE))</f>
        <v/>
      </c>
      <c r="AW36" s="377" t="str">
        <f>IF(AW35="","",VLOOKUP(AW35,'標準様式１（シフト記号表）'!$C$6:$L$47,10,FALSE))</f>
        <v/>
      </c>
      <c r="AX36" s="392" t="str">
        <f>IF(AX35="","",VLOOKUP(AX35,'標準様式１（シフト記号表）'!$C$6:$L$47,10,FALSE))</f>
        <v/>
      </c>
      <c r="AY36" s="375" t="str">
        <f>IF(AY35="","",VLOOKUP(AY35,'標準様式１（シフト記号表）'!$C$6:$L$47,10,FALSE))</f>
        <v/>
      </c>
      <c r="AZ36" s="377" t="str">
        <f>IF(AZ35="","",VLOOKUP(AZ35,'標準様式１（シフト記号表）'!$C$6:$L$47,10,FALSE))</f>
        <v/>
      </c>
      <c r="BA36" s="392" t="str">
        <f>IF(BA35="","",VLOOKUP(BA35,'標準様式１（シフト記号表）'!$C$6:$L$47,10,FALSE))</f>
        <v/>
      </c>
      <c r="BB36" s="980">
        <f>IF($BE$3="４週",SUM(W36:AX36),IF($BE$3="暦月",SUM(W36:BA36),""))</f>
        <v>0</v>
      </c>
      <c r="BC36" s="981"/>
      <c r="BD36" s="982">
        <f>IF($BE$3="４週",BB36/4,IF($BE$3="暦月",(BB36/($BE$6/7)),""))</f>
        <v>0</v>
      </c>
      <c r="BE36" s="981"/>
      <c r="BF36" s="977"/>
      <c r="BG36" s="978"/>
      <c r="BH36" s="978"/>
      <c r="BI36" s="978"/>
      <c r="BJ36" s="979"/>
    </row>
    <row r="37" spans="2:62" ht="20.25" customHeight="1">
      <c r="B37" s="983">
        <f>B35+1</f>
        <v>12</v>
      </c>
      <c r="C37" s="986"/>
      <c r="D37" s="990"/>
      <c r="E37" s="991"/>
      <c r="F37" s="992"/>
      <c r="G37" s="1012"/>
      <c r="H37" s="1013"/>
      <c r="I37" s="1014"/>
      <c r="J37" s="1015"/>
      <c r="K37" s="1016"/>
      <c r="L37" s="1017"/>
      <c r="M37" s="1017"/>
      <c r="N37" s="1013"/>
      <c r="O37" s="967"/>
      <c r="P37" s="968"/>
      <c r="Q37" s="968"/>
      <c r="R37" s="968"/>
      <c r="S37" s="969"/>
      <c r="T37" s="397" t="s">
        <v>481</v>
      </c>
      <c r="U37" s="398"/>
      <c r="V37" s="399"/>
      <c r="W37" s="384"/>
      <c r="X37" s="385"/>
      <c r="Y37" s="386"/>
      <c r="Z37" s="386"/>
      <c r="AA37" s="387"/>
      <c r="AB37" s="385"/>
      <c r="AC37" s="388"/>
      <c r="AD37" s="384"/>
      <c r="AE37" s="385"/>
      <c r="AF37" s="385"/>
      <c r="AG37" s="385"/>
      <c r="AH37" s="385"/>
      <c r="AI37" s="385"/>
      <c r="AJ37" s="388"/>
      <c r="AK37" s="384"/>
      <c r="AL37" s="386"/>
      <c r="AM37" s="387"/>
      <c r="AN37" s="386"/>
      <c r="AO37" s="387"/>
      <c r="AP37" s="386"/>
      <c r="AQ37" s="389"/>
      <c r="AR37" s="384"/>
      <c r="AS37" s="386"/>
      <c r="AT37" s="387"/>
      <c r="AU37" s="386"/>
      <c r="AV37" s="387"/>
      <c r="AW37" s="386"/>
      <c r="AX37" s="389"/>
      <c r="AY37" s="384"/>
      <c r="AZ37" s="386"/>
      <c r="BA37" s="393"/>
      <c r="BB37" s="1005"/>
      <c r="BC37" s="1006"/>
      <c r="BD37" s="1007"/>
      <c r="BE37" s="1008"/>
      <c r="BF37" s="1009"/>
      <c r="BG37" s="1010"/>
      <c r="BH37" s="1010"/>
      <c r="BI37" s="1010"/>
      <c r="BJ37" s="1011"/>
    </row>
    <row r="38" spans="2:62" ht="20.25" customHeight="1">
      <c r="B38" s="984"/>
      <c r="C38" s="986"/>
      <c r="D38" s="990"/>
      <c r="E38" s="991"/>
      <c r="F38" s="992"/>
      <c r="G38" s="995"/>
      <c r="H38" s="996"/>
      <c r="I38" s="999"/>
      <c r="J38" s="1000"/>
      <c r="K38" s="1003"/>
      <c r="L38" s="1004"/>
      <c r="M38" s="1004"/>
      <c r="N38" s="996"/>
      <c r="O38" s="967"/>
      <c r="P38" s="968"/>
      <c r="Q38" s="968"/>
      <c r="R38" s="968"/>
      <c r="S38" s="969"/>
      <c r="T38" s="394" t="s">
        <v>483</v>
      </c>
      <c r="U38" s="395"/>
      <c r="V38" s="396"/>
      <c r="W38" s="375" t="str">
        <f>IF(W37="","",VLOOKUP(W37,'標準様式１（シフト記号表）'!$C$6:$L$47,10,FALSE))</f>
        <v/>
      </c>
      <c r="X38" s="376" t="str">
        <f>IF(X37="","",VLOOKUP(X37,'標準様式１（シフト記号表）'!$C$6:$L$47,10,FALSE))</f>
        <v/>
      </c>
      <c r="Y38" s="377" t="str">
        <f>IF(Y37="","",VLOOKUP(Y37,'標準様式１（シフト記号表）'!$C$6:$L$47,10,FALSE))</f>
        <v/>
      </c>
      <c r="Z38" s="377" t="str">
        <f>IF(Z37="","",VLOOKUP(Z37,'標準様式１（シフト記号表）'!$C$6:$L$47,10,FALSE))</f>
        <v/>
      </c>
      <c r="AA38" s="378" t="str">
        <f>IF(AA37="","",VLOOKUP(AA37,'標準様式１（シフト記号表）'!$C$6:$L$47,10,FALSE))</f>
        <v/>
      </c>
      <c r="AB38" s="376" t="str">
        <f>IF(AB37="","",VLOOKUP(AB37,'標準様式１（シフト記号表）'!$C$6:$L$47,10,FALSE))</f>
        <v/>
      </c>
      <c r="AC38" s="379" t="str">
        <f>IF(AC37="","",VLOOKUP(AC37,'標準様式１（シフト記号表）'!$C$6:$L$47,10,FALSE))</f>
        <v/>
      </c>
      <c r="AD38" s="375" t="str">
        <f>IF(AD37="","",VLOOKUP(AD37,'標準様式１（シフト記号表）'!$C$6:$L$47,10,FALSE))</f>
        <v/>
      </c>
      <c r="AE38" s="376" t="str">
        <f>IF(AE37="","",VLOOKUP(AE37,'標準様式１（シフト記号表）'!$C$6:$L$47,10,FALSE))</f>
        <v/>
      </c>
      <c r="AF38" s="376" t="str">
        <f>IF(AF37="","",VLOOKUP(AF37,'標準様式１（シフト記号表）'!$C$6:$L$47,10,FALSE))</f>
        <v/>
      </c>
      <c r="AG38" s="376" t="str">
        <f>IF(AG37="","",VLOOKUP(AG37,'標準様式１（シフト記号表）'!$C$6:$L$47,10,FALSE))</f>
        <v/>
      </c>
      <c r="AH38" s="376" t="str">
        <f>IF(AH37="","",VLOOKUP(AH37,'標準様式１（シフト記号表）'!$C$6:$L$47,10,FALSE))</f>
        <v/>
      </c>
      <c r="AI38" s="376" t="str">
        <f>IF(AI37="","",VLOOKUP(AI37,'標準様式１（シフト記号表）'!$C$6:$L$47,10,FALSE))</f>
        <v/>
      </c>
      <c r="AJ38" s="379" t="str">
        <f>IF(AJ37="","",VLOOKUP(AJ37,'標準様式１（シフト記号表）'!$C$6:$L$47,10,FALSE))</f>
        <v/>
      </c>
      <c r="AK38" s="375" t="str">
        <f>IF(AK37="","",VLOOKUP(AK37,'標準様式１（シフト記号表）'!$C$6:$L$47,10,FALSE))</f>
        <v/>
      </c>
      <c r="AL38" s="377" t="str">
        <f>IF(AL37="","",VLOOKUP(AL37,'標準様式１（シフト記号表）'!$C$6:$L$47,10,FALSE))</f>
        <v/>
      </c>
      <c r="AM38" s="378" t="str">
        <f>IF(AM37="","",VLOOKUP(AM37,'標準様式１（シフト記号表）'!$C$6:$L$47,10,FALSE))</f>
        <v/>
      </c>
      <c r="AN38" s="377" t="str">
        <f>IF(AN37="","",VLOOKUP(AN37,'標準様式１（シフト記号表）'!$C$6:$L$47,10,FALSE))</f>
        <v/>
      </c>
      <c r="AO38" s="378" t="str">
        <f>IF(AO37="","",VLOOKUP(AO37,'標準様式１（シフト記号表）'!$C$6:$L$47,10,FALSE))</f>
        <v/>
      </c>
      <c r="AP38" s="377" t="str">
        <f>IF(AP37="","",VLOOKUP(AP37,'標準様式１（シフト記号表）'!$C$6:$L$47,10,FALSE))</f>
        <v/>
      </c>
      <c r="AQ38" s="392" t="str">
        <f>IF(AQ37="","",VLOOKUP(AQ37,'標準様式１（シフト記号表）'!$C$6:$L$47,10,FALSE))</f>
        <v/>
      </c>
      <c r="AR38" s="375" t="str">
        <f>IF(AR37="","",VLOOKUP(AR37,'標準様式１（シフト記号表）'!$C$6:$L$47,10,FALSE))</f>
        <v/>
      </c>
      <c r="AS38" s="377" t="str">
        <f>IF(AS37="","",VLOOKUP(AS37,'標準様式１（シフト記号表）'!$C$6:$L$47,10,FALSE))</f>
        <v/>
      </c>
      <c r="AT38" s="378" t="str">
        <f>IF(AT37="","",VLOOKUP(AT37,'標準様式１（シフト記号表）'!$C$6:$L$47,10,FALSE))</f>
        <v/>
      </c>
      <c r="AU38" s="377" t="str">
        <f>IF(AU37="","",VLOOKUP(AU37,'標準様式１（シフト記号表）'!$C$6:$L$47,10,FALSE))</f>
        <v/>
      </c>
      <c r="AV38" s="378" t="str">
        <f>IF(AV37="","",VLOOKUP(AV37,'標準様式１（シフト記号表）'!$C$6:$L$47,10,FALSE))</f>
        <v/>
      </c>
      <c r="AW38" s="377" t="str">
        <f>IF(AW37="","",VLOOKUP(AW37,'標準様式１（シフト記号表）'!$C$6:$L$47,10,FALSE))</f>
        <v/>
      </c>
      <c r="AX38" s="392" t="str">
        <f>IF(AX37="","",VLOOKUP(AX37,'標準様式１（シフト記号表）'!$C$6:$L$47,10,FALSE))</f>
        <v/>
      </c>
      <c r="AY38" s="375" t="str">
        <f>IF(AY37="","",VLOOKUP(AY37,'標準様式１（シフト記号表）'!$C$6:$L$47,10,FALSE))</f>
        <v/>
      </c>
      <c r="AZ38" s="377" t="str">
        <f>IF(AZ37="","",VLOOKUP(AZ37,'標準様式１（シフト記号表）'!$C$6:$L$47,10,FALSE))</f>
        <v/>
      </c>
      <c r="BA38" s="392" t="str">
        <f>IF(BA37="","",VLOOKUP(BA37,'標準様式１（シフト記号表）'!$C$6:$L$47,10,FALSE))</f>
        <v/>
      </c>
      <c r="BB38" s="980">
        <f>IF($BE$3="４週",SUM(W38:AX38),IF($BE$3="暦月",SUM(W38:BA38),""))</f>
        <v>0</v>
      </c>
      <c r="BC38" s="981"/>
      <c r="BD38" s="982">
        <f>IF($BE$3="４週",BB38/4,IF($BE$3="暦月",(BB38/($BE$6/7)),""))</f>
        <v>0</v>
      </c>
      <c r="BE38" s="981"/>
      <c r="BF38" s="977"/>
      <c r="BG38" s="978"/>
      <c r="BH38" s="978"/>
      <c r="BI38" s="978"/>
      <c r="BJ38" s="979"/>
    </row>
    <row r="39" spans="2:62" ht="20.25" customHeight="1">
      <c r="B39" s="983">
        <f>B37+1</f>
        <v>13</v>
      </c>
      <c r="C39" s="986"/>
      <c r="D39" s="990"/>
      <c r="E39" s="991"/>
      <c r="F39" s="992"/>
      <c r="G39" s="1012"/>
      <c r="H39" s="1013"/>
      <c r="I39" s="1014"/>
      <c r="J39" s="1015"/>
      <c r="K39" s="1016"/>
      <c r="L39" s="1017"/>
      <c r="M39" s="1017"/>
      <c r="N39" s="1013"/>
      <c r="O39" s="967"/>
      <c r="P39" s="968"/>
      <c r="Q39" s="968"/>
      <c r="R39" s="968"/>
      <c r="S39" s="969"/>
      <c r="T39" s="397" t="s">
        <v>481</v>
      </c>
      <c r="U39" s="398"/>
      <c r="V39" s="399"/>
      <c r="W39" s="384"/>
      <c r="X39" s="385"/>
      <c r="Y39" s="386"/>
      <c r="Z39" s="386"/>
      <c r="AA39" s="387"/>
      <c r="AB39" s="385"/>
      <c r="AC39" s="388"/>
      <c r="AD39" s="384"/>
      <c r="AE39" s="385"/>
      <c r="AF39" s="385"/>
      <c r="AG39" s="385"/>
      <c r="AH39" s="385"/>
      <c r="AI39" s="385"/>
      <c r="AJ39" s="388"/>
      <c r="AK39" s="384"/>
      <c r="AL39" s="386"/>
      <c r="AM39" s="387"/>
      <c r="AN39" s="386"/>
      <c r="AO39" s="387"/>
      <c r="AP39" s="386"/>
      <c r="AQ39" s="389"/>
      <c r="AR39" s="384"/>
      <c r="AS39" s="386"/>
      <c r="AT39" s="387"/>
      <c r="AU39" s="386"/>
      <c r="AV39" s="387"/>
      <c r="AW39" s="386"/>
      <c r="AX39" s="389"/>
      <c r="AY39" s="384"/>
      <c r="AZ39" s="386"/>
      <c r="BA39" s="393"/>
      <c r="BB39" s="1005"/>
      <c r="BC39" s="1006"/>
      <c r="BD39" s="1007"/>
      <c r="BE39" s="1008"/>
      <c r="BF39" s="1009"/>
      <c r="BG39" s="1010"/>
      <c r="BH39" s="1010"/>
      <c r="BI39" s="1010"/>
      <c r="BJ39" s="1011"/>
    </row>
    <row r="40" spans="2:62" ht="20.25" customHeight="1">
      <c r="B40" s="984"/>
      <c r="C40" s="986"/>
      <c r="D40" s="990"/>
      <c r="E40" s="991"/>
      <c r="F40" s="992"/>
      <c r="G40" s="995"/>
      <c r="H40" s="996"/>
      <c r="I40" s="999"/>
      <c r="J40" s="1000"/>
      <c r="K40" s="1003"/>
      <c r="L40" s="1004"/>
      <c r="M40" s="1004"/>
      <c r="N40" s="996"/>
      <c r="O40" s="967"/>
      <c r="P40" s="968"/>
      <c r="Q40" s="968"/>
      <c r="R40" s="968"/>
      <c r="S40" s="969"/>
      <c r="T40" s="394" t="s">
        <v>483</v>
      </c>
      <c r="U40" s="395"/>
      <c r="V40" s="396"/>
      <c r="W40" s="375" t="str">
        <f>IF(W39="","",VLOOKUP(W39,'標準様式１（シフト記号表）'!$C$6:$L$47,10,FALSE))</f>
        <v/>
      </c>
      <c r="X40" s="376" t="str">
        <f>IF(X39="","",VLOOKUP(X39,'標準様式１（シフト記号表）'!$C$6:$L$47,10,FALSE))</f>
        <v/>
      </c>
      <c r="Y40" s="377" t="str">
        <f>IF(Y39="","",VLOOKUP(Y39,'標準様式１（シフト記号表）'!$C$6:$L$47,10,FALSE))</f>
        <v/>
      </c>
      <c r="Z40" s="377" t="str">
        <f>IF(Z39="","",VLOOKUP(Z39,'標準様式１（シフト記号表）'!$C$6:$L$47,10,FALSE))</f>
        <v/>
      </c>
      <c r="AA40" s="378" t="str">
        <f>IF(AA39="","",VLOOKUP(AA39,'標準様式１（シフト記号表）'!$C$6:$L$47,10,FALSE))</f>
        <v/>
      </c>
      <c r="AB40" s="376" t="str">
        <f>IF(AB39="","",VLOOKUP(AB39,'標準様式１（シフト記号表）'!$C$6:$L$47,10,FALSE))</f>
        <v/>
      </c>
      <c r="AC40" s="379" t="str">
        <f>IF(AC39="","",VLOOKUP(AC39,'標準様式１（シフト記号表）'!$C$6:$L$47,10,FALSE))</f>
        <v/>
      </c>
      <c r="AD40" s="375" t="str">
        <f>IF(AD39="","",VLOOKUP(AD39,'標準様式１（シフト記号表）'!$C$6:$L$47,10,FALSE))</f>
        <v/>
      </c>
      <c r="AE40" s="376" t="str">
        <f>IF(AE39="","",VLOOKUP(AE39,'標準様式１（シフト記号表）'!$C$6:$L$47,10,FALSE))</f>
        <v/>
      </c>
      <c r="AF40" s="376" t="str">
        <f>IF(AF39="","",VLOOKUP(AF39,'標準様式１（シフト記号表）'!$C$6:$L$47,10,FALSE))</f>
        <v/>
      </c>
      <c r="AG40" s="376" t="str">
        <f>IF(AG39="","",VLOOKUP(AG39,'標準様式１（シフト記号表）'!$C$6:$L$47,10,FALSE))</f>
        <v/>
      </c>
      <c r="AH40" s="376" t="str">
        <f>IF(AH39="","",VLOOKUP(AH39,'標準様式１（シフト記号表）'!$C$6:$L$47,10,FALSE))</f>
        <v/>
      </c>
      <c r="AI40" s="376" t="str">
        <f>IF(AI39="","",VLOOKUP(AI39,'標準様式１（シフト記号表）'!$C$6:$L$47,10,FALSE))</f>
        <v/>
      </c>
      <c r="AJ40" s="379" t="str">
        <f>IF(AJ39="","",VLOOKUP(AJ39,'標準様式１（シフト記号表）'!$C$6:$L$47,10,FALSE))</f>
        <v/>
      </c>
      <c r="AK40" s="375" t="str">
        <f>IF(AK39="","",VLOOKUP(AK39,'標準様式１（シフト記号表）'!$C$6:$L$47,10,FALSE))</f>
        <v/>
      </c>
      <c r="AL40" s="377" t="str">
        <f>IF(AL39="","",VLOOKUP(AL39,'標準様式１（シフト記号表）'!$C$6:$L$47,10,FALSE))</f>
        <v/>
      </c>
      <c r="AM40" s="378" t="str">
        <f>IF(AM39="","",VLOOKUP(AM39,'標準様式１（シフト記号表）'!$C$6:$L$47,10,FALSE))</f>
        <v/>
      </c>
      <c r="AN40" s="377" t="str">
        <f>IF(AN39="","",VLOOKUP(AN39,'標準様式１（シフト記号表）'!$C$6:$L$47,10,FALSE))</f>
        <v/>
      </c>
      <c r="AO40" s="378" t="str">
        <f>IF(AO39="","",VLOOKUP(AO39,'標準様式１（シフト記号表）'!$C$6:$L$47,10,FALSE))</f>
        <v/>
      </c>
      <c r="AP40" s="377" t="str">
        <f>IF(AP39="","",VLOOKUP(AP39,'標準様式１（シフト記号表）'!$C$6:$L$47,10,FALSE))</f>
        <v/>
      </c>
      <c r="AQ40" s="392" t="str">
        <f>IF(AQ39="","",VLOOKUP(AQ39,'標準様式１（シフト記号表）'!$C$6:$L$47,10,FALSE))</f>
        <v/>
      </c>
      <c r="AR40" s="375" t="str">
        <f>IF(AR39="","",VLOOKUP(AR39,'標準様式１（シフト記号表）'!$C$6:$L$47,10,FALSE))</f>
        <v/>
      </c>
      <c r="AS40" s="377" t="str">
        <f>IF(AS39="","",VLOOKUP(AS39,'標準様式１（シフト記号表）'!$C$6:$L$47,10,FALSE))</f>
        <v/>
      </c>
      <c r="AT40" s="378" t="str">
        <f>IF(AT39="","",VLOOKUP(AT39,'標準様式１（シフト記号表）'!$C$6:$L$47,10,FALSE))</f>
        <v/>
      </c>
      <c r="AU40" s="377" t="str">
        <f>IF(AU39="","",VLOOKUP(AU39,'標準様式１（シフト記号表）'!$C$6:$L$47,10,FALSE))</f>
        <v/>
      </c>
      <c r="AV40" s="378" t="str">
        <f>IF(AV39="","",VLOOKUP(AV39,'標準様式１（シフト記号表）'!$C$6:$L$47,10,FALSE))</f>
        <v/>
      </c>
      <c r="AW40" s="377" t="str">
        <f>IF(AW39="","",VLOOKUP(AW39,'標準様式１（シフト記号表）'!$C$6:$L$47,10,FALSE))</f>
        <v/>
      </c>
      <c r="AX40" s="392" t="str">
        <f>IF(AX39="","",VLOOKUP(AX39,'標準様式１（シフト記号表）'!$C$6:$L$47,10,FALSE))</f>
        <v/>
      </c>
      <c r="AY40" s="375" t="str">
        <f>IF(AY39="","",VLOOKUP(AY39,'標準様式１（シフト記号表）'!$C$6:$L$47,10,FALSE))</f>
        <v/>
      </c>
      <c r="AZ40" s="377" t="str">
        <f>IF(AZ39="","",VLOOKUP(AZ39,'標準様式１（シフト記号表）'!$C$6:$L$47,10,FALSE))</f>
        <v/>
      </c>
      <c r="BA40" s="392" t="str">
        <f>IF(BA39="","",VLOOKUP(BA39,'標準様式１（シフト記号表）'!$C$6:$L$47,10,FALSE))</f>
        <v/>
      </c>
      <c r="BB40" s="980">
        <f>IF($BE$3="４週",SUM(W40:AX40),IF($BE$3="暦月",SUM(W40:BA40),""))</f>
        <v>0</v>
      </c>
      <c r="BC40" s="981"/>
      <c r="BD40" s="982">
        <f>IF($BE$3="４週",BB40/4,IF($BE$3="暦月",(BB40/($BE$6/7)),""))</f>
        <v>0</v>
      </c>
      <c r="BE40" s="981"/>
      <c r="BF40" s="977"/>
      <c r="BG40" s="978"/>
      <c r="BH40" s="978"/>
      <c r="BI40" s="978"/>
      <c r="BJ40" s="979"/>
    </row>
    <row r="41" spans="2:62" ht="20.25" customHeight="1">
      <c r="B41" s="983">
        <f>B39+1</f>
        <v>14</v>
      </c>
      <c r="C41" s="986"/>
      <c r="D41" s="990"/>
      <c r="E41" s="991"/>
      <c r="F41" s="992"/>
      <c r="G41" s="1012"/>
      <c r="H41" s="1013"/>
      <c r="I41" s="1014"/>
      <c r="J41" s="1015"/>
      <c r="K41" s="1016"/>
      <c r="L41" s="1017"/>
      <c r="M41" s="1017"/>
      <c r="N41" s="1013"/>
      <c r="O41" s="967"/>
      <c r="P41" s="968"/>
      <c r="Q41" s="968"/>
      <c r="R41" s="968"/>
      <c r="S41" s="969"/>
      <c r="T41" s="397" t="s">
        <v>481</v>
      </c>
      <c r="U41" s="398"/>
      <c r="V41" s="399"/>
      <c r="W41" s="384"/>
      <c r="X41" s="385"/>
      <c r="Y41" s="386"/>
      <c r="Z41" s="386"/>
      <c r="AA41" s="387"/>
      <c r="AB41" s="385"/>
      <c r="AC41" s="388"/>
      <c r="AD41" s="384"/>
      <c r="AE41" s="385"/>
      <c r="AF41" s="385"/>
      <c r="AG41" s="385"/>
      <c r="AH41" s="385"/>
      <c r="AI41" s="385"/>
      <c r="AJ41" s="388"/>
      <c r="AK41" s="384"/>
      <c r="AL41" s="386"/>
      <c r="AM41" s="387"/>
      <c r="AN41" s="386"/>
      <c r="AO41" s="387"/>
      <c r="AP41" s="386"/>
      <c r="AQ41" s="389"/>
      <c r="AR41" s="384"/>
      <c r="AS41" s="386"/>
      <c r="AT41" s="387"/>
      <c r="AU41" s="386"/>
      <c r="AV41" s="387"/>
      <c r="AW41" s="386"/>
      <c r="AX41" s="389"/>
      <c r="AY41" s="384"/>
      <c r="AZ41" s="386"/>
      <c r="BA41" s="393"/>
      <c r="BB41" s="1005"/>
      <c r="BC41" s="1006"/>
      <c r="BD41" s="1007"/>
      <c r="BE41" s="1008"/>
      <c r="BF41" s="1009"/>
      <c r="BG41" s="1010"/>
      <c r="BH41" s="1010"/>
      <c r="BI41" s="1010"/>
      <c r="BJ41" s="1011"/>
    </row>
    <row r="42" spans="2:62" ht="20.25" customHeight="1">
      <c r="B42" s="984"/>
      <c r="C42" s="986"/>
      <c r="D42" s="990"/>
      <c r="E42" s="991"/>
      <c r="F42" s="992"/>
      <c r="G42" s="995"/>
      <c r="H42" s="996"/>
      <c r="I42" s="999"/>
      <c r="J42" s="1000"/>
      <c r="K42" s="1003"/>
      <c r="L42" s="1004"/>
      <c r="M42" s="1004"/>
      <c r="N42" s="996"/>
      <c r="O42" s="967"/>
      <c r="P42" s="968"/>
      <c r="Q42" s="968"/>
      <c r="R42" s="968"/>
      <c r="S42" s="969"/>
      <c r="T42" s="394" t="s">
        <v>483</v>
      </c>
      <c r="U42" s="395"/>
      <c r="V42" s="396"/>
      <c r="W42" s="375" t="str">
        <f>IF(W41="","",VLOOKUP(W41,'標準様式１（シフト記号表）'!$C$6:$L$47,10,FALSE))</f>
        <v/>
      </c>
      <c r="X42" s="376" t="str">
        <f>IF(X41="","",VLOOKUP(X41,'標準様式１（シフト記号表）'!$C$6:$L$47,10,FALSE))</f>
        <v/>
      </c>
      <c r="Y42" s="377" t="str">
        <f>IF(Y41="","",VLOOKUP(Y41,'標準様式１（シフト記号表）'!$C$6:$L$47,10,FALSE))</f>
        <v/>
      </c>
      <c r="Z42" s="377" t="str">
        <f>IF(Z41="","",VLOOKUP(Z41,'標準様式１（シフト記号表）'!$C$6:$L$47,10,FALSE))</f>
        <v/>
      </c>
      <c r="AA42" s="378" t="str">
        <f>IF(AA41="","",VLOOKUP(AA41,'標準様式１（シフト記号表）'!$C$6:$L$47,10,FALSE))</f>
        <v/>
      </c>
      <c r="AB42" s="376" t="str">
        <f>IF(AB41="","",VLOOKUP(AB41,'標準様式１（シフト記号表）'!$C$6:$L$47,10,FALSE))</f>
        <v/>
      </c>
      <c r="AC42" s="379" t="str">
        <f>IF(AC41="","",VLOOKUP(AC41,'標準様式１（シフト記号表）'!$C$6:$L$47,10,FALSE))</f>
        <v/>
      </c>
      <c r="AD42" s="375" t="str">
        <f>IF(AD41="","",VLOOKUP(AD41,'標準様式１（シフト記号表）'!$C$6:$L$47,10,FALSE))</f>
        <v/>
      </c>
      <c r="AE42" s="376" t="str">
        <f>IF(AE41="","",VLOOKUP(AE41,'標準様式１（シフト記号表）'!$C$6:$L$47,10,FALSE))</f>
        <v/>
      </c>
      <c r="AF42" s="376" t="str">
        <f>IF(AF41="","",VLOOKUP(AF41,'標準様式１（シフト記号表）'!$C$6:$L$47,10,FALSE))</f>
        <v/>
      </c>
      <c r="AG42" s="376" t="str">
        <f>IF(AG41="","",VLOOKUP(AG41,'標準様式１（シフト記号表）'!$C$6:$L$47,10,FALSE))</f>
        <v/>
      </c>
      <c r="AH42" s="376" t="str">
        <f>IF(AH41="","",VLOOKUP(AH41,'標準様式１（シフト記号表）'!$C$6:$L$47,10,FALSE))</f>
        <v/>
      </c>
      <c r="AI42" s="376" t="str">
        <f>IF(AI41="","",VLOOKUP(AI41,'標準様式１（シフト記号表）'!$C$6:$L$47,10,FALSE))</f>
        <v/>
      </c>
      <c r="AJ42" s="379" t="str">
        <f>IF(AJ41="","",VLOOKUP(AJ41,'標準様式１（シフト記号表）'!$C$6:$L$47,10,FALSE))</f>
        <v/>
      </c>
      <c r="AK42" s="375" t="str">
        <f>IF(AK41="","",VLOOKUP(AK41,'標準様式１（シフト記号表）'!$C$6:$L$47,10,FALSE))</f>
        <v/>
      </c>
      <c r="AL42" s="377" t="str">
        <f>IF(AL41="","",VLOOKUP(AL41,'標準様式１（シフト記号表）'!$C$6:$L$47,10,FALSE))</f>
        <v/>
      </c>
      <c r="AM42" s="378" t="str">
        <f>IF(AM41="","",VLOOKUP(AM41,'標準様式１（シフト記号表）'!$C$6:$L$47,10,FALSE))</f>
        <v/>
      </c>
      <c r="AN42" s="377" t="str">
        <f>IF(AN41="","",VLOOKUP(AN41,'標準様式１（シフト記号表）'!$C$6:$L$47,10,FALSE))</f>
        <v/>
      </c>
      <c r="AO42" s="378" t="str">
        <f>IF(AO41="","",VLOOKUP(AO41,'標準様式１（シフト記号表）'!$C$6:$L$47,10,FALSE))</f>
        <v/>
      </c>
      <c r="AP42" s="377" t="str">
        <f>IF(AP41="","",VLOOKUP(AP41,'標準様式１（シフト記号表）'!$C$6:$L$47,10,FALSE))</f>
        <v/>
      </c>
      <c r="AQ42" s="392" t="str">
        <f>IF(AQ41="","",VLOOKUP(AQ41,'標準様式１（シフト記号表）'!$C$6:$L$47,10,FALSE))</f>
        <v/>
      </c>
      <c r="AR42" s="375" t="str">
        <f>IF(AR41="","",VLOOKUP(AR41,'標準様式１（シフト記号表）'!$C$6:$L$47,10,FALSE))</f>
        <v/>
      </c>
      <c r="AS42" s="377" t="str">
        <f>IF(AS41="","",VLOOKUP(AS41,'標準様式１（シフト記号表）'!$C$6:$L$47,10,FALSE))</f>
        <v/>
      </c>
      <c r="AT42" s="378" t="str">
        <f>IF(AT41="","",VLOOKUP(AT41,'標準様式１（シフト記号表）'!$C$6:$L$47,10,FALSE))</f>
        <v/>
      </c>
      <c r="AU42" s="377" t="str">
        <f>IF(AU41="","",VLOOKUP(AU41,'標準様式１（シフト記号表）'!$C$6:$L$47,10,FALSE))</f>
        <v/>
      </c>
      <c r="AV42" s="378" t="str">
        <f>IF(AV41="","",VLOOKUP(AV41,'標準様式１（シフト記号表）'!$C$6:$L$47,10,FALSE))</f>
        <v/>
      </c>
      <c r="AW42" s="377" t="str">
        <f>IF(AW41="","",VLOOKUP(AW41,'標準様式１（シフト記号表）'!$C$6:$L$47,10,FALSE))</f>
        <v/>
      </c>
      <c r="AX42" s="392" t="str">
        <f>IF(AX41="","",VLOOKUP(AX41,'標準様式１（シフト記号表）'!$C$6:$L$47,10,FALSE))</f>
        <v/>
      </c>
      <c r="AY42" s="375" t="str">
        <f>IF(AY41="","",VLOOKUP(AY41,'標準様式１（シフト記号表）'!$C$6:$L$47,10,FALSE))</f>
        <v/>
      </c>
      <c r="AZ42" s="377" t="str">
        <f>IF(AZ41="","",VLOOKUP(AZ41,'標準様式１（シフト記号表）'!$C$6:$L$47,10,FALSE))</f>
        <v/>
      </c>
      <c r="BA42" s="392" t="str">
        <f>IF(BA41="","",VLOOKUP(BA41,'標準様式１（シフト記号表）'!$C$6:$L$47,10,FALSE))</f>
        <v/>
      </c>
      <c r="BB42" s="980">
        <f>IF($BE$3="４週",SUM(W42:AX42),IF($BE$3="暦月",SUM(W42:BA42),""))</f>
        <v>0</v>
      </c>
      <c r="BC42" s="981"/>
      <c r="BD42" s="982">
        <f>IF($BE$3="４週",BB42/4,IF($BE$3="暦月",(BB42/($BE$6/7)),""))</f>
        <v>0</v>
      </c>
      <c r="BE42" s="981"/>
      <c r="BF42" s="977"/>
      <c r="BG42" s="978"/>
      <c r="BH42" s="978"/>
      <c r="BI42" s="978"/>
      <c r="BJ42" s="979"/>
    </row>
    <row r="43" spans="2:62" ht="20.25" customHeight="1">
      <c r="B43" s="983">
        <f>B41+1</f>
        <v>15</v>
      </c>
      <c r="C43" s="986"/>
      <c r="D43" s="990"/>
      <c r="E43" s="991"/>
      <c r="F43" s="992"/>
      <c r="G43" s="1012"/>
      <c r="H43" s="1013"/>
      <c r="I43" s="1014"/>
      <c r="J43" s="1015"/>
      <c r="K43" s="1016"/>
      <c r="L43" s="1017"/>
      <c r="M43" s="1017"/>
      <c r="N43" s="1013"/>
      <c r="O43" s="967"/>
      <c r="P43" s="968"/>
      <c r="Q43" s="968"/>
      <c r="R43" s="968"/>
      <c r="S43" s="969"/>
      <c r="T43" s="397" t="s">
        <v>481</v>
      </c>
      <c r="U43" s="398"/>
      <c r="V43" s="399"/>
      <c r="W43" s="384"/>
      <c r="X43" s="385"/>
      <c r="Y43" s="386"/>
      <c r="Z43" s="386"/>
      <c r="AA43" s="387"/>
      <c r="AB43" s="385"/>
      <c r="AC43" s="388"/>
      <c r="AD43" s="384"/>
      <c r="AE43" s="385"/>
      <c r="AF43" s="385"/>
      <c r="AG43" s="385"/>
      <c r="AH43" s="385"/>
      <c r="AI43" s="385"/>
      <c r="AJ43" s="388"/>
      <c r="AK43" s="384"/>
      <c r="AL43" s="386"/>
      <c r="AM43" s="387"/>
      <c r="AN43" s="386"/>
      <c r="AO43" s="387"/>
      <c r="AP43" s="386"/>
      <c r="AQ43" s="389"/>
      <c r="AR43" s="384"/>
      <c r="AS43" s="386"/>
      <c r="AT43" s="387"/>
      <c r="AU43" s="386"/>
      <c r="AV43" s="387"/>
      <c r="AW43" s="386"/>
      <c r="AX43" s="389"/>
      <c r="AY43" s="384"/>
      <c r="AZ43" s="386"/>
      <c r="BA43" s="393"/>
      <c r="BB43" s="1005"/>
      <c r="BC43" s="1006"/>
      <c r="BD43" s="1007"/>
      <c r="BE43" s="1008"/>
      <c r="BF43" s="1009"/>
      <c r="BG43" s="1010"/>
      <c r="BH43" s="1010"/>
      <c r="BI43" s="1010"/>
      <c r="BJ43" s="1011"/>
    </row>
    <row r="44" spans="2:62" ht="20.25" customHeight="1">
      <c r="B44" s="984"/>
      <c r="C44" s="986"/>
      <c r="D44" s="990"/>
      <c r="E44" s="991"/>
      <c r="F44" s="992"/>
      <c r="G44" s="995"/>
      <c r="H44" s="996"/>
      <c r="I44" s="999"/>
      <c r="J44" s="1000"/>
      <c r="K44" s="1003"/>
      <c r="L44" s="1004"/>
      <c r="M44" s="1004"/>
      <c r="N44" s="996"/>
      <c r="O44" s="967"/>
      <c r="P44" s="968"/>
      <c r="Q44" s="968"/>
      <c r="R44" s="968"/>
      <c r="S44" s="969"/>
      <c r="T44" s="394" t="s">
        <v>483</v>
      </c>
      <c r="U44" s="395"/>
      <c r="V44" s="396"/>
      <c r="W44" s="375" t="str">
        <f>IF(W43="","",VLOOKUP(W43,'標準様式１（シフト記号表）'!$C$6:$L$47,10,FALSE))</f>
        <v/>
      </c>
      <c r="X44" s="376" t="str">
        <f>IF(X43="","",VLOOKUP(X43,'標準様式１（シフト記号表）'!$C$6:$L$47,10,FALSE))</f>
        <v/>
      </c>
      <c r="Y44" s="377" t="str">
        <f>IF(Y43="","",VLOOKUP(Y43,'標準様式１（シフト記号表）'!$C$6:$L$47,10,FALSE))</f>
        <v/>
      </c>
      <c r="Z44" s="377" t="str">
        <f>IF(Z43="","",VLOOKUP(Z43,'標準様式１（シフト記号表）'!$C$6:$L$47,10,FALSE))</f>
        <v/>
      </c>
      <c r="AA44" s="378" t="str">
        <f>IF(AA43="","",VLOOKUP(AA43,'標準様式１（シフト記号表）'!$C$6:$L$47,10,FALSE))</f>
        <v/>
      </c>
      <c r="AB44" s="376" t="str">
        <f>IF(AB43="","",VLOOKUP(AB43,'標準様式１（シフト記号表）'!$C$6:$L$47,10,FALSE))</f>
        <v/>
      </c>
      <c r="AC44" s="379" t="str">
        <f>IF(AC43="","",VLOOKUP(AC43,'標準様式１（シフト記号表）'!$C$6:$L$47,10,FALSE))</f>
        <v/>
      </c>
      <c r="AD44" s="375" t="str">
        <f>IF(AD43="","",VLOOKUP(AD43,'標準様式１（シフト記号表）'!$C$6:$L$47,10,FALSE))</f>
        <v/>
      </c>
      <c r="AE44" s="376" t="str">
        <f>IF(AE43="","",VLOOKUP(AE43,'標準様式１（シフト記号表）'!$C$6:$L$47,10,FALSE))</f>
        <v/>
      </c>
      <c r="AF44" s="376" t="str">
        <f>IF(AF43="","",VLOOKUP(AF43,'標準様式１（シフト記号表）'!$C$6:$L$47,10,FALSE))</f>
        <v/>
      </c>
      <c r="AG44" s="376" t="str">
        <f>IF(AG43="","",VLOOKUP(AG43,'標準様式１（シフト記号表）'!$C$6:$L$47,10,FALSE))</f>
        <v/>
      </c>
      <c r="AH44" s="376" t="str">
        <f>IF(AH43="","",VLOOKUP(AH43,'標準様式１（シフト記号表）'!$C$6:$L$47,10,FALSE))</f>
        <v/>
      </c>
      <c r="AI44" s="376" t="str">
        <f>IF(AI43="","",VLOOKUP(AI43,'標準様式１（シフト記号表）'!$C$6:$L$47,10,FALSE))</f>
        <v/>
      </c>
      <c r="AJ44" s="379" t="str">
        <f>IF(AJ43="","",VLOOKUP(AJ43,'標準様式１（シフト記号表）'!$C$6:$L$47,10,FALSE))</f>
        <v/>
      </c>
      <c r="AK44" s="375" t="str">
        <f>IF(AK43="","",VLOOKUP(AK43,'標準様式１（シフト記号表）'!$C$6:$L$47,10,FALSE))</f>
        <v/>
      </c>
      <c r="AL44" s="377" t="str">
        <f>IF(AL43="","",VLOOKUP(AL43,'標準様式１（シフト記号表）'!$C$6:$L$47,10,FALSE))</f>
        <v/>
      </c>
      <c r="AM44" s="378" t="str">
        <f>IF(AM43="","",VLOOKUP(AM43,'標準様式１（シフト記号表）'!$C$6:$L$47,10,FALSE))</f>
        <v/>
      </c>
      <c r="AN44" s="377" t="str">
        <f>IF(AN43="","",VLOOKUP(AN43,'標準様式１（シフト記号表）'!$C$6:$L$47,10,FALSE))</f>
        <v/>
      </c>
      <c r="AO44" s="378" t="str">
        <f>IF(AO43="","",VLOOKUP(AO43,'標準様式１（シフト記号表）'!$C$6:$L$47,10,FALSE))</f>
        <v/>
      </c>
      <c r="AP44" s="377" t="str">
        <f>IF(AP43="","",VLOOKUP(AP43,'標準様式１（シフト記号表）'!$C$6:$L$47,10,FALSE))</f>
        <v/>
      </c>
      <c r="AQ44" s="392" t="str">
        <f>IF(AQ43="","",VLOOKUP(AQ43,'標準様式１（シフト記号表）'!$C$6:$L$47,10,FALSE))</f>
        <v/>
      </c>
      <c r="AR44" s="375" t="str">
        <f>IF(AR43="","",VLOOKUP(AR43,'標準様式１（シフト記号表）'!$C$6:$L$47,10,FALSE))</f>
        <v/>
      </c>
      <c r="AS44" s="377" t="str">
        <f>IF(AS43="","",VLOOKUP(AS43,'標準様式１（シフト記号表）'!$C$6:$L$47,10,FALSE))</f>
        <v/>
      </c>
      <c r="AT44" s="378" t="str">
        <f>IF(AT43="","",VLOOKUP(AT43,'標準様式１（シフト記号表）'!$C$6:$L$47,10,FALSE))</f>
        <v/>
      </c>
      <c r="AU44" s="377" t="str">
        <f>IF(AU43="","",VLOOKUP(AU43,'標準様式１（シフト記号表）'!$C$6:$L$47,10,FALSE))</f>
        <v/>
      </c>
      <c r="AV44" s="378" t="str">
        <f>IF(AV43="","",VLOOKUP(AV43,'標準様式１（シフト記号表）'!$C$6:$L$47,10,FALSE))</f>
        <v/>
      </c>
      <c r="AW44" s="377" t="str">
        <f>IF(AW43="","",VLOOKUP(AW43,'標準様式１（シフト記号表）'!$C$6:$L$47,10,FALSE))</f>
        <v/>
      </c>
      <c r="AX44" s="392" t="str">
        <f>IF(AX43="","",VLOOKUP(AX43,'標準様式１（シフト記号表）'!$C$6:$L$47,10,FALSE))</f>
        <v/>
      </c>
      <c r="AY44" s="375" t="str">
        <f>IF(AY43="","",VLOOKUP(AY43,'標準様式１（シフト記号表）'!$C$6:$L$47,10,FALSE))</f>
        <v/>
      </c>
      <c r="AZ44" s="377" t="str">
        <f>IF(AZ43="","",VLOOKUP(AZ43,'標準様式１（シフト記号表）'!$C$6:$L$47,10,FALSE))</f>
        <v/>
      </c>
      <c r="BA44" s="392" t="str">
        <f>IF(BA43="","",VLOOKUP(BA43,'標準様式１（シフト記号表）'!$C$6:$L$47,10,FALSE))</f>
        <v/>
      </c>
      <c r="BB44" s="980">
        <f>IF($BE$3="４週",SUM(W44:AX44),IF($BE$3="暦月",SUM(W44:BA44),""))</f>
        <v>0</v>
      </c>
      <c r="BC44" s="981"/>
      <c r="BD44" s="982">
        <f>IF($BE$3="４週",BB44/4,IF($BE$3="暦月",(BB44/($BE$6/7)),""))</f>
        <v>0</v>
      </c>
      <c r="BE44" s="981"/>
      <c r="BF44" s="977"/>
      <c r="BG44" s="978"/>
      <c r="BH44" s="978"/>
      <c r="BI44" s="978"/>
      <c r="BJ44" s="979"/>
    </row>
    <row r="45" spans="2:62" ht="20.25" customHeight="1">
      <c r="B45" s="983">
        <f>B43+1</f>
        <v>16</v>
      </c>
      <c r="C45" s="986"/>
      <c r="D45" s="990"/>
      <c r="E45" s="991"/>
      <c r="F45" s="992"/>
      <c r="G45" s="1012"/>
      <c r="H45" s="1013"/>
      <c r="I45" s="1014"/>
      <c r="J45" s="1015"/>
      <c r="K45" s="1016"/>
      <c r="L45" s="1017"/>
      <c r="M45" s="1017"/>
      <c r="N45" s="1013"/>
      <c r="O45" s="967"/>
      <c r="P45" s="968"/>
      <c r="Q45" s="968"/>
      <c r="R45" s="968"/>
      <c r="S45" s="969"/>
      <c r="T45" s="397" t="s">
        <v>481</v>
      </c>
      <c r="U45" s="398"/>
      <c r="V45" s="399"/>
      <c r="W45" s="384"/>
      <c r="X45" s="385"/>
      <c r="Y45" s="386"/>
      <c r="Z45" s="386"/>
      <c r="AA45" s="387"/>
      <c r="AB45" s="385"/>
      <c r="AC45" s="388"/>
      <c r="AD45" s="384"/>
      <c r="AE45" s="385"/>
      <c r="AF45" s="385"/>
      <c r="AG45" s="385"/>
      <c r="AH45" s="385"/>
      <c r="AI45" s="385"/>
      <c r="AJ45" s="388"/>
      <c r="AK45" s="384"/>
      <c r="AL45" s="386"/>
      <c r="AM45" s="387"/>
      <c r="AN45" s="386"/>
      <c r="AO45" s="387"/>
      <c r="AP45" s="386"/>
      <c r="AQ45" s="389"/>
      <c r="AR45" s="384"/>
      <c r="AS45" s="386"/>
      <c r="AT45" s="387"/>
      <c r="AU45" s="386"/>
      <c r="AV45" s="387"/>
      <c r="AW45" s="386"/>
      <c r="AX45" s="389"/>
      <c r="AY45" s="384"/>
      <c r="AZ45" s="386"/>
      <c r="BA45" s="393"/>
      <c r="BB45" s="1005"/>
      <c r="BC45" s="1006"/>
      <c r="BD45" s="1007"/>
      <c r="BE45" s="1008"/>
      <c r="BF45" s="1009"/>
      <c r="BG45" s="1010"/>
      <c r="BH45" s="1010"/>
      <c r="BI45" s="1010"/>
      <c r="BJ45" s="1011"/>
    </row>
    <row r="46" spans="2:62" ht="20.25" customHeight="1">
      <c r="B46" s="984"/>
      <c r="C46" s="986"/>
      <c r="D46" s="990"/>
      <c r="E46" s="991"/>
      <c r="F46" s="992"/>
      <c r="G46" s="995"/>
      <c r="H46" s="996"/>
      <c r="I46" s="999"/>
      <c r="J46" s="1000"/>
      <c r="K46" s="1003"/>
      <c r="L46" s="1004"/>
      <c r="M46" s="1004"/>
      <c r="N46" s="996"/>
      <c r="O46" s="967"/>
      <c r="P46" s="968"/>
      <c r="Q46" s="968"/>
      <c r="R46" s="968"/>
      <c r="S46" s="969"/>
      <c r="T46" s="394" t="s">
        <v>483</v>
      </c>
      <c r="U46" s="395"/>
      <c r="V46" s="396"/>
      <c r="W46" s="375" t="str">
        <f>IF(W45="","",VLOOKUP(W45,'標準様式１（シフト記号表）'!$C$6:$L$47,10,FALSE))</f>
        <v/>
      </c>
      <c r="X46" s="376" t="str">
        <f>IF(X45="","",VLOOKUP(X45,'標準様式１（シフト記号表）'!$C$6:$L$47,10,FALSE))</f>
        <v/>
      </c>
      <c r="Y46" s="377" t="str">
        <f>IF(Y45="","",VLOOKUP(Y45,'標準様式１（シフト記号表）'!$C$6:$L$47,10,FALSE))</f>
        <v/>
      </c>
      <c r="Z46" s="377" t="str">
        <f>IF(Z45="","",VLOOKUP(Z45,'標準様式１（シフト記号表）'!$C$6:$L$47,10,FALSE))</f>
        <v/>
      </c>
      <c r="AA46" s="378" t="str">
        <f>IF(AA45="","",VLOOKUP(AA45,'標準様式１（シフト記号表）'!$C$6:$L$47,10,FALSE))</f>
        <v/>
      </c>
      <c r="AB46" s="376" t="str">
        <f>IF(AB45="","",VLOOKUP(AB45,'標準様式１（シフト記号表）'!$C$6:$L$47,10,FALSE))</f>
        <v/>
      </c>
      <c r="AC46" s="379" t="str">
        <f>IF(AC45="","",VLOOKUP(AC45,'標準様式１（シフト記号表）'!$C$6:$L$47,10,FALSE))</f>
        <v/>
      </c>
      <c r="AD46" s="375" t="str">
        <f>IF(AD45="","",VLOOKUP(AD45,'標準様式１（シフト記号表）'!$C$6:$L$47,10,FALSE))</f>
        <v/>
      </c>
      <c r="AE46" s="376" t="str">
        <f>IF(AE45="","",VLOOKUP(AE45,'標準様式１（シフト記号表）'!$C$6:$L$47,10,FALSE))</f>
        <v/>
      </c>
      <c r="AF46" s="376" t="str">
        <f>IF(AF45="","",VLOOKUP(AF45,'標準様式１（シフト記号表）'!$C$6:$L$47,10,FALSE))</f>
        <v/>
      </c>
      <c r="AG46" s="376" t="str">
        <f>IF(AG45="","",VLOOKUP(AG45,'標準様式１（シフト記号表）'!$C$6:$L$47,10,FALSE))</f>
        <v/>
      </c>
      <c r="AH46" s="376" t="str">
        <f>IF(AH45="","",VLOOKUP(AH45,'標準様式１（シフト記号表）'!$C$6:$L$47,10,FALSE))</f>
        <v/>
      </c>
      <c r="AI46" s="376" t="str">
        <f>IF(AI45="","",VLOOKUP(AI45,'標準様式１（シフト記号表）'!$C$6:$L$47,10,FALSE))</f>
        <v/>
      </c>
      <c r="AJ46" s="379" t="str">
        <f>IF(AJ45="","",VLOOKUP(AJ45,'標準様式１（シフト記号表）'!$C$6:$L$47,10,FALSE))</f>
        <v/>
      </c>
      <c r="AK46" s="375" t="str">
        <f>IF(AK45="","",VLOOKUP(AK45,'標準様式１（シフト記号表）'!$C$6:$L$47,10,FALSE))</f>
        <v/>
      </c>
      <c r="AL46" s="377" t="str">
        <f>IF(AL45="","",VLOOKUP(AL45,'標準様式１（シフト記号表）'!$C$6:$L$47,10,FALSE))</f>
        <v/>
      </c>
      <c r="AM46" s="378" t="str">
        <f>IF(AM45="","",VLOOKUP(AM45,'標準様式１（シフト記号表）'!$C$6:$L$47,10,FALSE))</f>
        <v/>
      </c>
      <c r="AN46" s="377" t="str">
        <f>IF(AN45="","",VLOOKUP(AN45,'標準様式１（シフト記号表）'!$C$6:$L$47,10,FALSE))</f>
        <v/>
      </c>
      <c r="AO46" s="378" t="str">
        <f>IF(AO45="","",VLOOKUP(AO45,'標準様式１（シフト記号表）'!$C$6:$L$47,10,FALSE))</f>
        <v/>
      </c>
      <c r="AP46" s="377" t="str">
        <f>IF(AP45="","",VLOOKUP(AP45,'標準様式１（シフト記号表）'!$C$6:$L$47,10,FALSE))</f>
        <v/>
      </c>
      <c r="AQ46" s="392" t="str">
        <f>IF(AQ45="","",VLOOKUP(AQ45,'標準様式１（シフト記号表）'!$C$6:$L$47,10,FALSE))</f>
        <v/>
      </c>
      <c r="AR46" s="375" t="str">
        <f>IF(AR45="","",VLOOKUP(AR45,'標準様式１（シフト記号表）'!$C$6:$L$47,10,FALSE))</f>
        <v/>
      </c>
      <c r="AS46" s="377" t="str">
        <f>IF(AS45="","",VLOOKUP(AS45,'標準様式１（シフト記号表）'!$C$6:$L$47,10,FALSE))</f>
        <v/>
      </c>
      <c r="AT46" s="378" t="str">
        <f>IF(AT45="","",VLOOKUP(AT45,'標準様式１（シフト記号表）'!$C$6:$L$47,10,FALSE))</f>
        <v/>
      </c>
      <c r="AU46" s="377" t="str">
        <f>IF(AU45="","",VLOOKUP(AU45,'標準様式１（シフト記号表）'!$C$6:$L$47,10,FALSE))</f>
        <v/>
      </c>
      <c r="AV46" s="378" t="str">
        <f>IF(AV45="","",VLOOKUP(AV45,'標準様式１（シフト記号表）'!$C$6:$L$47,10,FALSE))</f>
        <v/>
      </c>
      <c r="AW46" s="377" t="str">
        <f>IF(AW45="","",VLOOKUP(AW45,'標準様式１（シフト記号表）'!$C$6:$L$47,10,FALSE))</f>
        <v/>
      </c>
      <c r="AX46" s="392" t="str">
        <f>IF(AX45="","",VLOOKUP(AX45,'標準様式１（シフト記号表）'!$C$6:$L$47,10,FALSE))</f>
        <v/>
      </c>
      <c r="AY46" s="375" t="str">
        <f>IF(AY45="","",VLOOKUP(AY45,'標準様式１（シフト記号表）'!$C$6:$L$47,10,FALSE))</f>
        <v/>
      </c>
      <c r="AZ46" s="377" t="str">
        <f>IF(AZ45="","",VLOOKUP(AZ45,'標準様式１（シフト記号表）'!$C$6:$L$47,10,FALSE))</f>
        <v/>
      </c>
      <c r="BA46" s="392" t="str">
        <f>IF(BA45="","",VLOOKUP(BA45,'標準様式１（シフト記号表）'!$C$6:$L$47,10,FALSE))</f>
        <v/>
      </c>
      <c r="BB46" s="980">
        <f>IF($BE$3="４週",SUM(W46:AX46),IF($BE$3="暦月",SUM(W46:BA46),""))</f>
        <v>0</v>
      </c>
      <c r="BC46" s="981"/>
      <c r="BD46" s="982">
        <f>IF($BE$3="４週",BB46/4,IF($BE$3="暦月",(BB46/($BE$6/7)),""))</f>
        <v>0</v>
      </c>
      <c r="BE46" s="981"/>
      <c r="BF46" s="977"/>
      <c r="BG46" s="978"/>
      <c r="BH46" s="978"/>
      <c r="BI46" s="978"/>
      <c r="BJ46" s="979"/>
    </row>
    <row r="47" spans="2:62" ht="20.25" customHeight="1">
      <c r="B47" s="983">
        <f>B45+1</f>
        <v>17</v>
      </c>
      <c r="C47" s="986"/>
      <c r="D47" s="990"/>
      <c r="E47" s="991"/>
      <c r="F47" s="992"/>
      <c r="G47" s="1012"/>
      <c r="H47" s="1013"/>
      <c r="I47" s="1014"/>
      <c r="J47" s="1015"/>
      <c r="K47" s="1016"/>
      <c r="L47" s="1017"/>
      <c r="M47" s="1017"/>
      <c r="N47" s="1013"/>
      <c r="O47" s="967"/>
      <c r="P47" s="968"/>
      <c r="Q47" s="968"/>
      <c r="R47" s="968"/>
      <c r="S47" s="969"/>
      <c r="T47" s="397" t="s">
        <v>481</v>
      </c>
      <c r="U47" s="398"/>
      <c r="V47" s="399"/>
      <c r="W47" s="384"/>
      <c r="X47" s="385"/>
      <c r="Y47" s="386"/>
      <c r="Z47" s="386"/>
      <c r="AA47" s="387"/>
      <c r="AB47" s="385"/>
      <c r="AC47" s="388"/>
      <c r="AD47" s="384"/>
      <c r="AE47" s="385"/>
      <c r="AF47" s="385"/>
      <c r="AG47" s="385"/>
      <c r="AH47" s="385"/>
      <c r="AI47" s="385"/>
      <c r="AJ47" s="388"/>
      <c r="AK47" s="384"/>
      <c r="AL47" s="386"/>
      <c r="AM47" s="387"/>
      <c r="AN47" s="386"/>
      <c r="AO47" s="387"/>
      <c r="AP47" s="386"/>
      <c r="AQ47" s="389"/>
      <c r="AR47" s="384"/>
      <c r="AS47" s="386"/>
      <c r="AT47" s="387"/>
      <c r="AU47" s="386"/>
      <c r="AV47" s="387"/>
      <c r="AW47" s="386"/>
      <c r="AX47" s="389"/>
      <c r="AY47" s="384"/>
      <c r="AZ47" s="386"/>
      <c r="BA47" s="393"/>
      <c r="BB47" s="1005"/>
      <c r="BC47" s="1006"/>
      <c r="BD47" s="1007"/>
      <c r="BE47" s="1008"/>
      <c r="BF47" s="1009"/>
      <c r="BG47" s="1010"/>
      <c r="BH47" s="1010"/>
      <c r="BI47" s="1010"/>
      <c r="BJ47" s="1011"/>
    </row>
    <row r="48" spans="2:62" ht="20.25" customHeight="1">
      <c r="B48" s="984"/>
      <c r="C48" s="986"/>
      <c r="D48" s="990"/>
      <c r="E48" s="991"/>
      <c r="F48" s="992"/>
      <c r="G48" s="995"/>
      <c r="H48" s="996"/>
      <c r="I48" s="999"/>
      <c r="J48" s="1000"/>
      <c r="K48" s="1003"/>
      <c r="L48" s="1004"/>
      <c r="M48" s="1004"/>
      <c r="N48" s="996"/>
      <c r="O48" s="967"/>
      <c r="P48" s="968"/>
      <c r="Q48" s="968"/>
      <c r="R48" s="968"/>
      <c r="S48" s="969"/>
      <c r="T48" s="394" t="s">
        <v>483</v>
      </c>
      <c r="U48" s="395"/>
      <c r="V48" s="396"/>
      <c r="W48" s="375" t="str">
        <f>IF(W47="","",VLOOKUP(W47,'標準様式１（シフト記号表）'!$C$6:$L$47,10,FALSE))</f>
        <v/>
      </c>
      <c r="X48" s="376" t="str">
        <f>IF(X47="","",VLOOKUP(X47,'標準様式１（シフト記号表）'!$C$6:$L$47,10,FALSE))</f>
        <v/>
      </c>
      <c r="Y48" s="377" t="str">
        <f>IF(Y47="","",VLOOKUP(Y47,'標準様式１（シフト記号表）'!$C$6:$L$47,10,FALSE))</f>
        <v/>
      </c>
      <c r="Z48" s="377" t="str">
        <f>IF(Z47="","",VLOOKUP(Z47,'標準様式１（シフト記号表）'!$C$6:$L$47,10,FALSE))</f>
        <v/>
      </c>
      <c r="AA48" s="378" t="str">
        <f>IF(AA47="","",VLOOKUP(AA47,'標準様式１（シフト記号表）'!$C$6:$L$47,10,FALSE))</f>
        <v/>
      </c>
      <c r="AB48" s="376" t="str">
        <f>IF(AB47="","",VLOOKUP(AB47,'標準様式１（シフト記号表）'!$C$6:$L$47,10,FALSE))</f>
        <v/>
      </c>
      <c r="AC48" s="379" t="str">
        <f>IF(AC47="","",VLOOKUP(AC47,'標準様式１（シフト記号表）'!$C$6:$L$47,10,FALSE))</f>
        <v/>
      </c>
      <c r="AD48" s="375" t="str">
        <f>IF(AD47="","",VLOOKUP(AD47,'標準様式１（シフト記号表）'!$C$6:$L$47,10,FALSE))</f>
        <v/>
      </c>
      <c r="AE48" s="376" t="str">
        <f>IF(AE47="","",VLOOKUP(AE47,'標準様式１（シフト記号表）'!$C$6:$L$47,10,FALSE))</f>
        <v/>
      </c>
      <c r="AF48" s="376" t="str">
        <f>IF(AF47="","",VLOOKUP(AF47,'標準様式１（シフト記号表）'!$C$6:$L$47,10,FALSE))</f>
        <v/>
      </c>
      <c r="AG48" s="376" t="str">
        <f>IF(AG47="","",VLOOKUP(AG47,'標準様式１（シフト記号表）'!$C$6:$L$47,10,FALSE))</f>
        <v/>
      </c>
      <c r="AH48" s="376" t="str">
        <f>IF(AH47="","",VLOOKUP(AH47,'標準様式１（シフト記号表）'!$C$6:$L$47,10,FALSE))</f>
        <v/>
      </c>
      <c r="AI48" s="376" t="str">
        <f>IF(AI47="","",VLOOKUP(AI47,'標準様式１（シフト記号表）'!$C$6:$L$47,10,FALSE))</f>
        <v/>
      </c>
      <c r="AJ48" s="379" t="str">
        <f>IF(AJ47="","",VLOOKUP(AJ47,'標準様式１（シフト記号表）'!$C$6:$L$47,10,FALSE))</f>
        <v/>
      </c>
      <c r="AK48" s="375" t="str">
        <f>IF(AK47="","",VLOOKUP(AK47,'標準様式１（シフト記号表）'!$C$6:$L$47,10,FALSE))</f>
        <v/>
      </c>
      <c r="AL48" s="377" t="str">
        <f>IF(AL47="","",VLOOKUP(AL47,'標準様式１（シフト記号表）'!$C$6:$L$47,10,FALSE))</f>
        <v/>
      </c>
      <c r="AM48" s="378" t="str">
        <f>IF(AM47="","",VLOOKUP(AM47,'標準様式１（シフト記号表）'!$C$6:$L$47,10,FALSE))</f>
        <v/>
      </c>
      <c r="AN48" s="377" t="str">
        <f>IF(AN47="","",VLOOKUP(AN47,'標準様式１（シフト記号表）'!$C$6:$L$47,10,FALSE))</f>
        <v/>
      </c>
      <c r="AO48" s="378" t="str">
        <f>IF(AO47="","",VLOOKUP(AO47,'標準様式１（シフト記号表）'!$C$6:$L$47,10,FALSE))</f>
        <v/>
      </c>
      <c r="AP48" s="377" t="str">
        <f>IF(AP47="","",VLOOKUP(AP47,'標準様式１（シフト記号表）'!$C$6:$L$47,10,FALSE))</f>
        <v/>
      </c>
      <c r="AQ48" s="392" t="str">
        <f>IF(AQ47="","",VLOOKUP(AQ47,'標準様式１（シフト記号表）'!$C$6:$L$47,10,FALSE))</f>
        <v/>
      </c>
      <c r="AR48" s="375" t="str">
        <f>IF(AR47="","",VLOOKUP(AR47,'標準様式１（シフト記号表）'!$C$6:$L$47,10,FALSE))</f>
        <v/>
      </c>
      <c r="AS48" s="377" t="str">
        <f>IF(AS47="","",VLOOKUP(AS47,'標準様式１（シフト記号表）'!$C$6:$L$47,10,FALSE))</f>
        <v/>
      </c>
      <c r="AT48" s="378" t="str">
        <f>IF(AT47="","",VLOOKUP(AT47,'標準様式１（シフト記号表）'!$C$6:$L$47,10,FALSE))</f>
        <v/>
      </c>
      <c r="AU48" s="377" t="str">
        <f>IF(AU47="","",VLOOKUP(AU47,'標準様式１（シフト記号表）'!$C$6:$L$47,10,FALSE))</f>
        <v/>
      </c>
      <c r="AV48" s="378" t="str">
        <f>IF(AV47="","",VLOOKUP(AV47,'標準様式１（シフト記号表）'!$C$6:$L$47,10,FALSE))</f>
        <v/>
      </c>
      <c r="AW48" s="377" t="str">
        <f>IF(AW47="","",VLOOKUP(AW47,'標準様式１（シフト記号表）'!$C$6:$L$47,10,FALSE))</f>
        <v/>
      </c>
      <c r="AX48" s="392" t="str">
        <f>IF(AX47="","",VLOOKUP(AX47,'標準様式１（シフト記号表）'!$C$6:$L$47,10,FALSE))</f>
        <v/>
      </c>
      <c r="AY48" s="375" t="str">
        <f>IF(AY47="","",VLOOKUP(AY47,'標準様式１（シフト記号表）'!$C$6:$L$47,10,FALSE))</f>
        <v/>
      </c>
      <c r="AZ48" s="377" t="str">
        <f>IF(AZ47="","",VLOOKUP(AZ47,'標準様式１（シフト記号表）'!$C$6:$L$47,10,FALSE))</f>
        <v/>
      </c>
      <c r="BA48" s="392" t="str">
        <f>IF(BA47="","",VLOOKUP(BA47,'標準様式１（シフト記号表）'!$C$6:$L$47,10,FALSE))</f>
        <v/>
      </c>
      <c r="BB48" s="980">
        <f>IF($BE$3="４週",SUM(W48:AX48),IF($BE$3="暦月",SUM(W48:BA48),""))</f>
        <v>0</v>
      </c>
      <c r="BC48" s="981"/>
      <c r="BD48" s="982">
        <f>IF($BE$3="４週",BB48/4,IF($BE$3="暦月",(BB48/($BE$6/7)),""))</f>
        <v>0</v>
      </c>
      <c r="BE48" s="981"/>
      <c r="BF48" s="977"/>
      <c r="BG48" s="978"/>
      <c r="BH48" s="978"/>
      <c r="BI48" s="978"/>
      <c r="BJ48" s="979"/>
    </row>
    <row r="49" spans="2:62" ht="20.25" customHeight="1">
      <c r="B49" s="983">
        <f>B47+1</f>
        <v>18</v>
      </c>
      <c r="C49" s="986"/>
      <c r="D49" s="990"/>
      <c r="E49" s="991"/>
      <c r="F49" s="992"/>
      <c r="G49" s="1012"/>
      <c r="H49" s="1013"/>
      <c r="I49" s="1014"/>
      <c r="J49" s="1015"/>
      <c r="K49" s="1016"/>
      <c r="L49" s="1017"/>
      <c r="M49" s="1017"/>
      <c r="N49" s="1013"/>
      <c r="O49" s="967"/>
      <c r="P49" s="968"/>
      <c r="Q49" s="968"/>
      <c r="R49" s="968"/>
      <c r="S49" s="969"/>
      <c r="T49" s="397" t="s">
        <v>481</v>
      </c>
      <c r="U49" s="398"/>
      <c r="V49" s="399"/>
      <c r="W49" s="384"/>
      <c r="X49" s="385"/>
      <c r="Y49" s="386"/>
      <c r="Z49" s="386"/>
      <c r="AA49" s="387"/>
      <c r="AB49" s="385"/>
      <c r="AC49" s="388"/>
      <c r="AD49" s="384"/>
      <c r="AE49" s="385"/>
      <c r="AF49" s="385"/>
      <c r="AG49" s="385"/>
      <c r="AH49" s="385"/>
      <c r="AI49" s="385"/>
      <c r="AJ49" s="388"/>
      <c r="AK49" s="384"/>
      <c r="AL49" s="386"/>
      <c r="AM49" s="387"/>
      <c r="AN49" s="386"/>
      <c r="AO49" s="387"/>
      <c r="AP49" s="386"/>
      <c r="AQ49" s="389"/>
      <c r="AR49" s="384"/>
      <c r="AS49" s="386"/>
      <c r="AT49" s="387"/>
      <c r="AU49" s="386"/>
      <c r="AV49" s="387"/>
      <c r="AW49" s="386"/>
      <c r="AX49" s="389"/>
      <c r="AY49" s="384"/>
      <c r="AZ49" s="386"/>
      <c r="BA49" s="393"/>
      <c r="BB49" s="1005"/>
      <c r="BC49" s="1006"/>
      <c r="BD49" s="1007"/>
      <c r="BE49" s="1008"/>
      <c r="BF49" s="1009"/>
      <c r="BG49" s="1010"/>
      <c r="BH49" s="1010"/>
      <c r="BI49" s="1010"/>
      <c r="BJ49" s="1011"/>
    </row>
    <row r="50" spans="2:62" ht="20.25" customHeight="1">
      <c r="B50" s="984"/>
      <c r="C50" s="986"/>
      <c r="D50" s="990"/>
      <c r="E50" s="991"/>
      <c r="F50" s="992"/>
      <c r="G50" s="995"/>
      <c r="H50" s="996"/>
      <c r="I50" s="999"/>
      <c r="J50" s="1000"/>
      <c r="K50" s="1003"/>
      <c r="L50" s="1004"/>
      <c r="M50" s="1004"/>
      <c r="N50" s="996"/>
      <c r="O50" s="967"/>
      <c r="P50" s="968"/>
      <c r="Q50" s="968"/>
      <c r="R50" s="968"/>
      <c r="S50" s="969"/>
      <c r="T50" s="394" t="s">
        <v>483</v>
      </c>
      <c r="U50" s="395"/>
      <c r="V50" s="396"/>
      <c r="W50" s="375" t="str">
        <f>IF(W49="","",VLOOKUP(W49,'標準様式１（シフト記号表）'!$C$6:$L$47,10,FALSE))</f>
        <v/>
      </c>
      <c r="X50" s="376" t="str">
        <f>IF(X49="","",VLOOKUP(X49,'標準様式１（シフト記号表）'!$C$6:$L$47,10,FALSE))</f>
        <v/>
      </c>
      <c r="Y50" s="377" t="str">
        <f>IF(Y49="","",VLOOKUP(Y49,'標準様式１（シフト記号表）'!$C$6:$L$47,10,FALSE))</f>
        <v/>
      </c>
      <c r="Z50" s="377" t="str">
        <f>IF(Z49="","",VLOOKUP(Z49,'標準様式１（シフト記号表）'!$C$6:$L$47,10,FALSE))</f>
        <v/>
      </c>
      <c r="AA50" s="378" t="str">
        <f>IF(AA49="","",VLOOKUP(AA49,'標準様式１（シフト記号表）'!$C$6:$L$47,10,FALSE))</f>
        <v/>
      </c>
      <c r="AB50" s="376" t="str">
        <f>IF(AB49="","",VLOOKUP(AB49,'標準様式１（シフト記号表）'!$C$6:$L$47,10,FALSE))</f>
        <v/>
      </c>
      <c r="AC50" s="379" t="str">
        <f>IF(AC49="","",VLOOKUP(AC49,'標準様式１（シフト記号表）'!$C$6:$L$47,10,FALSE))</f>
        <v/>
      </c>
      <c r="AD50" s="375" t="str">
        <f>IF(AD49="","",VLOOKUP(AD49,'標準様式１（シフト記号表）'!$C$6:$L$47,10,FALSE))</f>
        <v/>
      </c>
      <c r="AE50" s="376" t="str">
        <f>IF(AE49="","",VLOOKUP(AE49,'標準様式１（シフト記号表）'!$C$6:$L$47,10,FALSE))</f>
        <v/>
      </c>
      <c r="AF50" s="376" t="str">
        <f>IF(AF49="","",VLOOKUP(AF49,'標準様式１（シフト記号表）'!$C$6:$L$47,10,FALSE))</f>
        <v/>
      </c>
      <c r="AG50" s="376" t="str">
        <f>IF(AG49="","",VLOOKUP(AG49,'標準様式１（シフト記号表）'!$C$6:$L$47,10,FALSE))</f>
        <v/>
      </c>
      <c r="AH50" s="376" t="str">
        <f>IF(AH49="","",VLOOKUP(AH49,'標準様式１（シフト記号表）'!$C$6:$L$47,10,FALSE))</f>
        <v/>
      </c>
      <c r="AI50" s="376" t="str">
        <f>IF(AI49="","",VLOOKUP(AI49,'標準様式１（シフト記号表）'!$C$6:$L$47,10,FALSE))</f>
        <v/>
      </c>
      <c r="AJ50" s="379" t="str">
        <f>IF(AJ49="","",VLOOKUP(AJ49,'標準様式１（シフト記号表）'!$C$6:$L$47,10,FALSE))</f>
        <v/>
      </c>
      <c r="AK50" s="375" t="str">
        <f>IF(AK49="","",VLOOKUP(AK49,'標準様式１（シフト記号表）'!$C$6:$L$47,10,FALSE))</f>
        <v/>
      </c>
      <c r="AL50" s="377" t="str">
        <f>IF(AL49="","",VLOOKUP(AL49,'標準様式１（シフト記号表）'!$C$6:$L$47,10,FALSE))</f>
        <v/>
      </c>
      <c r="AM50" s="378" t="str">
        <f>IF(AM49="","",VLOOKUP(AM49,'標準様式１（シフト記号表）'!$C$6:$L$47,10,FALSE))</f>
        <v/>
      </c>
      <c r="AN50" s="377" t="str">
        <f>IF(AN49="","",VLOOKUP(AN49,'標準様式１（シフト記号表）'!$C$6:$L$47,10,FALSE))</f>
        <v/>
      </c>
      <c r="AO50" s="378" t="str">
        <f>IF(AO49="","",VLOOKUP(AO49,'標準様式１（シフト記号表）'!$C$6:$L$47,10,FALSE))</f>
        <v/>
      </c>
      <c r="AP50" s="377" t="str">
        <f>IF(AP49="","",VLOOKUP(AP49,'標準様式１（シフト記号表）'!$C$6:$L$47,10,FALSE))</f>
        <v/>
      </c>
      <c r="AQ50" s="392" t="str">
        <f>IF(AQ49="","",VLOOKUP(AQ49,'標準様式１（シフト記号表）'!$C$6:$L$47,10,FALSE))</f>
        <v/>
      </c>
      <c r="AR50" s="375" t="str">
        <f>IF(AR49="","",VLOOKUP(AR49,'標準様式１（シフト記号表）'!$C$6:$L$47,10,FALSE))</f>
        <v/>
      </c>
      <c r="AS50" s="377" t="str">
        <f>IF(AS49="","",VLOOKUP(AS49,'標準様式１（シフト記号表）'!$C$6:$L$47,10,FALSE))</f>
        <v/>
      </c>
      <c r="AT50" s="378" t="str">
        <f>IF(AT49="","",VLOOKUP(AT49,'標準様式１（シフト記号表）'!$C$6:$L$47,10,FALSE))</f>
        <v/>
      </c>
      <c r="AU50" s="377" t="str">
        <f>IF(AU49="","",VLOOKUP(AU49,'標準様式１（シフト記号表）'!$C$6:$L$47,10,FALSE))</f>
        <v/>
      </c>
      <c r="AV50" s="378" t="str">
        <f>IF(AV49="","",VLOOKUP(AV49,'標準様式１（シフト記号表）'!$C$6:$L$47,10,FALSE))</f>
        <v/>
      </c>
      <c r="AW50" s="377" t="str">
        <f>IF(AW49="","",VLOOKUP(AW49,'標準様式１（シフト記号表）'!$C$6:$L$47,10,FALSE))</f>
        <v/>
      </c>
      <c r="AX50" s="392" t="str">
        <f>IF(AX49="","",VLOOKUP(AX49,'標準様式１（シフト記号表）'!$C$6:$L$47,10,FALSE))</f>
        <v/>
      </c>
      <c r="AY50" s="375" t="str">
        <f>IF(AY49="","",VLOOKUP(AY49,'標準様式１（シフト記号表）'!$C$6:$L$47,10,FALSE))</f>
        <v/>
      </c>
      <c r="AZ50" s="377" t="str">
        <f>IF(AZ49="","",VLOOKUP(AZ49,'標準様式１（シフト記号表）'!$C$6:$L$47,10,FALSE))</f>
        <v/>
      </c>
      <c r="BA50" s="392" t="str">
        <f>IF(BA49="","",VLOOKUP(BA49,'標準様式１（シフト記号表）'!$C$6:$L$47,10,FALSE))</f>
        <v/>
      </c>
      <c r="BB50" s="980">
        <f>IF($BE$3="４週",SUM(W50:AX50),IF($BE$3="暦月",SUM(W50:BA50),""))</f>
        <v>0</v>
      </c>
      <c r="BC50" s="981"/>
      <c r="BD50" s="982">
        <f>IF($BE$3="４週",BB50/4,IF($BE$3="暦月",(BB50/($BE$6/7)),""))</f>
        <v>0</v>
      </c>
      <c r="BE50" s="981"/>
      <c r="BF50" s="977"/>
      <c r="BG50" s="978"/>
      <c r="BH50" s="978"/>
      <c r="BI50" s="978"/>
      <c r="BJ50" s="979"/>
    </row>
    <row r="51" spans="2:62" ht="20.25" customHeight="1">
      <c r="B51" s="983">
        <f>B49+1</f>
        <v>19</v>
      </c>
      <c r="C51" s="986"/>
      <c r="D51" s="990"/>
      <c r="E51" s="991"/>
      <c r="F51" s="992"/>
      <c r="G51" s="1012"/>
      <c r="H51" s="1013"/>
      <c r="I51" s="1014"/>
      <c r="J51" s="1015"/>
      <c r="K51" s="1016"/>
      <c r="L51" s="1017"/>
      <c r="M51" s="1017"/>
      <c r="N51" s="1013"/>
      <c r="O51" s="967"/>
      <c r="P51" s="968"/>
      <c r="Q51" s="968"/>
      <c r="R51" s="968"/>
      <c r="S51" s="969"/>
      <c r="T51" s="381" t="s">
        <v>481</v>
      </c>
      <c r="U51" s="382"/>
      <c r="V51" s="383"/>
      <c r="W51" s="384"/>
      <c r="X51" s="385"/>
      <c r="Y51" s="386"/>
      <c r="Z51" s="386"/>
      <c r="AA51" s="387"/>
      <c r="AB51" s="385"/>
      <c r="AC51" s="388"/>
      <c r="AD51" s="384"/>
      <c r="AE51" s="385"/>
      <c r="AF51" s="385"/>
      <c r="AG51" s="385"/>
      <c r="AH51" s="385"/>
      <c r="AI51" s="385"/>
      <c r="AJ51" s="388"/>
      <c r="AK51" s="384"/>
      <c r="AL51" s="386"/>
      <c r="AM51" s="387"/>
      <c r="AN51" s="386"/>
      <c r="AO51" s="387"/>
      <c r="AP51" s="386"/>
      <c r="AQ51" s="389"/>
      <c r="AR51" s="384"/>
      <c r="AS51" s="386"/>
      <c r="AT51" s="387"/>
      <c r="AU51" s="386"/>
      <c r="AV51" s="387"/>
      <c r="AW51" s="386"/>
      <c r="AX51" s="389"/>
      <c r="AY51" s="384"/>
      <c r="AZ51" s="386"/>
      <c r="BA51" s="393"/>
      <c r="BB51" s="1005"/>
      <c r="BC51" s="1006"/>
      <c r="BD51" s="1007"/>
      <c r="BE51" s="1008"/>
      <c r="BF51" s="1009"/>
      <c r="BG51" s="1010"/>
      <c r="BH51" s="1010"/>
      <c r="BI51" s="1010"/>
      <c r="BJ51" s="1011"/>
    </row>
    <row r="52" spans="2:62" ht="20.25" customHeight="1">
      <c r="B52" s="984"/>
      <c r="C52" s="986"/>
      <c r="D52" s="990"/>
      <c r="E52" s="991"/>
      <c r="F52" s="992"/>
      <c r="G52" s="995"/>
      <c r="H52" s="996"/>
      <c r="I52" s="999"/>
      <c r="J52" s="1000"/>
      <c r="K52" s="1003"/>
      <c r="L52" s="1004"/>
      <c r="M52" s="1004"/>
      <c r="N52" s="996"/>
      <c r="O52" s="967"/>
      <c r="P52" s="968"/>
      <c r="Q52" s="968"/>
      <c r="R52" s="968"/>
      <c r="S52" s="969"/>
      <c r="T52" s="394" t="s">
        <v>483</v>
      </c>
      <c r="U52" s="373"/>
      <c r="V52" s="374"/>
      <c r="W52" s="375" t="str">
        <f>IF(W51="","",VLOOKUP(W51,'標準様式１（シフト記号表）'!$C$6:$L$47,10,FALSE))</f>
        <v/>
      </c>
      <c r="X52" s="376" t="str">
        <f>IF(X51="","",VLOOKUP(X51,'標準様式１（シフト記号表）'!$C$6:$L$47,10,FALSE))</f>
        <v/>
      </c>
      <c r="Y52" s="377" t="str">
        <f>IF(Y51="","",VLOOKUP(Y51,'標準様式１（シフト記号表）'!$C$6:$L$47,10,FALSE))</f>
        <v/>
      </c>
      <c r="Z52" s="377" t="str">
        <f>IF(Z51="","",VLOOKUP(Z51,'標準様式１（シフト記号表）'!$C$6:$L$47,10,FALSE))</f>
        <v/>
      </c>
      <c r="AA52" s="378" t="str">
        <f>IF(AA51="","",VLOOKUP(AA51,'標準様式１（シフト記号表）'!$C$6:$L$47,10,FALSE))</f>
        <v/>
      </c>
      <c r="AB52" s="376" t="str">
        <f>IF(AB51="","",VLOOKUP(AB51,'標準様式１（シフト記号表）'!$C$6:$L$47,10,FALSE))</f>
        <v/>
      </c>
      <c r="AC52" s="379" t="str">
        <f>IF(AC51="","",VLOOKUP(AC51,'標準様式１（シフト記号表）'!$C$6:$L$47,10,FALSE))</f>
        <v/>
      </c>
      <c r="AD52" s="375" t="str">
        <f>IF(AD51="","",VLOOKUP(AD51,'標準様式１（シフト記号表）'!$C$6:$L$47,10,FALSE))</f>
        <v/>
      </c>
      <c r="AE52" s="376" t="str">
        <f>IF(AE51="","",VLOOKUP(AE51,'標準様式１（シフト記号表）'!$C$6:$L$47,10,FALSE))</f>
        <v/>
      </c>
      <c r="AF52" s="376" t="str">
        <f>IF(AF51="","",VLOOKUP(AF51,'標準様式１（シフト記号表）'!$C$6:$L$47,10,FALSE))</f>
        <v/>
      </c>
      <c r="AG52" s="376" t="str">
        <f>IF(AG51="","",VLOOKUP(AG51,'標準様式１（シフト記号表）'!$C$6:$L$47,10,FALSE))</f>
        <v/>
      </c>
      <c r="AH52" s="376" t="str">
        <f>IF(AH51="","",VLOOKUP(AH51,'標準様式１（シフト記号表）'!$C$6:$L$47,10,FALSE))</f>
        <v/>
      </c>
      <c r="AI52" s="376" t="str">
        <f>IF(AI51="","",VLOOKUP(AI51,'標準様式１（シフト記号表）'!$C$6:$L$47,10,FALSE))</f>
        <v/>
      </c>
      <c r="AJ52" s="379" t="str">
        <f>IF(AJ51="","",VLOOKUP(AJ51,'標準様式１（シフト記号表）'!$C$6:$L$47,10,FALSE))</f>
        <v/>
      </c>
      <c r="AK52" s="375" t="str">
        <f>IF(AK51="","",VLOOKUP(AK51,'標準様式１（シフト記号表）'!$C$6:$L$47,10,FALSE))</f>
        <v/>
      </c>
      <c r="AL52" s="377" t="str">
        <f>IF(AL51="","",VLOOKUP(AL51,'標準様式１（シフト記号表）'!$C$6:$L$47,10,FALSE))</f>
        <v/>
      </c>
      <c r="AM52" s="378" t="str">
        <f>IF(AM51="","",VLOOKUP(AM51,'標準様式１（シフト記号表）'!$C$6:$L$47,10,FALSE))</f>
        <v/>
      </c>
      <c r="AN52" s="377" t="str">
        <f>IF(AN51="","",VLOOKUP(AN51,'標準様式１（シフト記号表）'!$C$6:$L$47,10,FALSE))</f>
        <v/>
      </c>
      <c r="AO52" s="378" t="str">
        <f>IF(AO51="","",VLOOKUP(AO51,'標準様式１（シフト記号表）'!$C$6:$L$47,10,FALSE))</f>
        <v/>
      </c>
      <c r="AP52" s="377" t="str">
        <f>IF(AP51="","",VLOOKUP(AP51,'標準様式１（シフト記号表）'!$C$6:$L$47,10,FALSE))</f>
        <v/>
      </c>
      <c r="AQ52" s="392" t="str">
        <f>IF(AQ51="","",VLOOKUP(AQ51,'標準様式１（シフト記号表）'!$C$6:$L$47,10,FALSE))</f>
        <v/>
      </c>
      <c r="AR52" s="375" t="str">
        <f>IF(AR51="","",VLOOKUP(AR51,'標準様式１（シフト記号表）'!$C$6:$L$47,10,FALSE))</f>
        <v/>
      </c>
      <c r="AS52" s="377" t="str">
        <f>IF(AS51="","",VLOOKUP(AS51,'標準様式１（シフト記号表）'!$C$6:$L$47,10,FALSE))</f>
        <v/>
      </c>
      <c r="AT52" s="378" t="str">
        <f>IF(AT51="","",VLOOKUP(AT51,'標準様式１（シフト記号表）'!$C$6:$L$47,10,FALSE))</f>
        <v/>
      </c>
      <c r="AU52" s="377" t="str">
        <f>IF(AU51="","",VLOOKUP(AU51,'標準様式１（シフト記号表）'!$C$6:$L$47,10,FALSE))</f>
        <v/>
      </c>
      <c r="AV52" s="378" t="str">
        <f>IF(AV51="","",VLOOKUP(AV51,'標準様式１（シフト記号表）'!$C$6:$L$47,10,FALSE))</f>
        <v/>
      </c>
      <c r="AW52" s="377" t="str">
        <f>IF(AW51="","",VLOOKUP(AW51,'標準様式１（シフト記号表）'!$C$6:$L$47,10,FALSE))</f>
        <v/>
      </c>
      <c r="AX52" s="392" t="str">
        <f>IF(AX51="","",VLOOKUP(AX51,'標準様式１（シフト記号表）'!$C$6:$L$47,10,FALSE))</f>
        <v/>
      </c>
      <c r="AY52" s="375" t="str">
        <f>IF(AY51="","",VLOOKUP(AY51,'標準様式１（シフト記号表）'!$C$6:$L$47,10,FALSE))</f>
        <v/>
      </c>
      <c r="AZ52" s="377" t="str">
        <f>IF(AZ51="","",VLOOKUP(AZ51,'標準様式１（シフト記号表）'!$C$6:$L$47,10,FALSE))</f>
        <v/>
      </c>
      <c r="BA52" s="392" t="str">
        <f>IF(BA51="","",VLOOKUP(BA51,'標準様式１（シフト記号表）'!$C$6:$L$47,10,FALSE))</f>
        <v/>
      </c>
      <c r="BB52" s="980">
        <f>IF($BE$3="４週",SUM(W52:AX52),IF($BE$3="暦月",SUM(W52:BA52),""))</f>
        <v>0</v>
      </c>
      <c r="BC52" s="981"/>
      <c r="BD52" s="982">
        <f>IF($BE$3="４週",BB52/4,IF($BE$3="暦月",(BB52/($BE$6/7)),""))</f>
        <v>0</v>
      </c>
      <c r="BE52" s="981"/>
      <c r="BF52" s="977"/>
      <c r="BG52" s="978"/>
      <c r="BH52" s="978"/>
      <c r="BI52" s="978"/>
      <c r="BJ52" s="979"/>
    </row>
    <row r="53" spans="2:62" ht="20.25" customHeight="1">
      <c r="B53" s="983">
        <f>B51+1</f>
        <v>20</v>
      </c>
      <c r="C53" s="986"/>
      <c r="D53" s="990"/>
      <c r="E53" s="991"/>
      <c r="F53" s="992"/>
      <c r="G53" s="1012"/>
      <c r="H53" s="1013"/>
      <c r="I53" s="1014"/>
      <c r="J53" s="1015"/>
      <c r="K53" s="1016"/>
      <c r="L53" s="1017"/>
      <c r="M53" s="1017"/>
      <c r="N53" s="1013"/>
      <c r="O53" s="967"/>
      <c r="P53" s="968"/>
      <c r="Q53" s="968"/>
      <c r="R53" s="968"/>
      <c r="S53" s="969"/>
      <c r="T53" s="381" t="s">
        <v>481</v>
      </c>
      <c r="U53" s="382"/>
      <c r="V53" s="383"/>
      <c r="W53" s="384"/>
      <c r="X53" s="385"/>
      <c r="Y53" s="386"/>
      <c r="Z53" s="386"/>
      <c r="AA53" s="387"/>
      <c r="AB53" s="385"/>
      <c r="AC53" s="388"/>
      <c r="AD53" s="384"/>
      <c r="AE53" s="385"/>
      <c r="AF53" s="385"/>
      <c r="AG53" s="385"/>
      <c r="AH53" s="385"/>
      <c r="AI53" s="385"/>
      <c r="AJ53" s="388"/>
      <c r="AK53" s="384"/>
      <c r="AL53" s="386"/>
      <c r="AM53" s="387"/>
      <c r="AN53" s="386"/>
      <c r="AO53" s="387"/>
      <c r="AP53" s="386"/>
      <c r="AQ53" s="389"/>
      <c r="AR53" s="384"/>
      <c r="AS53" s="386"/>
      <c r="AT53" s="387"/>
      <c r="AU53" s="386"/>
      <c r="AV53" s="387"/>
      <c r="AW53" s="386"/>
      <c r="AX53" s="389"/>
      <c r="AY53" s="384"/>
      <c r="AZ53" s="386"/>
      <c r="BA53" s="393"/>
      <c r="BB53" s="1005"/>
      <c r="BC53" s="1006"/>
      <c r="BD53" s="1007"/>
      <c r="BE53" s="1008"/>
      <c r="BF53" s="1009"/>
      <c r="BG53" s="1010"/>
      <c r="BH53" s="1010"/>
      <c r="BI53" s="1010"/>
      <c r="BJ53" s="1011"/>
    </row>
    <row r="54" spans="2:62" ht="20.25" customHeight="1">
      <c r="B54" s="984"/>
      <c r="C54" s="986"/>
      <c r="D54" s="990"/>
      <c r="E54" s="991"/>
      <c r="F54" s="992"/>
      <c r="G54" s="995"/>
      <c r="H54" s="996"/>
      <c r="I54" s="999"/>
      <c r="J54" s="1000"/>
      <c r="K54" s="1003"/>
      <c r="L54" s="1004"/>
      <c r="M54" s="1004"/>
      <c r="N54" s="996"/>
      <c r="O54" s="967"/>
      <c r="P54" s="968"/>
      <c r="Q54" s="968"/>
      <c r="R54" s="968"/>
      <c r="S54" s="969"/>
      <c r="T54" s="394" t="s">
        <v>483</v>
      </c>
      <c r="U54" s="395"/>
      <c r="V54" s="396"/>
      <c r="W54" s="375" t="str">
        <f>IF(W53="","",VLOOKUP(W53,'標準様式１（シフト記号表）'!$C$6:$L$47,10,FALSE))</f>
        <v/>
      </c>
      <c r="X54" s="376" t="str">
        <f>IF(X53="","",VLOOKUP(X53,'標準様式１（シフト記号表）'!$C$6:$L$47,10,FALSE))</f>
        <v/>
      </c>
      <c r="Y54" s="377" t="str">
        <f>IF(Y53="","",VLOOKUP(Y53,'標準様式１（シフト記号表）'!$C$6:$L$47,10,FALSE))</f>
        <v/>
      </c>
      <c r="Z54" s="377" t="str">
        <f>IF(Z53="","",VLOOKUP(Z53,'標準様式１（シフト記号表）'!$C$6:$L$47,10,FALSE))</f>
        <v/>
      </c>
      <c r="AA54" s="378" t="str">
        <f>IF(AA53="","",VLOOKUP(AA53,'標準様式１（シフト記号表）'!$C$6:$L$47,10,FALSE))</f>
        <v/>
      </c>
      <c r="AB54" s="376" t="str">
        <f>IF(AB53="","",VLOOKUP(AB53,'標準様式１（シフト記号表）'!$C$6:$L$47,10,FALSE))</f>
        <v/>
      </c>
      <c r="AC54" s="379" t="str">
        <f>IF(AC53="","",VLOOKUP(AC53,'標準様式１（シフト記号表）'!$C$6:$L$47,10,FALSE))</f>
        <v/>
      </c>
      <c r="AD54" s="375" t="str">
        <f>IF(AD53="","",VLOOKUP(AD53,'標準様式１（シフト記号表）'!$C$6:$L$47,10,FALSE))</f>
        <v/>
      </c>
      <c r="AE54" s="376" t="str">
        <f>IF(AE53="","",VLOOKUP(AE53,'標準様式１（シフト記号表）'!$C$6:$L$47,10,FALSE))</f>
        <v/>
      </c>
      <c r="AF54" s="376" t="str">
        <f>IF(AF53="","",VLOOKUP(AF53,'標準様式１（シフト記号表）'!$C$6:$L$47,10,FALSE))</f>
        <v/>
      </c>
      <c r="AG54" s="376" t="str">
        <f>IF(AG53="","",VLOOKUP(AG53,'標準様式１（シフト記号表）'!$C$6:$L$47,10,FALSE))</f>
        <v/>
      </c>
      <c r="AH54" s="376" t="str">
        <f>IF(AH53="","",VLOOKUP(AH53,'標準様式１（シフト記号表）'!$C$6:$L$47,10,FALSE))</f>
        <v/>
      </c>
      <c r="AI54" s="376" t="str">
        <f>IF(AI53="","",VLOOKUP(AI53,'標準様式１（シフト記号表）'!$C$6:$L$47,10,FALSE))</f>
        <v/>
      </c>
      <c r="AJ54" s="379" t="str">
        <f>IF(AJ53="","",VLOOKUP(AJ53,'標準様式１（シフト記号表）'!$C$6:$L$47,10,FALSE))</f>
        <v/>
      </c>
      <c r="AK54" s="375" t="str">
        <f>IF(AK53="","",VLOOKUP(AK53,'標準様式１（シフト記号表）'!$C$6:$L$47,10,FALSE))</f>
        <v/>
      </c>
      <c r="AL54" s="377" t="str">
        <f>IF(AL53="","",VLOOKUP(AL53,'標準様式１（シフト記号表）'!$C$6:$L$47,10,FALSE))</f>
        <v/>
      </c>
      <c r="AM54" s="378" t="str">
        <f>IF(AM53="","",VLOOKUP(AM53,'標準様式１（シフト記号表）'!$C$6:$L$47,10,FALSE))</f>
        <v/>
      </c>
      <c r="AN54" s="377" t="str">
        <f>IF(AN53="","",VLOOKUP(AN53,'標準様式１（シフト記号表）'!$C$6:$L$47,10,FALSE))</f>
        <v/>
      </c>
      <c r="AO54" s="378" t="str">
        <f>IF(AO53="","",VLOOKUP(AO53,'標準様式１（シフト記号表）'!$C$6:$L$47,10,FALSE))</f>
        <v/>
      </c>
      <c r="AP54" s="377" t="str">
        <f>IF(AP53="","",VLOOKUP(AP53,'標準様式１（シフト記号表）'!$C$6:$L$47,10,FALSE))</f>
        <v/>
      </c>
      <c r="AQ54" s="392" t="str">
        <f>IF(AQ53="","",VLOOKUP(AQ53,'標準様式１（シフト記号表）'!$C$6:$L$47,10,FALSE))</f>
        <v/>
      </c>
      <c r="AR54" s="375" t="str">
        <f>IF(AR53="","",VLOOKUP(AR53,'標準様式１（シフト記号表）'!$C$6:$L$47,10,FALSE))</f>
        <v/>
      </c>
      <c r="AS54" s="377" t="str">
        <f>IF(AS53="","",VLOOKUP(AS53,'標準様式１（シフト記号表）'!$C$6:$L$47,10,FALSE))</f>
        <v/>
      </c>
      <c r="AT54" s="378" t="str">
        <f>IF(AT53="","",VLOOKUP(AT53,'標準様式１（シフト記号表）'!$C$6:$L$47,10,FALSE))</f>
        <v/>
      </c>
      <c r="AU54" s="377" t="str">
        <f>IF(AU53="","",VLOOKUP(AU53,'標準様式１（シフト記号表）'!$C$6:$L$47,10,FALSE))</f>
        <v/>
      </c>
      <c r="AV54" s="378" t="str">
        <f>IF(AV53="","",VLOOKUP(AV53,'標準様式１（シフト記号表）'!$C$6:$L$47,10,FALSE))</f>
        <v/>
      </c>
      <c r="AW54" s="377" t="str">
        <f>IF(AW53="","",VLOOKUP(AW53,'標準様式１（シフト記号表）'!$C$6:$L$47,10,FALSE))</f>
        <v/>
      </c>
      <c r="AX54" s="392" t="str">
        <f>IF(AX53="","",VLOOKUP(AX53,'標準様式１（シフト記号表）'!$C$6:$L$47,10,FALSE))</f>
        <v/>
      </c>
      <c r="AY54" s="375" t="str">
        <f>IF(AY53="","",VLOOKUP(AY53,'標準様式１（シフト記号表）'!$C$6:$L$47,10,FALSE))</f>
        <v/>
      </c>
      <c r="AZ54" s="377" t="str">
        <f>IF(AZ53="","",VLOOKUP(AZ53,'標準様式１（シフト記号表）'!$C$6:$L$47,10,FALSE))</f>
        <v/>
      </c>
      <c r="BA54" s="392" t="str">
        <f>IF(BA53="","",VLOOKUP(BA53,'標準様式１（シフト記号表）'!$C$6:$L$47,10,FALSE))</f>
        <v/>
      </c>
      <c r="BB54" s="980">
        <f>IF($BE$3="４週",SUM(W54:AX54),IF($BE$3="暦月",SUM(W54:BA54),""))</f>
        <v>0</v>
      </c>
      <c r="BC54" s="981"/>
      <c r="BD54" s="982">
        <f>IF($BE$3="４週",BB54/4,IF($BE$3="暦月",(BB54/($BE$6/7)),""))</f>
        <v>0</v>
      </c>
      <c r="BE54" s="981"/>
      <c r="BF54" s="977"/>
      <c r="BG54" s="978"/>
      <c r="BH54" s="978"/>
      <c r="BI54" s="978"/>
      <c r="BJ54" s="979"/>
    </row>
    <row r="55" spans="2:62" ht="20.25" customHeight="1">
      <c r="B55" s="983">
        <f>B53+1</f>
        <v>21</v>
      </c>
      <c r="C55" s="986"/>
      <c r="D55" s="990"/>
      <c r="E55" s="991"/>
      <c r="F55" s="992"/>
      <c r="G55" s="1012"/>
      <c r="H55" s="1013"/>
      <c r="I55" s="1014"/>
      <c r="J55" s="1015"/>
      <c r="K55" s="1016"/>
      <c r="L55" s="1017"/>
      <c r="M55" s="1017"/>
      <c r="N55" s="1013"/>
      <c r="O55" s="967"/>
      <c r="P55" s="968"/>
      <c r="Q55" s="968"/>
      <c r="R55" s="968"/>
      <c r="S55" s="969"/>
      <c r="T55" s="397" t="s">
        <v>481</v>
      </c>
      <c r="U55" s="398"/>
      <c r="V55" s="399"/>
      <c r="W55" s="384"/>
      <c r="X55" s="385"/>
      <c r="Y55" s="386"/>
      <c r="Z55" s="401"/>
      <c r="AA55" s="385"/>
      <c r="AB55" s="385"/>
      <c r="AC55" s="388"/>
      <c r="AD55" s="384"/>
      <c r="AE55" s="385"/>
      <c r="AF55" s="385"/>
      <c r="AG55" s="385"/>
      <c r="AH55" s="385"/>
      <c r="AI55" s="385"/>
      <c r="AJ55" s="388"/>
      <c r="AK55" s="384"/>
      <c r="AL55" s="386"/>
      <c r="AM55" s="387"/>
      <c r="AN55" s="386"/>
      <c r="AO55" s="387"/>
      <c r="AP55" s="386"/>
      <c r="AQ55" s="389"/>
      <c r="AR55" s="384"/>
      <c r="AS55" s="386"/>
      <c r="AT55" s="387"/>
      <c r="AU55" s="386"/>
      <c r="AV55" s="387"/>
      <c r="AW55" s="386"/>
      <c r="AX55" s="389"/>
      <c r="AY55" s="384"/>
      <c r="AZ55" s="386"/>
      <c r="BA55" s="393"/>
      <c r="BB55" s="1005"/>
      <c r="BC55" s="1006"/>
      <c r="BD55" s="1007"/>
      <c r="BE55" s="1008"/>
      <c r="BF55" s="1009"/>
      <c r="BG55" s="1010"/>
      <c r="BH55" s="1010"/>
      <c r="BI55" s="1010"/>
      <c r="BJ55" s="1011"/>
    </row>
    <row r="56" spans="2:62" ht="20.25" customHeight="1">
      <c r="B56" s="984"/>
      <c r="C56" s="986"/>
      <c r="D56" s="990"/>
      <c r="E56" s="991"/>
      <c r="F56" s="992"/>
      <c r="G56" s="995"/>
      <c r="H56" s="996"/>
      <c r="I56" s="999"/>
      <c r="J56" s="1000"/>
      <c r="K56" s="1003"/>
      <c r="L56" s="1004"/>
      <c r="M56" s="1004"/>
      <c r="N56" s="996"/>
      <c r="O56" s="967"/>
      <c r="P56" s="968"/>
      <c r="Q56" s="968"/>
      <c r="R56" s="968"/>
      <c r="S56" s="969"/>
      <c r="T56" s="394" t="s">
        <v>483</v>
      </c>
      <c r="U56" s="395"/>
      <c r="V56" s="396"/>
      <c r="W56" s="375" t="str">
        <f>IF(W55="","",VLOOKUP(W55,'標準様式１（シフト記号表）'!$C$6:$L$47,10,FALSE))</f>
        <v/>
      </c>
      <c r="X56" s="376" t="str">
        <f>IF(X55="","",VLOOKUP(X55,'標準様式１（シフト記号表）'!$C$6:$L$47,10,FALSE))</f>
        <v/>
      </c>
      <c r="Y56" s="377" t="str">
        <f>IF(Y55="","",VLOOKUP(Y55,'標準様式１（シフト記号表）'!$C$6:$L$47,10,FALSE))</f>
        <v/>
      </c>
      <c r="Z56" s="377" t="str">
        <f>IF(Z55="","",VLOOKUP(Z55,'標準様式１（シフト記号表）'!$C$6:$L$47,10,FALSE))</f>
        <v/>
      </c>
      <c r="AA56" s="378" t="str">
        <f>IF(AA55="","",VLOOKUP(AA55,'標準様式１（シフト記号表）'!$C$6:$L$47,10,FALSE))</f>
        <v/>
      </c>
      <c r="AB56" s="376" t="str">
        <f>IF(AB55="","",VLOOKUP(AB55,'標準様式１（シフト記号表）'!$C$6:$L$47,10,FALSE))</f>
        <v/>
      </c>
      <c r="AC56" s="379" t="str">
        <f>IF(AC55="","",VLOOKUP(AC55,'標準様式１（シフト記号表）'!$C$6:$L$47,10,FALSE))</f>
        <v/>
      </c>
      <c r="AD56" s="375" t="str">
        <f>IF(AD55="","",VLOOKUP(AD55,'標準様式１（シフト記号表）'!$C$6:$L$47,10,FALSE))</f>
        <v/>
      </c>
      <c r="AE56" s="376" t="str">
        <f>IF(AE55="","",VLOOKUP(AE55,'標準様式１（シフト記号表）'!$C$6:$L$47,10,FALSE))</f>
        <v/>
      </c>
      <c r="AF56" s="376" t="str">
        <f>IF(AF55="","",VLOOKUP(AF55,'標準様式１（シフト記号表）'!$C$6:$L$47,10,FALSE))</f>
        <v/>
      </c>
      <c r="AG56" s="376" t="str">
        <f>IF(AG55="","",VLOOKUP(AG55,'標準様式１（シフト記号表）'!$C$6:$L$47,10,FALSE))</f>
        <v/>
      </c>
      <c r="AH56" s="376" t="str">
        <f>IF(AH55="","",VLOOKUP(AH55,'標準様式１（シフト記号表）'!$C$6:$L$47,10,FALSE))</f>
        <v/>
      </c>
      <c r="AI56" s="376" t="str">
        <f>IF(AI55="","",VLOOKUP(AI55,'標準様式１（シフト記号表）'!$C$6:$L$47,10,FALSE))</f>
        <v/>
      </c>
      <c r="AJ56" s="379" t="str">
        <f>IF(AJ55="","",VLOOKUP(AJ55,'標準様式１（シフト記号表）'!$C$6:$L$47,10,FALSE))</f>
        <v/>
      </c>
      <c r="AK56" s="375" t="str">
        <f>IF(AK55="","",VLOOKUP(AK55,'標準様式１（シフト記号表）'!$C$6:$L$47,10,FALSE))</f>
        <v/>
      </c>
      <c r="AL56" s="377" t="str">
        <f>IF(AL55="","",VLOOKUP(AL55,'標準様式１（シフト記号表）'!$C$6:$L$47,10,FALSE))</f>
        <v/>
      </c>
      <c r="AM56" s="378" t="str">
        <f>IF(AM55="","",VLOOKUP(AM55,'標準様式１（シフト記号表）'!$C$6:$L$47,10,FALSE))</f>
        <v/>
      </c>
      <c r="AN56" s="377" t="str">
        <f>IF(AN55="","",VLOOKUP(AN55,'標準様式１（シフト記号表）'!$C$6:$L$47,10,FALSE))</f>
        <v/>
      </c>
      <c r="AO56" s="378" t="str">
        <f>IF(AO55="","",VLOOKUP(AO55,'標準様式１（シフト記号表）'!$C$6:$L$47,10,FALSE))</f>
        <v/>
      </c>
      <c r="AP56" s="377" t="str">
        <f>IF(AP55="","",VLOOKUP(AP55,'標準様式１（シフト記号表）'!$C$6:$L$47,10,FALSE))</f>
        <v/>
      </c>
      <c r="AQ56" s="392" t="str">
        <f>IF(AQ55="","",VLOOKUP(AQ55,'標準様式１（シフト記号表）'!$C$6:$L$47,10,FALSE))</f>
        <v/>
      </c>
      <c r="AR56" s="375" t="str">
        <f>IF(AR55="","",VLOOKUP(AR55,'標準様式１（シフト記号表）'!$C$6:$L$47,10,FALSE))</f>
        <v/>
      </c>
      <c r="AS56" s="377" t="str">
        <f>IF(AS55="","",VLOOKUP(AS55,'標準様式１（シフト記号表）'!$C$6:$L$47,10,FALSE))</f>
        <v/>
      </c>
      <c r="AT56" s="378" t="str">
        <f>IF(AT55="","",VLOOKUP(AT55,'標準様式１（シフト記号表）'!$C$6:$L$47,10,FALSE))</f>
        <v/>
      </c>
      <c r="AU56" s="377" t="str">
        <f>IF(AU55="","",VLOOKUP(AU55,'標準様式１（シフト記号表）'!$C$6:$L$47,10,FALSE))</f>
        <v/>
      </c>
      <c r="AV56" s="378" t="str">
        <f>IF(AV55="","",VLOOKUP(AV55,'標準様式１（シフト記号表）'!$C$6:$L$47,10,FALSE))</f>
        <v/>
      </c>
      <c r="AW56" s="377" t="str">
        <f>IF(AW55="","",VLOOKUP(AW55,'標準様式１（シフト記号表）'!$C$6:$L$47,10,FALSE))</f>
        <v/>
      </c>
      <c r="AX56" s="392" t="str">
        <f>IF(AX55="","",VLOOKUP(AX55,'標準様式１（シフト記号表）'!$C$6:$L$47,10,FALSE))</f>
        <v/>
      </c>
      <c r="AY56" s="375" t="str">
        <f>IF(AY55="","",VLOOKUP(AY55,'標準様式１（シフト記号表）'!$C$6:$L$47,10,FALSE))</f>
        <v/>
      </c>
      <c r="AZ56" s="377" t="str">
        <f>IF(AZ55="","",VLOOKUP(AZ55,'標準様式１（シフト記号表）'!$C$6:$L$47,10,FALSE))</f>
        <v/>
      </c>
      <c r="BA56" s="392" t="str">
        <f>IF(BA55="","",VLOOKUP(BA55,'標準様式１（シフト記号表）'!$C$6:$L$47,10,FALSE))</f>
        <v/>
      </c>
      <c r="BB56" s="980">
        <f>IF($BE$3="４週",SUM(W56:AX56),IF($BE$3="暦月",SUM(W56:BA56),""))</f>
        <v>0</v>
      </c>
      <c r="BC56" s="981"/>
      <c r="BD56" s="982">
        <f>IF($BE$3="４週",BB56/4,IF($BE$3="暦月",(BB56/($BE$6/7)),""))</f>
        <v>0</v>
      </c>
      <c r="BE56" s="981"/>
      <c r="BF56" s="977"/>
      <c r="BG56" s="978"/>
      <c r="BH56" s="978"/>
      <c r="BI56" s="978"/>
      <c r="BJ56" s="979"/>
    </row>
    <row r="57" spans="2:62" ht="20.25" customHeight="1">
      <c r="B57" s="983">
        <f>B55+1</f>
        <v>22</v>
      </c>
      <c r="C57" s="986"/>
      <c r="D57" s="990"/>
      <c r="E57" s="991"/>
      <c r="F57" s="992"/>
      <c r="G57" s="1012"/>
      <c r="H57" s="1013"/>
      <c r="I57" s="1014"/>
      <c r="J57" s="1015"/>
      <c r="K57" s="1016"/>
      <c r="L57" s="1017"/>
      <c r="M57" s="1017"/>
      <c r="N57" s="1013"/>
      <c r="O57" s="967"/>
      <c r="P57" s="968"/>
      <c r="Q57" s="968"/>
      <c r="R57" s="968"/>
      <c r="S57" s="969"/>
      <c r="T57" s="397" t="s">
        <v>481</v>
      </c>
      <c r="U57" s="398"/>
      <c r="V57" s="399"/>
      <c r="W57" s="384"/>
      <c r="X57" s="385"/>
      <c r="Y57" s="386"/>
      <c r="Z57" s="386"/>
      <c r="AA57" s="387"/>
      <c r="AB57" s="385"/>
      <c r="AC57" s="388"/>
      <c r="AD57" s="384"/>
      <c r="AE57" s="385"/>
      <c r="AF57" s="385"/>
      <c r="AG57" s="385"/>
      <c r="AH57" s="385"/>
      <c r="AI57" s="385"/>
      <c r="AJ57" s="388"/>
      <c r="AK57" s="384"/>
      <c r="AL57" s="386"/>
      <c r="AM57" s="387"/>
      <c r="AN57" s="386"/>
      <c r="AO57" s="387"/>
      <c r="AP57" s="386"/>
      <c r="AQ57" s="389"/>
      <c r="AR57" s="384"/>
      <c r="AS57" s="386"/>
      <c r="AT57" s="387"/>
      <c r="AU57" s="386"/>
      <c r="AV57" s="387"/>
      <c r="AW57" s="386"/>
      <c r="AX57" s="389"/>
      <c r="AY57" s="384"/>
      <c r="AZ57" s="386"/>
      <c r="BA57" s="393"/>
      <c r="BB57" s="1005"/>
      <c r="BC57" s="1006"/>
      <c r="BD57" s="1007"/>
      <c r="BE57" s="1008"/>
      <c r="BF57" s="1009"/>
      <c r="BG57" s="1010"/>
      <c r="BH57" s="1010"/>
      <c r="BI57" s="1010"/>
      <c r="BJ57" s="1011"/>
    </row>
    <row r="58" spans="2:62" ht="20.25" customHeight="1">
      <c r="B58" s="984"/>
      <c r="C58" s="986"/>
      <c r="D58" s="990"/>
      <c r="E58" s="991"/>
      <c r="F58" s="992"/>
      <c r="G58" s="995"/>
      <c r="H58" s="996"/>
      <c r="I58" s="999"/>
      <c r="J58" s="1000"/>
      <c r="K58" s="1003"/>
      <c r="L58" s="1004"/>
      <c r="M58" s="1004"/>
      <c r="N58" s="996"/>
      <c r="O58" s="967"/>
      <c r="P58" s="968"/>
      <c r="Q58" s="968"/>
      <c r="R58" s="968"/>
      <c r="S58" s="969"/>
      <c r="T58" s="394" t="s">
        <v>483</v>
      </c>
      <c r="U58" s="395"/>
      <c r="V58" s="396"/>
      <c r="W58" s="375" t="str">
        <f>IF(W57="","",VLOOKUP(W57,'標準様式１（シフト記号表）'!$C$6:$L$47,10,FALSE))</f>
        <v/>
      </c>
      <c r="X58" s="376" t="str">
        <f>IF(X57="","",VLOOKUP(X57,'標準様式１（シフト記号表）'!$C$6:$L$47,10,FALSE))</f>
        <v/>
      </c>
      <c r="Y58" s="377" t="str">
        <f>IF(Y57="","",VLOOKUP(Y57,'標準様式１（シフト記号表）'!$C$6:$L$47,10,FALSE))</f>
        <v/>
      </c>
      <c r="Z58" s="377" t="str">
        <f>IF(Z57="","",VLOOKUP(Z57,'標準様式１（シフト記号表）'!$C$6:$L$47,10,FALSE))</f>
        <v/>
      </c>
      <c r="AA58" s="378" t="str">
        <f>IF(AA57="","",VLOOKUP(AA57,'標準様式１（シフト記号表）'!$C$6:$L$47,10,FALSE))</f>
        <v/>
      </c>
      <c r="AB58" s="376" t="str">
        <f>IF(AB57="","",VLOOKUP(AB57,'標準様式１（シフト記号表）'!$C$6:$L$47,10,FALSE))</f>
        <v/>
      </c>
      <c r="AC58" s="379" t="str">
        <f>IF(AC57="","",VLOOKUP(AC57,'標準様式１（シフト記号表）'!$C$6:$L$47,10,FALSE))</f>
        <v/>
      </c>
      <c r="AD58" s="375" t="str">
        <f>IF(AD57="","",VLOOKUP(AD57,'標準様式１（シフト記号表）'!$C$6:$L$47,10,FALSE))</f>
        <v/>
      </c>
      <c r="AE58" s="376" t="str">
        <f>IF(AE57="","",VLOOKUP(AE57,'標準様式１（シフト記号表）'!$C$6:$L$47,10,FALSE))</f>
        <v/>
      </c>
      <c r="AF58" s="376" t="str">
        <f>IF(AF57="","",VLOOKUP(AF57,'標準様式１（シフト記号表）'!$C$6:$L$47,10,FALSE))</f>
        <v/>
      </c>
      <c r="AG58" s="376" t="str">
        <f>IF(AG57="","",VLOOKUP(AG57,'標準様式１（シフト記号表）'!$C$6:$L$47,10,FALSE))</f>
        <v/>
      </c>
      <c r="AH58" s="376" t="str">
        <f>IF(AH57="","",VLOOKUP(AH57,'標準様式１（シフト記号表）'!$C$6:$L$47,10,FALSE))</f>
        <v/>
      </c>
      <c r="AI58" s="376" t="str">
        <f>IF(AI57="","",VLOOKUP(AI57,'標準様式１（シフト記号表）'!$C$6:$L$47,10,FALSE))</f>
        <v/>
      </c>
      <c r="AJ58" s="379" t="str">
        <f>IF(AJ57="","",VLOOKUP(AJ57,'標準様式１（シフト記号表）'!$C$6:$L$47,10,FALSE))</f>
        <v/>
      </c>
      <c r="AK58" s="375" t="str">
        <f>IF(AK57="","",VLOOKUP(AK57,'標準様式１（シフト記号表）'!$C$6:$L$47,10,FALSE))</f>
        <v/>
      </c>
      <c r="AL58" s="377" t="str">
        <f>IF(AL57="","",VLOOKUP(AL57,'標準様式１（シフト記号表）'!$C$6:$L$47,10,FALSE))</f>
        <v/>
      </c>
      <c r="AM58" s="378" t="str">
        <f>IF(AM57="","",VLOOKUP(AM57,'標準様式１（シフト記号表）'!$C$6:$L$47,10,FALSE))</f>
        <v/>
      </c>
      <c r="AN58" s="377" t="str">
        <f>IF(AN57="","",VLOOKUP(AN57,'標準様式１（シフト記号表）'!$C$6:$L$47,10,FALSE))</f>
        <v/>
      </c>
      <c r="AO58" s="378" t="str">
        <f>IF(AO57="","",VLOOKUP(AO57,'標準様式１（シフト記号表）'!$C$6:$L$47,10,FALSE))</f>
        <v/>
      </c>
      <c r="AP58" s="377" t="str">
        <f>IF(AP57="","",VLOOKUP(AP57,'標準様式１（シフト記号表）'!$C$6:$L$47,10,FALSE))</f>
        <v/>
      </c>
      <c r="AQ58" s="392" t="str">
        <f>IF(AQ57="","",VLOOKUP(AQ57,'標準様式１（シフト記号表）'!$C$6:$L$47,10,FALSE))</f>
        <v/>
      </c>
      <c r="AR58" s="375" t="str">
        <f>IF(AR57="","",VLOOKUP(AR57,'標準様式１（シフト記号表）'!$C$6:$L$47,10,FALSE))</f>
        <v/>
      </c>
      <c r="AS58" s="377" t="str">
        <f>IF(AS57="","",VLOOKUP(AS57,'標準様式１（シフト記号表）'!$C$6:$L$47,10,FALSE))</f>
        <v/>
      </c>
      <c r="AT58" s="378" t="str">
        <f>IF(AT57="","",VLOOKUP(AT57,'標準様式１（シフト記号表）'!$C$6:$L$47,10,FALSE))</f>
        <v/>
      </c>
      <c r="AU58" s="377" t="str">
        <f>IF(AU57="","",VLOOKUP(AU57,'標準様式１（シフト記号表）'!$C$6:$L$47,10,FALSE))</f>
        <v/>
      </c>
      <c r="AV58" s="378" t="str">
        <f>IF(AV57="","",VLOOKUP(AV57,'標準様式１（シフト記号表）'!$C$6:$L$47,10,FALSE))</f>
        <v/>
      </c>
      <c r="AW58" s="377" t="str">
        <f>IF(AW57="","",VLOOKUP(AW57,'標準様式１（シフト記号表）'!$C$6:$L$47,10,FALSE))</f>
        <v/>
      </c>
      <c r="AX58" s="392" t="str">
        <f>IF(AX57="","",VLOOKUP(AX57,'標準様式１（シフト記号表）'!$C$6:$L$47,10,FALSE))</f>
        <v/>
      </c>
      <c r="AY58" s="375" t="str">
        <f>IF(AY57="","",VLOOKUP(AY57,'標準様式１（シフト記号表）'!$C$6:$L$47,10,FALSE))</f>
        <v/>
      </c>
      <c r="AZ58" s="377" t="str">
        <f>IF(AZ57="","",VLOOKUP(AZ57,'標準様式１（シフト記号表）'!$C$6:$L$47,10,FALSE))</f>
        <v/>
      </c>
      <c r="BA58" s="392" t="str">
        <f>IF(BA57="","",VLOOKUP(BA57,'標準様式１（シフト記号表）'!$C$6:$L$47,10,FALSE))</f>
        <v/>
      </c>
      <c r="BB58" s="980">
        <f>IF($BE$3="４週",SUM(W58:AX58),IF($BE$3="暦月",SUM(W58:BA58),""))</f>
        <v>0</v>
      </c>
      <c r="BC58" s="981"/>
      <c r="BD58" s="982">
        <f>IF($BE$3="４週",BB58/4,IF($BE$3="暦月",(BB58/($BE$6/7)),""))</f>
        <v>0</v>
      </c>
      <c r="BE58" s="981"/>
      <c r="BF58" s="977"/>
      <c r="BG58" s="978"/>
      <c r="BH58" s="978"/>
      <c r="BI58" s="978"/>
      <c r="BJ58" s="979"/>
    </row>
    <row r="59" spans="2:62" ht="20.25" customHeight="1">
      <c r="B59" s="983">
        <f>B57+1</f>
        <v>23</v>
      </c>
      <c r="C59" s="986"/>
      <c r="D59" s="990"/>
      <c r="E59" s="991"/>
      <c r="F59" s="992"/>
      <c r="G59" s="1012"/>
      <c r="H59" s="1013"/>
      <c r="I59" s="1014"/>
      <c r="J59" s="1015"/>
      <c r="K59" s="1016"/>
      <c r="L59" s="1017"/>
      <c r="M59" s="1017"/>
      <c r="N59" s="1013"/>
      <c r="O59" s="967"/>
      <c r="P59" s="968"/>
      <c r="Q59" s="968"/>
      <c r="R59" s="968"/>
      <c r="S59" s="969"/>
      <c r="T59" s="397" t="s">
        <v>481</v>
      </c>
      <c r="U59" s="398"/>
      <c r="V59" s="399"/>
      <c r="W59" s="384"/>
      <c r="X59" s="385"/>
      <c r="Y59" s="386"/>
      <c r="Z59" s="386"/>
      <c r="AA59" s="387"/>
      <c r="AB59" s="385"/>
      <c r="AC59" s="388"/>
      <c r="AD59" s="384"/>
      <c r="AE59" s="385"/>
      <c r="AF59" s="385"/>
      <c r="AG59" s="385"/>
      <c r="AH59" s="385"/>
      <c r="AI59" s="385"/>
      <c r="AJ59" s="388"/>
      <c r="AK59" s="384"/>
      <c r="AL59" s="386"/>
      <c r="AM59" s="387"/>
      <c r="AN59" s="386"/>
      <c r="AO59" s="387"/>
      <c r="AP59" s="386"/>
      <c r="AQ59" s="389"/>
      <c r="AR59" s="384"/>
      <c r="AS59" s="386"/>
      <c r="AT59" s="387"/>
      <c r="AU59" s="386"/>
      <c r="AV59" s="387"/>
      <c r="AW59" s="386"/>
      <c r="AX59" s="389"/>
      <c r="AY59" s="384"/>
      <c r="AZ59" s="386"/>
      <c r="BA59" s="393"/>
      <c r="BB59" s="1005"/>
      <c r="BC59" s="1006"/>
      <c r="BD59" s="1007"/>
      <c r="BE59" s="1008"/>
      <c r="BF59" s="1009"/>
      <c r="BG59" s="1010"/>
      <c r="BH59" s="1010"/>
      <c r="BI59" s="1010"/>
      <c r="BJ59" s="1011"/>
    </row>
    <row r="60" spans="2:62" ht="20.25" customHeight="1">
      <c r="B60" s="984"/>
      <c r="C60" s="986"/>
      <c r="D60" s="990"/>
      <c r="E60" s="991"/>
      <c r="F60" s="992"/>
      <c r="G60" s="995"/>
      <c r="H60" s="996"/>
      <c r="I60" s="999"/>
      <c r="J60" s="1000"/>
      <c r="K60" s="1003"/>
      <c r="L60" s="1004"/>
      <c r="M60" s="1004"/>
      <c r="N60" s="996"/>
      <c r="O60" s="967"/>
      <c r="P60" s="968"/>
      <c r="Q60" s="968"/>
      <c r="R60" s="968"/>
      <c r="S60" s="969"/>
      <c r="T60" s="394" t="s">
        <v>483</v>
      </c>
      <c r="U60" s="395"/>
      <c r="V60" s="396"/>
      <c r="W60" s="375" t="str">
        <f>IF(W59="","",VLOOKUP(W59,'標準様式１（シフト記号表）'!$C$6:$L$47,10,FALSE))</f>
        <v/>
      </c>
      <c r="X60" s="376" t="str">
        <f>IF(X59="","",VLOOKUP(X59,'標準様式１（シフト記号表）'!$C$6:$L$47,10,FALSE))</f>
        <v/>
      </c>
      <c r="Y60" s="377" t="str">
        <f>IF(Y59="","",VLOOKUP(Y59,'標準様式１（シフト記号表）'!$C$6:$L$47,10,FALSE))</f>
        <v/>
      </c>
      <c r="Z60" s="377" t="str">
        <f>IF(Z59="","",VLOOKUP(Z59,'標準様式１（シフト記号表）'!$C$6:$L$47,10,FALSE))</f>
        <v/>
      </c>
      <c r="AA60" s="378" t="str">
        <f>IF(AA59="","",VLOOKUP(AA59,'標準様式１（シフト記号表）'!$C$6:$L$47,10,FALSE))</f>
        <v/>
      </c>
      <c r="AB60" s="376" t="str">
        <f>IF(AB59="","",VLOOKUP(AB59,'標準様式１（シフト記号表）'!$C$6:$L$47,10,FALSE))</f>
        <v/>
      </c>
      <c r="AC60" s="379" t="str">
        <f>IF(AC59="","",VLOOKUP(AC59,'標準様式１（シフト記号表）'!$C$6:$L$47,10,FALSE))</f>
        <v/>
      </c>
      <c r="AD60" s="375" t="str">
        <f>IF(AD59="","",VLOOKUP(AD59,'標準様式１（シフト記号表）'!$C$6:$L$47,10,FALSE))</f>
        <v/>
      </c>
      <c r="AE60" s="376" t="str">
        <f>IF(AE59="","",VLOOKUP(AE59,'標準様式１（シフト記号表）'!$C$6:$L$47,10,FALSE))</f>
        <v/>
      </c>
      <c r="AF60" s="376" t="str">
        <f>IF(AF59="","",VLOOKUP(AF59,'標準様式１（シフト記号表）'!$C$6:$L$47,10,FALSE))</f>
        <v/>
      </c>
      <c r="AG60" s="376" t="str">
        <f>IF(AG59="","",VLOOKUP(AG59,'標準様式１（シフト記号表）'!$C$6:$L$47,10,FALSE))</f>
        <v/>
      </c>
      <c r="AH60" s="376" t="str">
        <f>IF(AH59="","",VLOOKUP(AH59,'標準様式１（シフト記号表）'!$C$6:$L$47,10,FALSE))</f>
        <v/>
      </c>
      <c r="AI60" s="376" t="str">
        <f>IF(AI59="","",VLOOKUP(AI59,'標準様式１（シフト記号表）'!$C$6:$L$47,10,FALSE))</f>
        <v/>
      </c>
      <c r="AJ60" s="379" t="str">
        <f>IF(AJ59="","",VLOOKUP(AJ59,'標準様式１（シフト記号表）'!$C$6:$L$47,10,FALSE))</f>
        <v/>
      </c>
      <c r="AK60" s="375" t="str">
        <f>IF(AK59="","",VLOOKUP(AK59,'標準様式１（シフト記号表）'!$C$6:$L$47,10,FALSE))</f>
        <v/>
      </c>
      <c r="AL60" s="377" t="str">
        <f>IF(AL59="","",VLOOKUP(AL59,'標準様式１（シフト記号表）'!$C$6:$L$47,10,FALSE))</f>
        <v/>
      </c>
      <c r="AM60" s="378" t="str">
        <f>IF(AM59="","",VLOOKUP(AM59,'標準様式１（シフト記号表）'!$C$6:$L$47,10,FALSE))</f>
        <v/>
      </c>
      <c r="AN60" s="377" t="str">
        <f>IF(AN59="","",VLOOKUP(AN59,'標準様式１（シフト記号表）'!$C$6:$L$47,10,FALSE))</f>
        <v/>
      </c>
      <c r="AO60" s="378" t="str">
        <f>IF(AO59="","",VLOOKUP(AO59,'標準様式１（シフト記号表）'!$C$6:$L$47,10,FALSE))</f>
        <v/>
      </c>
      <c r="AP60" s="377" t="str">
        <f>IF(AP59="","",VLOOKUP(AP59,'標準様式１（シフト記号表）'!$C$6:$L$47,10,FALSE))</f>
        <v/>
      </c>
      <c r="AQ60" s="392" t="str">
        <f>IF(AQ59="","",VLOOKUP(AQ59,'標準様式１（シフト記号表）'!$C$6:$L$47,10,FALSE))</f>
        <v/>
      </c>
      <c r="AR60" s="375" t="str">
        <f>IF(AR59="","",VLOOKUP(AR59,'標準様式１（シフト記号表）'!$C$6:$L$47,10,FALSE))</f>
        <v/>
      </c>
      <c r="AS60" s="377" t="str">
        <f>IF(AS59="","",VLOOKUP(AS59,'標準様式１（シフト記号表）'!$C$6:$L$47,10,FALSE))</f>
        <v/>
      </c>
      <c r="AT60" s="378" t="str">
        <f>IF(AT59="","",VLOOKUP(AT59,'標準様式１（シフト記号表）'!$C$6:$L$47,10,FALSE))</f>
        <v/>
      </c>
      <c r="AU60" s="377" t="str">
        <f>IF(AU59="","",VLOOKUP(AU59,'標準様式１（シフト記号表）'!$C$6:$L$47,10,FALSE))</f>
        <v/>
      </c>
      <c r="AV60" s="378" t="str">
        <f>IF(AV59="","",VLOOKUP(AV59,'標準様式１（シフト記号表）'!$C$6:$L$47,10,FALSE))</f>
        <v/>
      </c>
      <c r="AW60" s="377" t="str">
        <f>IF(AW59="","",VLOOKUP(AW59,'標準様式１（シフト記号表）'!$C$6:$L$47,10,FALSE))</f>
        <v/>
      </c>
      <c r="AX60" s="392" t="str">
        <f>IF(AX59="","",VLOOKUP(AX59,'標準様式１（シフト記号表）'!$C$6:$L$47,10,FALSE))</f>
        <v/>
      </c>
      <c r="AY60" s="375" t="str">
        <f>IF(AY59="","",VLOOKUP(AY59,'標準様式１（シフト記号表）'!$C$6:$L$47,10,FALSE))</f>
        <v/>
      </c>
      <c r="AZ60" s="377" t="str">
        <f>IF(AZ59="","",VLOOKUP(AZ59,'標準様式１（シフト記号表）'!$C$6:$L$47,10,FALSE))</f>
        <v/>
      </c>
      <c r="BA60" s="392" t="str">
        <f>IF(BA59="","",VLOOKUP(BA59,'標準様式１（シフト記号表）'!$C$6:$L$47,10,FALSE))</f>
        <v/>
      </c>
      <c r="BB60" s="980">
        <f>IF($BE$3="４週",SUM(W60:AX60),IF($BE$3="暦月",SUM(W60:BA60),""))</f>
        <v>0</v>
      </c>
      <c r="BC60" s="981"/>
      <c r="BD60" s="982">
        <f>IF($BE$3="４週",BB60/4,IF($BE$3="暦月",(BB60/($BE$6/7)),""))</f>
        <v>0</v>
      </c>
      <c r="BE60" s="981"/>
      <c r="BF60" s="977"/>
      <c r="BG60" s="978"/>
      <c r="BH60" s="978"/>
      <c r="BI60" s="978"/>
      <c r="BJ60" s="979"/>
    </row>
    <row r="61" spans="2:62" ht="20.25" customHeight="1">
      <c r="B61" s="983">
        <f>B59+1</f>
        <v>24</v>
      </c>
      <c r="C61" s="986"/>
      <c r="D61" s="990"/>
      <c r="E61" s="991"/>
      <c r="F61" s="992"/>
      <c r="G61" s="1012"/>
      <c r="H61" s="1013"/>
      <c r="I61" s="1014"/>
      <c r="J61" s="1015"/>
      <c r="K61" s="1016"/>
      <c r="L61" s="1017"/>
      <c r="M61" s="1017"/>
      <c r="N61" s="1013"/>
      <c r="O61" s="967"/>
      <c r="P61" s="968"/>
      <c r="Q61" s="968"/>
      <c r="R61" s="968"/>
      <c r="S61" s="969"/>
      <c r="T61" s="397" t="s">
        <v>481</v>
      </c>
      <c r="U61" s="398"/>
      <c r="V61" s="399"/>
      <c r="W61" s="384"/>
      <c r="X61" s="385"/>
      <c r="Y61" s="386"/>
      <c r="Z61" s="386"/>
      <c r="AA61" s="387"/>
      <c r="AB61" s="385"/>
      <c r="AC61" s="388"/>
      <c r="AD61" s="384"/>
      <c r="AE61" s="385"/>
      <c r="AF61" s="385"/>
      <c r="AG61" s="385"/>
      <c r="AH61" s="385"/>
      <c r="AI61" s="385"/>
      <c r="AJ61" s="388"/>
      <c r="AK61" s="384"/>
      <c r="AL61" s="386"/>
      <c r="AM61" s="387"/>
      <c r="AN61" s="386"/>
      <c r="AO61" s="387"/>
      <c r="AP61" s="386"/>
      <c r="AQ61" s="389"/>
      <c r="AR61" s="384"/>
      <c r="AS61" s="386"/>
      <c r="AT61" s="387"/>
      <c r="AU61" s="386"/>
      <c r="AV61" s="387"/>
      <c r="AW61" s="386"/>
      <c r="AX61" s="389"/>
      <c r="AY61" s="384"/>
      <c r="AZ61" s="386"/>
      <c r="BA61" s="393"/>
      <c r="BB61" s="1005"/>
      <c r="BC61" s="1006"/>
      <c r="BD61" s="1007"/>
      <c r="BE61" s="1008"/>
      <c r="BF61" s="1009"/>
      <c r="BG61" s="1010"/>
      <c r="BH61" s="1010"/>
      <c r="BI61" s="1010"/>
      <c r="BJ61" s="1011"/>
    </row>
    <row r="62" spans="2:62" ht="20.25" customHeight="1">
      <c r="B62" s="984"/>
      <c r="C62" s="986"/>
      <c r="D62" s="990"/>
      <c r="E62" s="991"/>
      <c r="F62" s="992"/>
      <c r="G62" s="995"/>
      <c r="H62" s="996"/>
      <c r="I62" s="999"/>
      <c r="J62" s="1000"/>
      <c r="K62" s="1003"/>
      <c r="L62" s="1004"/>
      <c r="M62" s="1004"/>
      <c r="N62" s="996"/>
      <c r="O62" s="967"/>
      <c r="P62" s="968"/>
      <c r="Q62" s="968"/>
      <c r="R62" s="968"/>
      <c r="S62" s="969"/>
      <c r="T62" s="394" t="s">
        <v>483</v>
      </c>
      <c r="U62" s="395"/>
      <c r="V62" s="396"/>
      <c r="W62" s="375" t="str">
        <f>IF(W61="","",VLOOKUP(W61,'標準様式１（シフト記号表）'!$C$6:$L$47,10,FALSE))</f>
        <v/>
      </c>
      <c r="X62" s="376" t="str">
        <f>IF(X61="","",VLOOKUP(X61,'標準様式１（シフト記号表）'!$C$6:$L$47,10,FALSE))</f>
        <v/>
      </c>
      <c r="Y62" s="377" t="str">
        <f>IF(Y61="","",VLOOKUP(Y61,'標準様式１（シフト記号表）'!$C$6:$L$47,10,FALSE))</f>
        <v/>
      </c>
      <c r="Z62" s="377" t="str">
        <f>IF(Z61="","",VLOOKUP(Z61,'標準様式１（シフト記号表）'!$C$6:$L$47,10,FALSE))</f>
        <v/>
      </c>
      <c r="AA62" s="378" t="str">
        <f>IF(AA61="","",VLOOKUP(AA61,'標準様式１（シフト記号表）'!$C$6:$L$47,10,FALSE))</f>
        <v/>
      </c>
      <c r="AB62" s="376" t="str">
        <f>IF(AB61="","",VLOOKUP(AB61,'標準様式１（シフト記号表）'!$C$6:$L$47,10,FALSE))</f>
        <v/>
      </c>
      <c r="AC62" s="379" t="str">
        <f>IF(AC61="","",VLOOKUP(AC61,'標準様式１（シフト記号表）'!$C$6:$L$47,10,FALSE))</f>
        <v/>
      </c>
      <c r="AD62" s="375" t="str">
        <f>IF(AD61="","",VLOOKUP(AD61,'標準様式１（シフト記号表）'!$C$6:$L$47,10,FALSE))</f>
        <v/>
      </c>
      <c r="AE62" s="376" t="str">
        <f>IF(AE61="","",VLOOKUP(AE61,'標準様式１（シフト記号表）'!$C$6:$L$47,10,FALSE))</f>
        <v/>
      </c>
      <c r="AF62" s="376" t="str">
        <f>IF(AF61="","",VLOOKUP(AF61,'標準様式１（シフト記号表）'!$C$6:$L$47,10,FALSE))</f>
        <v/>
      </c>
      <c r="AG62" s="376" t="str">
        <f>IF(AG61="","",VLOOKUP(AG61,'標準様式１（シフト記号表）'!$C$6:$L$47,10,FALSE))</f>
        <v/>
      </c>
      <c r="AH62" s="376" t="str">
        <f>IF(AH61="","",VLOOKUP(AH61,'標準様式１（シフト記号表）'!$C$6:$L$47,10,FALSE))</f>
        <v/>
      </c>
      <c r="AI62" s="376" t="str">
        <f>IF(AI61="","",VLOOKUP(AI61,'標準様式１（シフト記号表）'!$C$6:$L$47,10,FALSE))</f>
        <v/>
      </c>
      <c r="AJ62" s="379" t="str">
        <f>IF(AJ61="","",VLOOKUP(AJ61,'標準様式１（シフト記号表）'!$C$6:$L$47,10,FALSE))</f>
        <v/>
      </c>
      <c r="AK62" s="375" t="str">
        <f>IF(AK61="","",VLOOKUP(AK61,'標準様式１（シフト記号表）'!$C$6:$L$47,10,FALSE))</f>
        <v/>
      </c>
      <c r="AL62" s="377" t="str">
        <f>IF(AL61="","",VLOOKUP(AL61,'標準様式１（シフト記号表）'!$C$6:$L$47,10,FALSE))</f>
        <v/>
      </c>
      <c r="AM62" s="378" t="str">
        <f>IF(AM61="","",VLOOKUP(AM61,'標準様式１（シフト記号表）'!$C$6:$L$47,10,FALSE))</f>
        <v/>
      </c>
      <c r="AN62" s="377" t="str">
        <f>IF(AN61="","",VLOOKUP(AN61,'標準様式１（シフト記号表）'!$C$6:$L$47,10,FALSE))</f>
        <v/>
      </c>
      <c r="AO62" s="378" t="str">
        <f>IF(AO61="","",VLOOKUP(AO61,'標準様式１（シフト記号表）'!$C$6:$L$47,10,FALSE))</f>
        <v/>
      </c>
      <c r="AP62" s="377" t="str">
        <f>IF(AP61="","",VLOOKUP(AP61,'標準様式１（シフト記号表）'!$C$6:$L$47,10,FALSE))</f>
        <v/>
      </c>
      <c r="AQ62" s="392" t="str">
        <f>IF(AQ61="","",VLOOKUP(AQ61,'標準様式１（シフト記号表）'!$C$6:$L$47,10,FALSE))</f>
        <v/>
      </c>
      <c r="AR62" s="375" t="str">
        <f>IF(AR61="","",VLOOKUP(AR61,'標準様式１（シフト記号表）'!$C$6:$L$47,10,FALSE))</f>
        <v/>
      </c>
      <c r="AS62" s="377" t="str">
        <f>IF(AS61="","",VLOOKUP(AS61,'標準様式１（シフト記号表）'!$C$6:$L$47,10,FALSE))</f>
        <v/>
      </c>
      <c r="AT62" s="378" t="str">
        <f>IF(AT61="","",VLOOKUP(AT61,'標準様式１（シフト記号表）'!$C$6:$L$47,10,FALSE))</f>
        <v/>
      </c>
      <c r="AU62" s="377" t="str">
        <f>IF(AU61="","",VLOOKUP(AU61,'標準様式１（シフト記号表）'!$C$6:$L$47,10,FALSE))</f>
        <v/>
      </c>
      <c r="AV62" s="378" t="str">
        <f>IF(AV61="","",VLOOKUP(AV61,'標準様式１（シフト記号表）'!$C$6:$L$47,10,FALSE))</f>
        <v/>
      </c>
      <c r="AW62" s="377" t="str">
        <f>IF(AW61="","",VLOOKUP(AW61,'標準様式１（シフト記号表）'!$C$6:$L$47,10,FALSE))</f>
        <v/>
      </c>
      <c r="AX62" s="392" t="str">
        <f>IF(AX61="","",VLOOKUP(AX61,'標準様式１（シフト記号表）'!$C$6:$L$47,10,FALSE))</f>
        <v/>
      </c>
      <c r="AY62" s="375" t="str">
        <f>IF(AY61="","",VLOOKUP(AY61,'標準様式１（シフト記号表）'!$C$6:$L$47,10,FALSE))</f>
        <v/>
      </c>
      <c r="AZ62" s="377" t="str">
        <f>IF(AZ61="","",VLOOKUP(AZ61,'標準様式１（シフト記号表）'!$C$6:$L$47,10,FALSE))</f>
        <v/>
      </c>
      <c r="BA62" s="392" t="str">
        <f>IF(BA61="","",VLOOKUP(BA61,'標準様式１（シフト記号表）'!$C$6:$L$47,10,FALSE))</f>
        <v/>
      </c>
      <c r="BB62" s="980">
        <f>IF($BE$3="４週",SUM(W62:AX62),IF($BE$3="暦月",SUM(W62:BA62),""))</f>
        <v>0</v>
      </c>
      <c r="BC62" s="981"/>
      <c r="BD62" s="982">
        <f>IF($BE$3="４週",BB62/4,IF($BE$3="暦月",(BB62/($BE$6/7)),""))</f>
        <v>0</v>
      </c>
      <c r="BE62" s="981"/>
      <c r="BF62" s="977"/>
      <c r="BG62" s="978"/>
      <c r="BH62" s="978"/>
      <c r="BI62" s="978"/>
      <c r="BJ62" s="979"/>
    </row>
    <row r="63" spans="2:62" ht="20.25" customHeight="1">
      <c r="B63" s="983">
        <f>B61+1</f>
        <v>25</v>
      </c>
      <c r="C63" s="986"/>
      <c r="D63" s="990"/>
      <c r="E63" s="991"/>
      <c r="F63" s="992"/>
      <c r="G63" s="1012"/>
      <c r="H63" s="1013"/>
      <c r="I63" s="1014"/>
      <c r="J63" s="1015"/>
      <c r="K63" s="1016"/>
      <c r="L63" s="1017"/>
      <c r="M63" s="1017"/>
      <c r="N63" s="1013"/>
      <c r="O63" s="967"/>
      <c r="P63" s="968"/>
      <c r="Q63" s="968"/>
      <c r="R63" s="968"/>
      <c r="S63" s="969"/>
      <c r="T63" s="397" t="s">
        <v>481</v>
      </c>
      <c r="U63" s="398"/>
      <c r="V63" s="399"/>
      <c r="W63" s="384"/>
      <c r="X63" s="385"/>
      <c r="Y63" s="386"/>
      <c r="Z63" s="386"/>
      <c r="AA63" s="387"/>
      <c r="AB63" s="385"/>
      <c r="AC63" s="388"/>
      <c r="AD63" s="384"/>
      <c r="AE63" s="385"/>
      <c r="AF63" s="385"/>
      <c r="AG63" s="385"/>
      <c r="AH63" s="385"/>
      <c r="AI63" s="385"/>
      <c r="AJ63" s="388"/>
      <c r="AK63" s="384"/>
      <c r="AL63" s="386"/>
      <c r="AM63" s="387"/>
      <c r="AN63" s="386"/>
      <c r="AO63" s="387"/>
      <c r="AP63" s="386"/>
      <c r="AQ63" s="389"/>
      <c r="AR63" s="384"/>
      <c r="AS63" s="386"/>
      <c r="AT63" s="387"/>
      <c r="AU63" s="386"/>
      <c r="AV63" s="387"/>
      <c r="AW63" s="386"/>
      <c r="AX63" s="389"/>
      <c r="AY63" s="384"/>
      <c r="AZ63" s="386"/>
      <c r="BA63" s="393"/>
      <c r="BB63" s="1005"/>
      <c r="BC63" s="1006"/>
      <c r="BD63" s="1007"/>
      <c r="BE63" s="1008"/>
      <c r="BF63" s="1009"/>
      <c r="BG63" s="1010"/>
      <c r="BH63" s="1010"/>
      <c r="BI63" s="1010"/>
      <c r="BJ63" s="1011"/>
    </row>
    <row r="64" spans="2:62" ht="20.25" customHeight="1">
      <c r="B64" s="984"/>
      <c r="C64" s="986"/>
      <c r="D64" s="990"/>
      <c r="E64" s="991"/>
      <c r="F64" s="992"/>
      <c r="G64" s="995"/>
      <c r="H64" s="996"/>
      <c r="I64" s="999"/>
      <c r="J64" s="1000"/>
      <c r="K64" s="1003"/>
      <c r="L64" s="1004"/>
      <c r="M64" s="1004"/>
      <c r="N64" s="996"/>
      <c r="O64" s="967"/>
      <c r="P64" s="968"/>
      <c r="Q64" s="968"/>
      <c r="R64" s="968"/>
      <c r="S64" s="969"/>
      <c r="T64" s="394" t="s">
        <v>483</v>
      </c>
      <c r="U64" s="395"/>
      <c r="V64" s="396"/>
      <c r="W64" s="375" t="str">
        <f>IF(W63="","",VLOOKUP(W63,'標準様式１（シフト記号表）'!$C$6:$L$47,10,FALSE))</f>
        <v/>
      </c>
      <c r="X64" s="376" t="str">
        <f>IF(X63="","",VLOOKUP(X63,'標準様式１（シフト記号表）'!$C$6:$L$47,10,FALSE))</f>
        <v/>
      </c>
      <c r="Y64" s="377" t="str">
        <f>IF(Y63="","",VLOOKUP(Y63,'標準様式１（シフト記号表）'!$C$6:$L$47,10,FALSE))</f>
        <v/>
      </c>
      <c r="Z64" s="377" t="str">
        <f>IF(Z63="","",VLOOKUP(Z63,'標準様式１（シフト記号表）'!$C$6:$L$47,10,FALSE))</f>
        <v/>
      </c>
      <c r="AA64" s="378" t="str">
        <f>IF(AA63="","",VLOOKUP(AA63,'標準様式１（シフト記号表）'!$C$6:$L$47,10,FALSE))</f>
        <v/>
      </c>
      <c r="AB64" s="376" t="str">
        <f>IF(AB63="","",VLOOKUP(AB63,'標準様式１（シフト記号表）'!$C$6:$L$47,10,FALSE))</f>
        <v/>
      </c>
      <c r="AC64" s="379" t="str">
        <f>IF(AC63="","",VLOOKUP(AC63,'標準様式１（シフト記号表）'!$C$6:$L$47,10,FALSE))</f>
        <v/>
      </c>
      <c r="AD64" s="375" t="str">
        <f>IF(AD63="","",VLOOKUP(AD63,'標準様式１（シフト記号表）'!$C$6:$L$47,10,FALSE))</f>
        <v/>
      </c>
      <c r="AE64" s="376" t="str">
        <f>IF(AE63="","",VLOOKUP(AE63,'標準様式１（シフト記号表）'!$C$6:$L$47,10,FALSE))</f>
        <v/>
      </c>
      <c r="AF64" s="376" t="str">
        <f>IF(AF63="","",VLOOKUP(AF63,'標準様式１（シフト記号表）'!$C$6:$L$47,10,FALSE))</f>
        <v/>
      </c>
      <c r="AG64" s="376" t="str">
        <f>IF(AG63="","",VLOOKUP(AG63,'標準様式１（シフト記号表）'!$C$6:$L$47,10,FALSE))</f>
        <v/>
      </c>
      <c r="AH64" s="376" t="str">
        <f>IF(AH63="","",VLOOKUP(AH63,'標準様式１（シフト記号表）'!$C$6:$L$47,10,FALSE))</f>
        <v/>
      </c>
      <c r="AI64" s="376" t="str">
        <f>IF(AI63="","",VLOOKUP(AI63,'標準様式１（シフト記号表）'!$C$6:$L$47,10,FALSE))</f>
        <v/>
      </c>
      <c r="AJ64" s="379" t="str">
        <f>IF(AJ63="","",VLOOKUP(AJ63,'標準様式１（シフト記号表）'!$C$6:$L$47,10,FALSE))</f>
        <v/>
      </c>
      <c r="AK64" s="375" t="str">
        <f>IF(AK63="","",VLOOKUP(AK63,'標準様式１（シフト記号表）'!$C$6:$L$47,10,FALSE))</f>
        <v/>
      </c>
      <c r="AL64" s="377" t="str">
        <f>IF(AL63="","",VLOOKUP(AL63,'標準様式１（シフト記号表）'!$C$6:$L$47,10,FALSE))</f>
        <v/>
      </c>
      <c r="AM64" s="378" t="str">
        <f>IF(AM63="","",VLOOKUP(AM63,'標準様式１（シフト記号表）'!$C$6:$L$47,10,FALSE))</f>
        <v/>
      </c>
      <c r="AN64" s="377" t="str">
        <f>IF(AN63="","",VLOOKUP(AN63,'標準様式１（シフト記号表）'!$C$6:$L$47,10,FALSE))</f>
        <v/>
      </c>
      <c r="AO64" s="378" t="str">
        <f>IF(AO63="","",VLOOKUP(AO63,'標準様式１（シフト記号表）'!$C$6:$L$47,10,FALSE))</f>
        <v/>
      </c>
      <c r="AP64" s="377" t="str">
        <f>IF(AP63="","",VLOOKUP(AP63,'標準様式１（シフト記号表）'!$C$6:$L$47,10,FALSE))</f>
        <v/>
      </c>
      <c r="AQ64" s="392" t="str">
        <f>IF(AQ63="","",VLOOKUP(AQ63,'標準様式１（シフト記号表）'!$C$6:$L$47,10,FALSE))</f>
        <v/>
      </c>
      <c r="AR64" s="375" t="str">
        <f>IF(AR63="","",VLOOKUP(AR63,'標準様式１（シフト記号表）'!$C$6:$L$47,10,FALSE))</f>
        <v/>
      </c>
      <c r="AS64" s="377" t="str">
        <f>IF(AS63="","",VLOOKUP(AS63,'標準様式１（シフト記号表）'!$C$6:$L$47,10,FALSE))</f>
        <v/>
      </c>
      <c r="AT64" s="378" t="str">
        <f>IF(AT63="","",VLOOKUP(AT63,'標準様式１（シフト記号表）'!$C$6:$L$47,10,FALSE))</f>
        <v/>
      </c>
      <c r="AU64" s="377" t="str">
        <f>IF(AU63="","",VLOOKUP(AU63,'標準様式１（シフト記号表）'!$C$6:$L$47,10,FALSE))</f>
        <v/>
      </c>
      <c r="AV64" s="378" t="str">
        <f>IF(AV63="","",VLOOKUP(AV63,'標準様式１（シフト記号表）'!$C$6:$L$47,10,FALSE))</f>
        <v/>
      </c>
      <c r="AW64" s="377" t="str">
        <f>IF(AW63="","",VLOOKUP(AW63,'標準様式１（シフト記号表）'!$C$6:$L$47,10,FALSE))</f>
        <v/>
      </c>
      <c r="AX64" s="392" t="str">
        <f>IF(AX63="","",VLOOKUP(AX63,'標準様式１（シフト記号表）'!$C$6:$L$47,10,FALSE))</f>
        <v/>
      </c>
      <c r="AY64" s="375" t="str">
        <f>IF(AY63="","",VLOOKUP(AY63,'標準様式１（シフト記号表）'!$C$6:$L$47,10,FALSE))</f>
        <v/>
      </c>
      <c r="AZ64" s="377" t="str">
        <f>IF(AZ63="","",VLOOKUP(AZ63,'標準様式１（シフト記号表）'!$C$6:$L$47,10,FALSE))</f>
        <v/>
      </c>
      <c r="BA64" s="392" t="str">
        <f>IF(BA63="","",VLOOKUP(BA63,'標準様式１（シフト記号表）'!$C$6:$L$47,10,FALSE))</f>
        <v/>
      </c>
      <c r="BB64" s="980">
        <f>IF($BE$3="４週",SUM(W64:AX64),IF($BE$3="暦月",SUM(W64:BA64),""))</f>
        <v>0</v>
      </c>
      <c r="BC64" s="981"/>
      <c r="BD64" s="982">
        <f>IF($BE$3="４週",BB64/4,IF($BE$3="暦月",(BB64/($BE$6/7)),""))</f>
        <v>0</v>
      </c>
      <c r="BE64" s="981"/>
      <c r="BF64" s="977"/>
      <c r="BG64" s="978"/>
      <c r="BH64" s="978"/>
      <c r="BI64" s="978"/>
      <c r="BJ64" s="979"/>
    </row>
    <row r="65" spans="2:62" ht="20.25" customHeight="1">
      <c r="B65" s="983">
        <f>B63+1</f>
        <v>26</v>
      </c>
      <c r="C65" s="986"/>
      <c r="D65" s="990"/>
      <c r="E65" s="991"/>
      <c r="F65" s="992"/>
      <c r="G65" s="1012"/>
      <c r="H65" s="1013"/>
      <c r="I65" s="1014"/>
      <c r="J65" s="1015"/>
      <c r="K65" s="1016"/>
      <c r="L65" s="1017"/>
      <c r="M65" s="1017"/>
      <c r="N65" s="1013"/>
      <c r="O65" s="967"/>
      <c r="P65" s="968"/>
      <c r="Q65" s="968"/>
      <c r="R65" s="968"/>
      <c r="S65" s="969"/>
      <c r="T65" s="397" t="s">
        <v>481</v>
      </c>
      <c r="U65" s="398"/>
      <c r="V65" s="399"/>
      <c r="W65" s="384"/>
      <c r="X65" s="385"/>
      <c r="Y65" s="386"/>
      <c r="Z65" s="386"/>
      <c r="AA65" s="387"/>
      <c r="AB65" s="385"/>
      <c r="AC65" s="388"/>
      <c r="AD65" s="384"/>
      <c r="AE65" s="385"/>
      <c r="AF65" s="385"/>
      <c r="AG65" s="385"/>
      <c r="AH65" s="385"/>
      <c r="AI65" s="385"/>
      <c r="AJ65" s="388"/>
      <c r="AK65" s="384"/>
      <c r="AL65" s="386"/>
      <c r="AM65" s="387"/>
      <c r="AN65" s="386"/>
      <c r="AO65" s="387"/>
      <c r="AP65" s="386"/>
      <c r="AQ65" s="389"/>
      <c r="AR65" s="384"/>
      <c r="AS65" s="386"/>
      <c r="AT65" s="387"/>
      <c r="AU65" s="386"/>
      <c r="AV65" s="387"/>
      <c r="AW65" s="386"/>
      <c r="AX65" s="389"/>
      <c r="AY65" s="384"/>
      <c r="AZ65" s="386"/>
      <c r="BA65" s="393"/>
      <c r="BB65" s="1005"/>
      <c r="BC65" s="1006"/>
      <c r="BD65" s="1007"/>
      <c r="BE65" s="1008"/>
      <c r="BF65" s="1009"/>
      <c r="BG65" s="1010"/>
      <c r="BH65" s="1010"/>
      <c r="BI65" s="1010"/>
      <c r="BJ65" s="1011"/>
    </row>
    <row r="66" spans="2:62" ht="20.25" customHeight="1">
      <c r="B66" s="984"/>
      <c r="C66" s="986"/>
      <c r="D66" s="990"/>
      <c r="E66" s="991"/>
      <c r="F66" s="992"/>
      <c r="G66" s="995"/>
      <c r="H66" s="996"/>
      <c r="I66" s="999"/>
      <c r="J66" s="1000"/>
      <c r="K66" s="1003"/>
      <c r="L66" s="1004"/>
      <c r="M66" s="1004"/>
      <c r="N66" s="996"/>
      <c r="O66" s="967"/>
      <c r="P66" s="968"/>
      <c r="Q66" s="968"/>
      <c r="R66" s="968"/>
      <c r="S66" s="969"/>
      <c r="T66" s="394" t="s">
        <v>483</v>
      </c>
      <c r="U66" s="395"/>
      <c r="V66" s="396"/>
      <c r="W66" s="375" t="str">
        <f>IF(W65="","",VLOOKUP(W65,'標準様式１（シフト記号表）'!$C$6:$L$47,10,FALSE))</f>
        <v/>
      </c>
      <c r="X66" s="376" t="str">
        <f>IF(X65="","",VLOOKUP(X65,'標準様式１（シフト記号表）'!$C$6:$L$47,10,FALSE))</f>
        <v/>
      </c>
      <c r="Y66" s="377" t="str">
        <f>IF(Y65="","",VLOOKUP(Y65,'標準様式１（シフト記号表）'!$C$6:$L$47,10,FALSE))</f>
        <v/>
      </c>
      <c r="Z66" s="377" t="str">
        <f>IF(Z65="","",VLOOKUP(Z65,'標準様式１（シフト記号表）'!$C$6:$L$47,10,FALSE))</f>
        <v/>
      </c>
      <c r="AA66" s="378" t="str">
        <f>IF(AA65="","",VLOOKUP(AA65,'標準様式１（シフト記号表）'!$C$6:$L$47,10,FALSE))</f>
        <v/>
      </c>
      <c r="AB66" s="376" t="str">
        <f>IF(AB65="","",VLOOKUP(AB65,'標準様式１（シフト記号表）'!$C$6:$L$47,10,FALSE))</f>
        <v/>
      </c>
      <c r="AC66" s="379" t="str">
        <f>IF(AC65="","",VLOOKUP(AC65,'標準様式１（シフト記号表）'!$C$6:$L$47,10,FALSE))</f>
        <v/>
      </c>
      <c r="AD66" s="375" t="str">
        <f>IF(AD65="","",VLOOKUP(AD65,'標準様式１（シフト記号表）'!$C$6:$L$47,10,FALSE))</f>
        <v/>
      </c>
      <c r="AE66" s="376" t="str">
        <f>IF(AE65="","",VLOOKUP(AE65,'標準様式１（シフト記号表）'!$C$6:$L$47,10,FALSE))</f>
        <v/>
      </c>
      <c r="AF66" s="376" t="str">
        <f>IF(AF65="","",VLOOKUP(AF65,'標準様式１（シフト記号表）'!$C$6:$L$47,10,FALSE))</f>
        <v/>
      </c>
      <c r="AG66" s="376" t="str">
        <f>IF(AG65="","",VLOOKUP(AG65,'標準様式１（シフト記号表）'!$C$6:$L$47,10,FALSE))</f>
        <v/>
      </c>
      <c r="AH66" s="376" t="str">
        <f>IF(AH65="","",VLOOKUP(AH65,'標準様式１（シフト記号表）'!$C$6:$L$47,10,FALSE))</f>
        <v/>
      </c>
      <c r="AI66" s="376" t="str">
        <f>IF(AI65="","",VLOOKUP(AI65,'標準様式１（シフト記号表）'!$C$6:$L$47,10,FALSE))</f>
        <v/>
      </c>
      <c r="AJ66" s="379" t="str">
        <f>IF(AJ65="","",VLOOKUP(AJ65,'標準様式１（シフト記号表）'!$C$6:$L$47,10,FALSE))</f>
        <v/>
      </c>
      <c r="AK66" s="375" t="str">
        <f>IF(AK65="","",VLOOKUP(AK65,'標準様式１（シフト記号表）'!$C$6:$L$47,10,FALSE))</f>
        <v/>
      </c>
      <c r="AL66" s="377" t="str">
        <f>IF(AL65="","",VLOOKUP(AL65,'標準様式１（シフト記号表）'!$C$6:$L$47,10,FALSE))</f>
        <v/>
      </c>
      <c r="AM66" s="378" t="str">
        <f>IF(AM65="","",VLOOKUP(AM65,'標準様式１（シフト記号表）'!$C$6:$L$47,10,FALSE))</f>
        <v/>
      </c>
      <c r="AN66" s="377" t="str">
        <f>IF(AN65="","",VLOOKUP(AN65,'標準様式１（シフト記号表）'!$C$6:$L$47,10,FALSE))</f>
        <v/>
      </c>
      <c r="AO66" s="378" t="str">
        <f>IF(AO65="","",VLOOKUP(AO65,'標準様式１（シフト記号表）'!$C$6:$L$47,10,FALSE))</f>
        <v/>
      </c>
      <c r="AP66" s="377" t="str">
        <f>IF(AP65="","",VLOOKUP(AP65,'標準様式１（シフト記号表）'!$C$6:$L$47,10,FALSE))</f>
        <v/>
      </c>
      <c r="AQ66" s="392" t="str">
        <f>IF(AQ65="","",VLOOKUP(AQ65,'標準様式１（シフト記号表）'!$C$6:$L$47,10,FALSE))</f>
        <v/>
      </c>
      <c r="AR66" s="375" t="str">
        <f>IF(AR65="","",VLOOKUP(AR65,'標準様式１（シフト記号表）'!$C$6:$L$47,10,FALSE))</f>
        <v/>
      </c>
      <c r="AS66" s="377" t="str">
        <f>IF(AS65="","",VLOOKUP(AS65,'標準様式１（シフト記号表）'!$C$6:$L$47,10,FALSE))</f>
        <v/>
      </c>
      <c r="AT66" s="378" t="str">
        <f>IF(AT65="","",VLOOKUP(AT65,'標準様式１（シフト記号表）'!$C$6:$L$47,10,FALSE))</f>
        <v/>
      </c>
      <c r="AU66" s="377" t="str">
        <f>IF(AU65="","",VLOOKUP(AU65,'標準様式１（シフト記号表）'!$C$6:$L$47,10,FALSE))</f>
        <v/>
      </c>
      <c r="AV66" s="378" t="str">
        <f>IF(AV65="","",VLOOKUP(AV65,'標準様式１（シフト記号表）'!$C$6:$L$47,10,FALSE))</f>
        <v/>
      </c>
      <c r="AW66" s="377" t="str">
        <f>IF(AW65="","",VLOOKUP(AW65,'標準様式１（シフト記号表）'!$C$6:$L$47,10,FALSE))</f>
        <v/>
      </c>
      <c r="AX66" s="392" t="str">
        <f>IF(AX65="","",VLOOKUP(AX65,'標準様式１（シフト記号表）'!$C$6:$L$47,10,FALSE))</f>
        <v/>
      </c>
      <c r="AY66" s="375" t="str">
        <f>IF(AY65="","",VLOOKUP(AY65,'標準様式１（シフト記号表）'!$C$6:$L$47,10,FALSE))</f>
        <v/>
      </c>
      <c r="AZ66" s="377" t="str">
        <f>IF(AZ65="","",VLOOKUP(AZ65,'標準様式１（シフト記号表）'!$C$6:$L$47,10,FALSE))</f>
        <v/>
      </c>
      <c r="BA66" s="392" t="str">
        <f>IF(BA65="","",VLOOKUP(BA65,'標準様式１（シフト記号表）'!$C$6:$L$47,10,FALSE))</f>
        <v/>
      </c>
      <c r="BB66" s="980">
        <f>IF($BE$3="４週",SUM(W66:AX66),IF($BE$3="暦月",SUM(W66:BA66),""))</f>
        <v>0</v>
      </c>
      <c r="BC66" s="981"/>
      <c r="BD66" s="982">
        <f>IF($BE$3="４週",BB66/4,IF($BE$3="暦月",(BB66/($BE$6/7)),""))</f>
        <v>0</v>
      </c>
      <c r="BE66" s="981"/>
      <c r="BF66" s="977"/>
      <c r="BG66" s="978"/>
      <c r="BH66" s="978"/>
      <c r="BI66" s="978"/>
      <c r="BJ66" s="979"/>
    </row>
    <row r="67" spans="2:62" ht="20.25" customHeight="1">
      <c r="B67" s="983">
        <f>B65+1</f>
        <v>27</v>
      </c>
      <c r="C67" s="986"/>
      <c r="D67" s="990"/>
      <c r="E67" s="991"/>
      <c r="F67" s="992"/>
      <c r="G67" s="1012"/>
      <c r="H67" s="1013"/>
      <c r="I67" s="1014"/>
      <c r="J67" s="1015"/>
      <c r="K67" s="1016"/>
      <c r="L67" s="1017"/>
      <c r="M67" s="1017"/>
      <c r="N67" s="1013"/>
      <c r="O67" s="967"/>
      <c r="P67" s="968"/>
      <c r="Q67" s="968"/>
      <c r="R67" s="968"/>
      <c r="S67" s="969"/>
      <c r="T67" s="397" t="s">
        <v>481</v>
      </c>
      <c r="U67" s="398"/>
      <c r="V67" s="399"/>
      <c r="W67" s="384"/>
      <c r="X67" s="385"/>
      <c r="Y67" s="386"/>
      <c r="Z67" s="386"/>
      <c r="AA67" s="387"/>
      <c r="AB67" s="385"/>
      <c r="AC67" s="388"/>
      <c r="AD67" s="384"/>
      <c r="AE67" s="385"/>
      <c r="AF67" s="385"/>
      <c r="AG67" s="385"/>
      <c r="AH67" s="385"/>
      <c r="AI67" s="385"/>
      <c r="AJ67" s="388"/>
      <c r="AK67" s="384"/>
      <c r="AL67" s="386"/>
      <c r="AM67" s="387"/>
      <c r="AN67" s="386"/>
      <c r="AO67" s="387"/>
      <c r="AP67" s="386"/>
      <c r="AQ67" s="389"/>
      <c r="AR67" s="384"/>
      <c r="AS67" s="386"/>
      <c r="AT67" s="387"/>
      <c r="AU67" s="386"/>
      <c r="AV67" s="387"/>
      <c r="AW67" s="386"/>
      <c r="AX67" s="389"/>
      <c r="AY67" s="384"/>
      <c r="AZ67" s="386"/>
      <c r="BA67" s="393"/>
      <c r="BB67" s="1005"/>
      <c r="BC67" s="1006"/>
      <c r="BD67" s="1007"/>
      <c r="BE67" s="1008"/>
      <c r="BF67" s="1009"/>
      <c r="BG67" s="1010"/>
      <c r="BH67" s="1010"/>
      <c r="BI67" s="1010"/>
      <c r="BJ67" s="1011"/>
    </row>
    <row r="68" spans="2:62" ht="20.25" customHeight="1">
      <c r="B68" s="984"/>
      <c r="C68" s="986"/>
      <c r="D68" s="990"/>
      <c r="E68" s="991"/>
      <c r="F68" s="992"/>
      <c r="G68" s="995"/>
      <c r="H68" s="996"/>
      <c r="I68" s="999"/>
      <c r="J68" s="1000"/>
      <c r="K68" s="1003"/>
      <c r="L68" s="1004"/>
      <c r="M68" s="1004"/>
      <c r="N68" s="996"/>
      <c r="O68" s="967"/>
      <c r="P68" s="968"/>
      <c r="Q68" s="968"/>
      <c r="R68" s="968"/>
      <c r="S68" s="969"/>
      <c r="T68" s="394" t="s">
        <v>483</v>
      </c>
      <c r="U68" s="395"/>
      <c r="V68" s="396"/>
      <c r="W68" s="375" t="str">
        <f>IF(W67="","",VLOOKUP(W67,'標準様式１（シフト記号表）'!$C$6:$L$47,10,FALSE))</f>
        <v/>
      </c>
      <c r="X68" s="376" t="str">
        <f>IF(X67="","",VLOOKUP(X67,'標準様式１（シフト記号表）'!$C$6:$L$47,10,FALSE))</f>
        <v/>
      </c>
      <c r="Y68" s="377" t="str">
        <f>IF(Y67="","",VLOOKUP(Y67,'標準様式１（シフト記号表）'!$C$6:$L$47,10,FALSE))</f>
        <v/>
      </c>
      <c r="Z68" s="377" t="str">
        <f>IF(Z67="","",VLOOKUP(Z67,'標準様式１（シフト記号表）'!$C$6:$L$47,10,FALSE))</f>
        <v/>
      </c>
      <c r="AA68" s="378" t="str">
        <f>IF(AA67="","",VLOOKUP(AA67,'標準様式１（シフト記号表）'!$C$6:$L$47,10,FALSE))</f>
        <v/>
      </c>
      <c r="AB68" s="376" t="str">
        <f>IF(AB67="","",VLOOKUP(AB67,'標準様式１（シフト記号表）'!$C$6:$L$47,10,FALSE))</f>
        <v/>
      </c>
      <c r="AC68" s="379" t="str">
        <f>IF(AC67="","",VLOOKUP(AC67,'標準様式１（シフト記号表）'!$C$6:$L$47,10,FALSE))</f>
        <v/>
      </c>
      <c r="AD68" s="375" t="str">
        <f>IF(AD67="","",VLOOKUP(AD67,'標準様式１（シフト記号表）'!$C$6:$L$47,10,FALSE))</f>
        <v/>
      </c>
      <c r="AE68" s="376" t="str">
        <f>IF(AE67="","",VLOOKUP(AE67,'標準様式１（シフト記号表）'!$C$6:$L$47,10,FALSE))</f>
        <v/>
      </c>
      <c r="AF68" s="376" t="str">
        <f>IF(AF67="","",VLOOKUP(AF67,'標準様式１（シフト記号表）'!$C$6:$L$47,10,FALSE))</f>
        <v/>
      </c>
      <c r="AG68" s="376" t="str">
        <f>IF(AG67="","",VLOOKUP(AG67,'標準様式１（シフト記号表）'!$C$6:$L$47,10,FALSE))</f>
        <v/>
      </c>
      <c r="AH68" s="376" t="str">
        <f>IF(AH67="","",VLOOKUP(AH67,'標準様式１（シフト記号表）'!$C$6:$L$47,10,FALSE))</f>
        <v/>
      </c>
      <c r="AI68" s="376" t="str">
        <f>IF(AI67="","",VLOOKUP(AI67,'標準様式１（シフト記号表）'!$C$6:$L$47,10,FALSE))</f>
        <v/>
      </c>
      <c r="AJ68" s="379" t="str">
        <f>IF(AJ67="","",VLOOKUP(AJ67,'標準様式１（シフト記号表）'!$C$6:$L$47,10,FALSE))</f>
        <v/>
      </c>
      <c r="AK68" s="375" t="str">
        <f>IF(AK67="","",VLOOKUP(AK67,'標準様式１（シフト記号表）'!$C$6:$L$47,10,FALSE))</f>
        <v/>
      </c>
      <c r="AL68" s="377" t="str">
        <f>IF(AL67="","",VLOOKUP(AL67,'標準様式１（シフト記号表）'!$C$6:$L$47,10,FALSE))</f>
        <v/>
      </c>
      <c r="AM68" s="378" t="str">
        <f>IF(AM67="","",VLOOKUP(AM67,'標準様式１（シフト記号表）'!$C$6:$L$47,10,FALSE))</f>
        <v/>
      </c>
      <c r="AN68" s="377" t="str">
        <f>IF(AN67="","",VLOOKUP(AN67,'標準様式１（シフト記号表）'!$C$6:$L$47,10,FALSE))</f>
        <v/>
      </c>
      <c r="AO68" s="378" t="str">
        <f>IF(AO67="","",VLOOKUP(AO67,'標準様式１（シフト記号表）'!$C$6:$L$47,10,FALSE))</f>
        <v/>
      </c>
      <c r="AP68" s="377" t="str">
        <f>IF(AP67="","",VLOOKUP(AP67,'標準様式１（シフト記号表）'!$C$6:$L$47,10,FALSE))</f>
        <v/>
      </c>
      <c r="AQ68" s="392" t="str">
        <f>IF(AQ67="","",VLOOKUP(AQ67,'標準様式１（シフト記号表）'!$C$6:$L$47,10,FALSE))</f>
        <v/>
      </c>
      <c r="AR68" s="375" t="str">
        <f>IF(AR67="","",VLOOKUP(AR67,'標準様式１（シフト記号表）'!$C$6:$L$47,10,FALSE))</f>
        <v/>
      </c>
      <c r="AS68" s="377" t="str">
        <f>IF(AS67="","",VLOOKUP(AS67,'標準様式１（シフト記号表）'!$C$6:$L$47,10,FALSE))</f>
        <v/>
      </c>
      <c r="AT68" s="378" t="str">
        <f>IF(AT67="","",VLOOKUP(AT67,'標準様式１（シフト記号表）'!$C$6:$L$47,10,FALSE))</f>
        <v/>
      </c>
      <c r="AU68" s="377" t="str">
        <f>IF(AU67="","",VLOOKUP(AU67,'標準様式１（シフト記号表）'!$C$6:$L$47,10,FALSE))</f>
        <v/>
      </c>
      <c r="AV68" s="378" t="str">
        <f>IF(AV67="","",VLOOKUP(AV67,'標準様式１（シフト記号表）'!$C$6:$L$47,10,FALSE))</f>
        <v/>
      </c>
      <c r="AW68" s="377" t="str">
        <f>IF(AW67="","",VLOOKUP(AW67,'標準様式１（シフト記号表）'!$C$6:$L$47,10,FALSE))</f>
        <v/>
      </c>
      <c r="AX68" s="392" t="str">
        <f>IF(AX67="","",VLOOKUP(AX67,'標準様式１（シフト記号表）'!$C$6:$L$47,10,FALSE))</f>
        <v/>
      </c>
      <c r="AY68" s="375" t="str">
        <f>IF(AY67="","",VLOOKUP(AY67,'標準様式１（シフト記号表）'!$C$6:$L$47,10,FALSE))</f>
        <v/>
      </c>
      <c r="AZ68" s="377" t="str">
        <f>IF(AZ67="","",VLOOKUP(AZ67,'標準様式１（シフト記号表）'!$C$6:$L$47,10,FALSE))</f>
        <v/>
      </c>
      <c r="BA68" s="392" t="str">
        <f>IF(BA67="","",VLOOKUP(BA67,'標準様式１（シフト記号表）'!$C$6:$L$47,10,FALSE))</f>
        <v/>
      </c>
      <c r="BB68" s="980">
        <f>IF($BE$3="４週",SUM(W68:AX68),IF($BE$3="暦月",SUM(W68:BA68),""))</f>
        <v>0</v>
      </c>
      <c r="BC68" s="981"/>
      <c r="BD68" s="982">
        <f>IF($BE$3="４週",BB68/4,IF($BE$3="暦月",(BB68/($BE$6/7)),""))</f>
        <v>0</v>
      </c>
      <c r="BE68" s="981"/>
      <c r="BF68" s="977"/>
      <c r="BG68" s="978"/>
      <c r="BH68" s="978"/>
      <c r="BI68" s="978"/>
      <c r="BJ68" s="979"/>
    </row>
    <row r="69" spans="2:62" ht="20.25" customHeight="1">
      <c r="B69" s="983">
        <f>B67+1</f>
        <v>28</v>
      </c>
      <c r="C69" s="986"/>
      <c r="D69" s="990"/>
      <c r="E69" s="991"/>
      <c r="F69" s="992"/>
      <c r="G69" s="1012"/>
      <c r="H69" s="1013"/>
      <c r="I69" s="1014"/>
      <c r="J69" s="1015"/>
      <c r="K69" s="1016"/>
      <c r="L69" s="1017"/>
      <c r="M69" s="1017"/>
      <c r="N69" s="1013"/>
      <c r="O69" s="967"/>
      <c r="P69" s="968"/>
      <c r="Q69" s="968"/>
      <c r="R69" s="968"/>
      <c r="S69" s="969"/>
      <c r="T69" s="397" t="s">
        <v>481</v>
      </c>
      <c r="U69" s="398"/>
      <c r="V69" s="399"/>
      <c r="W69" s="384"/>
      <c r="X69" s="385"/>
      <c r="Y69" s="386"/>
      <c r="Z69" s="386"/>
      <c r="AA69" s="387"/>
      <c r="AB69" s="385"/>
      <c r="AC69" s="388"/>
      <c r="AD69" s="384"/>
      <c r="AE69" s="385"/>
      <c r="AF69" s="385"/>
      <c r="AG69" s="385"/>
      <c r="AH69" s="385"/>
      <c r="AI69" s="385"/>
      <c r="AJ69" s="388"/>
      <c r="AK69" s="384"/>
      <c r="AL69" s="386"/>
      <c r="AM69" s="387"/>
      <c r="AN69" s="386"/>
      <c r="AO69" s="387"/>
      <c r="AP69" s="386"/>
      <c r="AQ69" s="389"/>
      <c r="AR69" s="384"/>
      <c r="AS69" s="386"/>
      <c r="AT69" s="387"/>
      <c r="AU69" s="386"/>
      <c r="AV69" s="387"/>
      <c r="AW69" s="386"/>
      <c r="AX69" s="389"/>
      <c r="AY69" s="384"/>
      <c r="AZ69" s="386"/>
      <c r="BA69" s="393"/>
      <c r="BB69" s="1005"/>
      <c r="BC69" s="1006"/>
      <c r="BD69" s="1007"/>
      <c r="BE69" s="1008"/>
      <c r="BF69" s="1009"/>
      <c r="BG69" s="1010"/>
      <c r="BH69" s="1010"/>
      <c r="BI69" s="1010"/>
      <c r="BJ69" s="1011"/>
    </row>
    <row r="70" spans="2:62" ht="20.25" customHeight="1">
      <c r="B70" s="984"/>
      <c r="C70" s="986"/>
      <c r="D70" s="990"/>
      <c r="E70" s="991"/>
      <c r="F70" s="992"/>
      <c r="G70" s="995"/>
      <c r="H70" s="996"/>
      <c r="I70" s="999"/>
      <c r="J70" s="1000"/>
      <c r="K70" s="1003"/>
      <c r="L70" s="1004"/>
      <c r="M70" s="1004"/>
      <c r="N70" s="996"/>
      <c r="O70" s="967"/>
      <c r="P70" s="968"/>
      <c r="Q70" s="968"/>
      <c r="R70" s="968"/>
      <c r="S70" s="969"/>
      <c r="T70" s="394" t="s">
        <v>483</v>
      </c>
      <c r="U70" s="395"/>
      <c r="V70" s="396"/>
      <c r="W70" s="375" t="str">
        <f>IF(W69="","",VLOOKUP(W69,'標準様式１（シフト記号表）'!$C$6:$L$47,10,FALSE))</f>
        <v/>
      </c>
      <c r="X70" s="376" t="str">
        <f>IF(X69="","",VLOOKUP(X69,'標準様式１（シフト記号表）'!$C$6:$L$47,10,FALSE))</f>
        <v/>
      </c>
      <c r="Y70" s="377" t="str">
        <f>IF(Y69="","",VLOOKUP(Y69,'標準様式１（シフト記号表）'!$C$6:$L$47,10,FALSE))</f>
        <v/>
      </c>
      <c r="Z70" s="377" t="str">
        <f>IF(Z69="","",VLOOKUP(Z69,'標準様式１（シフト記号表）'!$C$6:$L$47,10,FALSE))</f>
        <v/>
      </c>
      <c r="AA70" s="378" t="str">
        <f>IF(AA69="","",VLOOKUP(AA69,'標準様式１（シフト記号表）'!$C$6:$L$47,10,FALSE))</f>
        <v/>
      </c>
      <c r="AB70" s="376" t="str">
        <f>IF(AB69="","",VLOOKUP(AB69,'標準様式１（シフト記号表）'!$C$6:$L$47,10,FALSE))</f>
        <v/>
      </c>
      <c r="AC70" s="379" t="str">
        <f>IF(AC69="","",VLOOKUP(AC69,'標準様式１（シフト記号表）'!$C$6:$L$47,10,FALSE))</f>
        <v/>
      </c>
      <c r="AD70" s="375" t="str">
        <f>IF(AD69="","",VLOOKUP(AD69,'標準様式１（シフト記号表）'!$C$6:$L$47,10,FALSE))</f>
        <v/>
      </c>
      <c r="AE70" s="376" t="str">
        <f>IF(AE69="","",VLOOKUP(AE69,'標準様式１（シフト記号表）'!$C$6:$L$47,10,FALSE))</f>
        <v/>
      </c>
      <c r="AF70" s="376" t="str">
        <f>IF(AF69="","",VLOOKUP(AF69,'標準様式１（シフト記号表）'!$C$6:$L$47,10,FALSE))</f>
        <v/>
      </c>
      <c r="AG70" s="376" t="str">
        <f>IF(AG69="","",VLOOKUP(AG69,'標準様式１（シフト記号表）'!$C$6:$L$47,10,FALSE))</f>
        <v/>
      </c>
      <c r="AH70" s="376" t="str">
        <f>IF(AH69="","",VLOOKUP(AH69,'標準様式１（シフト記号表）'!$C$6:$L$47,10,FALSE))</f>
        <v/>
      </c>
      <c r="AI70" s="376" t="str">
        <f>IF(AI69="","",VLOOKUP(AI69,'標準様式１（シフト記号表）'!$C$6:$L$47,10,FALSE))</f>
        <v/>
      </c>
      <c r="AJ70" s="379" t="str">
        <f>IF(AJ69="","",VLOOKUP(AJ69,'標準様式１（シフト記号表）'!$C$6:$L$47,10,FALSE))</f>
        <v/>
      </c>
      <c r="AK70" s="375" t="str">
        <f>IF(AK69="","",VLOOKUP(AK69,'標準様式１（シフト記号表）'!$C$6:$L$47,10,FALSE))</f>
        <v/>
      </c>
      <c r="AL70" s="377" t="str">
        <f>IF(AL69="","",VLOOKUP(AL69,'標準様式１（シフト記号表）'!$C$6:$L$47,10,FALSE))</f>
        <v/>
      </c>
      <c r="AM70" s="378" t="str">
        <f>IF(AM69="","",VLOOKUP(AM69,'標準様式１（シフト記号表）'!$C$6:$L$47,10,FALSE))</f>
        <v/>
      </c>
      <c r="AN70" s="377" t="str">
        <f>IF(AN69="","",VLOOKUP(AN69,'標準様式１（シフト記号表）'!$C$6:$L$47,10,FALSE))</f>
        <v/>
      </c>
      <c r="AO70" s="378" t="str">
        <f>IF(AO69="","",VLOOKUP(AO69,'標準様式１（シフト記号表）'!$C$6:$L$47,10,FALSE))</f>
        <v/>
      </c>
      <c r="AP70" s="377" t="str">
        <f>IF(AP69="","",VLOOKUP(AP69,'標準様式１（シフト記号表）'!$C$6:$L$47,10,FALSE))</f>
        <v/>
      </c>
      <c r="AQ70" s="392" t="str">
        <f>IF(AQ69="","",VLOOKUP(AQ69,'標準様式１（シフト記号表）'!$C$6:$L$47,10,FALSE))</f>
        <v/>
      </c>
      <c r="AR70" s="375" t="str">
        <f>IF(AR69="","",VLOOKUP(AR69,'標準様式１（シフト記号表）'!$C$6:$L$47,10,FALSE))</f>
        <v/>
      </c>
      <c r="AS70" s="377" t="str">
        <f>IF(AS69="","",VLOOKUP(AS69,'標準様式１（シフト記号表）'!$C$6:$L$47,10,FALSE))</f>
        <v/>
      </c>
      <c r="AT70" s="378" t="str">
        <f>IF(AT69="","",VLOOKUP(AT69,'標準様式１（シフト記号表）'!$C$6:$L$47,10,FALSE))</f>
        <v/>
      </c>
      <c r="AU70" s="377" t="str">
        <f>IF(AU69="","",VLOOKUP(AU69,'標準様式１（シフト記号表）'!$C$6:$L$47,10,FALSE))</f>
        <v/>
      </c>
      <c r="AV70" s="378" t="str">
        <f>IF(AV69="","",VLOOKUP(AV69,'標準様式１（シフト記号表）'!$C$6:$L$47,10,FALSE))</f>
        <v/>
      </c>
      <c r="AW70" s="377" t="str">
        <f>IF(AW69="","",VLOOKUP(AW69,'標準様式１（シフト記号表）'!$C$6:$L$47,10,FALSE))</f>
        <v/>
      </c>
      <c r="AX70" s="392" t="str">
        <f>IF(AX69="","",VLOOKUP(AX69,'標準様式１（シフト記号表）'!$C$6:$L$47,10,FALSE))</f>
        <v/>
      </c>
      <c r="AY70" s="375" t="str">
        <f>IF(AY69="","",VLOOKUP(AY69,'標準様式１（シフト記号表）'!$C$6:$L$47,10,FALSE))</f>
        <v/>
      </c>
      <c r="AZ70" s="377" t="str">
        <f>IF(AZ69="","",VLOOKUP(AZ69,'標準様式１（シフト記号表）'!$C$6:$L$47,10,FALSE))</f>
        <v/>
      </c>
      <c r="BA70" s="392" t="str">
        <f>IF(BA69="","",VLOOKUP(BA69,'標準様式１（シフト記号表）'!$C$6:$L$47,10,FALSE))</f>
        <v/>
      </c>
      <c r="BB70" s="980">
        <f>IF($BE$3="４週",SUM(W70:AX70),IF($BE$3="暦月",SUM(W70:BA70),""))</f>
        <v>0</v>
      </c>
      <c r="BC70" s="981"/>
      <c r="BD70" s="982">
        <f>IF($BE$3="４週",BB70/4,IF($BE$3="暦月",(BB70/($BE$6/7)),""))</f>
        <v>0</v>
      </c>
      <c r="BE70" s="981"/>
      <c r="BF70" s="977"/>
      <c r="BG70" s="978"/>
      <c r="BH70" s="978"/>
      <c r="BI70" s="978"/>
      <c r="BJ70" s="979"/>
    </row>
    <row r="71" spans="2:62" ht="20.25" customHeight="1">
      <c r="B71" s="983">
        <f>B69+1</f>
        <v>29</v>
      </c>
      <c r="C71" s="986"/>
      <c r="D71" s="990"/>
      <c r="E71" s="991"/>
      <c r="F71" s="992"/>
      <c r="G71" s="1012"/>
      <c r="H71" s="1013"/>
      <c r="I71" s="1014"/>
      <c r="J71" s="1015"/>
      <c r="K71" s="1016"/>
      <c r="L71" s="1017"/>
      <c r="M71" s="1017"/>
      <c r="N71" s="1013"/>
      <c r="O71" s="967"/>
      <c r="P71" s="968"/>
      <c r="Q71" s="968"/>
      <c r="R71" s="968"/>
      <c r="S71" s="969"/>
      <c r="T71" s="397" t="s">
        <v>481</v>
      </c>
      <c r="U71" s="398"/>
      <c r="V71" s="399"/>
      <c r="W71" s="384"/>
      <c r="X71" s="385"/>
      <c r="Y71" s="386"/>
      <c r="Z71" s="386"/>
      <c r="AA71" s="387"/>
      <c r="AB71" s="385"/>
      <c r="AC71" s="388"/>
      <c r="AD71" s="384"/>
      <c r="AE71" s="385"/>
      <c r="AF71" s="385"/>
      <c r="AG71" s="385"/>
      <c r="AH71" s="385"/>
      <c r="AI71" s="385"/>
      <c r="AJ71" s="388"/>
      <c r="AK71" s="384"/>
      <c r="AL71" s="386"/>
      <c r="AM71" s="387"/>
      <c r="AN71" s="386"/>
      <c r="AO71" s="387"/>
      <c r="AP71" s="386"/>
      <c r="AQ71" s="389"/>
      <c r="AR71" s="384"/>
      <c r="AS71" s="386"/>
      <c r="AT71" s="387"/>
      <c r="AU71" s="386"/>
      <c r="AV71" s="387"/>
      <c r="AW71" s="386"/>
      <c r="AX71" s="389"/>
      <c r="AY71" s="384"/>
      <c r="AZ71" s="386"/>
      <c r="BA71" s="393"/>
      <c r="BB71" s="1005"/>
      <c r="BC71" s="1006"/>
      <c r="BD71" s="1007"/>
      <c r="BE71" s="1008"/>
      <c r="BF71" s="1009"/>
      <c r="BG71" s="1010"/>
      <c r="BH71" s="1010"/>
      <c r="BI71" s="1010"/>
      <c r="BJ71" s="1011"/>
    </row>
    <row r="72" spans="2:62" ht="20.25" customHeight="1">
      <c r="B72" s="984"/>
      <c r="C72" s="986"/>
      <c r="D72" s="990"/>
      <c r="E72" s="991"/>
      <c r="F72" s="992"/>
      <c r="G72" s="1024"/>
      <c r="H72" s="1025"/>
      <c r="I72" s="1026"/>
      <c r="J72" s="1027"/>
      <c r="K72" s="1028"/>
      <c r="L72" s="1029"/>
      <c r="M72" s="1029"/>
      <c r="N72" s="1025"/>
      <c r="O72" s="967"/>
      <c r="P72" s="968"/>
      <c r="Q72" s="968"/>
      <c r="R72" s="968"/>
      <c r="S72" s="969"/>
      <c r="T72" s="394" t="s">
        <v>483</v>
      </c>
      <c r="U72" s="395"/>
      <c r="V72" s="396"/>
      <c r="W72" s="375" t="str">
        <f>IF(W71="","",VLOOKUP(W71,'標準様式１（シフト記号表）'!$C$6:$L$47,10,FALSE))</f>
        <v/>
      </c>
      <c r="X72" s="376" t="str">
        <f>IF(X71="","",VLOOKUP(X71,'標準様式１（シフト記号表）'!$C$6:$L$47,10,FALSE))</f>
        <v/>
      </c>
      <c r="Y72" s="377" t="str">
        <f>IF(Y71="","",VLOOKUP(Y71,'標準様式１（シフト記号表）'!$C$6:$L$47,10,FALSE))</f>
        <v/>
      </c>
      <c r="Z72" s="377" t="str">
        <f>IF(Z71="","",VLOOKUP(Z71,'標準様式１（シフト記号表）'!$C$6:$L$47,10,FALSE))</f>
        <v/>
      </c>
      <c r="AA72" s="378" t="str">
        <f>IF(AA71="","",VLOOKUP(AA71,'標準様式１（シフト記号表）'!$C$6:$L$47,10,FALSE))</f>
        <v/>
      </c>
      <c r="AB72" s="376" t="str">
        <f>IF(AB71="","",VLOOKUP(AB71,'標準様式１（シフト記号表）'!$C$6:$L$47,10,FALSE))</f>
        <v/>
      </c>
      <c r="AC72" s="379" t="str">
        <f>IF(AC71="","",VLOOKUP(AC71,'標準様式１（シフト記号表）'!$C$6:$L$47,10,FALSE))</f>
        <v/>
      </c>
      <c r="AD72" s="375" t="str">
        <f>IF(AD71="","",VLOOKUP(AD71,'標準様式１（シフト記号表）'!$C$6:$L$47,10,FALSE))</f>
        <v/>
      </c>
      <c r="AE72" s="376" t="str">
        <f>IF(AE71="","",VLOOKUP(AE71,'標準様式１（シフト記号表）'!$C$6:$L$47,10,FALSE))</f>
        <v/>
      </c>
      <c r="AF72" s="376" t="str">
        <f>IF(AF71="","",VLOOKUP(AF71,'標準様式１（シフト記号表）'!$C$6:$L$47,10,FALSE))</f>
        <v/>
      </c>
      <c r="AG72" s="376" t="str">
        <f>IF(AG71="","",VLOOKUP(AG71,'標準様式１（シフト記号表）'!$C$6:$L$47,10,FALSE))</f>
        <v/>
      </c>
      <c r="AH72" s="376" t="str">
        <f>IF(AH71="","",VLOOKUP(AH71,'標準様式１（シフト記号表）'!$C$6:$L$47,10,FALSE))</f>
        <v/>
      </c>
      <c r="AI72" s="376" t="str">
        <f>IF(AI71="","",VLOOKUP(AI71,'標準様式１（シフト記号表）'!$C$6:$L$47,10,FALSE))</f>
        <v/>
      </c>
      <c r="AJ72" s="379" t="str">
        <f>IF(AJ71="","",VLOOKUP(AJ71,'標準様式１（シフト記号表）'!$C$6:$L$47,10,FALSE))</f>
        <v/>
      </c>
      <c r="AK72" s="375" t="str">
        <f>IF(AK71="","",VLOOKUP(AK71,'標準様式１（シフト記号表）'!$C$6:$L$47,10,FALSE))</f>
        <v/>
      </c>
      <c r="AL72" s="377" t="str">
        <f>IF(AL71="","",VLOOKUP(AL71,'標準様式１（シフト記号表）'!$C$6:$L$47,10,FALSE))</f>
        <v/>
      </c>
      <c r="AM72" s="378" t="str">
        <f>IF(AM71="","",VLOOKUP(AM71,'標準様式１（シフト記号表）'!$C$6:$L$47,10,FALSE))</f>
        <v/>
      </c>
      <c r="AN72" s="377" t="str">
        <f>IF(AN71="","",VLOOKUP(AN71,'標準様式１（シフト記号表）'!$C$6:$L$47,10,FALSE))</f>
        <v/>
      </c>
      <c r="AO72" s="378" t="str">
        <f>IF(AO71="","",VLOOKUP(AO71,'標準様式１（シフト記号表）'!$C$6:$L$47,10,FALSE))</f>
        <v/>
      </c>
      <c r="AP72" s="377" t="str">
        <f>IF(AP71="","",VLOOKUP(AP71,'標準様式１（シフト記号表）'!$C$6:$L$47,10,FALSE))</f>
        <v/>
      </c>
      <c r="AQ72" s="392" t="str">
        <f>IF(AQ71="","",VLOOKUP(AQ71,'標準様式１（シフト記号表）'!$C$6:$L$47,10,FALSE))</f>
        <v/>
      </c>
      <c r="AR72" s="375" t="str">
        <f>IF(AR71="","",VLOOKUP(AR71,'標準様式１（シフト記号表）'!$C$6:$L$47,10,FALSE))</f>
        <v/>
      </c>
      <c r="AS72" s="377" t="str">
        <f>IF(AS71="","",VLOOKUP(AS71,'標準様式１（シフト記号表）'!$C$6:$L$47,10,FALSE))</f>
        <v/>
      </c>
      <c r="AT72" s="378" t="str">
        <f>IF(AT71="","",VLOOKUP(AT71,'標準様式１（シフト記号表）'!$C$6:$L$47,10,FALSE))</f>
        <v/>
      </c>
      <c r="AU72" s="377" t="str">
        <f>IF(AU71="","",VLOOKUP(AU71,'標準様式１（シフト記号表）'!$C$6:$L$47,10,FALSE))</f>
        <v/>
      </c>
      <c r="AV72" s="378" t="str">
        <f>IF(AV71="","",VLOOKUP(AV71,'標準様式１（シフト記号表）'!$C$6:$L$47,10,FALSE))</f>
        <v/>
      </c>
      <c r="AW72" s="377" t="str">
        <f>IF(AW71="","",VLOOKUP(AW71,'標準様式１（シフト記号表）'!$C$6:$L$47,10,FALSE))</f>
        <v/>
      </c>
      <c r="AX72" s="392" t="str">
        <f>IF(AX71="","",VLOOKUP(AX71,'標準様式１（シフト記号表）'!$C$6:$L$47,10,FALSE))</f>
        <v/>
      </c>
      <c r="AY72" s="375" t="str">
        <f>IF(AY71="","",VLOOKUP(AY71,'標準様式１（シフト記号表）'!$C$6:$L$47,10,FALSE))</f>
        <v/>
      </c>
      <c r="AZ72" s="377" t="str">
        <f>IF(AZ71="","",VLOOKUP(AZ71,'標準様式１（シフト記号表）'!$C$6:$L$47,10,FALSE))</f>
        <v/>
      </c>
      <c r="BA72" s="392" t="str">
        <f>IF(BA71="","",VLOOKUP(BA71,'標準様式１（シフト記号表）'!$C$6:$L$47,10,FALSE))</f>
        <v/>
      </c>
      <c r="BB72" s="1021">
        <f>IF($BE$3="４週",SUM(W72:AX72),IF($BE$3="暦月",SUM(W72:BA72),""))</f>
        <v>0</v>
      </c>
      <c r="BC72" s="1022"/>
      <c r="BD72" s="1023">
        <f>IF($BE$3="４週",BB72/4,IF($BE$3="暦月",(BB72/($BE$6/7)),""))</f>
        <v>0</v>
      </c>
      <c r="BE72" s="1022"/>
      <c r="BF72" s="1018"/>
      <c r="BG72" s="1019"/>
      <c r="BH72" s="1019"/>
      <c r="BI72" s="1019"/>
      <c r="BJ72" s="1020"/>
    </row>
    <row r="73" spans="2:62" ht="20.25" customHeight="1">
      <c r="B73" s="983">
        <f>B71+1</f>
        <v>30</v>
      </c>
      <c r="C73" s="986"/>
      <c r="D73" s="990"/>
      <c r="E73" s="991"/>
      <c r="F73" s="992"/>
      <c r="G73" s="1012"/>
      <c r="H73" s="1013"/>
      <c r="I73" s="1014"/>
      <c r="J73" s="1015"/>
      <c r="K73" s="1016"/>
      <c r="L73" s="1017"/>
      <c r="M73" s="1017"/>
      <c r="N73" s="1013"/>
      <c r="O73" s="967"/>
      <c r="P73" s="968"/>
      <c r="Q73" s="968"/>
      <c r="R73" s="968"/>
      <c r="S73" s="969"/>
      <c r="T73" s="381" t="s">
        <v>481</v>
      </c>
      <c r="U73" s="382"/>
      <c r="V73" s="383"/>
      <c r="W73" s="384"/>
      <c r="X73" s="385"/>
      <c r="Y73" s="386"/>
      <c r="Z73" s="386"/>
      <c r="AA73" s="387"/>
      <c r="AB73" s="385"/>
      <c r="AC73" s="388"/>
      <c r="AD73" s="384"/>
      <c r="AE73" s="385"/>
      <c r="AF73" s="385"/>
      <c r="AG73" s="385"/>
      <c r="AH73" s="385"/>
      <c r="AI73" s="385"/>
      <c r="AJ73" s="388"/>
      <c r="AK73" s="384"/>
      <c r="AL73" s="386"/>
      <c r="AM73" s="387"/>
      <c r="AN73" s="386"/>
      <c r="AO73" s="387"/>
      <c r="AP73" s="386"/>
      <c r="AQ73" s="389"/>
      <c r="AR73" s="384"/>
      <c r="AS73" s="386"/>
      <c r="AT73" s="387"/>
      <c r="AU73" s="386"/>
      <c r="AV73" s="387"/>
      <c r="AW73" s="386"/>
      <c r="AX73" s="389"/>
      <c r="AY73" s="384"/>
      <c r="AZ73" s="386"/>
      <c r="BA73" s="393"/>
      <c r="BB73" s="1005"/>
      <c r="BC73" s="1006"/>
      <c r="BD73" s="1007"/>
      <c r="BE73" s="1008"/>
      <c r="BF73" s="1009"/>
      <c r="BG73" s="1010"/>
      <c r="BH73" s="1010"/>
      <c r="BI73" s="1010"/>
      <c r="BJ73" s="1011"/>
    </row>
    <row r="74" spans="2:62" ht="20.25" customHeight="1" thickBot="1">
      <c r="B74" s="1030"/>
      <c r="C74" s="1031"/>
      <c r="D74" s="1032"/>
      <c r="E74" s="1033"/>
      <c r="F74" s="1034"/>
      <c r="G74" s="1035"/>
      <c r="H74" s="1036"/>
      <c r="I74" s="1037"/>
      <c r="J74" s="1038"/>
      <c r="K74" s="1039"/>
      <c r="L74" s="1040"/>
      <c r="M74" s="1040"/>
      <c r="N74" s="1036"/>
      <c r="O74" s="1042"/>
      <c r="P74" s="1043"/>
      <c r="Q74" s="1043"/>
      <c r="R74" s="1043"/>
      <c r="S74" s="1044"/>
      <c r="T74" s="402" t="s">
        <v>483</v>
      </c>
      <c r="U74" s="403"/>
      <c r="V74" s="404"/>
      <c r="W74" s="405" t="str">
        <f>IF(W73="","",VLOOKUP(W73,'標準様式１（シフト記号表）'!$C$6:$L$47,10,FALSE))</f>
        <v/>
      </c>
      <c r="X74" s="406" t="str">
        <f>IF(X73="","",VLOOKUP(X73,'標準様式１（シフト記号表）'!$C$6:$L$47,10,FALSE))</f>
        <v/>
      </c>
      <c r="Y74" s="407" t="str">
        <f>IF(Y73="","",VLOOKUP(Y73,'標準様式１（シフト記号表）'!$C$6:$L$47,10,FALSE))</f>
        <v/>
      </c>
      <c r="Z74" s="407" t="str">
        <f>IF(Z73="","",VLOOKUP(Z73,'標準様式１（シフト記号表）'!$C$6:$L$47,10,FALSE))</f>
        <v/>
      </c>
      <c r="AA74" s="408" t="str">
        <f>IF(AA73="","",VLOOKUP(AA73,'標準様式１（シフト記号表）'!$C$6:$L$47,10,FALSE))</f>
        <v/>
      </c>
      <c r="AB74" s="406" t="str">
        <f>IF(AB73="","",VLOOKUP(AB73,'標準様式１（シフト記号表）'!$C$6:$L$47,10,FALSE))</f>
        <v/>
      </c>
      <c r="AC74" s="409" t="str">
        <f>IF(AC73="","",VLOOKUP(AC73,'標準様式１（シフト記号表）'!$C$6:$L$47,10,FALSE))</f>
        <v/>
      </c>
      <c r="AD74" s="405" t="str">
        <f>IF(AD73="","",VLOOKUP(AD73,'標準様式１（シフト記号表）'!$C$6:$L$47,10,FALSE))</f>
        <v/>
      </c>
      <c r="AE74" s="406" t="str">
        <f>IF(AE73="","",VLOOKUP(AE73,'標準様式１（シフト記号表）'!$C$6:$L$47,10,FALSE))</f>
        <v/>
      </c>
      <c r="AF74" s="406" t="str">
        <f>IF(AF73="","",VLOOKUP(AF73,'標準様式１（シフト記号表）'!$C$6:$L$47,10,FALSE))</f>
        <v/>
      </c>
      <c r="AG74" s="406" t="str">
        <f>IF(AG73="","",VLOOKUP(AG73,'標準様式１（シフト記号表）'!$C$6:$L$47,10,FALSE))</f>
        <v/>
      </c>
      <c r="AH74" s="406" t="str">
        <f>IF(AH73="","",VLOOKUP(AH73,'標準様式１（シフト記号表）'!$C$6:$L$47,10,FALSE))</f>
        <v/>
      </c>
      <c r="AI74" s="406" t="str">
        <f>IF(AI73="","",VLOOKUP(AI73,'標準様式１（シフト記号表）'!$C$6:$L$47,10,FALSE))</f>
        <v/>
      </c>
      <c r="AJ74" s="409" t="str">
        <f>IF(AJ73="","",VLOOKUP(AJ73,'標準様式１（シフト記号表）'!$C$6:$L$47,10,FALSE))</f>
        <v/>
      </c>
      <c r="AK74" s="405" t="str">
        <f>IF(AK73="","",VLOOKUP(AK73,'標準様式１（シフト記号表）'!$C$6:$L$47,10,FALSE))</f>
        <v/>
      </c>
      <c r="AL74" s="407" t="str">
        <f>IF(AL73="","",VLOOKUP(AL73,'標準様式１（シフト記号表）'!$C$6:$L$47,10,FALSE))</f>
        <v/>
      </c>
      <c r="AM74" s="408" t="str">
        <f>IF(AM73="","",VLOOKUP(AM73,'標準様式１（シフト記号表）'!$C$6:$L$47,10,FALSE))</f>
        <v/>
      </c>
      <c r="AN74" s="407" t="str">
        <f>IF(AN73="","",VLOOKUP(AN73,'標準様式１（シフト記号表）'!$C$6:$L$47,10,FALSE))</f>
        <v/>
      </c>
      <c r="AO74" s="408" t="str">
        <f>IF(AO73="","",VLOOKUP(AO73,'標準様式１（シフト記号表）'!$C$6:$L$47,10,FALSE))</f>
        <v/>
      </c>
      <c r="AP74" s="407" t="str">
        <f>IF(AP73="","",VLOOKUP(AP73,'標準様式１（シフト記号表）'!$C$6:$L$47,10,FALSE))</f>
        <v/>
      </c>
      <c r="AQ74" s="410" t="str">
        <f>IF(AQ73="","",VLOOKUP(AQ73,'標準様式１（シフト記号表）'!$C$6:$L$47,10,FALSE))</f>
        <v/>
      </c>
      <c r="AR74" s="405" t="str">
        <f>IF(AR73="","",VLOOKUP(AR73,'標準様式１（シフト記号表）'!$C$6:$L$47,10,FALSE))</f>
        <v/>
      </c>
      <c r="AS74" s="407" t="str">
        <f>IF(AS73="","",VLOOKUP(AS73,'標準様式１（シフト記号表）'!$C$6:$L$47,10,FALSE))</f>
        <v/>
      </c>
      <c r="AT74" s="408" t="str">
        <f>IF(AT73="","",VLOOKUP(AT73,'標準様式１（シフト記号表）'!$C$6:$L$47,10,FALSE))</f>
        <v/>
      </c>
      <c r="AU74" s="407" t="str">
        <f>IF(AU73="","",VLOOKUP(AU73,'標準様式１（シフト記号表）'!$C$6:$L$47,10,FALSE))</f>
        <v/>
      </c>
      <c r="AV74" s="408" t="str">
        <f>IF(AV73="","",VLOOKUP(AV73,'標準様式１（シフト記号表）'!$C$6:$L$47,10,FALSE))</f>
        <v/>
      </c>
      <c r="AW74" s="407" t="str">
        <f>IF(AW73="","",VLOOKUP(AW73,'標準様式１（シフト記号表）'!$C$6:$L$47,10,FALSE))</f>
        <v/>
      </c>
      <c r="AX74" s="410" t="str">
        <f>IF(AX73="","",VLOOKUP(AX73,'標準様式１（シフト記号表）'!$C$6:$L$47,10,FALSE))</f>
        <v/>
      </c>
      <c r="AY74" s="405" t="str">
        <f>IF(AY73="","",VLOOKUP(AY73,'標準様式１（シフト記号表）'!$C$6:$L$47,10,FALSE))</f>
        <v/>
      </c>
      <c r="AZ74" s="407" t="str">
        <f>IF(AZ73="","",VLOOKUP(AZ73,'標準様式１（シフト記号表）'!$C$6:$L$47,10,FALSE))</f>
        <v/>
      </c>
      <c r="BA74" s="410" t="str">
        <f>IF(BA73="","",VLOOKUP(BA73,'標準様式１（シフト記号表）'!$C$6:$L$47,10,FALSE))</f>
        <v/>
      </c>
      <c r="BB74" s="1048">
        <f>IF($BE$3="４週",SUM(W74:AX74),IF($BE$3="暦月",SUM(W74:BA74),""))</f>
        <v>0</v>
      </c>
      <c r="BC74" s="1049"/>
      <c r="BD74" s="1050">
        <f>IF($BE$3="４週",BB74/4,IF($BE$3="暦月",(BB74/($BE$6/7)),""))</f>
        <v>0</v>
      </c>
      <c r="BE74" s="1049"/>
      <c r="BF74" s="1045"/>
      <c r="BG74" s="1046"/>
      <c r="BH74" s="1046"/>
      <c r="BI74" s="1046"/>
      <c r="BJ74" s="1047"/>
    </row>
    <row r="75" spans="2:62" ht="20.25" customHeight="1">
      <c r="B75" s="411"/>
      <c r="C75" s="411"/>
      <c r="D75" s="411"/>
      <c r="E75" s="411"/>
      <c r="F75" s="411"/>
      <c r="G75" s="412"/>
      <c r="H75" s="412"/>
      <c r="I75" s="413"/>
      <c r="J75" s="413"/>
      <c r="K75" s="412"/>
      <c r="L75" s="412"/>
      <c r="M75" s="412"/>
      <c r="N75" s="412"/>
      <c r="O75" s="414"/>
      <c r="P75" s="414"/>
      <c r="Q75" s="414"/>
      <c r="R75" s="415"/>
      <c r="S75" s="415"/>
      <c r="T75" s="415"/>
      <c r="U75" s="416"/>
      <c r="V75" s="417"/>
      <c r="W75" s="418"/>
      <c r="X75" s="418"/>
      <c r="Y75" s="418"/>
      <c r="Z75" s="418"/>
      <c r="AA75" s="418"/>
      <c r="AB75" s="418"/>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8"/>
      <c r="AY75" s="418"/>
      <c r="AZ75" s="418"/>
      <c r="BA75" s="418"/>
      <c r="BB75" s="418"/>
      <c r="BC75" s="418"/>
      <c r="BD75" s="419"/>
      <c r="BE75" s="419"/>
      <c r="BF75" s="414"/>
      <c r="BG75" s="414"/>
      <c r="BH75" s="414"/>
      <c r="BI75" s="414"/>
      <c r="BJ75" s="414"/>
    </row>
    <row r="76" spans="2:62" ht="24.9" customHeight="1"/>
    <row r="77" spans="2:62" ht="24.9" customHeight="1">
      <c r="B77" s="326" t="s">
        <v>563</v>
      </c>
      <c r="C77" s="326"/>
      <c r="D77" s="326"/>
      <c r="E77" s="326"/>
      <c r="F77" s="326"/>
      <c r="G77" s="326"/>
      <c r="H77" s="326"/>
      <c r="I77" s="326"/>
      <c r="J77" s="326"/>
    </row>
    <row r="78" spans="2:62" ht="24.9" customHeight="1">
      <c r="B78" s="326" t="s">
        <v>564</v>
      </c>
      <c r="C78" s="326"/>
      <c r="D78" s="326"/>
      <c r="E78" s="326"/>
      <c r="F78" s="326"/>
      <c r="G78" s="326"/>
      <c r="H78" s="326"/>
      <c r="I78" s="326"/>
      <c r="J78" s="326"/>
    </row>
    <row r="79" spans="2:62" ht="24.9" customHeight="1">
      <c r="B79" s="326" t="s">
        <v>565</v>
      </c>
      <c r="C79" s="326"/>
      <c r="D79" s="326"/>
      <c r="E79" s="326"/>
      <c r="F79" s="326"/>
      <c r="G79" s="326"/>
      <c r="H79" s="326"/>
      <c r="I79" s="326"/>
      <c r="J79" s="326"/>
    </row>
    <row r="80" spans="2:62" ht="24.9" customHeight="1">
      <c r="B80" s="326" t="s">
        <v>566</v>
      </c>
      <c r="C80" s="326"/>
      <c r="D80" s="326"/>
      <c r="E80" s="326"/>
      <c r="F80" s="326"/>
      <c r="G80" s="326"/>
      <c r="H80" s="326"/>
      <c r="I80" s="326"/>
      <c r="J80" s="326"/>
    </row>
    <row r="81" spans="2:10" ht="24.9" customHeight="1">
      <c r="B81" s="326" t="s">
        <v>567</v>
      </c>
      <c r="C81" s="326"/>
      <c r="D81" s="326"/>
      <c r="E81" s="326"/>
      <c r="F81" s="326"/>
      <c r="G81" s="326"/>
      <c r="H81" s="326"/>
      <c r="I81" s="326"/>
      <c r="J81" s="326"/>
    </row>
    <row r="82" spans="2:10" ht="24.9" customHeight="1">
      <c r="B82" s="326" t="s">
        <v>568</v>
      </c>
      <c r="C82" s="326"/>
      <c r="D82" s="326"/>
      <c r="E82" s="326"/>
      <c r="F82" s="326"/>
      <c r="G82" s="326"/>
      <c r="H82" s="326"/>
      <c r="I82" s="326"/>
      <c r="J82" s="326"/>
    </row>
    <row r="83" spans="2:10" ht="24.9" customHeight="1">
      <c r="B83" s="326" t="s">
        <v>569</v>
      </c>
      <c r="C83" s="326"/>
      <c r="D83" s="326"/>
      <c r="E83" s="326"/>
      <c r="F83" s="326"/>
      <c r="G83" s="326"/>
      <c r="H83" s="326"/>
      <c r="I83" s="326"/>
      <c r="J83" s="326"/>
    </row>
    <row r="84" spans="2:10" ht="24.9" customHeight="1">
      <c r="B84" s="326" t="s">
        <v>570</v>
      </c>
      <c r="C84" s="326"/>
      <c r="D84" s="326"/>
      <c r="E84" s="326"/>
      <c r="F84" s="326"/>
      <c r="G84" s="326"/>
      <c r="H84" s="326"/>
      <c r="I84" s="326"/>
      <c r="J84" s="326"/>
    </row>
    <row r="85" spans="2:10" ht="24.9" customHeight="1">
      <c r="B85" s="326" t="s">
        <v>571</v>
      </c>
      <c r="C85" s="326"/>
      <c r="D85" s="326"/>
      <c r="E85" s="326"/>
      <c r="F85" s="326"/>
      <c r="G85" s="326"/>
      <c r="H85" s="326"/>
      <c r="I85" s="326"/>
      <c r="J85" s="326"/>
    </row>
    <row r="86" spans="2:10" ht="24.9" customHeight="1">
      <c r="B86" s="326" t="s">
        <v>572</v>
      </c>
      <c r="C86" s="326"/>
      <c r="D86" s="326"/>
      <c r="E86" s="326"/>
      <c r="F86" s="326"/>
      <c r="G86" s="326"/>
      <c r="H86" s="326"/>
      <c r="I86" s="326"/>
      <c r="J86" s="326"/>
    </row>
    <row r="87" spans="2:10" ht="24.9" customHeight="1">
      <c r="B87" s="326" t="s">
        <v>573</v>
      </c>
      <c r="C87" s="326"/>
      <c r="D87" s="326"/>
      <c r="E87" s="326"/>
      <c r="F87" s="326"/>
      <c r="G87" s="326"/>
      <c r="H87" s="326"/>
      <c r="I87" s="326"/>
      <c r="J87" s="326"/>
    </row>
    <row r="88" spans="2:10" ht="24.9" customHeight="1">
      <c r="B88" s="326" t="s">
        <v>574</v>
      </c>
      <c r="C88" s="326"/>
      <c r="D88" s="326"/>
      <c r="E88" s="326"/>
      <c r="F88" s="326"/>
      <c r="G88" s="326"/>
      <c r="H88" s="326"/>
      <c r="I88" s="326"/>
      <c r="J88" s="326"/>
    </row>
    <row r="89" spans="2:10" ht="24.9" customHeight="1">
      <c r="B89" s="326" t="s">
        <v>575</v>
      </c>
      <c r="C89" s="326"/>
      <c r="D89" s="326"/>
      <c r="E89" s="326"/>
      <c r="F89" s="326"/>
      <c r="G89" s="326"/>
      <c r="H89" s="326"/>
      <c r="I89" s="326"/>
      <c r="J89" s="326"/>
    </row>
    <row r="90" spans="2:10" ht="24.9" customHeight="1">
      <c r="B90" s="326" t="s">
        <v>576</v>
      </c>
      <c r="C90" s="326"/>
      <c r="D90" s="326"/>
      <c r="E90" s="326"/>
      <c r="F90" s="326"/>
      <c r="G90" s="326"/>
      <c r="H90" s="326"/>
      <c r="I90" s="326"/>
      <c r="J90" s="326"/>
    </row>
    <row r="91" spans="2:10" ht="24.9" customHeight="1">
      <c r="B91" s="326" t="s">
        <v>577</v>
      </c>
      <c r="C91" s="326"/>
      <c r="D91" s="326"/>
      <c r="E91" s="326"/>
      <c r="F91" s="326"/>
      <c r="G91" s="326"/>
      <c r="H91" s="326"/>
      <c r="I91" s="326"/>
      <c r="J91" s="326"/>
    </row>
    <row r="92" spans="2:10" ht="24.9" customHeight="1">
      <c r="B92" s="326" t="s">
        <v>578</v>
      </c>
      <c r="C92" s="326"/>
      <c r="D92" s="326"/>
      <c r="E92" s="326"/>
      <c r="F92" s="326"/>
      <c r="G92" s="326"/>
      <c r="H92" s="326"/>
      <c r="I92" s="326"/>
      <c r="J92" s="326"/>
    </row>
    <row r="93" spans="2:10" ht="24.9" customHeight="1">
      <c r="B93" s="326"/>
      <c r="C93" s="326"/>
      <c r="D93" s="326"/>
      <c r="E93" s="326"/>
      <c r="F93" s="326"/>
      <c r="G93" s="326"/>
      <c r="H93" s="326"/>
      <c r="I93" s="326"/>
      <c r="J93" s="326"/>
    </row>
    <row r="94" spans="2:10" ht="24.9" customHeight="1">
      <c r="B94" s="326"/>
      <c r="C94" s="420" t="s">
        <v>495</v>
      </c>
      <c r="D94" s="1041" t="s">
        <v>496</v>
      </c>
      <c r="E94" s="1041"/>
      <c r="F94" s="1041"/>
      <c r="G94" s="1041"/>
      <c r="H94" s="1041"/>
      <c r="I94" s="326"/>
      <c r="J94" s="326"/>
    </row>
    <row r="95" spans="2:10" ht="24.9" customHeight="1">
      <c r="B95" s="326"/>
      <c r="C95" s="421" t="s">
        <v>490</v>
      </c>
      <c r="D95" s="1041" t="s">
        <v>497</v>
      </c>
      <c r="E95" s="1041"/>
      <c r="F95" s="1041"/>
      <c r="G95" s="1041"/>
      <c r="H95" s="1041"/>
      <c r="I95" s="326"/>
      <c r="J95" s="326"/>
    </row>
    <row r="96" spans="2:10" ht="24.9" customHeight="1">
      <c r="B96" s="326"/>
      <c r="C96" s="421" t="s">
        <v>491</v>
      </c>
      <c r="D96" s="1041" t="s">
        <v>498</v>
      </c>
      <c r="E96" s="1041"/>
      <c r="F96" s="1041"/>
      <c r="G96" s="1041"/>
      <c r="H96" s="1041"/>
      <c r="I96" s="326"/>
      <c r="J96" s="326"/>
    </row>
    <row r="97" spans="2:59" ht="24.9" customHeight="1">
      <c r="B97" s="326"/>
      <c r="C97" s="421" t="s">
        <v>492</v>
      </c>
      <c r="D97" s="1041" t="s">
        <v>499</v>
      </c>
      <c r="E97" s="1041"/>
      <c r="F97" s="1041"/>
      <c r="G97" s="1041"/>
      <c r="H97" s="1041"/>
      <c r="I97" s="326"/>
      <c r="J97" s="326"/>
    </row>
    <row r="98" spans="2:59" ht="24.9" customHeight="1">
      <c r="B98" s="326"/>
      <c r="C98" s="421" t="s">
        <v>494</v>
      </c>
      <c r="D98" s="1041" t="s">
        <v>500</v>
      </c>
      <c r="E98" s="1041"/>
      <c r="F98" s="1041"/>
      <c r="G98" s="1041"/>
      <c r="H98" s="1041"/>
      <c r="I98" s="326"/>
      <c r="J98" s="326"/>
    </row>
    <row r="99" spans="2:59" ht="24.9" customHeight="1">
      <c r="B99" s="326"/>
      <c r="C99" s="326"/>
      <c r="D99" s="326"/>
      <c r="E99" s="326"/>
      <c r="F99" s="326"/>
      <c r="G99" s="326"/>
      <c r="H99" s="326"/>
      <c r="I99" s="326"/>
      <c r="J99" s="326"/>
    </row>
    <row r="100" spans="2:59" ht="24.9" customHeight="1">
      <c r="B100" s="326"/>
      <c r="C100" s="326" t="s">
        <v>579</v>
      </c>
      <c r="D100" s="326"/>
      <c r="E100" s="326"/>
      <c r="F100" s="326"/>
      <c r="G100" s="326"/>
      <c r="H100" s="326"/>
      <c r="I100" s="326"/>
      <c r="J100" s="326"/>
    </row>
    <row r="101" spans="2:59" ht="24.9" customHeight="1">
      <c r="B101" s="326"/>
      <c r="C101" s="326" t="s">
        <v>580</v>
      </c>
      <c r="D101" s="326"/>
      <c r="E101" s="326"/>
      <c r="F101" s="326"/>
      <c r="G101" s="326"/>
      <c r="H101" s="326"/>
      <c r="I101" s="326"/>
      <c r="J101" s="326"/>
    </row>
    <row r="102" spans="2:59" ht="24.9" customHeight="1">
      <c r="B102" s="326"/>
      <c r="C102" s="326" t="s">
        <v>581</v>
      </c>
      <c r="D102" s="326"/>
      <c r="E102" s="326"/>
      <c r="F102" s="326"/>
      <c r="G102" s="327"/>
      <c r="H102" s="327"/>
      <c r="I102" s="327"/>
      <c r="J102" s="327"/>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c r="AY102" s="422"/>
      <c r="AZ102" s="422"/>
      <c r="BA102" s="422"/>
      <c r="BB102" s="422"/>
      <c r="BC102" s="422"/>
      <c r="BD102" s="422"/>
      <c r="BE102" s="422"/>
      <c r="BF102" s="422"/>
      <c r="BG102" s="422"/>
    </row>
    <row r="103" spans="2:59" ht="24.9" customHeight="1">
      <c r="B103" s="326"/>
      <c r="C103" s="326"/>
      <c r="D103" s="326"/>
      <c r="E103" s="326"/>
      <c r="F103" s="326"/>
      <c r="G103" s="327"/>
      <c r="H103" s="327"/>
      <c r="I103" s="327"/>
      <c r="J103" s="327"/>
      <c r="K103" s="422"/>
      <c r="L103" s="422"/>
      <c r="M103" s="422"/>
      <c r="N103" s="422"/>
      <c r="O103" s="422"/>
      <c r="P103" s="422"/>
      <c r="Q103" s="422"/>
      <c r="R103" s="422"/>
      <c r="S103" s="422"/>
      <c r="T103" s="422"/>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2"/>
      <c r="AY103" s="422"/>
      <c r="AZ103" s="422"/>
      <c r="BA103" s="422"/>
      <c r="BB103" s="422"/>
      <c r="BC103" s="422"/>
      <c r="BD103" s="422"/>
      <c r="BE103" s="422"/>
      <c r="BF103" s="422"/>
      <c r="BG103" s="422"/>
    </row>
    <row r="104" spans="2:59" ht="24.9" customHeight="1">
      <c r="B104" s="326" t="s">
        <v>582</v>
      </c>
      <c r="C104" s="326"/>
      <c r="D104" s="326"/>
      <c r="E104" s="326"/>
      <c r="F104" s="326"/>
      <c r="G104" s="423"/>
      <c r="H104" s="423"/>
      <c r="I104" s="423"/>
      <c r="J104" s="423"/>
      <c r="K104" s="347"/>
      <c r="L104" s="347"/>
    </row>
    <row r="105" spans="2:59" ht="24.9" customHeight="1">
      <c r="B105" s="326" t="s">
        <v>583</v>
      </c>
      <c r="C105" s="326"/>
      <c r="D105" s="326"/>
      <c r="E105" s="326"/>
      <c r="F105" s="326"/>
      <c r="G105" s="423"/>
      <c r="H105" s="423"/>
      <c r="I105" s="423"/>
      <c r="J105" s="423"/>
      <c r="K105" s="347"/>
      <c r="L105" s="347"/>
    </row>
    <row r="106" spans="2:59" ht="24.9" customHeight="1">
      <c r="B106" s="326" t="s">
        <v>584</v>
      </c>
      <c r="C106" s="326"/>
      <c r="D106" s="326"/>
      <c r="E106" s="326"/>
      <c r="F106" s="326"/>
      <c r="G106" s="327"/>
      <c r="H106" s="327"/>
      <c r="I106" s="327"/>
      <c r="J106" s="327"/>
    </row>
    <row r="107" spans="2:59" ht="24.9" customHeight="1">
      <c r="B107" s="326" t="s">
        <v>585</v>
      </c>
      <c r="C107" s="326"/>
      <c r="D107" s="326"/>
      <c r="E107" s="326"/>
      <c r="F107" s="326"/>
      <c r="G107" s="327"/>
      <c r="H107" s="327"/>
      <c r="I107" s="327"/>
      <c r="J107" s="327"/>
    </row>
    <row r="108" spans="2:59" ht="24.9" customHeight="1">
      <c r="B108" s="326" t="s">
        <v>586</v>
      </c>
      <c r="C108" s="326"/>
      <c r="D108" s="326"/>
      <c r="E108" s="326"/>
      <c r="F108" s="326"/>
      <c r="G108" s="327"/>
      <c r="H108" s="327"/>
      <c r="I108" s="327"/>
      <c r="J108" s="327"/>
    </row>
    <row r="109" spans="2:59" ht="24.9" customHeight="1">
      <c r="B109" s="326" t="s">
        <v>587</v>
      </c>
      <c r="C109" s="326"/>
      <c r="D109" s="326"/>
      <c r="E109" s="326"/>
      <c r="F109" s="326"/>
      <c r="G109" s="326"/>
      <c r="H109" s="326"/>
      <c r="I109" s="326"/>
      <c r="J109" s="326"/>
    </row>
    <row r="110" spans="2:59" ht="24.9" customHeight="1">
      <c r="B110" s="326" t="s">
        <v>544</v>
      </c>
      <c r="C110" s="326"/>
      <c r="D110" s="326"/>
      <c r="E110" s="326"/>
      <c r="F110" s="326"/>
      <c r="G110" s="326"/>
      <c r="H110" s="326"/>
      <c r="I110" s="326"/>
      <c r="J110" s="326"/>
    </row>
    <row r="111" spans="2:59" ht="24.9" customHeight="1">
      <c r="B111" s="326" t="s">
        <v>588</v>
      </c>
      <c r="C111" s="326"/>
      <c r="D111" s="326"/>
      <c r="E111" s="326"/>
      <c r="F111" s="326"/>
      <c r="G111" s="326"/>
      <c r="H111" s="326"/>
      <c r="I111" s="326"/>
      <c r="J111" s="326"/>
    </row>
    <row r="112" spans="2:59" ht="24.9" customHeight="1">
      <c r="B112" s="326" t="s">
        <v>589</v>
      </c>
      <c r="C112" s="326"/>
      <c r="D112" s="326"/>
      <c r="E112" s="326"/>
      <c r="F112" s="326"/>
      <c r="G112" s="326"/>
      <c r="H112" s="326"/>
      <c r="I112" s="326"/>
      <c r="J112" s="326"/>
    </row>
    <row r="113" spans="2:10" ht="24.9" customHeight="1">
      <c r="B113" s="326" t="s">
        <v>590</v>
      </c>
      <c r="C113" s="326"/>
      <c r="D113" s="326"/>
      <c r="E113" s="326"/>
      <c r="F113" s="326"/>
      <c r="G113" s="326"/>
      <c r="H113" s="326"/>
      <c r="I113" s="326"/>
      <c r="J113" s="326"/>
    </row>
    <row r="114" spans="2:10" ht="24.9" customHeight="1">
      <c r="B114" s="326" t="s">
        <v>591</v>
      </c>
      <c r="C114" s="326"/>
      <c r="D114" s="326"/>
      <c r="E114" s="326"/>
      <c r="F114" s="326"/>
      <c r="G114" s="326"/>
      <c r="H114" s="326"/>
      <c r="I114" s="326"/>
      <c r="J114" s="326"/>
    </row>
    <row r="115" spans="2:10" ht="24.9" customHeight="1">
      <c r="B115" s="326" t="s">
        <v>592</v>
      </c>
      <c r="C115" s="326"/>
      <c r="D115" s="326"/>
      <c r="E115" s="326"/>
      <c r="F115" s="326"/>
      <c r="G115" s="326"/>
      <c r="H115" s="326"/>
      <c r="I115" s="326"/>
      <c r="J115" s="326"/>
    </row>
    <row r="116" spans="2:10" ht="24.9" customHeight="1">
      <c r="B116" s="326" t="s">
        <v>593</v>
      </c>
      <c r="C116" s="326"/>
      <c r="D116" s="326"/>
      <c r="E116" s="326"/>
      <c r="F116" s="326"/>
      <c r="G116" s="326"/>
      <c r="H116" s="326"/>
      <c r="I116" s="326"/>
      <c r="J116" s="326"/>
    </row>
    <row r="117" spans="2:10" ht="24.9" customHeight="1">
      <c r="B117" s="424" t="s">
        <v>594</v>
      </c>
      <c r="C117" s="326"/>
      <c r="D117" s="326"/>
      <c r="E117" s="326"/>
      <c r="F117" s="326"/>
      <c r="G117" s="326"/>
      <c r="H117" s="326"/>
      <c r="I117" s="326"/>
      <c r="J117" s="326"/>
    </row>
    <row r="118" spans="2:10" ht="24.9" customHeight="1">
      <c r="B118" s="424" t="s">
        <v>595</v>
      </c>
      <c r="C118" s="326"/>
      <c r="D118" s="326"/>
      <c r="E118" s="326"/>
      <c r="F118" s="326"/>
      <c r="G118" s="326"/>
      <c r="H118" s="326"/>
      <c r="I118" s="326"/>
      <c r="J118" s="326"/>
    </row>
    <row r="119" spans="2:10" ht="24.9" customHeight="1">
      <c r="B119" s="326" t="s">
        <v>596</v>
      </c>
    </row>
  </sheetData>
  <sheetProtection insertRows="0" deleteRows="0"/>
  <mergeCells count="391">
    <mergeCell ref="D94:H94"/>
    <mergeCell ref="D95:H95"/>
    <mergeCell ref="D96:H96"/>
    <mergeCell ref="D97:H97"/>
    <mergeCell ref="D98:H98"/>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O17:S18"/>
    <mergeCell ref="BB17:BC17"/>
    <mergeCell ref="BD17:BE17"/>
    <mergeCell ref="BF17:BJ18"/>
    <mergeCell ref="BB18:BC18"/>
    <mergeCell ref="BD18:BE18"/>
    <mergeCell ref="B17:B18"/>
    <mergeCell ref="C17:C18"/>
    <mergeCell ref="D17:F18"/>
    <mergeCell ref="G17:H18"/>
    <mergeCell ref="I17:J18"/>
    <mergeCell ref="K17:N18"/>
    <mergeCell ref="O15:S16"/>
    <mergeCell ref="BB15:BC15"/>
    <mergeCell ref="BD15:BE15"/>
    <mergeCell ref="BF15:BJ16"/>
    <mergeCell ref="BB16:BC16"/>
    <mergeCell ref="BD16:BE16"/>
    <mergeCell ref="B15:B16"/>
    <mergeCell ref="C15:C16"/>
    <mergeCell ref="D15:F16"/>
    <mergeCell ref="G15:H16"/>
    <mergeCell ref="I15:J16"/>
    <mergeCell ref="K15:N1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4"/>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7">
    <dataValidation errorStyle="information" allowBlank="1" showInputMessage="1" error="プルダウンにないケースは直接入力してください。" sqref="AT1:BI1" xr:uid="{BC0713E0-5B2A-4E25-AC1A-6EC62883A008}"/>
    <dataValidation allowBlank="1" showInputMessage="1" showErrorMessage="1" error="入力可能範囲　32～40" sqref="BE8" xr:uid="{0A610067-D4D8-45B3-96D6-A427A5FFA80B}"/>
    <dataValidation type="list" allowBlank="1" showInputMessage="1" showErrorMessage="1" sqref="BE4:BH4" xr:uid="{C0C887FC-A448-4F36-B59E-82FB0DE844B1}">
      <formula1>"予定,実績,予定・実績"</formula1>
    </dataValidation>
    <dataValidation type="decimal" allowBlank="1" showInputMessage="1" showErrorMessage="1" error="入力可能範囲　32～40" sqref="BA6:BB6" xr:uid="{B35BE71C-FE2E-46E9-B8DF-D927222491A9}">
      <formula1>32</formula1>
      <formula2>40</formula2>
    </dataValidation>
    <dataValidation type="list" allowBlank="1" showInputMessage="1" showErrorMessage="1" sqref="AF3:AF4" xr:uid="{4211BA2E-46EF-44B6-8958-E0D3DB7942DA}">
      <formula1>#REF!</formula1>
    </dataValidation>
    <dataValidation type="list" allowBlank="1" showInputMessage="1" showErrorMessage="1" sqref="BE3:BH3" xr:uid="{A556600E-713D-4E51-92B4-81B1ADA3CBD4}">
      <formula1>"４週,暦月"</formula1>
    </dataValidation>
    <dataValidation type="list" allowBlank="1" showInputMessage="1" sqref="C75" xr:uid="{A128C70D-9BF3-4901-966A-9C04652C3DA1}">
      <formula1>"◎,○"</formula1>
    </dataValidation>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95C44FCF-A83C-4699-98D2-FB6652F478A6}">
          <x14:formula1>
            <xm:f>'標準様式１（シフト記号表）'!$C$6:$C$47</xm:f>
          </x14:formula1>
          <xm:sqref>W39:BA39 W19:BA19 W21:BA21 W23:BA23 W25:BA25 W27:BA27 W29:BA29 W31:BA31 W33:BA33 W35:BA35 W37:BA37 W15:BA15 W61:BA61 W59:BA59 W57:BA57 W55:BA55 W53:BA53 W51:BA51 W49:BA49 W47:BA47 W45:BA45 W43:BA43 W41:BA41 W73:BA73 W71:BA71 W69:BA69 W67:BA67 W65:BA65 W63:BA63 W17:BA17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61543-FDAC-4CF9-86AE-6F3E13CC53F0}">
  <sheetPr>
    <pageSetUpPr fitToPage="1"/>
  </sheetPr>
  <dimension ref="A1:N54"/>
  <sheetViews>
    <sheetView zoomScaleNormal="100" workbookViewId="0">
      <selection activeCell="B1" sqref="B1"/>
    </sheetView>
  </sheetViews>
  <sheetFormatPr defaultColWidth="10" defaultRowHeight="19.2"/>
  <cols>
    <col min="1" max="1" width="1.77734375" style="426" customWidth="1"/>
    <col min="2" max="2" width="6.21875" style="425" customWidth="1"/>
    <col min="3" max="3" width="11.77734375" style="425" customWidth="1"/>
    <col min="4" max="4" width="11.77734375" style="425" hidden="1" customWidth="1"/>
    <col min="5" max="5" width="3.77734375" style="425" bestFit="1" customWidth="1"/>
    <col min="6" max="6" width="17.33203125" style="426" customWidth="1"/>
    <col min="7" max="7" width="3.77734375" style="426" bestFit="1" customWidth="1"/>
    <col min="8" max="8" width="17.33203125" style="426" customWidth="1"/>
    <col min="9" max="9" width="3.77734375" style="426" bestFit="1" customWidth="1"/>
    <col min="10" max="10" width="17.33203125" style="425" customWidth="1"/>
    <col min="11" max="11" width="3.77734375" style="426" bestFit="1" customWidth="1"/>
    <col min="12" max="12" width="17.33203125" style="426" customWidth="1"/>
    <col min="13" max="13" width="3.77734375" style="426" customWidth="1"/>
    <col min="14" max="14" width="56.21875" style="426" customWidth="1"/>
    <col min="15" max="16384" width="10" style="426"/>
  </cols>
  <sheetData>
    <row r="1" spans="1:14">
      <c r="A1" s="451"/>
      <c r="B1" s="452" t="s">
        <v>611</v>
      </c>
      <c r="C1" s="453"/>
      <c r="D1" s="453"/>
      <c r="E1" s="453"/>
      <c r="F1" s="451"/>
      <c r="G1" s="451"/>
      <c r="H1" s="451"/>
      <c r="I1" s="451"/>
      <c r="J1" s="453"/>
    </row>
    <row r="2" spans="1:14">
      <c r="B2" s="427" t="s">
        <v>501</v>
      </c>
      <c r="F2" s="428"/>
      <c r="J2" s="429"/>
    </row>
    <row r="3" spans="1:14">
      <c r="B3" s="428" t="s">
        <v>502</v>
      </c>
      <c r="F3" s="429" t="s">
        <v>503</v>
      </c>
      <c r="J3" s="429"/>
    </row>
    <row r="4" spans="1:14">
      <c r="B4" s="427"/>
      <c r="F4" s="1051" t="s">
        <v>504</v>
      </c>
      <c r="G4" s="1051"/>
      <c r="H4" s="1051"/>
      <c r="I4" s="1051"/>
      <c r="J4" s="1051"/>
      <c r="K4" s="1051"/>
      <c r="L4" s="1051"/>
      <c r="N4" s="1051" t="s">
        <v>505</v>
      </c>
    </row>
    <row r="5" spans="1:14">
      <c r="B5" s="425" t="s">
        <v>466</v>
      </c>
      <c r="C5" s="425" t="s">
        <v>495</v>
      </c>
      <c r="F5" s="425" t="s">
        <v>506</v>
      </c>
      <c r="G5" s="425"/>
      <c r="H5" s="425" t="s">
        <v>507</v>
      </c>
      <c r="J5" s="425" t="s">
        <v>508</v>
      </c>
      <c r="L5" s="425" t="s">
        <v>504</v>
      </c>
      <c r="N5" s="1051"/>
    </row>
    <row r="6" spans="1:14">
      <c r="B6" s="430">
        <v>1</v>
      </c>
      <c r="C6" s="431" t="s">
        <v>486</v>
      </c>
      <c r="D6" s="432" t="str">
        <f>C6</f>
        <v>a</v>
      </c>
      <c r="E6" s="430" t="s">
        <v>509</v>
      </c>
      <c r="F6" s="433">
        <v>0.375</v>
      </c>
      <c r="G6" s="430" t="s">
        <v>510</v>
      </c>
      <c r="H6" s="433">
        <v>0.72916666666666663</v>
      </c>
      <c r="I6" s="434" t="s">
        <v>511</v>
      </c>
      <c r="J6" s="433">
        <v>3.125E-2</v>
      </c>
      <c r="K6" s="435" t="s">
        <v>449</v>
      </c>
      <c r="L6" s="436">
        <f>IF(OR(F6="",H6=""),"",(H6+IF(F6&gt;H6,1,0)-F6-J6)*24)</f>
        <v>7.7499999999999991</v>
      </c>
      <c r="N6" s="437"/>
    </row>
    <row r="7" spans="1:14">
      <c r="B7" s="430">
        <v>2</v>
      </c>
      <c r="C7" s="431" t="s">
        <v>482</v>
      </c>
      <c r="D7" s="432" t="str">
        <f t="shared" ref="D7:D38" si="0">C7</f>
        <v>b</v>
      </c>
      <c r="E7" s="430" t="s">
        <v>509</v>
      </c>
      <c r="F7" s="433"/>
      <c r="G7" s="430" t="s">
        <v>510</v>
      </c>
      <c r="H7" s="433"/>
      <c r="I7" s="434" t="s">
        <v>511</v>
      </c>
      <c r="J7" s="433">
        <v>0</v>
      </c>
      <c r="K7" s="435" t="s">
        <v>449</v>
      </c>
      <c r="L7" s="436" t="str">
        <f>IF(OR(F7="",H7=""),"",(H7+IF(F7&gt;H7,1,0)-F7-J7)*24)</f>
        <v/>
      </c>
      <c r="N7" s="437"/>
    </row>
    <row r="8" spans="1:14">
      <c r="B8" s="430">
        <v>3</v>
      </c>
      <c r="C8" s="431" t="s">
        <v>512</v>
      </c>
      <c r="D8" s="432" t="str">
        <f t="shared" si="0"/>
        <v>c</v>
      </c>
      <c r="E8" s="430" t="s">
        <v>509</v>
      </c>
      <c r="F8" s="433"/>
      <c r="G8" s="430" t="s">
        <v>510</v>
      </c>
      <c r="H8" s="433"/>
      <c r="I8" s="434" t="s">
        <v>511</v>
      </c>
      <c r="J8" s="433">
        <v>0</v>
      </c>
      <c r="K8" s="435" t="s">
        <v>449</v>
      </c>
      <c r="L8" s="436" t="str">
        <f>IF(OR(F8="",H8=""),"",(H8+IF(F8&gt;H8,1,0)-F8-J8)*24)</f>
        <v/>
      </c>
      <c r="N8" s="437"/>
    </row>
    <row r="9" spans="1:14">
      <c r="B9" s="430">
        <v>4</v>
      </c>
      <c r="C9" s="431" t="s">
        <v>487</v>
      </c>
      <c r="D9" s="432" t="str">
        <f t="shared" si="0"/>
        <v>d</v>
      </c>
      <c r="E9" s="430" t="s">
        <v>509</v>
      </c>
      <c r="F9" s="433"/>
      <c r="G9" s="430" t="s">
        <v>510</v>
      </c>
      <c r="H9" s="433"/>
      <c r="I9" s="434" t="s">
        <v>511</v>
      </c>
      <c r="J9" s="433">
        <v>0</v>
      </c>
      <c r="K9" s="435" t="s">
        <v>449</v>
      </c>
      <c r="L9" s="436" t="str">
        <f>IF(OR(F9="",H9=""),"",(H9+IF(F9&gt;H9,1,0)-F9-J9)*24)</f>
        <v/>
      </c>
      <c r="N9" s="437"/>
    </row>
    <row r="10" spans="1:14">
      <c r="B10" s="430">
        <v>5</v>
      </c>
      <c r="C10" s="431" t="s">
        <v>484</v>
      </c>
      <c r="D10" s="432" t="str">
        <f t="shared" si="0"/>
        <v>e</v>
      </c>
      <c r="E10" s="430" t="s">
        <v>509</v>
      </c>
      <c r="F10" s="433"/>
      <c r="G10" s="430" t="s">
        <v>510</v>
      </c>
      <c r="H10" s="433"/>
      <c r="I10" s="434" t="s">
        <v>511</v>
      </c>
      <c r="J10" s="433">
        <v>0</v>
      </c>
      <c r="K10" s="435" t="s">
        <v>449</v>
      </c>
      <c r="L10" s="436" t="str">
        <f t="shared" ref="L10:L22" si="1">IF(OR(F10="",H10=""),"",(H10+IF(F10&gt;H10,1,0)-F10-J10)*24)</f>
        <v/>
      </c>
      <c r="N10" s="437"/>
    </row>
    <row r="11" spans="1:14">
      <c r="B11" s="430">
        <v>6</v>
      </c>
      <c r="C11" s="431" t="s">
        <v>485</v>
      </c>
      <c r="D11" s="432" t="str">
        <f t="shared" si="0"/>
        <v>f</v>
      </c>
      <c r="E11" s="430" t="s">
        <v>509</v>
      </c>
      <c r="F11" s="433"/>
      <c r="G11" s="430" t="s">
        <v>510</v>
      </c>
      <c r="H11" s="433"/>
      <c r="I11" s="434" t="s">
        <v>511</v>
      </c>
      <c r="J11" s="433">
        <v>0</v>
      </c>
      <c r="K11" s="435" t="s">
        <v>449</v>
      </c>
      <c r="L11" s="436" t="str">
        <f>IF(OR(F11="",H11=""),"",(H11+IF(F11&gt;H11,1,0)-F11-J11)*24)</f>
        <v/>
      </c>
      <c r="N11" s="437"/>
    </row>
    <row r="12" spans="1:14">
      <c r="B12" s="430">
        <v>7</v>
      </c>
      <c r="C12" s="431" t="s">
        <v>513</v>
      </c>
      <c r="D12" s="432" t="str">
        <f t="shared" si="0"/>
        <v>g</v>
      </c>
      <c r="E12" s="430" t="s">
        <v>509</v>
      </c>
      <c r="F12" s="433"/>
      <c r="G12" s="430" t="s">
        <v>510</v>
      </c>
      <c r="H12" s="433"/>
      <c r="I12" s="434" t="s">
        <v>511</v>
      </c>
      <c r="J12" s="433">
        <v>0</v>
      </c>
      <c r="K12" s="435" t="s">
        <v>449</v>
      </c>
      <c r="L12" s="436" t="str">
        <f t="shared" si="1"/>
        <v/>
      </c>
      <c r="N12" s="437"/>
    </row>
    <row r="13" spans="1:14">
      <c r="B13" s="430">
        <v>8</v>
      </c>
      <c r="C13" s="431" t="s">
        <v>488</v>
      </c>
      <c r="D13" s="432" t="str">
        <f t="shared" si="0"/>
        <v>h</v>
      </c>
      <c r="E13" s="430" t="s">
        <v>509</v>
      </c>
      <c r="F13" s="433"/>
      <c r="G13" s="430" t="s">
        <v>510</v>
      </c>
      <c r="H13" s="433"/>
      <c r="I13" s="434" t="s">
        <v>511</v>
      </c>
      <c r="J13" s="433">
        <v>0</v>
      </c>
      <c r="K13" s="435" t="s">
        <v>449</v>
      </c>
      <c r="L13" s="436" t="str">
        <f t="shared" si="1"/>
        <v/>
      </c>
      <c r="N13" s="437"/>
    </row>
    <row r="14" spans="1:14">
      <c r="B14" s="430">
        <v>9</v>
      </c>
      <c r="C14" s="431" t="s">
        <v>489</v>
      </c>
      <c r="D14" s="432" t="str">
        <f t="shared" si="0"/>
        <v>i</v>
      </c>
      <c r="E14" s="430" t="s">
        <v>509</v>
      </c>
      <c r="F14" s="433"/>
      <c r="G14" s="430" t="s">
        <v>510</v>
      </c>
      <c r="H14" s="433"/>
      <c r="I14" s="434" t="s">
        <v>511</v>
      </c>
      <c r="J14" s="433">
        <v>0</v>
      </c>
      <c r="K14" s="435" t="s">
        <v>449</v>
      </c>
      <c r="L14" s="436" t="str">
        <f t="shared" si="1"/>
        <v/>
      </c>
      <c r="N14" s="437"/>
    </row>
    <row r="15" spans="1:14">
      <c r="B15" s="430">
        <v>10</v>
      </c>
      <c r="C15" s="431" t="s">
        <v>514</v>
      </c>
      <c r="D15" s="432" t="str">
        <f t="shared" si="0"/>
        <v>j</v>
      </c>
      <c r="E15" s="430" t="s">
        <v>509</v>
      </c>
      <c r="F15" s="433"/>
      <c r="G15" s="430" t="s">
        <v>510</v>
      </c>
      <c r="H15" s="433"/>
      <c r="I15" s="434" t="s">
        <v>511</v>
      </c>
      <c r="J15" s="433">
        <v>0</v>
      </c>
      <c r="K15" s="435" t="s">
        <v>449</v>
      </c>
      <c r="L15" s="436" t="str">
        <f t="shared" si="1"/>
        <v/>
      </c>
      <c r="N15" s="437"/>
    </row>
    <row r="16" spans="1:14">
      <c r="B16" s="430">
        <v>11</v>
      </c>
      <c r="C16" s="431" t="s">
        <v>515</v>
      </c>
      <c r="D16" s="432" t="str">
        <f t="shared" si="0"/>
        <v>k</v>
      </c>
      <c r="E16" s="430" t="s">
        <v>509</v>
      </c>
      <c r="F16" s="433"/>
      <c r="G16" s="430" t="s">
        <v>510</v>
      </c>
      <c r="H16" s="433"/>
      <c r="I16" s="434" t="s">
        <v>511</v>
      </c>
      <c r="J16" s="433">
        <v>0</v>
      </c>
      <c r="K16" s="435" t="s">
        <v>449</v>
      </c>
      <c r="L16" s="436" t="str">
        <f t="shared" si="1"/>
        <v/>
      </c>
      <c r="N16" s="437"/>
    </row>
    <row r="17" spans="2:14">
      <c r="B17" s="430">
        <v>12</v>
      </c>
      <c r="C17" s="431" t="s">
        <v>516</v>
      </c>
      <c r="D17" s="432" t="str">
        <f t="shared" si="0"/>
        <v>l</v>
      </c>
      <c r="E17" s="430" t="s">
        <v>509</v>
      </c>
      <c r="F17" s="433"/>
      <c r="G17" s="430" t="s">
        <v>510</v>
      </c>
      <c r="H17" s="433"/>
      <c r="I17" s="434" t="s">
        <v>511</v>
      </c>
      <c r="J17" s="433">
        <v>0</v>
      </c>
      <c r="K17" s="435" t="s">
        <v>449</v>
      </c>
      <c r="L17" s="436" t="str">
        <f t="shared" si="1"/>
        <v/>
      </c>
      <c r="N17" s="437"/>
    </row>
    <row r="18" spans="2:14">
      <c r="B18" s="430">
        <v>13</v>
      </c>
      <c r="C18" s="431" t="s">
        <v>517</v>
      </c>
      <c r="D18" s="432" t="str">
        <f t="shared" si="0"/>
        <v>m</v>
      </c>
      <c r="E18" s="430" t="s">
        <v>509</v>
      </c>
      <c r="F18" s="433"/>
      <c r="G18" s="430" t="s">
        <v>510</v>
      </c>
      <c r="H18" s="433"/>
      <c r="I18" s="434" t="s">
        <v>511</v>
      </c>
      <c r="J18" s="433">
        <v>0</v>
      </c>
      <c r="K18" s="435" t="s">
        <v>449</v>
      </c>
      <c r="L18" s="436" t="str">
        <f t="shared" si="1"/>
        <v/>
      </c>
      <c r="N18" s="437"/>
    </row>
    <row r="19" spans="2:14">
      <c r="B19" s="430">
        <v>14</v>
      </c>
      <c r="C19" s="431" t="s">
        <v>518</v>
      </c>
      <c r="D19" s="432" t="str">
        <f t="shared" si="0"/>
        <v>n</v>
      </c>
      <c r="E19" s="430" t="s">
        <v>509</v>
      </c>
      <c r="F19" s="433"/>
      <c r="G19" s="430" t="s">
        <v>510</v>
      </c>
      <c r="H19" s="433"/>
      <c r="I19" s="434" t="s">
        <v>511</v>
      </c>
      <c r="J19" s="433">
        <v>0</v>
      </c>
      <c r="K19" s="435" t="s">
        <v>449</v>
      </c>
      <c r="L19" s="436" t="str">
        <f t="shared" si="1"/>
        <v/>
      </c>
      <c r="N19" s="437"/>
    </row>
    <row r="20" spans="2:14">
      <c r="B20" s="430">
        <v>15</v>
      </c>
      <c r="C20" s="431" t="s">
        <v>519</v>
      </c>
      <c r="D20" s="432" t="str">
        <f t="shared" si="0"/>
        <v>o</v>
      </c>
      <c r="E20" s="430" t="s">
        <v>509</v>
      </c>
      <c r="F20" s="433"/>
      <c r="G20" s="430" t="s">
        <v>510</v>
      </c>
      <c r="H20" s="433"/>
      <c r="I20" s="434" t="s">
        <v>511</v>
      </c>
      <c r="J20" s="433">
        <v>0</v>
      </c>
      <c r="K20" s="435" t="s">
        <v>449</v>
      </c>
      <c r="L20" s="436" t="str">
        <f t="shared" si="1"/>
        <v/>
      </c>
      <c r="N20" s="437"/>
    </row>
    <row r="21" spans="2:14">
      <c r="B21" s="430">
        <v>16</v>
      </c>
      <c r="C21" s="431" t="s">
        <v>520</v>
      </c>
      <c r="D21" s="432" t="str">
        <f t="shared" si="0"/>
        <v>p</v>
      </c>
      <c r="E21" s="430" t="s">
        <v>509</v>
      </c>
      <c r="F21" s="433"/>
      <c r="G21" s="430" t="s">
        <v>510</v>
      </c>
      <c r="H21" s="433"/>
      <c r="I21" s="434" t="s">
        <v>511</v>
      </c>
      <c r="J21" s="433">
        <v>0</v>
      </c>
      <c r="K21" s="435" t="s">
        <v>449</v>
      </c>
      <c r="L21" s="436" t="str">
        <f t="shared" si="1"/>
        <v/>
      </c>
      <c r="N21" s="437"/>
    </row>
    <row r="22" spans="2:14">
      <c r="B22" s="430">
        <v>17</v>
      </c>
      <c r="C22" s="431" t="s">
        <v>521</v>
      </c>
      <c r="D22" s="432" t="str">
        <f t="shared" si="0"/>
        <v>q</v>
      </c>
      <c r="E22" s="430" t="s">
        <v>509</v>
      </c>
      <c r="F22" s="433"/>
      <c r="G22" s="430" t="s">
        <v>510</v>
      </c>
      <c r="H22" s="433"/>
      <c r="I22" s="434" t="s">
        <v>511</v>
      </c>
      <c r="J22" s="433">
        <v>0</v>
      </c>
      <c r="K22" s="435" t="s">
        <v>449</v>
      </c>
      <c r="L22" s="436" t="str">
        <f t="shared" si="1"/>
        <v/>
      </c>
      <c r="N22" s="437"/>
    </row>
    <row r="23" spans="2:14">
      <c r="B23" s="430">
        <v>18</v>
      </c>
      <c r="C23" s="431" t="s">
        <v>522</v>
      </c>
      <c r="D23" s="432" t="str">
        <f t="shared" si="0"/>
        <v>r</v>
      </c>
      <c r="E23" s="430" t="s">
        <v>509</v>
      </c>
      <c r="F23" s="438"/>
      <c r="G23" s="430" t="s">
        <v>510</v>
      </c>
      <c r="H23" s="438"/>
      <c r="I23" s="434" t="s">
        <v>511</v>
      </c>
      <c r="J23" s="438"/>
      <c r="K23" s="435" t="s">
        <v>449</v>
      </c>
      <c r="L23" s="431">
        <v>1</v>
      </c>
      <c r="N23" s="437"/>
    </row>
    <row r="24" spans="2:14">
      <c r="B24" s="430">
        <v>19</v>
      </c>
      <c r="C24" s="431" t="s">
        <v>523</v>
      </c>
      <c r="D24" s="432" t="str">
        <f t="shared" si="0"/>
        <v>s</v>
      </c>
      <c r="E24" s="430" t="s">
        <v>509</v>
      </c>
      <c r="F24" s="438"/>
      <c r="G24" s="430" t="s">
        <v>510</v>
      </c>
      <c r="H24" s="438"/>
      <c r="I24" s="434" t="s">
        <v>511</v>
      </c>
      <c r="J24" s="438"/>
      <c r="K24" s="435" t="s">
        <v>449</v>
      </c>
      <c r="L24" s="431">
        <v>2</v>
      </c>
      <c r="N24" s="437"/>
    </row>
    <row r="25" spans="2:14">
      <c r="B25" s="430">
        <v>20</v>
      </c>
      <c r="C25" s="431" t="s">
        <v>524</v>
      </c>
      <c r="D25" s="432" t="str">
        <f t="shared" si="0"/>
        <v>t</v>
      </c>
      <c r="E25" s="430" t="s">
        <v>509</v>
      </c>
      <c r="F25" s="438"/>
      <c r="G25" s="430" t="s">
        <v>510</v>
      </c>
      <c r="H25" s="438"/>
      <c r="I25" s="434" t="s">
        <v>511</v>
      </c>
      <c r="J25" s="438"/>
      <c r="K25" s="435" t="s">
        <v>449</v>
      </c>
      <c r="L25" s="431">
        <v>3</v>
      </c>
      <c r="N25" s="437"/>
    </row>
    <row r="26" spans="2:14">
      <c r="B26" s="430">
        <v>21</v>
      </c>
      <c r="C26" s="431" t="s">
        <v>525</v>
      </c>
      <c r="D26" s="432" t="str">
        <f t="shared" si="0"/>
        <v>u</v>
      </c>
      <c r="E26" s="430" t="s">
        <v>509</v>
      </c>
      <c r="F26" s="438"/>
      <c r="G26" s="430" t="s">
        <v>510</v>
      </c>
      <c r="H26" s="438"/>
      <c r="I26" s="434" t="s">
        <v>511</v>
      </c>
      <c r="J26" s="438"/>
      <c r="K26" s="435" t="s">
        <v>449</v>
      </c>
      <c r="L26" s="431">
        <v>4</v>
      </c>
      <c r="N26" s="437"/>
    </row>
    <row r="27" spans="2:14">
      <c r="B27" s="430">
        <v>22</v>
      </c>
      <c r="C27" s="431" t="s">
        <v>526</v>
      </c>
      <c r="D27" s="432" t="str">
        <f t="shared" si="0"/>
        <v>v</v>
      </c>
      <c r="E27" s="430" t="s">
        <v>509</v>
      </c>
      <c r="F27" s="438"/>
      <c r="G27" s="430" t="s">
        <v>510</v>
      </c>
      <c r="H27" s="438"/>
      <c r="I27" s="434" t="s">
        <v>511</v>
      </c>
      <c r="J27" s="438"/>
      <c r="K27" s="435" t="s">
        <v>449</v>
      </c>
      <c r="L27" s="431">
        <v>5</v>
      </c>
      <c r="N27" s="437"/>
    </row>
    <row r="28" spans="2:14">
      <c r="B28" s="430">
        <v>23</v>
      </c>
      <c r="C28" s="431" t="s">
        <v>527</v>
      </c>
      <c r="D28" s="432" t="str">
        <f t="shared" si="0"/>
        <v>w</v>
      </c>
      <c r="E28" s="430" t="s">
        <v>509</v>
      </c>
      <c r="F28" s="438"/>
      <c r="G28" s="430" t="s">
        <v>510</v>
      </c>
      <c r="H28" s="438"/>
      <c r="I28" s="434" t="s">
        <v>511</v>
      </c>
      <c r="J28" s="438"/>
      <c r="K28" s="435" t="s">
        <v>449</v>
      </c>
      <c r="L28" s="431">
        <v>6</v>
      </c>
      <c r="N28" s="437"/>
    </row>
    <row r="29" spans="2:14">
      <c r="B29" s="430">
        <v>24</v>
      </c>
      <c r="C29" s="431" t="s">
        <v>528</v>
      </c>
      <c r="D29" s="432" t="str">
        <f t="shared" si="0"/>
        <v>x</v>
      </c>
      <c r="E29" s="430" t="s">
        <v>509</v>
      </c>
      <c r="F29" s="438"/>
      <c r="G29" s="430" t="s">
        <v>510</v>
      </c>
      <c r="H29" s="438"/>
      <c r="I29" s="434" t="s">
        <v>511</v>
      </c>
      <c r="J29" s="438"/>
      <c r="K29" s="435" t="s">
        <v>449</v>
      </c>
      <c r="L29" s="431">
        <v>7</v>
      </c>
      <c r="N29" s="437"/>
    </row>
    <row r="30" spans="2:14">
      <c r="B30" s="430">
        <v>25</v>
      </c>
      <c r="C30" s="431" t="s">
        <v>529</v>
      </c>
      <c r="D30" s="432" t="str">
        <f t="shared" si="0"/>
        <v>y</v>
      </c>
      <c r="E30" s="430" t="s">
        <v>509</v>
      </c>
      <c r="F30" s="438"/>
      <c r="G30" s="430" t="s">
        <v>510</v>
      </c>
      <c r="H30" s="438"/>
      <c r="I30" s="434" t="s">
        <v>511</v>
      </c>
      <c r="J30" s="438"/>
      <c r="K30" s="435" t="s">
        <v>449</v>
      </c>
      <c r="L30" s="431">
        <v>8</v>
      </c>
      <c r="N30" s="437"/>
    </row>
    <row r="31" spans="2:14">
      <c r="B31" s="430">
        <v>26</v>
      </c>
      <c r="C31" s="431" t="s">
        <v>530</v>
      </c>
      <c r="D31" s="432" t="str">
        <f t="shared" si="0"/>
        <v>z</v>
      </c>
      <c r="E31" s="430" t="s">
        <v>509</v>
      </c>
      <c r="F31" s="438"/>
      <c r="G31" s="430" t="s">
        <v>510</v>
      </c>
      <c r="H31" s="438"/>
      <c r="I31" s="434" t="s">
        <v>511</v>
      </c>
      <c r="J31" s="438"/>
      <c r="K31" s="435" t="s">
        <v>449</v>
      </c>
      <c r="L31" s="431">
        <v>1</v>
      </c>
      <c r="N31" s="437"/>
    </row>
    <row r="32" spans="2:14">
      <c r="B32" s="430">
        <v>27</v>
      </c>
      <c r="C32" s="431" t="s">
        <v>528</v>
      </c>
      <c r="D32" s="432" t="str">
        <f t="shared" si="0"/>
        <v>x</v>
      </c>
      <c r="E32" s="430" t="s">
        <v>509</v>
      </c>
      <c r="F32" s="438"/>
      <c r="G32" s="430" t="s">
        <v>510</v>
      </c>
      <c r="H32" s="438"/>
      <c r="I32" s="434" t="s">
        <v>511</v>
      </c>
      <c r="J32" s="438"/>
      <c r="K32" s="435" t="s">
        <v>449</v>
      </c>
      <c r="L32" s="431">
        <v>2</v>
      </c>
      <c r="N32" s="437"/>
    </row>
    <row r="33" spans="2:14">
      <c r="B33" s="430">
        <v>28</v>
      </c>
      <c r="C33" s="431" t="s">
        <v>531</v>
      </c>
      <c r="D33" s="432" t="str">
        <f t="shared" si="0"/>
        <v>aa</v>
      </c>
      <c r="E33" s="430" t="s">
        <v>509</v>
      </c>
      <c r="F33" s="438"/>
      <c r="G33" s="430" t="s">
        <v>510</v>
      </c>
      <c r="H33" s="438"/>
      <c r="I33" s="434" t="s">
        <v>511</v>
      </c>
      <c r="J33" s="438"/>
      <c r="K33" s="435" t="s">
        <v>449</v>
      </c>
      <c r="L33" s="431">
        <v>3</v>
      </c>
      <c r="N33" s="437"/>
    </row>
    <row r="34" spans="2:14">
      <c r="B34" s="430">
        <v>29</v>
      </c>
      <c r="C34" s="431" t="s">
        <v>532</v>
      </c>
      <c r="D34" s="432" t="str">
        <f t="shared" si="0"/>
        <v>ab</v>
      </c>
      <c r="E34" s="430" t="s">
        <v>509</v>
      </c>
      <c r="F34" s="438"/>
      <c r="G34" s="430" t="s">
        <v>510</v>
      </c>
      <c r="H34" s="438"/>
      <c r="I34" s="434" t="s">
        <v>511</v>
      </c>
      <c r="J34" s="438"/>
      <c r="K34" s="435" t="s">
        <v>449</v>
      </c>
      <c r="L34" s="431">
        <v>4</v>
      </c>
      <c r="N34" s="437"/>
    </row>
    <row r="35" spans="2:14">
      <c r="B35" s="430">
        <v>30</v>
      </c>
      <c r="C35" s="431" t="s">
        <v>533</v>
      </c>
      <c r="D35" s="432" t="str">
        <f t="shared" si="0"/>
        <v>ac</v>
      </c>
      <c r="E35" s="430" t="s">
        <v>509</v>
      </c>
      <c r="F35" s="438"/>
      <c r="G35" s="430" t="s">
        <v>510</v>
      </c>
      <c r="H35" s="438"/>
      <c r="I35" s="434" t="s">
        <v>511</v>
      </c>
      <c r="J35" s="438"/>
      <c r="K35" s="435" t="s">
        <v>449</v>
      </c>
      <c r="L35" s="431">
        <v>5</v>
      </c>
      <c r="N35" s="437"/>
    </row>
    <row r="36" spans="2:14">
      <c r="B36" s="430">
        <v>31</v>
      </c>
      <c r="C36" s="431" t="s">
        <v>534</v>
      </c>
      <c r="D36" s="432" t="str">
        <f t="shared" si="0"/>
        <v>ad</v>
      </c>
      <c r="E36" s="430" t="s">
        <v>509</v>
      </c>
      <c r="F36" s="438"/>
      <c r="G36" s="430" t="s">
        <v>510</v>
      </c>
      <c r="H36" s="438"/>
      <c r="I36" s="434" t="s">
        <v>511</v>
      </c>
      <c r="J36" s="438"/>
      <c r="K36" s="435" t="s">
        <v>449</v>
      </c>
      <c r="L36" s="431">
        <v>6</v>
      </c>
      <c r="N36" s="437"/>
    </row>
    <row r="37" spans="2:14">
      <c r="B37" s="430">
        <v>32</v>
      </c>
      <c r="C37" s="431" t="s">
        <v>535</v>
      </c>
      <c r="D37" s="432" t="str">
        <f t="shared" si="0"/>
        <v>ae</v>
      </c>
      <c r="E37" s="430" t="s">
        <v>509</v>
      </c>
      <c r="F37" s="438"/>
      <c r="G37" s="430" t="s">
        <v>510</v>
      </c>
      <c r="H37" s="438"/>
      <c r="I37" s="434" t="s">
        <v>511</v>
      </c>
      <c r="J37" s="438"/>
      <c r="K37" s="435" t="s">
        <v>449</v>
      </c>
      <c r="L37" s="431">
        <v>7</v>
      </c>
      <c r="N37" s="437"/>
    </row>
    <row r="38" spans="2:14">
      <c r="B38" s="430">
        <v>33</v>
      </c>
      <c r="C38" s="431" t="s">
        <v>536</v>
      </c>
      <c r="D38" s="432" t="str">
        <f t="shared" si="0"/>
        <v>af</v>
      </c>
      <c r="E38" s="430" t="s">
        <v>509</v>
      </c>
      <c r="F38" s="438"/>
      <c r="G38" s="430" t="s">
        <v>510</v>
      </c>
      <c r="H38" s="438"/>
      <c r="I38" s="434" t="s">
        <v>511</v>
      </c>
      <c r="J38" s="438"/>
      <c r="K38" s="435" t="s">
        <v>449</v>
      </c>
      <c r="L38" s="431">
        <v>8</v>
      </c>
      <c r="N38" s="437"/>
    </row>
    <row r="39" spans="2:14">
      <c r="B39" s="430">
        <v>34</v>
      </c>
      <c r="C39" s="439" t="s">
        <v>537</v>
      </c>
      <c r="D39" s="432"/>
      <c r="E39" s="430" t="s">
        <v>509</v>
      </c>
      <c r="F39" s="433"/>
      <c r="G39" s="430" t="s">
        <v>510</v>
      </c>
      <c r="H39" s="433"/>
      <c r="I39" s="434" t="s">
        <v>511</v>
      </c>
      <c r="J39" s="433">
        <v>0</v>
      </c>
      <c r="K39" s="435" t="s">
        <v>449</v>
      </c>
      <c r="L39" s="436" t="str">
        <f t="shared" ref="L39:L40" si="2">IF(OR(F39="",H39=""),"",(H39+IF(F39&gt;H39,1,0)-F39-J39)*24)</f>
        <v/>
      </c>
      <c r="N39" s="437"/>
    </row>
    <row r="40" spans="2:14">
      <c r="B40" s="430"/>
      <c r="C40" s="440" t="s">
        <v>493</v>
      </c>
      <c r="D40" s="432"/>
      <c r="E40" s="430" t="s">
        <v>509</v>
      </c>
      <c r="F40" s="433"/>
      <c r="G40" s="430" t="s">
        <v>510</v>
      </c>
      <c r="H40" s="433"/>
      <c r="I40" s="434" t="s">
        <v>511</v>
      </c>
      <c r="J40" s="433">
        <v>0</v>
      </c>
      <c r="K40" s="435" t="s">
        <v>449</v>
      </c>
      <c r="L40" s="436" t="str">
        <f t="shared" si="2"/>
        <v/>
      </c>
      <c r="N40" s="437"/>
    </row>
    <row r="41" spans="2:14">
      <c r="B41" s="430"/>
      <c r="C41" s="441" t="s">
        <v>493</v>
      </c>
      <c r="D41" s="432" t="str">
        <f>C39</f>
        <v>ag</v>
      </c>
      <c r="E41" s="430" t="s">
        <v>509</v>
      </c>
      <c r="F41" s="433" t="s">
        <v>493</v>
      </c>
      <c r="G41" s="430" t="s">
        <v>510</v>
      </c>
      <c r="H41" s="433" t="s">
        <v>493</v>
      </c>
      <c r="I41" s="434" t="s">
        <v>511</v>
      </c>
      <c r="J41" s="433" t="s">
        <v>493</v>
      </c>
      <c r="K41" s="435" t="s">
        <v>449</v>
      </c>
      <c r="L41" s="436" t="str">
        <f>IF(OR(L39="",L40=""),"",L39+L40)</f>
        <v/>
      </c>
      <c r="N41" s="437" t="s">
        <v>538</v>
      </c>
    </row>
    <row r="42" spans="2:14">
      <c r="B42" s="430"/>
      <c r="C42" s="439" t="s">
        <v>539</v>
      </c>
      <c r="D42" s="432"/>
      <c r="E42" s="430" t="s">
        <v>509</v>
      </c>
      <c r="F42" s="433"/>
      <c r="G42" s="430" t="s">
        <v>510</v>
      </c>
      <c r="H42" s="433"/>
      <c r="I42" s="434" t="s">
        <v>511</v>
      </c>
      <c r="J42" s="433">
        <v>0</v>
      </c>
      <c r="K42" s="435" t="s">
        <v>449</v>
      </c>
      <c r="L42" s="436" t="str">
        <f t="shared" ref="L42:L43" si="3">IF(OR(F42="",H42=""),"",(H42+IF(F42&gt;H42,1,0)-F42-J42)*24)</f>
        <v/>
      </c>
      <c r="N42" s="437"/>
    </row>
    <row r="43" spans="2:14">
      <c r="B43" s="430">
        <v>35</v>
      </c>
      <c r="C43" s="440" t="s">
        <v>493</v>
      </c>
      <c r="D43" s="432"/>
      <c r="E43" s="430" t="s">
        <v>509</v>
      </c>
      <c r="F43" s="433"/>
      <c r="G43" s="430" t="s">
        <v>510</v>
      </c>
      <c r="H43" s="433"/>
      <c r="I43" s="434" t="s">
        <v>511</v>
      </c>
      <c r="J43" s="433">
        <v>0</v>
      </c>
      <c r="K43" s="435" t="s">
        <v>449</v>
      </c>
      <c r="L43" s="436" t="str">
        <f t="shared" si="3"/>
        <v/>
      </c>
      <c r="N43" s="437"/>
    </row>
    <row r="44" spans="2:14">
      <c r="B44" s="430"/>
      <c r="C44" s="441" t="s">
        <v>493</v>
      </c>
      <c r="D44" s="432" t="str">
        <f>C42</f>
        <v>ah</v>
      </c>
      <c r="E44" s="430" t="s">
        <v>509</v>
      </c>
      <c r="F44" s="433" t="s">
        <v>493</v>
      </c>
      <c r="G44" s="430" t="s">
        <v>510</v>
      </c>
      <c r="H44" s="433" t="s">
        <v>493</v>
      </c>
      <c r="I44" s="434" t="s">
        <v>511</v>
      </c>
      <c r="J44" s="433" t="s">
        <v>493</v>
      </c>
      <c r="K44" s="435" t="s">
        <v>449</v>
      </c>
      <c r="L44" s="436" t="str">
        <f>IF(OR(L42="",L43=""),"",L42+L43)</f>
        <v/>
      </c>
      <c r="N44" s="437" t="s">
        <v>540</v>
      </c>
    </row>
    <row r="45" spans="2:14">
      <c r="B45" s="430"/>
      <c r="C45" s="439" t="s">
        <v>541</v>
      </c>
      <c r="D45" s="432"/>
      <c r="E45" s="430" t="s">
        <v>509</v>
      </c>
      <c r="F45" s="433"/>
      <c r="G45" s="430" t="s">
        <v>510</v>
      </c>
      <c r="H45" s="433"/>
      <c r="I45" s="434" t="s">
        <v>511</v>
      </c>
      <c r="J45" s="433">
        <v>0</v>
      </c>
      <c r="K45" s="435" t="s">
        <v>449</v>
      </c>
      <c r="L45" s="436" t="str">
        <f t="shared" ref="L45:L46" si="4">IF(OR(F45="",H45=""),"",(H45+IF(F45&gt;H45,1,0)-F45-J45)*24)</f>
        <v/>
      </c>
      <c r="N45" s="437"/>
    </row>
    <row r="46" spans="2:14">
      <c r="B46" s="430">
        <v>36</v>
      </c>
      <c r="C46" s="440" t="s">
        <v>493</v>
      </c>
      <c r="D46" s="432"/>
      <c r="E46" s="430" t="s">
        <v>509</v>
      </c>
      <c r="F46" s="433"/>
      <c r="G46" s="430" t="s">
        <v>510</v>
      </c>
      <c r="H46" s="433"/>
      <c r="I46" s="434" t="s">
        <v>511</v>
      </c>
      <c r="J46" s="433">
        <v>0</v>
      </c>
      <c r="K46" s="435" t="s">
        <v>449</v>
      </c>
      <c r="L46" s="436" t="str">
        <f t="shared" si="4"/>
        <v/>
      </c>
      <c r="N46" s="437"/>
    </row>
    <row r="47" spans="2:14">
      <c r="B47" s="430"/>
      <c r="C47" s="441" t="s">
        <v>493</v>
      </c>
      <c r="D47" s="432" t="str">
        <f>C45</f>
        <v>ai</v>
      </c>
      <c r="E47" s="430" t="s">
        <v>509</v>
      </c>
      <c r="F47" s="433" t="s">
        <v>493</v>
      </c>
      <c r="G47" s="430" t="s">
        <v>510</v>
      </c>
      <c r="H47" s="433" t="s">
        <v>493</v>
      </c>
      <c r="I47" s="434" t="s">
        <v>511</v>
      </c>
      <c r="J47" s="433" t="s">
        <v>493</v>
      </c>
      <c r="K47" s="435" t="s">
        <v>449</v>
      </c>
      <c r="L47" s="436" t="str">
        <f>IF(OR(L45="",L46=""),"",L45+L46)</f>
        <v/>
      </c>
      <c r="N47" s="437" t="s">
        <v>540</v>
      </c>
    </row>
    <row r="49" spans="3:4">
      <c r="C49" s="427" t="s">
        <v>597</v>
      </c>
      <c r="D49" s="427"/>
    </row>
    <row r="50" spans="3:4">
      <c r="C50" s="427" t="s">
        <v>598</v>
      </c>
      <c r="D50" s="427"/>
    </row>
    <row r="51" spans="3:4">
      <c r="C51" s="427" t="s">
        <v>599</v>
      </c>
      <c r="D51" s="427"/>
    </row>
    <row r="52" spans="3:4">
      <c r="C52" s="427" t="s">
        <v>600</v>
      </c>
      <c r="D52" s="427"/>
    </row>
    <row r="53" spans="3:4">
      <c r="C53" s="427" t="s">
        <v>542</v>
      </c>
      <c r="D53" s="427"/>
    </row>
    <row r="54" spans="3:4">
      <c r="C54" s="427" t="s">
        <v>543</v>
      </c>
      <c r="D54" s="427"/>
    </row>
  </sheetData>
  <sheetProtection insertRows="0" deleteRows="0"/>
  <mergeCells count="2">
    <mergeCell ref="F4:L4"/>
    <mergeCell ref="N4:N5"/>
  </mergeCells>
  <phoneticPr fontId="4"/>
  <printOptions horizontalCentered="1"/>
  <pageMargins left="0.70866141732283472" right="0.70866141732283472" top="0.55118110236220474" bottom="0.35433070866141736" header="0.31496062992125984" footer="0.31496062992125984"/>
  <pageSetup paperSize="9" scale="5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B697A-091B-4180-BCD2-7D5DF5D52A04}">
  <sheetPr>
    <pageSetUpPr fitToPage="1"/>
  </sheetPr>
  <dimension ref="A1:N68"/>
  <sheetViews>
    <sheetView view="pageBreakPreview" zoomScaleNormal="100" zoomScaleSheetLayoutView="100" workbookViewId="0">
      <selection activeCell="G10" sqref="G10:M11"/>
    </sheetView>
  </sheetViews>
  <sheetFormatPr defaultColWidth="8.77734375" defaultRowHeight="13.2"/>
  <cols>
    <col min="1" max="1" width="2.77734375" style="300" customWidth="1"/>
    <col min="2" max="2" width="6.33203125" style="300" customWidth="1"/>
    <col min="3" max="4" width="14.77734375" style="300" customWidth="1"/>
    <col min="5" max="6" width="12.77734375" style="300" customWidth="1"/>
    <col min="7" max="7" width="17.77734375" style="300" customWidth="1"/>
    <col min="8" max="13" width="5.33203125" style="300" customWidth="1"/>
    <col min="14" max="14" width="2.77734375" style="300" customWidth="1"/>
    <col min="15" max="16384" width="8.77734375" style="300"/>
  </cols>
  <sheetData>
    <row r="1" spans="2:13">
      <c r="B1" s="1056" t="s">
        <v>362</v>
      </c>
      <c r="C1" s="1056"/>
      <c r="D1" s="1056"/>
      <c r="E1" s="1056"/>
      <c r="F1" s="1056"/>
      <c r="G1" s="1056"/>
      <c r="H1" s="1056"/>
      <c r="I1" s="1056"/>
      <c r="J1" s="1056"/>
      <c r="K1" s="1056"/>
      <c r="L1" s="1056"/>
      <c r="M1" s="1056"/>
    </row>
    <row r="3" spans="2:13" ht="16.95" customHeight="1">
      <c r="B3" s="1057" t="s">
        <v>363</v>
      </c>
      <c r="C3" s="1057"/>
      <c r="D3" s="1057"/>
      <c r="E3" s="1057"/>
      <c r="F3" s="1057"/>
      <c r="G3" s="1057"/>
      <c r="H3" s="1057"/>
      <c r="I3" s="1057"/>
      <c r="J3" s="1057"/>
      <c r="K3" s="1057"/>
      <c r="L3" s="1057"/>
      <c r="M3" s="1057"/>
    </row>
    <row r="4" spans="2:13" ht="16.95" customHeight="1">
      <c r="B4" s="301"/>
      <c r="C4" s="301"/>
      <c r="D4" s="301"/>
      <c r="E4" s="301"/>
      <c r="F4" s="301"/>
      <c r="G4" s="301"/>
      <c r="H4" s="301"/>
      <c r="I4" s="301"/>
      <c r="J4" s="301"/>
      <c r="K4" s="301"/>
      <c r="L4" s="301"/>
      <c r="M4" s="301"/>
    </row>
    <row r="5" spans="2:13" ht="24" customHeight="1">
      <c r="B5" s="302"/>
      <c r="C5" s="302"/>
      <c r="D5" s="302"/>
      <c r="E5" s="302"/>
      <c r="F5" s="302"/>
      <c r="G5" s="302"/>
      <c r="H5" s="303"/>
      <c r="I5" s="304" t="s">
        <v>33</v>
      </c>
      <c r="J5" s="304"/>
      <c r="K5" s="304" t="s">
        <v>101</v>
      </c>
      <c r="L5" s="304"/>
      <c r="M5" s="304" t="s">
        <v>271</v>
      </c>
    </row>
    <row r="6" spans="2:13" ht="16.95" customHeight="1">
      <c r="B6" s="1058" t="s">
        <v>609</v>
      </c>
      <c r="C6" s="1058"/>
      <c r="D6" s="302" t="s">
        <v>610</v>
      </c>
      <c r="E6" s="302"/>
      <c r="F6" s="302"/>
      <c r="G6" s="302"/>
      <c r="H6" s="302"/>
      <c r="I6" s="302"/>
      <c r="J6" s="302"/>
      <c r="K6" s="302"/>
      <c r="L6" s="302"/>
      <c r="M6" s="302"/>
    </row>
    <row r="7" spans="2:13" ht="16.95" customHeight="1">
      <c r="B7" s="305"/>
      <c r="C7" s="305"/>
      <c r="D7" s="305"/>
      <c r="E7" s="305"/>
      <c r="F7" s="305"/>
      <c r="G7" s="305"/>
      <c r="H7" s="305"/>
      <c r="I7" s="305"/>
      <c r="J7" s="305"/>
      <c r="K7" s="305"/>
      <c r="L7" s="305"/>
      <c r="M7" s="305"/>
    </row>
    <row r="8" spans="2:13" s="307" customFormat="1" ht="21" customHeight="1">
      <c r="B8" s="1059" t="s">
        <v>364</v>
      </c>
      <c r="C8" s="1059"/>
      <c r="D8" s="1059"/>
      <c r="E8" s="306" t="s">
        <v>365</v>
      </c>
      <c r="F8" s="1060"/>
      <c r="G8" s="1060"/>
      <c r="H8" s="1060"/>
      <c r="I8" s="1060"/>
      <c r="J8" s="1060"/>
      <c r="K8" s="1060"/>
      <c r="L8" s="1060"/>
      <c r="M8" s="1060"/>
    </row>
    <row r="9" spans="2:13" ht="21" customHeight="1">
      <c r="B9" s="308"/>
      <c r="C9" s="308"/>
      <c r="D9" s="308"/>
      <c r="E9" s="309"/>
      <c r="F9" s="1061"/>
      <c r="G9" s="1061"/>
      <c r="H9" s="1061"/>
      <c r="I9" s="1061"/>
      <c r="J9" s="1061"/>
      <c r="K9" s="1061"/>
      <c r="L9" s="1061"/>
      <c r="M9" s="1061"/>
    </row>
    <row r="10" spans="2:13" ht="21" customHeight="1">
      <c r="B10" s="308"/>
      <c r="C10" s="308"/>
      <c r="D10" s="308"/>
      <c r="E10" s="1052" t="s">
        <v>366</v>
      </c>
      <c r="F10" s="1052"/>
      <c r="G10" s="1053"/>
      <c r="H10" s="1053"/>
      <c r="I10" s="1053"/>
      <c r="J10" s="1053"/>
      <c r="K10" s="1053"/>
      <c r="L10" s="1053"/>
      <c r="M10" s="1053"/>
    </row>
    <row r="11" spans="2:13" ht="21" customHeight="1">
      <c r="E11" s="1055"/>
      <c r="F11" s="1055"/>
      <c r="G11" s="1054"/>
      <c r="H11" s="1054"/>
      <c r="I11" s="1054"/>
      <c r="J11" s="1054"/>
      <c r="K11" s="1054"/>
      <c r="L11" s="1054"/>
      <c r="M11" s="1054"/>
    </row>
    <row r="12" spans="2:13" ht="27.75" customHeight="1">
      <c r="B12" s="1063"/>
      <c r="C12" s="1063"/>
      <c r="D12" s="1063"/>
      <c r="E12" s="1063"/>
      <c r="F12" s="1063"/>
      <c r="G12" s="1063"/>
      <c r="H12" s="1063"/>
      <c r="I12" s="1063"/>
      <c r="J12" s="1063"/>
      <c r="K12" s="1063"/>
      <c r="L12" s="1063"/>
      <c r="M12" s="1063"/>
    </row>
    <row r="13" spans="2:13" ht="27.75" customHeight="1">
      <c r="B13" s="310"/>
      <c r="C13" s="310"/>
      <c r="D13" s="310"/>
      <c r="E13" s="310"/>
      <c r="F13" s="310"/>
      <c r="G13" s="310"/>
      <c r="H13" s="310"/>
      <c r="I13" s="310"/>
      <c r="J13" s="310"/>
      <c r="K13" s="310"/>
      <c r="L13" s="310"/>
      <c r="M13" s="310"/>
    </row>
    <row r="14" spans="2:13" s="311" customFormat="1" ht="16.95" customHeight="1">
      <c r="B14" s="1064" t="s">
        <v>548</v>
      </c>
      <c r="C14" s="1064"/>
      <c r="D14" s="1064"/>
      <c r="E14" s="1064"/>
      <c r="F14" s="1064"/>
      <c r="G14" s="1064"/>
      <c r="H14" s="1064"/>
      <c r="I14" s="1064"/>
      <c r="J14" s="1064"/>
      <c r="K14" s="1064"/>
      <c r="L14" s="1064"/>
      <c r="M14" s="1064"/>
    </row>
    <row r="15" spans="2:13" s="311" customFormat="1" ht="16.95" customHeight="1">
      <c r="B15" s="312"/>
      <c r="C15" s="312"/>
      <c r="D15" s="312"/>
      <c r="E15" s="312"/>
      <c r="F15" s="312"/>
      <c r="G15" s="312"/>
      <c r="H15" s="312"/>
      <c r="I15" s="312"/>
      <c r="J15" s="312"/>
      <c r="K15" s="312"/>
      <c r="L15" s="312"/>
      <c r="M15" s="312"/>
    </row>
    <row r="16" spans="2:13">
      <c r="C16" s="263" t="s">
        <v>367</v>
      </c>
    </row>
    <row r="17" spans="1:14">
      <c r="C17" s="263"/>
    </row>
    <row r="18" spans="1:14">
      <c r="A18" s="313"/>
      <c r="B18" s="314"/>
      <c r="C18" s="314"/>
      <c r="D18" s="314"/>
      <c r="E18" s="314"/>
      <c r="F18" s="314"/>
      <c r="G18" s="314"/>
      <c r="H18" s="314"/>
      <c r="I18" s="314"/>
      <c r="J18" s="314"/>
      <c r="K18" s="314"/>
      <c r="L18" s="314"/>
      <c r="M18" s="314"/>
      <c r="N18" s="315"/>
    </row>
    <row r="19" spans="1:14">
      <c r="A19" s="316"/>
      <c r="B19" s="317" t="s">
        <v>368</v>
      </c>
      <c r="C19" s="1065" t="s">
        <v>549</v>
      </c>
      <c r="D19" s="1065"/>
      <c r="E19" s="1065"/>
      <c r="F19" s="1065"/>
      <c r="G19" s="1065"/>
      <c r="H19" s="1065"/>
      <c r="I19" s="1065"/>
      <c r="J19" s="1065"/>
      <c r="K19" s="1065"/>
      <c r="L19" s="1065"/>
      <c r="M19" s="1065"/>
      <c r="N19" s="318"/>
    </row>
    <row r="20" spans="1:14">
      <c r="A20" s="316"/>
      <c r="B20" s="317"/>
      <c r="C20" s="1065"/>
      <c r="D20" s="1065"/>
      <c r="E20" s="1065"/>
      <c r="F20" s="1065"/>
      <c r="G20" s="1065"/>
      <c r="H20" s="1065"/>
      <c r="I20" s="1065"/>
      <c r="J20" s="1065"/>
      <c r="K20" s="1065"/>
      <c r="L20" s="1065"/>
      <c r="M20" s="1065"/>
      <c r="N20" s="318"/>
    </row>
    <row r="21" spans="1:14" ht="13.2" customHeight="1">
      <c r="A21" s="316"/>
      <c r="B21" s="317" t="s">
        <v>369</v>
      </c>
      <c r="C21" s="1066" t="s">
        <v>550</v>
      </c>
      <c r="D21" s="1066"/>
      <c r="E21" s="1066"/>
      <c r="F21" s="1066"/>
      <c r="G21" s="1066"/>
      <c r="H21" s="1066"/>
      <c r="I21" s="1066"/>
      <c r="J21" s="1066"/>
      <c r="K21" s="1066"/>
      <c r="L21" s="1066"/>
      <c r="M21" s="1066"/>
      <c r="N21" s="318"/>
    </row>
    <row r="22" spans="1:14" ht="13.2" customHeight="1">
      <c r="A22" s="316"/>
      <c r="B22" s="317"/>
      <c r="C22" s="1066"/>
      <c r="D22" s="1066"/>
      <c r="E22" s="1066"/>
      <c r="F22" s="1066"/>
      <c r="G22" s="1066"/>
      <c r="H22" s="1066"/>
      <c r="I22" s="1066"/>
      <c r="J22" s="1066"/>
      <c r="K22" s="1066"/>
      <c r="L22" s="1066"/>
      <c r="M22" s="1066"/>
      <c r="N22" s="318"/>
    </row>
    <row r="23" spans="1:14" ht="13.2" customHeight="1">
      <c r="A23" s="316"/>
      <c r="B23" s="317" t="s">
        <v>370</v>
      </c>
      <c r="C23" s="1067" t="s">
        <v>371</v>
      </c>
      <c r="D23" s="1067"/>
      <c r="E23" s="1067"/>
      <c r="F23" s="1067"/>
      <c r="G23" s="1067"/>
      <c r="H23" s="1067"/>
      <c r="I23" s="1067"/>
      <c r="J23" s="1067"/>
      <c r="K23" s="1067"/>
      <c r="L23" s="1067"/>
      <c r="M23" s="1067"/>
      <c r="N23" s="318"/>
    </row>
    <row r="24" spans="1:14">
      <c r="A24" s="316"/>
      <c r="B24" s="319"/>
      <c r="C24" s="1067"/>
      <c r="D24" s="1067"/>
      <c r="E24" s="1067"/>
      <c r="F24" s="1067"/>
      <c r="G24" s="1067"/>
      <c r="H24" s="1067"/>
      <c r="I24" s="1067"/>
      <c r="J24" s="1067"/>
      <c r="K24" s="1067"/>
      <c r="L24" s="1067"/>
      <c r="M24" s="1067"/>
      <c r="N24" s="318"/>
    </row>
    <row r="25" spans="1:14">
      <c r="A25" s="316"/>
      <c r="B25" s="319"/>
      <c r="C25" s="1067"/>
      <c r="D25" s="1067"/>
      <c r="E25" s="1067"/>
      <c r="F25" s="1067"/>
      <c r="G25" s="1067"/>
      <c r="H25" s="1067"/>
      <c r="I25" s="1067"/>
      <c r="J25" s="1067"/>
      <c r="K25" s="1067"/>
      <c r="L25" s="1067"/>
      <c r="M25" s="1067"/>
      <c r="N25" s="318"/>
    </row>
    <row r="26" spans="1:14">
      <c r="A26" s="316"/>
      <c r="B26" s="319" t="s">
        <v>372</v>
      </c>
      <c r="C26" s="1066" t="s">
        <v>551</v>
      </c>
      <c r="D26" s="1066"/>
      <c r="E26" s="1066"/>
      <c r="F26" s="1066"/>
      <c r="G26" s="1066"/>
      <c r="H26" s="1066"/>
      <c r="I26" s="1066"/>
      <c r="J26" s="1066"/>
      <c r="K26" s="1066"/>
      <c r="L26" s="1066"/>
      <c r="M26" s="1066"/>
      <c r="N26" s="318"/>
    </row>
    <row r="27" spans="1:14">
      <c r="A27" s="316"/>
      <c r="B27" s="319"/>
      <c r="C27" s="1066"/>
      <c r="D27" s="1066"/>
      <c r="E27" s="1066"/>
      <c r="F27" s="1066"/>
      <c r="G27" s="1066"/>
      <c r="H27" s="1066"/>
      <c r="I27" s="1066"/>
      <c r="J27" s="1066"/>
      <c r="K27" s="1066"/>
      <c r="L27" s="1066"/>
      <c r="M27" s="1066"/>
      <c r="N27" s="318"/>
    </row>
    <row r="28" spans="1:14" ht="13.2" customHeight="1">
      <c r="A28" s="316"/>
      <c r="B28" s="319" t="s">
        <v>373</v>
      </c>
      <c r="C28" s="1066" t="s">
        <v>552</v>
      </c>
      <c r="D28" s="1066"/>
      <c r="E28" s="1066"/>
      <c r="F28" s="1066"/>
      <c r="G28" s="1066"/>
      <c r="H28" s="1066"/>
      <c r="I28" s="1066"/>
      <c r="J28" s="1066"/>
      <c r="K28" s="1066"/>
      <c r="L28" s="1066"/>
      <c r="M28" s="1066"/>
      <c r="N28" s="318"/>
    </row>
    <row r="29" spans="1:14">
      <c r="A29" s="316"/>
      <c r="B29" s="319"/>
      <c r="C29" s="1066"/>
      <c r="D29" s="1066"/>
      <c r="E29" s="1066"/>
      <c r="F29" s="1066"/>
      <c r="G29" s="1066"/>
      <c r="H29" s="1066"/>
      <c r="I29" s="1066"/>
      <c r="J29" s="1066"/>
      <c r="K29" s="1066"/>
      <c r="L29" s="1066"/>
      <c r="M29" s="1066"/>
      <c r="N29" s="318"/>
    </row>
    <row r="30" spans="1:14">
      <c r="A30" s="316"/>
      <c r="B30" s="319"/>
      <c r="C30" s="1066"/>
      <c r="D30" s="1066"/>
      <c r="E30" s="1066"/>
      <c r="F30" s="1066"/>
      <c r="G30" s="1066"/>
      <c r="H30" s="1066"/>
      <c r="I30" s="1066"/>
      <c r="J30" s="1066"/>
      <c r="K30" s="1066"/>
      <c r="L30" s="1066"/>
      <c r="M30" s="1066"/>
      <c r="N30" s="318"/>
    </row>
    <row r="31" spans="1:14">
      <c r="A31" s="316"/>
      <c r="B31" s="319"/>
      <c r="C31" s="1066"/>
      <c r="D31" s="1066"/>
      <c r="E31" s="1066"/>
      <c r="F31" s="1066"/>
      <c r="G31" s="1066"/>
      <c r="H31" s="1066"/>
      <c r="I31" s="1066"/>
      <c r="J31" s="1066"/>
      <c r="K31" s="1066"/>
      <c r="L31" s="1066"/>
      <c r="M31" s="1066"/>
      <c r="N31" s="318"/>
    </row>
    <row r="32" spans="1:14" ht="13.2" customHeight="1">
      <c r="A32" s="316"/>
      <c r="B32" s="319" t="s">
        <v>374</v>
      </c>
      <c r="C32" s="1066" t="s">
        <v>553</v>
      </c>
      <c r="D32" s="1066"/>
      <c r="E32" s="1066"/>
      <c r="F32" s="1066"/>
      <c r="G32" s="1066"/>
      <c r="H32" s="1066"/>
      <c r="I32" s="1066"/>
      <c r="J32" s="1066"/>
      <c r="K32" s="1066"/>
      <c r="L32" s="1066"/>
      <c r="M32" s="1066"/>
      <c r="N32" s="318"/>
    </row>
    <row r="33" spans="1:14">
      <c r="A33" s="316"/>
      <c r="B33" s="320"/>
      <c r="C33" s="1066"/>
      <c r="D33" s="1066"/>
      <c r="E33" s="1066"/>
      <c r="F33" s="1066"/>
      <c r="G33" s="1066"/>
      <c r="H33" s="1066"/>
      <c r="I33" s="1066"/>
      <c r="J33" s="1066"/>
      <c r="K33" s="1066"/>
      <c r="L33" s="1066"/>
      <c r="M33" s="1066"/>
      <c r="N33" s="318"/>
    </row>
    <row r="34" spans="1:14">
      <c r="A34" s="316"/>
      <c r="B34" s="320"/>
      <c r="C34" s="1066"/>
      <c r="D34" s="1066"/>
      <c r="E34" s="1066"/>
      <c r="F34" s="1066"/>
      <c r="G34" s="1066"/>
      <c r="H34" s="1066"/>
      <c r="I34" s="1066"/>
      <c r="J34" s="1066"/>
      <c r="K34" s="1066"/>
      <c r="L34" s="1066"/>
      <c r="M34" s="1066"/>
      <c r="N34" s="318"/>
    </row>
    <row r="35" spans="1:14">
      <c r="A35" s="316"/>
      <c r="B35" s="320"/>
      <c r="C35" s="1066"/>
      <c r="D35" s="1066"/>
      <c r="E35" s="1066"/>
      <c r="F35" s="1066"/>
      <c r="G35" s="1066"/>
      <c r="H35" s="1066"/>
      <c r="I35" s="1066"/>
      <c r="J35" s="1066"/>
      <c r="K35" s="1066"/>
      <c r="L35" s="1066"/>
      <c r="M35" s="1066"/>
      <c r="N35" s="318"/>
    </row>
    <row r="36" spans="1:14">
      <c r="A36" s="316"/>
      <c r="B36" s="320"/>
      <c r="C36" s="1066"/>
      <c r="D36" s="1066"/>
      <c r="E36" s="1066"/>
      <c r="F36" s="1066"/>
      <c r="G36" s="1066"/>
      <c r="H36" s="1066"/>
      <c r="I36" s="1066"/>
      <c r="J36" s="1066"/>
      <c r="K36" s="1066"/>
      <c r="L36" s="1066"/>
      <c r="M36" s="1066"/>
      <c r="N36" s="318"/>
    </row>
    <row r="37" spans="1:14" ht="13.2" customHeight="1">
      <c r="A37" s="316"/>
      <c r="B37" s="320" t="s">
        <v>375</v>
      </c>
      <c r="C37" s="1066" t="s">
        <v>554</v>
      </c>
      <c r="D37" s="1066"/>
      <c r="E37" s="1066"/>
      <c r="F37" s="1066"/>
      <c r="G37" s="1066"/>
      <c r="H37" s="1066"/>
      <c r="I37" s="1066"/>
      <c r="J37" s="1066"/>
      <c r="K37" s="1066"/>
      <c r="L37" s="1066"/>
      <c r="M37" s="1066"/>
      <c r="N37" s="318"/>
    </row>
    <row r="38" spans="1:14">
      <c r="A38" s="316"/>
      <c r="B38" s="320"/>
      <c r="C38" s="1066"/>
      <c r="D38" s="1066"/>
      <c r="E38" s="1066"/>
      <c r="F38" s="1066"/>
      <c r="G38" s="1066"/>
      <c r="H38" s="1066"/>
      <c r="I38" s="1066"/>
      <c r="J38" s="1066"/>
      <c r="K38" s="1066"/>
      <c r="L38" s="1066"/>
      <c r="M38" s="1066"/>
      <c r="N38" s="318"/>
    </row>
    <row r="39" spans="1:14">
      <c r="A39" s="316"/>
      <c r="B39" s="320"/>
      <c r="C39" s="1066"/>
      <c r="D39" s="1066"/>
      <c r="E39" s="1066"/>
      <c r="F39" s="1066"/>
      <c r="G39" s="1066"/>
      <c r="H39" s="1066"/>
      <c r="I39" s="1066"/>
      <c r="J39" s="1066"/>
      <c r="K39" s="1066"/>
      <c r="L39" s="1066"/>
      <c r="M39" s="1066"/>
      <c r="N39" s="318"/>
    </row>
    <row r="40" spans="1:14">
      <c r="A40" s="316"/>
      <c r="B40" s="320"/>
      <c r="C40" s="1066"/>
      <c r="D40" s="1066"/>
      <c r="E40" s="1066"/>
      <c r="F40" s="1066"/>
      <c r="G40" s="1066"/>
      <c r="H40" s="1066"/>
      <c r="I40" s="1066"/>
      <c r="J40" s="1066"/>
      <c r="K40" s="1066"/>
      <c r="L40" s="1066"/>
      <c r="M40" s="1066"/>
      <c r="N40" s="318"/>
    </row>
    <row r="41" spans="1:14" ht="13.2" customHeight="1">
      <c r="A41" s="316"/>
      <c r="B41" s="320" t="s">
        <v>376</v>
      </c>
      <c r="C41" s="1066" t="s">
        <v>555</v>
      </c>
      <c r="D41" s="1066"/>
      <c r="E41" s="1066"/>
      <c r="F41" s="1066"/>
      <c r="G41" s="1066"/>
      <c r="H41" s="1066"/>
      <c r="I41" s="1066"/>
      <c r="J41" s="1066"/>
      <c r="K41" s="1066"/>
      <c r="L41" s="1066"/>
      <c r="M41" s="1066"/>
      <c r="N41" s="318"/>
    </row>
    <row r="42" spans="1:14">
      <c r="A42" s="316"/>
      <c r="B42" s="320"/>
      <c r="C42" s="1066"/>
      <c r="D42" s="1066"/>
      <c r="E42" s="1066"/>
      <c r="F42" s="1066"/>
      <c r="G42" s="1066"/>
      <c r="H42" s="1066"/>
      <c r="I42" s="1066"/>
      <c r="J42" s="1066"/>
      <c r="K42" s="1066"/>
      <c r="L42" s="1066"/>
      <c r="M42" s="1066"/>
      <c r="N42" s="318"/>
    </row>
    <row r="43" spans="1:14">
      <c r="A43" s="316"/>
      <c r="B43" s="320"/>
      <c r="C43" s="1066"/>
      <c r="D43" s="1066"/>
      <c r="E43" s="1066"/>
      <c r="F43" s="1066"/>
      <c r="G43" s="1066"/>
      <c r="H43" s="1066"/>
      <c r="I43" s="1066"/>
      <c r="J43" s="1066"/>
      <c r="K43" s="1066"/>
      <c r="L43" s="1066"/>
      <c r="M43" s="1066"/>
      <c r="N43" s="318"/>
    </row>
    <row r="44" spans="1:14">
      <c r="A44" s="316"/>
      <c r="B44" s="320"/>
      <c r="C44" s="1066"/>
      <c r="D44" s="1066"/>
      <c r="E44" s="1066"/>
      <c r="F44" s="1066"/>
      <c r="G44" s="1066"/>
      <c r="H44" s="1066"/>
      <c r="I44" s="1066"/>
      <c r="J44" s="1066"/>
      <c r="K44" s="1066"/>
      <c r="L44" s="1066"/>
      <c r="M44" s="1066"/>
      <c r="N44" s="318"/>
    </row>
    <row r="45" spans="1:14">
      <c r="A45" s="316"/>
      <c r="B45" s="320" t="s">
        <v>377</v>
      </c>
      <c r="C45" s="1065" t="s">
        <v>556</v>
      </c>
      <c r="D45" s="1065"/>
      <c r="E45" s="1065"/>
      <c r="F45" s="1065"/>
      <c r="G45" s="1065"/>
      <c r="H45" s="1065"/>
      <c r="I45" s="1065"/>
      <c r="J45" s="1065"/>
      <c r="K45" s="1065"/>
      <c r="L45" s="1065"/>
      <c r="M45" s="1065"/>
      <c r="N45" s="318"/>
    </row>
    <row r="46" spans="1:14">
      <c r="A46" s="316"/>
      <c r="B46" s="320"/>
      <c r="C46" s="1065"/>
      <c r="D46" s="1065"/>
      <c r="E46" s="1065"/>
      <c r="F46" s="1065"/>
      <c r="G46" s="1065"/>
      <c r="H46" s="1065"/>
      <c r="I46" s="1065"/>
      <c r="J46" s="1065"/>
      <c r="K46" s="1065"/>
      <c r="L46" s="1065"/>
      <c r="M46" s="1065"/>
      <c r="N46" s="318"/>
    </row>
    <row r="47" spans="1:14">
      <c r="A47" s="316"/>
      <c r="B47" s="320" t="s">
        <v>378</v>
      </c>
      <c r="C47" s="1062" t="s">
        <v>557</v>
      </c>
      <c r="D47" s="1062"/>
      <c r="E47" s="1062"/>
      <c r="F47" s="1062"/>
      <c r="G47" s="1062"/>
      <c r="H47" s="1062"/>
      <c r="I47" s="1062"/>
      <c r="J47" s="1062"/>
      <c r="K47" s="1062"/>
      <c r="L47" s="1062"/>
      <c r="M47" s="1062"/>
      <c r="N47" s="318"/>
    </row>
    <row r="48" spans="1:14">
      <c r="A48" s="316"/>
      <c r="B48" s="321" t="s">
        <v>379</v>
      </c>
      <c r="C48" s="1065" t="s">
        <v>558</v>
      </c>
      <c r="D48" s="1065"/>
      <c r="E48" s="1065"/>
      <c r="F48" s="1065"/>
      <c r="G48" s="1065"/>
      <c r="H48" s="1065"/>
      <c r="I48" s="1065"/>
      <c r="J48" s="1065"/>
      <c r="K48" s="1065"/>
      <c r="L48" s="1065"/>
      <c r="M48" s="1065"/>
      <c r="N48" s="318"/>
    </row>
    <row r="49" spans="1:14" ht="1.95" customHeight="1">
      <c r="A49" s="316"/>
      <c r="B49" s="321"/>
      <c r="C49" s="1065"/>
      <c r="D49" s="1065"/>
      <c r="E49" s="1065"/>
      <c r="F49" s="1065"/>
      <c r="G49" s="1065"/>
      <c r="H49" s="1065"/>
      <c r="I49" s="1065"/>
      <c r="J49" s="1065"/>
      <c r="K49" s="1065"/>
      <c r="L49" s="1065"/>
      <c r="M49" s="1065"/>
      <c r="N49" s="318"/>
    </row>
    <row r="50" spans="1:14">
      <c r="A50" s="316"/>
      <c r="B50" s="321" t="s">
        <v>380</v>
      </c>
      <c r="C50" s="1065" t="s">
        <v>559</v>
      </c>
      <c r="D50" s="1065"/>
      <c r="E50" s="1065"/>
      <c r="F50" s="1065"/>
      <c r="G50" s="1065"/>
      <c r="H50" s="1065"/>
      <c r="I50" s="1065"/>
      <c r="J50" s="1065"/>
      <c r="K50" s="1065"/>
      <c r="L50" s="1065"/>
      <c r="M50" s="1065"/>
      <c r="N50" s="318"/>
    </row>
    <row r="51" spans="1:14" ht="1.95" customHeight="1">
      <c r="A51" s="316"/>
      <c r="B51" s="321"/>
      <c r="C51" s="1065"/>
      <c r="D51" s="1065"/>
      <c r="E51" s="1065"/>
      <c r="F51" s="1065"/>
      <c r="G51" s="1065"/>
      <c r="H51" s="1065"/>
      <c r="I51" s="1065"/>
      <c r="J51" s="1065"/>
      <c r="K51" s="1065"/>
      <c r="L51" s="1065"/>
      <c r="M51" s="1065"/>
      <c r="N51" s="318"/>
    </row>
    <row r="52" spans="1:14" ht="13.2" customHeight="1">
      <c r="A52" s="316"/>
      <c r="B52" s="321" t="s">
        <v>381</v>
      </c>
      <c r="C52" s="1067" t="s">
        <v>382</v>
      </c>
      <c r="D52" s="1067"/>
      <c r="E52" s="1067"/>
      <c r="F52" s="1067"/>
      <c r="G52" s="1067"/>
      <c r="H52" s="1067"/>
      <c r="I52" s="1067"/>
      <c r="J52" s="1067"/>
      <c r="K52" s="1067"/>
      <c r="L52" s="1067"/>
      <c r="M52" s="1067"/>
      <c r="N52" s="318"/>
    </row>
    <row r="53" spans="1:14">
      <c r="A53" s="316"/>
      <c r="B53" s="320"/>
      <c r="C53" s="1067"/>
      <c r="D53" s="1067"/>
      <c r="E53" s="1067"/>
      <c r="F53" s="1067"/>
      <c r="G53" s="1067"/>
      <c r="H53" s="1067"/>
      <c r="I53" s="1067"/>
      <c r="J53" s="1067"/>
      <c r="K53" s="1067"/>
      <c r="L53" s="1067"/>
      <c r="M53" s="1067"/>
      <c r="N53" s="318"/>
    </row>
    <row r="54" spans="1:14">
      <c r="A54" s="316"/>
      <c r="B54" s="320"/>
      <c r="C54" s="1067"/>
      <c r="D54" s="1067"/>
      <c r="E54" s="1067"/>
      <c r="F54" s="1067"/>
      <c r="G54" s="1067"/>
      <c r="H54" s="1067"/>
      <c r="I54" s="1067"/>
      <c r="J54" s="1067"/>
      <c r="K54" s="1067"/>
      <c r="L54" s="1067"/>
      <c r="M54" s="1067"/>
      <c r="N54" s="318"/>
    </row>
    <row r="55" spans="1:14" ht="1.95" customHeight="1">
      <c r="A55" s="316"/>
      <c r="B55" s="320"/>
      <c r="C55" s="1067"/>
      <c r="D55" s="1067"/>
      <c r="E55" s="1067"/>
      <c r="F55" s="1067"/>
      <c r="G55" s="1067"/>
      <c r="H55" s="1067"/>
      <c r="I55" s="1067"/>
      <c r="J55" s="1067"/>
      <c r="K55" s="1067"/>
      <c r="L55" s="1067"/>
      <c r="M55" s="1067"/>
      <c r="N55" s="318"/>
    </row>
    <row r="56" spans="1:14" ht="13.2" customHeight="1">
      <c r="A56" s="316"/>
      <c r="B56" s="321" t="s">
        <v>369</v>
      </c>
      <c r="C56" s="1067" t="s">
        <v>560</v>
      </c>
      <c r="D56" s="1067"/>
      <c r="E56" s="1067"/>
      <c r="F56" s="1067"/>
      <c r="G56" s="1067"/>
      <c r="H56" s="1067"/>
      <c r="I56" s="1067"/>
      <c r="J56" s="1067"/>
      <c r="K56" s="1067"/>
      <c r="L56" s="1067"/>
      <c r="M56" s="1067"/>
      <c r="N56" s="318"/>
    </row>
    <row r="57" spans="1:14">
      <c r="A57" s="316"/>
      <c r="B57" s="320"/>
      <c r="C57" s="1067"/>
      <c r="D57" s="1067"/>
      <c r="E57" s="1067"/>
      <c r="F57" s="1067"/>
      <c r="G57" s="1067"/>
      <c r="H57" s="1067"/>
      <c r="I57" s="1067"/>
      <c r="J57" s="1067"/>
      <c r="K57" s="1067"/>
      <c r="L57" s="1067"/>
      <c r="M57" s="1067"/>
      <c r="N57" s="318"/>
    </row>
    <row r="58" spans="1:14">
      <c r="A58" s="316"/>
      <c r="B58" s="320"/>
      <c r="C58" s="1067"/>
      <c r="D58" s="1067"/>
      <c r="E58" s="1067"/>
      <c r="F58" s="1067"/>
      <c r="G58" s="1067"/>
      <c r="H58" s="1067"/>
      <c r="I58" s="1067"/>
      <c r="J58" s="1067"/>
      <c r="K58" s="1067"/>
      <c r="L58" s="1067"/>
      <c r="M58" s="1067"/>
      <c r="N58" s="318"/>
    </row>
    <row r="59" spans="1:14">
      <c r="A59" s="316"/>
      <c r="B59" s="320"/>
      <c r="C59" s="1067"/>
      <c r="D59" s="1067"/>
      <c r="E59" s="1067"/>
      <c r="F59" s="1067"/>
      <c r="G59" s="1067"/>
      <c r="H59" s="1067"/>
      <c r="I59" s="1067"/>
      <c r="J59" s="1067"/>
      <c r="K59" s="1067"/>
      <c r="L59" s="1067"/>
      <c r="M59" s="1067"/>
      <c r="N59" s="318"/>
    </row>
    <row r="60" spans="1:14" ht="1.95" customHeight="1">
      <c r="A60" s="316"/>
      <c r="B60" s="320"/>
      <c r="C60" s="1067"/>
      <c r="D60" s="1067"/>
      <c r="E60" s="1067"/>
      <c r="F60" s="1067"/>
      <c r="G60" s="1067"/>
      <c r="H60" s="1067"/>
      <c r="I60" s="1067"/>
      <c r="J60" s="1067"/>
      <c r="K60" s="1067"/>
      <c r="L60" s="1067"/>
      <c r="M60" s="1067"/>
      <c r="N60" s="318"/>
    </row>
    <row r="61" spans="1:14" ht="13.2" customHeight="1">
      <c r="A61" s="316"/>
      <c r="B61" s="321" t="s">
        <v>383</v>
      </c>
      <c r="C61" s="1070" t="s">
        <v>561</v>
      </c>
      <c r="D61" s="1070"/>
      <c r="E61" s="1070"/>
      <c r="F61" s="1070"/>
      <c r="G61" s="1070"/>
      <c r="H61" s="1070"/>
      <c r="I61" s="1070"/>
      <c r="J61" s="1070"/>
      <c r="K61" s="1070"/>
      <c r="L61" s="1070"/>
      <c r="M61" s="1070"/>
      <c r="N61" s="318"/>
    </row>
    <row r="62" spans="1:14">
      <c r="A62" s="316"/>
      <c r="B62" s="320"/>
      <c r="C62" s="1070"/>
      <c r="D62" s="1070"/>
      <c r="E62" s="1070"/>
      <c r="F62" s="1070"/>
      <c r="G62" s="1070"/>
      <c r="H62" s="1070"/>
      <c r="I62" s="1070"/>
      <c r="J62" s="1070"/>
      <c r="K62" s="1070"/>
      <c r="L62" s="1070"/>
      <c r="M62" s="1070"/>
      <c r="N62" s="318"/>
    </row>
    <row r="63" spans="1:14">
      <c r="A63" s="322"/>
      <c r="B63" s="323"/>
      <c r="C63" s="324"/>
      <c r="D63" s="324"/>
      <c r="E63" s="324"/>
      <c r="F63" s="324"/>
      <c r="G63" s="324"/>
      <c r="H63" s="324"/>
      <c r="I63" s="324"/>
      <c r="J63" s="324"/>
      <c r="K63" s="324"/>
      <c r="L63" s="324"/>
      <c r="M63" s="324"/>
      <c r="N63" s="325"/>
    </row>
    <row r="64" spans="1:14">
      <c r="B64" s="320"/>
      <c r="C64" s="1068"/>
      <c r="D64" s="1068"/>
      <c r="E64" s="1068"/>
      <c r="F64" s="1068"/>
      <c r="G64" s="1068"/>
      <c r="H64" s="1068"/>
      <c r="I64" s="1068"/>
      <c r="J64" s="1068"/>
      <c r="K64" s="1068"/>
      <c r="L64" s="1068"/>
      <c r="M64" s="1068"/>
    </row>
    <row r="65" spans="3:13">
      <c r="C65" s="1068"/>
      <c r="D65" s="1068"/>
      <c r="E65" s="1068"/>
      <c r="F65" s="1068"/>
      <c r="G65" s="1068"/>
      <c r="H65" s="1068"/>
      <c r="I65" s="1068"/>
      <c r="J65" s="1068"/>
      <c r="K65" s="1068"/>
      <c r="L65" s="1068"/>
      <c r="M65" s="1068"/>
    </row>
    <row r="66" spans="3:13">
      <c r="C66" s="1068"/>
      <c r="D66" s="1068"/>
      <c r="E66" s="1068"/>
      <c r="F66" s="1068"/>
      <c r="G66" s="1068"/>
      <c r="H66" s="1068"/>
      <c r="I66" s="1068"/>
      <c r="J66" s="1068"/>
      <c r="K66" s="1068"/>
      <c r="L66" s="1068"/>
      <c r="M66" s="1068"/>
    </row>
    <row r="67" spans="3:13">
      <c r="C67" s="1069"/>
      <c r="D67" s="1069"/>
      <c r="E67" s="1069"/>
      <c r="F67" s="1069"/>
      <c r="G67" s="1069"/>
      <c r="H67" s="1069"/>
      <c r="I67" s="1069"/>
      <c r="J67" s="1069"/>
      <c r="K67" s="1069"/>
      <c r="L67" s="1069"/>
      <c r="M67" s="1069"/>
    </row>
    <row r="68" spans="3:13">
      <c r="C68" s="1069"/>
      <c r="D68" s="1069"/>
      <c r="E68" s="1069"/>
      <c r="F68" s="1069"/>
      <c r="G68" s="1069"/>
      <c r="H68" s="1069"/>
      <c r="I68" s="1069"/>
      <c r="J68" s="1069"/>
      <c r="K68" s="1069"/>
      <c r="L68" s="1069"/>
      <c r="M68" s="1069"/>
    </row>
  </sheetData>
  <mergeCells count="30">
    <mergeCell ref="C65:M65"/>
    <mergeCell ref="C66:M66"/>
    <mergeCell ref="C67:M67"/>
    <mergeCell ref="C68:M68"/>
    <mergeCell ref="C48:M49"/>
    <mergeCell ref="C50:M51"/>
    <mergeCell ref="C52:M55"/>
    <mergeCell ref="C56:M60"/>
    <mergeCell ref="C61:M62"/>
    <mergeCell ref="C64:M64"/>
    <mergeCell ref="C47:M47"/>
    <mergeCell ref="B12:M12"/>
    <mergeCell ref="B14:M14"/>
    <mergeCell ref="C19:M20"/>
    <mergeCell ref="C21:M22"/>
    <mergeCell ref="C23:M25"/>
    <mergeCell ref="C26:M27"/>
    <mergeCell ref="C28:M31"/>
    <mergeCell ref="C32:M36"/>
    <mergeCell ref="C37:M40"/>
    <mergeCell ref="C41:M44"/>
    <mergeCell ref="C45:M46"/>
    <mergeCell ref="E10:F10"/>
    <mergeCell ref="G10:M11"/>
    <mergeCell ref="E11:F11"/>
    <mergeCell ref="B1:M1"/>
    <mergeCell ref="B3:M3"/>
    <mergeCell ref="B6:C6"/>
    <mergeCell ref="B8:D8"/>
    <mergeCell ref="F8:M9"/>
  </mergeCells>
  <phoneticPr fontId="4"/>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3474-7B86-46D0-A67E-5CA59EDDD652}">
  <sheetPr>
    <pageSetUpPr fitToPage="1"/>
  </sheetPr>
  <dimension ref="A1:B18"/>
  <sheetViews>
    <sheetView zoomScaleNormal="100" workbookViewId="0">
      <selection activeCell="F13" sqref="F13"/>
    </sheetView>
  </sheetViews>
  <sheetFormatPr defaultColWidth="9" defaultRowHeight="13.2"/>
  <cols>
    <col min="1" max="1" width="46.109375" style="265" customWidth="1"/>
    <col min="2" max="2" width="30" style="265" customWidth="1"/>
    <col min="3" max="16384" width="9" style="265"/>
  </cols>
  <sheetData>
    <row r="1" spans="1:2" ht="22.5" customHeight="1">
      <c r="A1" s="264" t="s">
        <v>384</v>
      </c>
      <c r="B1" s="264"/>
    </row>
    <row r="2" spans="1:2" ht="24.75" customHeight="1">
      <c r="A2" s="1074" t="s">
        <v>385</v>
      </c>
      <c r="B2" s="1074"/>
    </row>
    <row r="3" spans="1:2" ht="18.75" customHeight="1">
      <c r="A3" s="264"/>
      <c r="B3" s="264"/>
    </row>
    <row r="4" spans="1:2" ht="14.1" customHeight="1">
      <c r="A4" s="266" t="s">
        <v>160</v>
      </c>
      <c r="B4" s="1075" t="s">
        <v>386</v>
      </c>
    </row>
    <row r="5" spans="1:2" ht="18.75" customHeight="1">
      <c r="A5" s="267" t="s">
        <v>387</v>
      </c>
      <c r="B5" s="1076"/>
    </row>
    <row r="6" spans="1:2" ht="15" customHeight="1">
      <c r="A6" s="268"/>
      <c r="B6" s="1071"/>
    </row>
    <row r="7" spans="1:2" ht="39" customHeight="1">
      <c r="A7" s="269"/>
      <c r="B7" s="1072"/>
    </row>
    <row r="8" spans="1:2" ht="15" customHeight="1">
      <c r="A8" s="268"/>
      <c r="B8" s="1071"/>
    </row>
    <row r="9" spans="1:2" ht="39" customHeight="1">
      <c r="A9" s="269"/>
      <c r="B9" s="1072"/>
    </row>
    <row r="10" spans="1:2" ht="15" customHeight="1">
      <c r="A10" s="268"/>
      <c r="B10" s="1071"/>
    </row>
    <row r="11" spans="1:2" ht="39" customHeight="1">
      <c r="A11" s="269"/>
      <c r="B11" s="1072"/>
    </row>
    <row r="12" spans="1:2" ht="15" customHeight="1">
      <c r="A12" s="268"/>
      <c r="B12" s="1071"/>
    </row>
    <row r="13" spans="1:2" ht="39" customHeight="1">
      <c r="A13" s="269"/>
      <c r="B13" s="1072"/>
    </row>
    <row r="14" spans="1:2" ht="15" customHeight="1">
      <c r="A14" s="268"/>
      <c r="B14" s="1071"/>
    </row>
    <row r="15" spans="1:2" ht="39" customHeight="1">
      <c r="A15" s="269"/>
      <c r="B15" s="1072"/>
    </row>
    <row r="16" spans="1:2" ht="7.5" customHeight="1">
      <c r="A16" s="264"/>
      <c r="B16" s="264"/>
    </row>
    <row r="17" spans="1:2" ht="15" customHeight="1">
      <c r="A17" s="1073"/>
      <c r="B17" s="1073"/>
    </row>
    <row r="18" spans="1:2" ht="15" customHeight="1">
      <c r="A18" s="1073"/>
      <c r="B18" s="1073"/>
    </row>
  </sheetData>
  <mergeCells count="9">
    <mergeCell ref="B14:B15"/>
    <mergeCell ref="A17:B17"/>
    <mergeCell ref="A18:B18"/>
    <mergeCell ref="A2:B2"/>
    <mergeCell ref="B4:B5"/>
    <mergeCell ref="B6:B7"/>
    <mergeCell ref="B8:B9"/>
    <mergeCell ref="B10:B11"/>
    <mergeCell ref="B12:B13"/>
  </mergeCells>
  <phoneticPr fontId="4"/>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2E441C3-6073-42CB-949F-506E73AD63B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手続き</vt:lpstr>
      <vt:lpstr>確認表</vt:lpstr>
      <vt:lpstr>別紙様式第一号（二）</vt:lpstr>
      <vt:lpstr>付表第一号（十五）</vt:lpstr>
      <vt:lpstr>（参考）付表第一号（十五）</vt:lpstr>
      <vt:lpstr>標準様式１</vt:lpstr>
      <vt:lpstr>標準様式１（シフト記号表）</vt:lpstr>
      <vt:lpstr>標準様式６</vt:lpstr>
      <vt:lpstr>標準様式７</vt:lpstr>
      <vt:lpstr>参考6</vt:lpstr>
      <vt:lpstr>参考６②</vt:lpstr>
      <vt:lpstr>別紙●24</vt:lpstr>
      <vt:lpstr>'（参考）付表第一号（十五）'!Print_Area</vt:lpstr>
      <vt:lpstr>確認表!Print_Area</vt:lpstr>
      <vt:lpstr>参考6!Print_Area</vt:lpstr>
      <vt:lpstr>参考６②!Print_Area</vt:lpstr>
      <vt:lpstr>手続き!Print_Area</vt:lpstr>
      <vt:lpstr>標準様式６!Print_Area</vt:lpstr>
      <vt:lpstr>'付表第一号（十五）'!Print_Area</vt:lpstr>
      <vt:lpstr>別紙●24!Print_Area</vt:lpstr>
      <vt:lpstr>'別紙様式第一号（二）'!Print_Area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岳彦</dc:creator>
  <cp:lastModifiedBy>糸永　裕美</cp:lastModifiedBy>
  <cp:lastPrinted>2024-03-18T10:14:51Z</cp:lastPrinted>
  <dcterms:created xsi:type="dcterms:W3CDTF">1997-01-08T22:48:59Z</dcterms:created>
  <dcterms:modified xsi:type="dcterms:W3CDTF">2024-03-26T05:38:19Z</dcterms:modified>
</cp:coreProperties>
</file>